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F539" lockStructure="1"/>
  <bookViews>
    <workbookView xWindow="480" yWindow="390" windowWidth="19410" windowHeight="7755"/>
  </bookViews>
  <sheets>
    <sheet name="Part I" sheetId="1" r:id="rId1"/>
    <sheet name="Part II" sheetId="2" r:id="rId2"/>
    <sheet name="Part III" sheetId="4" r:id="rId3"/>
    <sheet name="Part IV" sheetId="6" r:id="rId4"/>
    <sheet name="Part V" sheetId="7" r:id="rId5"/>
    <sheet name="Part V (with StorageCT)" sheetId="10" state="hidden" r:id="rId6"/>
    <sheet name="Part V (with Storage)" sheetId="11" r:id="rId7"/>
    <sheet name="Part VI" sheetId="8" r:id="rId8"/>
    <sheet name="Part VII" sheetId="5" r:id="rId9"/>
    <sheet name="Part VIII" sheetId="9" r:id="rId10"/>
    <sheet name="Tables" sheetId="3" r:id="rId11"/>
  </sheets>
  <externalReferences>
    <externalReference r:id="rId12"/>
  </externalReferences>
  <definedNames>
    <definedName name="AnnCO">'Part VIII'!$I$22</definedName>
    <definedName name="AnnCO2Eq">'Part VIII'!$I$25</definedName>
    <definedName name="AnnNOX">'Part VIII'!$I$21</definedName>
    <definedName name="AnnOffPkMWh" localSheetId="5">'Part V (with StorageCT)'!$I$248</definedName>
    <definedName name="AnnPHMWh" localSheetId="5">'Part V (with StorageCT)'!$E$248</definedName>
    <definedName name="AnnPkMWh" localSheetId="5">'Part V (with StorageCT)'!$G$248</definedName>
    <definedName name="AnnPM">'Part VIII'!$I$23</definedName>
    <definedName name="AnnSO2">'Part VIII'!$I$20</definedName>
    <definedName name="AnnTotGen" localSheetId="5">'Part V (with StorageCT)'!$K$247</definedName>
    <definedName name="AnnTotGen">'Part V'!$I$179</definedName>
    <definedName name="AnnTotGen_woStrg">'Part V (with Storage)'!$I$226</definedName>
    <definedName name="AnnTotMWH" localSheetId="6">'Part V (with Storage)'!$I$227</definedName>
    <definedName name="AnnTotMWH" localSheetId="5">'Part V (with StorageCT)'!$K$248</definedName>
    <definedName name="AvCO">'Part VIII'!$F$22</definedName>
    <definedName name="AvCO2Eq">'Part VIII'!$F$25</definedName>
    <definedName name="AvNOX">'Part VIII'!$F$21</definedName>
    <definedName name="AvPM">'Part VIII'!$F$23</definedName>
    <definedName name="AvSOX">'Part VIII'!$F$20</definedName>
    <definedName name="BeginCCP">'Part VII'!$I$26</definedName>
    <definedName name="BidderName">'Part II'!$F$34</definedName>
    <definedName name="BidderRep">'Part II'!$F$37</definedName>
    <definedName name="BidderRepTitle">'Part II'!$F$40</definedName>
    <definedName name="BidNum1">'Part III'!$E$22</definedName>
    <definedName name="BidNum2">'Part III'!$E$23</definedName>
    <definedName name="BidNum3">'Part III'!$E$24</definedName>
    <definedName name="Biennial_DR">'Part V'!$N$179</definedName>
    <definedName name="Biennial_DR_wStrg">'Part V (with Storage)'!$N$227</definedName>
    <definedName name="BuyEnt">'Part IV'!$J$27</definedName>
    <definedName name="CalcCF" localSheetId="6">'Part V (with Storage)'!#REF!</definedName>
    <definedName name="CalcCF" localSheetId="5">'Part V (with StorageCT)'!$M$248</definedName>
    <definedName name="CalcCF">'Part V'!#REF!</definedName>
    <definedName name="CalcStorEff" localSheetId="5">'Part V (with StorageCT)'!$O$249</definedName>
    <definedName name="CalcStorEff">'Part V (with Storage)'!$K$228</definedName>
    <definedName name="CapGross">'[1]Part IV'!$H$16</definedName>
    <definedName name="CapNet">'Part IV'!$J$20</definedName>
    <definedName name="CntMailAdd1">'Part III'!$G$29</definedName>
    <definedName name="CntMailAdd2">'Part III'!$G$30</definedName>
    <definedName name="CntMax">'Part IV'!$J$21</definedName>
    <definedName name="December_AllHours">'[1]Part V-Firm Energy'!$D$446:$AH$469</definedName>
    <definedName name="DelEff" localSheetId="6">'Part V (with Storage)'!#REF!</definedName>
    <definedName name="DelEff" localSheetId="5">'Part V (with StorageCT)'!$O$248</definedName>
    <definedName name="EarlyEffDate">Tables!$E$15</definedName>
    <definedName name="ElectCSO">'Part VII'!$I$22</definedName>
    <definedName name="EndCCP" localSheetId="5">'Part VII'!#REF!</definedName>
    <definedName name="ener1">'Part VII'!$K$34</definedName>
    <definedName name="EstCOD">'Part IV'!$H$16</definedName>
    <definedName name="EvalCntrctDate">'Part IV'!$J$18</definedName>
    <definedName name="FacTech">'Part IV'!$E$11</definedName>
    <definedName name="FilePathName">'Part I'!$C$108</definedName>
    <definedName name="GenCF" localSheetId="5">'Part V (with StorageCT)'!$M$247</definedName>
    <definedName name="GenCF">'Part V'!$K$179</definedName>
    <definedName name="GenCF_preStrg">'Part V (with Storage)'!$K$226</definedName>
    <definedName name="IntCnPnt">'Part IV'!$G$41</definedName>
    <definedName name="ISO_CSO">'[1]Part VII'!$I$14</definedName>
    <definedName name="LateEffDate">Tables!$E$18</definedName>
    <definedName name="LoadZone">'Part IV'!$H$45</definedName>
    <definedName name="MaxMCA">Tables!$E$12</definedName>
    <definedName name="MinMCA">Tables!$E$9</definedName>
    <definedName name="MinPct">'Part IV'!$J$33</definedName>
    <definedName name="MXChgRate">'Part IV'!$J$60</definedName>
    <definedName name="MxDisch">'Part IV'!$J$59</definedName>
    <definedName name="NegNetDelivery">'Part V (with Storage)'!$EL$6</definedName>
    <definedName name="PctAdj">'Part IV'!$J$31</definedName>
    <definedName name="PctEnt">'Part IV'!$J$27</definedName>
    <definedName name="PHRatio" localSheetId="5">'Part V (with StorageCT)'!$F$250</definedName>
    <definedName name="PointDlvd">'Part IV'!$G$43</definedName>
    <definedName name="PriceOpt1">'Part III'!$I$22</definedName>
    <definedName name="PriceOpt2">'Part III'!$I$23</definedName>
    <definedName name="PriceOpt3">'Part III'!$I$24</definedName>
    <definedName name="PrimCntEmail">'Part III'!$G$37</definedName>
    <definedName name="PrimCntFax">'Part III'!$G$36</definedName>
    <definedName name="PrimCntName">'Part III'!$G$34</definedName>
    <definedName name="PrimCntPhone">'Part III'!$G$35</definedName>
    <definedName name="_xlnm.Print_Area" localSheetId="0">'Part I'!$B$2:$J$109</definedName>
    <definedName name="_xlnm.Print_Area" localSheetId="1">'Part II'!$B$2:$L$45</definedName>
    <definedName name="_xlnm.Print_Area" localSheetId="2">'Part III'!$B$2:$M$43</definedName>
    <definedName name="_xlnm.Print_Area" localSheetId="3">'Part IV'!$B$2:$L$47</definedName>
    <definedName name="_xlnm.Print_Area" localSheetId="4">'Part V'!$B$2:$Q$180</definedName>
    <definedName name="_xlnm.Print_Area" localSheetId="6">'Part V (with Storage)'!$B$2:$Q$229</definedName>
    <definedName name="_xlnm.Print_Area" localSheetId="5">'Part V (with StorageCT)'!$B$2:$Q$326</definedName>
    <definedName name="_xlnm.Print_Area" localSheetId="7">'Part VI'!$B$2:$N$121</definedName>
    <definedName name="_xlnm.Print_Area" localSheetId="8">'Part VII'!$B$2:$K$42</definedName>
    <definedName name="_xlnm.Print_Area" localSheetId="9">'Part VIII'!$B$2:$K$27</definedName>
    <definedName name="ProjCity">'Part IV'!$F$38</definedName>
    <definedName name="ProjName">'Part II'!$F$31</definedName>
    <definedName name="ProjState">'Part IV'!$F$39</definedName>
    <definedName name="ProjStatus">'Part III'!$G$15</definedName>
    <definedName name="ProjStreet">'Part IV'!$F$37</definedName>
    <definedName name="ProjTitle">'[1]Part II'!$D$42</definedName>
    <definedName name="ProjZip">'Part IV'!$I$39</definedName>
    <definedName name="ResType">'Part III'!$G$13</definedName>
    <definedName name="ScndCntEmail">'Part III'!$G$42</definedName>
    <definedName name="ScndCntFax">'Part III'!$G$41</definedName>
    <definedName name="ScndCntName">'Part III'!$G$39</definedName>
    <definedName name="ScndCntPhone">'Part III'!$G$40</definedName>
    <definedName name="SigDate">'Part II'!$I$42</definedName>
    <definedName name="StorCap">'Part IV'!$J$58</definedName>
    <definedName name="StorEff">'Part IV'!$J$61</definedName>
    <definedName name="StorIncl">'Part IV'!$E$13</definedName>
    <definedName name="SumCSO">'Part VII'!$G$29</definedName>
    <definedName name="TablePartVa1" localSheetId="5">'Part V (with StorageCT)'!$D$11:$O$34</definedName>
    <definedName name="TablePartVa1">'Part V'!$D$11:$O$34</definedName>
    <definedName name="TablePartVb1" localSheetId="5">'Part V (with StorageCT)'!$D$46:$O$69</definedName>
    <definedName name="TablePartVb2" localSheetId="5">'Part V (with StorageCT)'!$D$81:$O$104</definedName>
    <definedName name="TablePartVc" localSheetId="5">'Part V (with StorageCT)'!$D$148:$O$168</definedName>
    <definedName name="TablePartVc">'Part V'!$D$110:$O$125</definedName>
    <definedName name="TablePartVd1" localSheetId="5">'Part V (with StorageCT)'!$D$261:$O$284</definedName>
    <definedName name="TablePartVd2" localSheetId="5">'Part V (with StorageCT)'!$D$298:$O$321</definedName>
    <definedName name="TablePartVIa">'Part VI'!$F$15:$H$29</definedName>
    <definedName name="TablePartVIb">'Part VI'!$F$55:$H$69</definedName>
    <definedName name="TablePartVIc">'Part VI'!$F$95:$H$109</definedName>
    <definedName name="term1">'Part III'!$K$22</definedName>
    <definedName name="term2">'Part III'!$K$23</definedName>
    <definedName name="term3">'Part III'!$K$24</definedName>
    <definedName name="TestStDate">Tables!$B$24</definedName>
    <definedName name="Title1">[1]Tables!$B$4</definedName>
    <definedName name="Title2">[1]Tables!$B$5</definedName>
    <definedName name="Version">Tables!$B$16</definedName>
    <definedName name="WinCSO">'Part VII'!$I$29</definedName>
    <definedName name="Yr1Prod">'Part VIII'!$G$16</definedName>
  </definedNames>
  <calcPr calcId="145621"/>
</workbook>
</file>

<file path=xl/calcChain.xml><?xml version="1.0" encoding="utf-8"?>
<calcChain xmlns="http://schemas.openxmlformats.org/spreadsheetml/2006/main">
  <c r="G62" i="4" l="1"/>
  <c r="G61" i="4"/>
  <c r="K76" i="4" l="1"/>
  <c r="N76" i="4" s="1"/>
  <c r="N63" i="4" l="1"/>
  <c r="N64" i="4" l="1"/>
  <c r="N65" i="4" s="1"/>
  <c r="G60" i="4"/>
  <c r="N66" i="4" l="1"/>
  <c r="N67" i="4" s="1"/>
  <c r="N68" i="4" s="1"/>
  <c r="N69" i="4" s="1"/>
  <c r="N70" i="4" s="1"/>
  <c r="S89" i="8"/>
  <c r="J91" i="8" s="1"/>
  <c r="S49" i="8"/>
  <c r="J51" i="8" s="1"/>
  <c r="S9" i="8"/>
  <c r="J11" i="8" s="1"/>
  <c r="E51" i="8" l="1"/>
  <c r="J50" i="8"/>
  <c r="E11" i="8"/>
  <c r="J10" i="8"/>
  <c r="E91" i="8"/>
  <c r="J90" i="8"/>
  <c r="AF114" i="8"/>
  <c r="AF72" i="8"/>
  <c r="AF34" i="8"/>
  <c r="N71" i="4"/>
  <c r="AF16" i="8"/>
  <c r="AD18" i="8"/>
  <c r="AE19" i="8"/>
  <c r="AF20" i="8"/>
  <c r="AD22" i="8"/>
  <c r="AE23" i="8"/>
  <c r="AF24" i="8"/>
  <c r="AD26" i="8"/>
  <c r="AE27" i="8"/>
  <c r="AF28" i="8"/>
  <c r="AD30" i="8"/>
  <c r="AE31" i="8"/>
  <c r="AF32" i="8"/>
  <c r="AD34" i="8"/>
  <c r="AD17" i="8"/>
  <c r="AE18" i="8"/>
  <c r="AF19" i="8"/>
  <c r="AD21" i="8"/>
  <c r="AE22" i="8"/>
  <c r="AF23" i="8"/>
  <c r="AD25" i="8"/>
  <c r="AE26" i="8"/>
  <c r="AF27" i="8"/>
  <c r="AD29" i="8"/>
  <c r="AE30" i="8"/>
  <c r="AF31" i="8"/>
  <c r="AD33" i="8"/>
  <c r="AE34" i="8"/>
  <c r="AE16" i="8"/>
  <c r="AF17" i="8"/>
  <c r="AD19" i="8"/>
  <c r="AE20" i="8"/>
  <c r="AF21" i="8"/>
  <c r="AD23" i="8"/>
  <c r="AE24" i="8"/>
  <c r="AF25" i="8"/>
  <c r="AD27" i="8"/>
  <c r="AE28" i="8"/>
  <c r="AF29" i="8"/>
  <c r="AD31" i="8"/>
  <c r="AE32" i="8"/>
  <c r="AF33" i="8"/>
  <c r="AD16" i="8"/>
  <c r="AE17" i="8"/>
  <c r="AF18" i="8"/>
  <c r="AD20" i="8"/>
  <c r="AE21" i="8"/>
  <c r="AF22" i="8"/>
  <c r="AD24" i="8"/>
  <c r="AE25" i="8"/>
  <c r="AF26" i="8"/>
  <c r="AD28" i="8"/>
  <c r="AE29" i="8"/>
  <c r="AF30" i="8"/>
  <c r="AD32" i="8"/>
  <c r="AE33" i="8"/>
  <c r="AF96" i="8"/>
  <c r="AE99" i="8"/>
  <c r="AF100" i="8"/>
  <c r="AE103" i="8"/>
  <c r="AD106" i="8"/>
  <c r="AF108" i="8"/>
  <c r="AE111" i="8"/>
  <c r="AD114" i="8"/>
  <c r="AD97" i="8"/>
  <c r="AF99" i="8"/>
  <c r="AE102" i="8"/>
  <c r="AD105" i="8"/>
  <c r="AE106" i="8"/>
  <c r="AD109" i="8"/>
  <c r="AF111" i="8"/>
  <c r="AE114" i="8"/>
  <c r="AD96" i="8"/>
  <c r="AE97" i="8"/>
  <c r="AD100" i="8"/>
  <c r="AF102" i="8"/>
  <c r="AE105" i="8"/>
  <c r="AF106" i="8"/>
  <c r="AE109" i="8"/>
  <c r="AD112" i="8"/>
  <c r="AE96" i="8"/>
  <c r="AF97" i="8"/>
  <c r="AD99" i="8"/>
  <c r="AE100" i="8"/>
  <c r="AF101" i="8"/>
  <c r="AD103" i="8"/>
  <c r="AE104" i="8"/>
  <c r="AF105" i="8"/>
  <c r="AD107" i="8"/>
  <c r="AE108" i="8"/>
  <c r="AF109" i="8"/>
  <c r="AD111" i="8"/>
  <c r="AE112" i="8"/>
  <c r="AF113" i="8"/>
  <c r="AD98" i="8"/>
  <c r="AD102" i="8"/>
  <c r="AF104" i="8"/>
  <c r="AE107" i="8"/>
  <c r="AD110" i="8"/>
  <c r="AF112" i="8"/>
  <c r="AE98" i="8"/>
  <c r="AD101" i="8"/>
  <c r="AF103" i="8"/>
  <c r="AF107" i="8"/>
  <c r="AE110" i="8"/>
  <c r="AD113" i="8"/>
  <c r="AF98" i="8"/>
  <c r="AE101" i="8"/>
  <c r="AD104" i="8"/>
  <c r="AD108" i="8"/>
  <c r="AF110" i="8"/>
  <c r="AE113" i="8"/>
  <c r="AF56" i="8"/>
  <c r="AD58" i="8"/>
  <c r="AE59" i="8"/>
  <c r="AF60" i="8"/>
  <c r="AD62" i="8"/>
  <c r="AE63" i="8"/>
  <c r="AF64" i="8"/>
  <c r="AD66" i="8"/>
  <c r="AE67" i="8"/>
  <c r="AF68" i="8"/>
  <c r="AD70" i="8"/>
  <c r="AE71" i="8"/>
  <c r="AD74" i="8"/>
  <c r="AD57" i="8"/>
  <c r="AE58" i="8"/>
  <c r="AF59" i="8"/>
  <c r="AD61" i="8"/>
  <c r="AE62" i="8"/>
  <c r="AF63" i="8"/>
  <c r="AD65" i="8"/>
  <c r="AE66" i="8"/>
  <c r="AF67" i="8"/>
  <c r="AD69" i="8"/>
  <c r="AE70" i="8"/>
  <c r="AF71" i="8"/>
  <c r="AD73" i="8"/>
  <c r="AE74" i="8"/>
  <c r="AD56" i="8"/>
  <c r="AE57" i="8"/>
  <c r="AF58" i="8"/>
  <c r="AD60" i="8"/>
  <c r="AE61" i="8"/>
  <c r="AF62" i="8"/>
  <c r="AD64" i="8"/>
  <c r="AE65" i="8"/>
  <c r="AF66" i="8"/>
  <c r="AD68" i="8"/>
  <c r="AE69" i="8"/>
  <c r="AF70" i="8"/>
  <c r="AD72" i="8"/>
  <c r="AE73" i="8"/>
  <c r="AF74" i="8"/>
  <c r="AE56" i="8"/>
  <c r="AF57" i="8"/>
  <c r="AD59" i="8"/>
  <c r="AE60" i="8"/>
  <c r="AF61" i="8"/>
  <c r="AD63" i="8"/>
  <c r="AE64" i="8"/>
  <c r="AF65" i="8"/>
  <c r="AD67" i="8"/>
  <c r="AE68" i="8"/>
  <c r="AF69" i="8"/>
  <c r="AD71" i="8"/>
  <c r="AE72" i="8"/>
  <c r="AF73" i="8"/>
  <c r="D14" i="6"/>
  <c r="AA7" i="11"/>
  <c r="AA7" i="7"/>
  <c r="AF75" i="8" l="1"/>
  <c r="AD35" i="8"/>
  <c r="AF35" i="8"/>
  <c r="AE35" i="8"/>
  <c r="AE75" i="8"/>
  <c r="AE115" i="8"/>
  <c r="AD115" i="8"/>
  <c r="AF115" i="8"/>
  <c r="AD75" i="8"/>
  <c r="B56" i="8" s="1"/>
  <c r="K227" i="11"/>
  <c r="K226" i="11"/>
  <c r="K179" i="7"/>
  <c r="J27" i="6"/>
  <c r="M27" i="6" s="1"/>
  <c r="B16" i="8" l="1"/>
  <c r="B96" i="8"/>
  <c r="Q89" i="8"/>
  <c r="Q9" i="8"/>
  <c r="N23" i="4"/>
  <c r="N24" i="4"/>
  <c r="N22" i="4"/>
  <c r="DX11" i="11" l="1"/>
  <c r="DX12" i="11"/>
  <c r="DX13" i="11"/>
  <c r="DX14" i="11"/>
  <c r="DX15" i="11"/>
  <c r="DX16" i="11"/>
  <c r="DX17" i="11"/>
  <c r="DX18" i="11"/>
  <c r="DX19" i="11"/>
  <c r="DX20" i="11"/>
  <c r="DX21" i="11"/>
  <c r="DX22" i="11"/>
  <c r="DX23" i="11"/>
  <c r="DX24" i="11"/>
  <c r="DX25" i="11"/>
  <c r="DX26" i="11"/>
  <c r="DX27" i="11"/>
  <c r="DX28" i="11"/>
  <c r="DX29" i="11"/>
  <c r="DX30" i="11"/>
  <c r="DX31" i="11"/>
  <c r="DX32" i="11"/>
  <c r="DX33" i="11"/>
  <c r="DX34" i="11"/>
  <c r="FD11" i="11"/>
  <c r="FD12" i="11" s="1"/>
  <c r="FD13" i="11" s="1"/>
  <c r="FD14" i="11" s="1"/>
  <c r="FD15" i="11" s="1"/>
  <c r="FD16" i="11" s="1"/>
  <c r="FD17" i="11" s="1"/>
  <c r="FD18" i="11" s="1"/>
  <c r="FD19" i="11" s="1"/>
  <c r="FD20" i="11" s="1"/>
  <c r="FD21" i="11" s="1"/>
  <c r="FD22" i="11" s="1"/>
  <c r="FD23" i="11" s="1"/>
  <c r="FD24" i="11" s="1"/>
  <c r="FD25" i="11" s="1"/>
  <c r="FD26" i="11" s="1"/>
  <c r="FD27" i="11" s="1"/>
  <c r="FD28" i="11" s="1"/>
  <c r="FD29" i="11" s="1"/>
  <c r="FD30" i="11" s="1"/>
  <c r="FD31" i="11" s="1"/>
  <c r="FD32" i="11" s="1"/>
  <c r="FD33" i="11" s="1"/>
  <c r="FD34" i="11" s="1"/>
  <c r="FE11" i="11" s="1"/>
  <c r="FE12" i="11" s="1"/>
  <c r="FE13" i="11" s="1"/>
  <c r="FE14" i="11" s="1"/>
  <c r="FE15" i="11" s="1"/>
  <c r="FE16" i="11" s="1"/>
  <c r="FE17" i="11" s="1"/>
  <c r="FE18" i="11" s="1"/>
  <c r="FE19" i="11" s="1"/>
  <c r="FE20" i="11" s="1"/>
  <c r="FE21" i="11" s="1"/>
  <c r="FE22" i="11" s="1"/>
  <c r="FE23" i="11" s="1"/>
  <c r="FE24" i="11" s="1"/>
  <c r="FE25" i="11" s="1"/>
  <c r="FE26" i="11" s="1"/>
  <c r="FE27" i="11" s="1"/>
  <c r="FE28" i="11" s="1"/>
  <c r="FE29" i="11" s="1"/>
  <c r="FE30" i="11" s="1"/>
  <c r="FE31" i="11" s="1"/>
  <c r="FE32" i="11" s="1"/>
  <c r="FE33" i="11" s="1"/>
  <c r="FE34" i="11" s="1"/>
  <c r="FF11" i="11" s="1"/>
  <c r="FF12" i="11" s="1"/>
  <c r="FF13" i="11" s="1"/>
  <c r="FF14" i="11" s="1"/>
  <c r="FF15" i="11" s="1"/>
  <c r="FF16" i="11" s="1"/>
  <c r="FF17" i="11" s="1"/>
  <c r="FF18" i="11" s="1"/>
  <c r="FF19" i="11" s="1"/>
  <c r="FF20" i="11" s="1"/>
  <c r="FF21" i="11" s="1"/>
  <c r="FF22" i="11" s="1"/>
  <c r="FF23" i="11" s="1"/>
  <c r="FF24" i="11" s="1"/>
  <c r="FF25" i="11" s="1"/>
  <c r="FF26" i="11" s="1"/>
  <c r="FF27" i="11" s="1"/>
  <c r="FF28" i="11" s="1"/>
  <c r="FF29" i="11" s="1"/>
  <c r="FF30" i="11" s="1"/>
  <c r="FF31" i="11" s="1"/>
  <c r="FF32" i="11" s="1"/>
  <c r="FF33" i="11" s="1"/>
  <c r="FF34" i="11" s="1"/>
  <c r="FG11" i="11" s="1"/>
  <c r="FG12" i="11" s="1"/>
  <c r="FG13" i="11" s="1"/>
  <c r="FG14" i="11" s="1"/>
  <c r="FG15" i="11" s="1"/>
  <c r="FG16" i="11" s="1"/>
  <c r="FG17" i="11" s="1"/>
  <c r="FG18" i="11" s="1"/>
  <c r="FG19" i="11" s="1"/>
  <c r="FG20" i="11" s="1"/>
  <c r="FG21" i="11" s="1"/>
  <c r="FG22" i="11" s="1"/>
  <c r="FG23" i="11" s="1"/>
  <c r="FG24" i="11" s="1"/>
  <c r="FG25" i="11" s="1"/>
  <c r="FG26" i="11" s="1"/>
  <c r="FG27" i="11" s="1"/>
  <c r="FG28" i="11" s="1"/>
  <c r="FG29" i="11" s="1"/>
  <c r="FG30" i="11" s="1"/>
  <c r="FG31" i="11" s="1"/>
  <c r="FG32" i="11" s="1"/>
  <c r="FG33" i="11" s="1"/>
  <c r="FG34" i="11" s="1"/>
  <c r="FH11" i="11" s="1"/>
  <c r="FH12" i="11" s="1"/>
  <c r="FH13" i="11" s="1"/>
  <c r="FH14" i="11" s="1"/>
  <c r="FH15" i="11" s="1"/>
  <c r="FH16" i="11" s="1"/>
  <c r="FH17" i="11" s="1"/>
  <c r="FH18" i="11" s="1"/>
  <c r="FH19" i="11" s="1"/>
  <c r="FH20" i="11" s="1"/>
  <c r="FH21" i="11" s="1"/>
  <c r="FH22" i="11" s="1"/>
  <c r="FH23" i="11" s="1"/>
  <c r="FH24" i="11" s="1"/>
  <c r="FH25" i="11" s="1"/>
  <c r="FH26" i="11" s="1"/>
  <c r="FH27" i="11" s="1"/>
  <c r="FH28" i="11" s="1"/>
  <c r="FH29" i="11" s="1"/>
  <c r="FH30" i="11" s="1"/>
  <c r="FH31" i="11" s="1"/>
  <c r="FH32" i="11" s="1"/>
  <c r="FH33" i="11" s="1"/>
  <c r="FH34" i="11" s="1"/>
  <c r="FI11" i="11" s="1"/>
  <c r="FI12" i="11" s="1"/>
  <c r="FI13" i="11" s="1"/>
  <c r="FI14" i="11" s="1"/>
  <c r="FI15" i="11" s="1"/>
  <c r="FI16" i="11" s="1"/>
  <c r="FI17" i="11" s="1"/>
  <c r="FI18" i="11" s="1"/>
  <c r="FI19" i="11" s="1"/>
  <c r="FI20" i="11" s="1"/>
  <c r="FI21" i="11" s="1"/>
  <c r="FI22" i="11" s="1"/>
  <c r="FI23" i="11" s="1"/>
  <c r="FI24" i="11" s="1"/>
  <c r="FI25" i="11" s="1"/>
  <c r="FI26" i="11" s="1"/>
  <c r="FI27" i="11" s="1"/>
  <c r="FI28" i="11" s="1"/>
  <c r="FI29" i="11" s="1"/>
  <c r="FI30" i="11" s="1"/>
  <c r="FI31" i="11" s="1"/>
  <c r="FI32" i="11" s="1"/>
  <c r="FI33" i="11" s="1"/>
  <c r="FI34" i="11" s="1"/>
  <c r="FJ11" i="11" s="1"/>
  <c r="FJ12" i="11" s="1"/>
  <c r="FJ13" i="11" s="1"/>
  <c r="FJ14" i="11" s="1"/>
  <c r="FJ15" i="11" s="1"/>
  <c r="FJ16" i="11" s="1"/>
  <c r="FJ17" i="11" s="1"/>
  <c r="FJ18" i="11" s="1"/>
  <c r="FJ19" i="11" s="1"/>
  <c r="FJ20" i="11" s="1"/>
  <c r="FJ21" i="11" s="1"/>
  <c r="FJ22" i="11" s="1"/>
  <c r="FJ23" i="11" s="1"/>
  <c r="FJ24" i="11" s="1"/>
  <c r="FJ25" i="11" s="1"/>
  <c r="FJ26" i="11" s="1"/>
  <c r="FJ27" i="11" s="1"/>
  <c r="FJ28" i="11" s="1"/>
  <c r="FJ29" i="11" s="1"/>
  <c r="FJ30" i="11" s="1"/>
  <c r="FJ31" i="11" s="1"/>
  <c r="FJ32" i="11" s="1"/>
  <c r="FJ33" i="11" s="1"/>
  <c r="FJ34" i="11" s="1"/>
  <c r="FK11" i="11" s="1"/>
  <c r="FK12" i="11" s="1"/>
  <c r="FK13" i="11" s="1"/>
  <c r="FK14" i="11" s="1"/>
  <c r="FK15" i="11" s="1"/>
  <c r="FK16" i="11" s="1"/>
  <c r="FK17" i="11" s="1"/>
  <c r="FK18" i="11" s="1"/>
  <c r="FK19" i="11" s="1"/>
  <c r="FK20" i="11" s="1"/>
  <c r="FK21" i="11" s="1"/>
  <c r="FK22" i="11" s="1"/>
  <c r="FK23" i="11" s="1"/>
  <c r="FK24" i="11" s="1"/>
  <c r="FK25" i="11" s="1"/>
  <c r="FK26" i="11" s="1"/>
  <c r="FK27" i="11" s="1"/>
  <c r="FK28" i="11" s="1"/>
  <c r="FK29" i="11" s="1"/>
  <c r="FK30" i="11" s="1"/>
  <c r="FK31" i="11" s="1"/>
  <c r="FK32" i="11" s="1"/>
  <c r="FK33" i="11" s="1"/>
  <c r="FK34" i="11" s="1"/>
  <c r="FL11" i="11" s="1"/>
  <c r="FL12" i="11" s="1"/>
  <c r="FL13" i="11" s="1"/>
  <c r="FL14" i="11" s="1"/>
  <c r="FL15" i="11" s="1"/>
  <c r="FL16" i="11" s="1"/>
  <c r="FL17" i="11" s="1"/>
  <c r="FL18" i="11" s="1"/>
  <c r="FL19" i="11" s="1"/>
  <c r="FL20" i="11" s="1"/>
  <c r="FL21" i="11" s="1"/>
  <c r="FL22" i="11" s="1"/>
  <c r="FL23" i="11" s="1"/>
  <c r="FL24" i="11" s="1"/>
  <c r="FL25" i="11" s="1"/>
  <c r="FL26" i="11" s="1"/>
  <c r="FL27" i="11" s="1"/>
  <c r="FL28" i="11" s="1"/>
  <c r="FL29" i="11" s="1"/>
  <c r="FL30" i="11" s="1"/>
  <c r="FL31" i="11" s="1"/>
  <c r="FL32" i="11" s="1"/>
  <c r="FL33" i="11" s="1"/>
  <c r="FL34" i="11" s="1"/>
  <c r="FM11" i="11" s="1"/>
  <c r="FM12" i="11" s="1"/>
  <c r="FM13" i="11" s="1"/>
  <c r="FM14" i="11" s="1"/>
  <c r="FM15" i="11" s="1"/>
  <c r="FM16" i="11" s="1"/>
  <c r="FM17" i="11" s="1"/>
  <c r="FM18" i="11" s="1"/>
  <c r="FM19" i="11" s="1"/>
  <c r="FM20" i="11" s="1"/>
  <c r="FM21" i="11" s="1"/>
  <c r="FM22" i="11" s="1"/>
  <c r="FM23" i="11" s="1"/>
  <c r="FM24" i="11" s="1"/>
  <c r="FM25" i="11" s="1"/>
  <c r="FM26" i="11" s="1"/>
  <c r="FM27" i="11" s="1"/>
  <c r="FM28" i="11" s="1"/>
  <c r="FM29" i="11" s="1"/>
  <c r="FM30" i="11" s="1"/>
  <c r="FM31" i="11" s="1"/>
  <c r="FM32" i="11" s="1"/>
  <c r="FM33" i="11" s="1"/>
  <c r="FM34" i="11" s="1"/>
  <c r="FN11" i="11" s="1"/>
  <c r="FN12" i="11" s="1"/>
  <c r="FN13" i="11" s="1"/>
  <c r="FN14" i="11" s="1"/>
  <c r="FN15" i="11" s="1"/>
  <c r="FN16" i="11" s="1"/>
  <c r="FN17" i="11" s="1"/>
  <c r="FN18" i="11" s="1"/>
  <c r="FN19" i="11" s="1"/>
  <c r="FN20" i="11" s="1"/>
  <c r="FN21" i="11" s="1"/>
  <c r="FN22" i="11" s="1"/>
  <c r="FN23" i="11" s="1"/>
  <c r="FN24" i="11" s="1"/>
  <c r="FN25" i="11" s="1"/>
  <c r="FN26" i="11" s="1"/>
  <c r="FN27" i="11" s="1"/>
  <c r="FN28" i="11" s="1"/>
  <c r="FN29" i="11" s="1"/>
  <c r="FN30" i="11" s="1"/>
  <c r="FN31" i="11" s="1"/>
  <c r="FN32" i="11" s="1"/>
  <c r="FN33" i="11" s="1"/>
  <c r="FN34" i="11" s="1"/>
  <c r="FO11" i="11" s="1"/>
  <c r="FO12" i="11" s="1"/>
  <c r="FO13" i="11" s="1"/>
  <c r="FO14" i="11" s="1"/>
  <c r="FO15" i="11" s="1"/>
  <c r="FO16" i="11" s="1"/>
  <c r="FO17" i="11" s="1"/>
  <c r="FO18" i="11" s="1"/>
  <c r="FO19" i="11" s="1"/>
  <c r="FO20" i="11" s="1"/>
  <c r="FO21" i="11" s="1"/>
  <c r="FO22" i="11" s="1"/>
  <c r="FO23" i="11" s="1"/>
  <c r="FO24" i="11" s="1"/>
  <c r="FO25" i="11" s="1"/>
  <c r="FO26" i="11" s="1"/>
  <c r="FO27" i="11" s="1"/>
  <c r="FO28" i="11" s="1"/>
  <c r="FO29" i="11" s="1"/>
  <c r="FO30" i="11" s="1"/>
  <c r="FO31" i="11" s="1"/>
  <c r="FO32" i="11" s="1"/>
  <c r="FO33" i="11" s="1"/>
  <c r="FO34" i="11" s="1"/>
  <c r="FP11" i="11" s="1"/>
  <c r="FP12" i="11" s="1"/>
  <c r="FP13" i="11" s="1"/>
  <c r="FP14" i="11" s="1"/>
  <c r="FP15" i="11" s="1"/>
  <c r="FP16" i="11" s="1"/>
  <c r="FP17" i="11" s="1"/>
  <c r="FP18" i="11" s="1"/>
  <c r="FP19" i="11" s="1"/>
  <c r="FP20" i="11" s="1"/>
  <c r="FP21" i="11" s="1"/>
  <c r="FP22" i="11" s="1"/>
  <c r="FP23" i="11" s="1"/>
  <c r="FP24" i="11" s="1"/>
  <c r="FP25" i="11" s="1"/>
  <c r="FP26" i="11" s="1"/>
  <c r="FP27" i="11" s="1"/>
  <c r="FP28" i="11" s="1"/>
  <c r="FP29" i="11" s="1"/>
  <c r="FP30" i="11" s="1"/>
  <c r="FP31" i="11" s="1"/>
  <c r="FP32" i="11" s="1"/>
  <c r="FP33" i="11" s="1"/>
  <c r="FP34" i="11" s="1"/>
  <c r="FQ11" i="11" s="1"/>
  <c r="FQ12" i="11" s="1"/>
  <c r="FQ13" i="11" s="1"/>
  <c r="FQ14" i="11" s="1"/>
  <c r="FQ15" i="11" s="1"/>
  <c r="FQ16" i="11" s="1"/>
  <c r="FQ17" i="11" s="1"/>
  <c r="FQ18" i="11" s="1"/>
  <c r="FQ19" i="11" s="1"/>
  <c r="FQ20" i="11" s="1"/>
  <c r="FQ21" i="11" s="1"/>
  <c r="FQ22" i="11" s="1"/>
  <c r="FQ23" i="11" s="1"/>
  <c r="FQ24" i="11" s="1"/>
  <c r="FQ25" i="11" s="1"/>
  <c r="FQ26" i="11" s="1"/>
  <c r="FQ27" i="11" s="1"/>
  <c r="FQ28" i="11" s="1"/>
  <c r="FQ29" i="11" s="1"/>
  <c r="FQ30" i="11" s="1"/>
  <c r="FQ31" i="11" s="1"/>
  <c r="FQ32" i="11" s="1"/>
  <c r="FQ33" i="11" s="1"/>
  <c r="FQ34" i="11" s="1"/>
  <c r="FR11" i="11" s="1"/>
  <c r="FR12" i="11" s="1"/>
  <c r="FR13" i="11" s="1"/>
  <c r="FR14" i="11" s="1"/>
  <c r="FR15" i="11" s="1"/>
  <c r="FR16" i="11" s="1"/>
  <c r="FR17" i="11" s="1"/>
  <c r="FR18" i="11" s="1"/>
  <c r="FR19" i="11" s="1"/>
  <c r="FR20" i="11" s="1"/>
  <c r="FR21" i="11" s="1"/>
  <c r="FR22" i="11" s="1"/>
  <c r="FR23" i="11" s="1"/>
  <c r="FR24" i="11" s="1"/>
  <c r="FR25" i="11" s="1"/>
  <c r="FR26" i="11" s="1"/>
  <c r="FR27" i="11" s="1"/>
  <c r="FR28" i="11" s="1"/>
  <c r="FR29" i="11" s="1"/>
  <c r="FR30" i="11" s="1"/>
  <c r="FR31" i="11" s="1"/>
  <c r="FR32" i="11" s="1"/>
  <c r="FR33" i="11" s="1"/>
  <c r="FR34" i="11" s="1"/>
  <c r="FS11" i="11" s="1"/>
  <c r="FS12" i="11" s="1"/>
  <c r="FS13" i="11" s="1"/>
  <c r="FS14" i="11" s="1"/>
  <c r="FS15" i="11" s="1"/>
  <c r="FS16" i="11" s="1"/>
  <c r="FS17" i="11" s="1"/>
  <c r="FS18" i="11" s="1"/>
  <c r="FS19" i="11" s="1"/>
  <c r="FS20" i="11" s="1"/>
  <c r="FS21" i="11" s="1"/>
  <c r="FS22" i="11" s="1"/>
  <c r="FS23" i="11" s="1"/>
  <c r="FS24" i="11" s="1"/>
  <c r="FS25" i="11" s="1"/>
  <c r="FS26" i="11" s="1"/>
  <c r="FS27" i="11" s="1"/>
  <c r="FS28" i="11" s="1"/>
  <c r="FS29" i="11" s="1"/>
  <c r="FS30" i="11" s="1"/>
  <c r="FS31" i="11" s="1"/>
  <c r="FS32" i="11" s="1"/>
  <c r="FS33" i="11" s="1"/>
  <c r="FS34" i="11" s="1"/>
  <c r="FT11" i="11" s="1"/>
  <c r="FT12" i="11" s="1"/>
  <c r="FT13" i="11" s="1"/>
  <c r="FT14" i="11" s="1"/>
  <c r="FT15" i="11" s="1"/>
  <c r="FT16" i="11" s="1"/>
  <c r="FT17" i="11" s="1"/>
  <c r="FT18" i="11" s="1"/>
  <c r="FT19" i="11" s="1"/>
  <c r="FT20" i="11" s="1"/>
  <c r="FT21" i="11" s="1"/>
  <c r="FT22" i="11" s="1"/>
  <c r="FT23" i="11" s="1"/>
  <c r="FT24" i="11" s="1"/>
  <c r="FT25" i="11" s="1"/>
  <c r="FT26" i="11" s="1"/>
  <c r="FT27" i="11" s="1"/>
  <c r="FT28" i="11" s="1"/>
  <c r="FT29" i="11" s="1"/>
  <c r="FT30" i="11" s="1"/>
  <c r="FT31" i="11" s="1"/>
  <c r="FT32" i="11" s="1"/>
  <c r="FT33" i="11" s="1"/>
  <c r="FT34" i="11" s="1"/>
  <c r="FU11" i="11" s="1"/>
  <c r="FU12" i="11" s="1"/>
  <c r="FU13" i="11" s="1"/>
  <c r="FU14" i="11" s="1"/>
  <c r="FU15" i="11" s="1"/>
  <c r="FU16" i="11" s="1"/>
  <c r="FU17" i="11" s="1"/>
  <c r="FU18" i="11" s="1"/>
  <c r="FU19" i="11" s="1"/>
  <c r="FU20" i="11" s="1"/>
  <c r="FU21" i="11" s="1"/>
  <c r="FU22" i="11" s="1"/>
  <c r="FU23" i="11" s="1"/>
  <c r="FU24" i="11" s="1"/>
  <c r="FU25" i="11" s="1"/>
  <c r="FU26" i="11" s="1"/>
  <c r="FU27" i="11" s="1"/>
  <c r="FU28" i="11" s="1"/>
  <c r="FU29" i="11" s="1"/>
  <c r="FU30" i="11" s="1"/>
  <c r="FU31" i="11" s="1"/>
  <c r="FU32" i="11" s="1"/>
  <c r="FU33" i="11" s="1"/>
  <c r="FU34" i="11" s="1"/>
  <c r="FV11" i="11" s="1"/>
  <c r="FV12" i="11" s="1"/>
  <c r="FV13" i="11" s="1"/>
  <c r="FV14" i="11" s="1"/>
  <c r="FV15" i="11" s="1"/>
  <c r="FV16" i="11" s="1"/>
  <c r="FV17" i="11" s="1"/>
  <c r="FV18" i="11" s="1"/>
  <c r="FV19" i="11" s="1"/>
  <c r="FV20" i="11" s="1"/>
  <c r="FV21" i="11" s="1"/>
  <c r="FV22" i="11" s="1"/>
  <c r="FV23" i="11" s="1"/>
  <c r="FV24" i="11" s="1"/>
  <c r="FV25" i="11" s="1"/>
  <c r="FV26" i="11" s="1"/>
  <c r="FV27" i="11" s="1"/>
  <c r="FV28" i="11" s="1"/>
  <c r="FV29" i="11" s="1"/>
  <c r="FV30" i="11" s="1"/>
  <c r="FV31" i="11" s="1"/>
  <c r="FV32" i="11" s="1"/>
  <c r="FV33" i="11" s="1"/>
  <c r="FV34" i="11" s="1"/>
  <c r="FW11" i="11" s="1"/>
  <c r="FW12" i="11" s="1"/>
  <c r="FW13" i="11" s="1"/>
  <c r="FW14" i="11" s="1"/>
  <c r="FW15" i="11" s="1"/>
  <c r="FW16" i="11" s="1"/>
  <c r="FW17" i="11" s="1"/>
  <c r="FW18" i="11" s="1"/>
  <c r="FW19" i="11" s="1"/>
  <c r="FW20" i="11" s="1"/>
  <c r="FW21" i="11" s="1"/>
  <c r="FW22" i="11" s="1"/>
  <c r="FW23" i="11" s="1"/>
  <c r="FW24" i="11" s="1"/>
  <c r="FW25" i="11" s="1"/>
  <c r="FW26" i="11" s="1"/>
  <c r="FW27" i="11" s="1"/>
  <c r="FW28" i="11" s="1"/>
  <c r="FW29" i="11" s="1"/>
  <c r="FW30" i="11" s="1"/>
  <c r="FW31" i="11" s="1"/>
  <c r="FW32" i="11" s="1"/>
  <c r="FW33" i="11" s="1"/>
  <c r="FW34" i="11" s="1"/>
  <c r="FX11" i="11" s="1"/>
  <c r="FX12" i="11" s="1"/>
  <c r="FX13" i="11" s="1"/>
  <c r="FX14" i="11" s="1"/>
  <c r="FX15" i="11" s="1"/>
  <c r="FX16" i="11" s="1"/>
  <c r="FX17" i="11" s="1"/>
  <c r="FX18" i="11" s="1"/>
  <c r="FX19" i="11" s="1"/>
  <c r="FX20" i="11" s="1"/>
  <c r="FX21" i="11" s="1"/>
  <c r="FX22" i="11" s="1"/>
  <c r="FX23" i="11" s="1"/>
  <c r="FX24" i="11" s="1"/>
  <c r="FX25" i="11" s="1"/>
  <c r="FX26" i="11" s="1"/>
  <c r="FX27" i="11" s="1"/>
  <c r="FX28" i="11" s="1"/>
  <c r="FX29" i="11" s="1"/>
  <c r="FX30" i="11" s="1"/>
  <c r="FX31" i="11" s="1"/>
  <c r="FX32" i="11" s="1"/>
  <c r="FX33" i="11" s="1"/>
  <c r="FX34" i="11" s="1"/>
  <c r="FY11" i="11" s="1"/>
  <c r="FY12" i="11" s="1"/>
  <c r="FY13" i="11" s="1"/>
  <c r="FY14" i="11" s="1"/>
  <c r="FY15" i="11" s="1"/>
  <c r="FY16" i="11" s="1"/>
  <c r="FY17" i="11" s="1"/>
  <c r="FY18" i="11" s="1"/>
  <c r="FY19" i="11" s="1"/>
  <c r="FY20" i="11" s="1"/>
  <c r="FY21" i="11" s="1"/>
  <c r="FY22" i="11" s="1"/>
  <c r="FY23" i="11" s="1"/>
  <c r="FY24" i="11" s="1"/>
  <c r="FY25" i="11" s="1"/>
  <c r="FY26" i="11" s="1"/>
  <c r="FY27" i="11" s="1"/>
  <c r="FY28" i="11" s="1"/>
  <c r="FY29" i="11" s="1"/>
  <c r="FY30" i="11" s="1"/>
  <c r="FY31" i="11" s="1"/>
  <c r="FY32" i="11" s="1"/>
  <c r="FY33" i="11" s="1"/>
  <c r="FY34" i="11" s="1"/>
  <c r="FZ11" i="11" s="1"/>
  <c r="FZ12" i="11" s="1"/>
  <c r="FZ13" i="11" s="1"/>
  <c r="FZ14" i="11" s="1"/>
  <c r="FZ15" i="11" s="1"/>
  <c r="FZ16" i="11" s="1"/>
  <c r="FZ17" i="11" s="1"/>
  <c r="FZ18" i="11" s="1"/>
  <c r="FZ19" i="11" s="1"/>
  <c r="FZ20" i="11" s="1"/>
  <c r="FZ21" i="11" s="1"/>
  <c r="FZ22" i="11" s="1"/>
  <c r="FZ23" i="11" s="1"/>
  <c r="FZ24" i="11" s="1"/>
  <c r="FZ25" i="11" s="1"/>
  <c r="FZ26" i="11" s="1"/>
  <c r="FZ27" i="11" s="1"/>
  <c r="FZ28" i="11" s="1"/>
  <c r="FZ29" i="11" s="1"/>
  <c r="FZ30" i="11" s="1"/>
  <c r="FZ31" i="11" s="1"/>
  <c r="FZ32" i="11" s="1"/>
  <c r="FZ33" i="11" s="1"/>
  <c r="FZ34" i="11" s="1"/>
  <c r="GA11" i="11" s="1"/>
  <c r="GA12" i="11" s="1"/>
  <c r="GA13" i="11" s="1"/>
  <c r="GA14" i="11" s="1"/>
  <c r="GA15" i="11" s="1"/>
  <c r="GA16" i="11" s="1"/>
  <c r="GA17" i="11" s="1"/>
  <c r="GA18" i="11" s="1"/>
  <c r="GA19" i="11" s="1"/>
  <c r="GA20" i="11" s="1"/>
  <c r="GA21" i="11" s="1"/>
  <c r="GA22" i="11" s="1"/>
  <c r="GA23" i="11" s="1"/>
  <c r="GA24" i="11" s="1"/>
  <c r="GA25" i="11" s="1"/>
  <c r="GA26" i="11" s="1"/>
  <c r="GA27" i="11" s="1"/>
  <c r="GA28" i="11" s="1"/>
  <c r="GA29" i="11" s="1"/>
  <c r="GA30" i="11" s="1"/>
  <c r="GA31" i="11" s="1"/>
  <c r="GA32" i="11" s="1"/>
  <c r="GA33" i="11" s="1"/>
  <c r="GA34" i="11" s="1"/>
  <c r="GB11" i="11" s="1"/>
  <c r="GB12" i="11" s="1"/>
  <c r="GB13" i="11" s="1"/>
  <c r="GB14" i="11" s="1"/>
  <c r="GB15" i="11" s="1"/>
  <c r="GB16" i="11" s="1"/>
  <c r="GB17" i="11" s="1"/>
  <c r="GB18" i="11" s="1"/>
  <c r="GB19" i="11" s="1"/>
  <c r="GB20" i="11" s="1"/>
  <c r="GB21" i="11" s="1"/>
  <c r="GB22" i="11" s="1"/>
  <c r="GB23" i="11" s="1"/>
  <c r="GB24" i="11" s="1"/>
  <c r="GB25" i="11" s="1"/>
  <c r="GB26" i="11" s="1"/>
  <c r="GB27" i="11" s="1"/>
  <c r="GB28" i="11" s="1"/>
  <c r="GB29" i="11" s="1"/>
  <c r="GB30" i="11" s="1"/>
  <c r="GB31" i="11" s="1"/>
  <c r="GB32" i="11" s="1"/>
  <c r="GB33" i="11" s="1"/>
  <c r="GB34" i="11" s="1"/>
  <c r="GC11" i="11" s="1"/>
  <c r="GC12" i="11" s="1"/>
  <c r="GC13" i="11" s="1"/>
  <c r="GC14" i="11" s="1"/>
  <c r="GC15" i="11" s="1"/>
  <c r="GC16" i="11" s="1"/>
  <c r="GC17" i="11" s="1"/>
  <c r="GC18" i="11" s="1"/>
  <c r="GC19" i="11" s="1"/>
  <c r="GC20" i="11" s="1"/>
  <c r="GC21" i="11" s="1"/>
  <c r="GC22" i="11" s="1"/>
  <c r="GC23" i="11" s="1"/>
  <c r="GC24" i="11" s="1"/>
  <c r="GC25" i="11" s="1"/>
  <c r="GC26" i="11" s="1"/>
  <c r="GC27" i="11" s="1"/>
  <c r="GC28" i="11" s="1"/>
  <c r="GC29" i="11" s="1"/>
  <c r="GC30" i="11" s="1"/>
  <c r="GC31" i="11" s="1"/>
  <c r="GC32" i="11" s="1"/>
  <c r="GC33" i="11" s="1"/>
  <c r="GC34" i="11" s="1"/>
  <c r="GD11" i="11" s="1"/>
  <c r="GD12" i="11" s="1"/>
  <c r="GD13" i="11" s="1"/>
  <c r="GD14" i="11" s="1"/>
  <c r="GD15" i="11" s="1"/>
  <c r="GD16" i="11" s="1"/>
  <c r="GD17" i="11" s="1"/>
  <c r="GD18" i="11" s="1"/>
  <c r="GD19" i="11" s="1"/>
  <c r="GD20" i="11" s="1"/>
  <c r="GD21" i="11" s="1"/>
  <c r="GD22" i="11" s="1"/>
  <c r="GD23" i="11" s="1"/>
  <c r="GD24" i="11" s="1"/>
  <c r="GD25" i="11" s="1"/>
  <c r="GD26" i="11" s="1"/>
  <c r="GD27" i="11" s="1"/>
  <c r="GD28" i="11" s="1"/>
  <c r="GD29" i="11" s="1"/>
  <c r="GD30" i="11" s="1"/>
  <c r="GD31" i="11" s="1"/>
  <c r="GD32" i="11" s="1"/>
  <c r="GD33" i="11" s="1"/>
  <c r="GD34" i="11" s="1"/>
  <c r="GE11" i="11" s="1"/>
  <c r="GE12" i="11" s="1"/>
  <c r="GE13" i="11" s="1"/>
  <c r="GE14" i="11" s="1"/>
  <c r="GE15" i="11" s="1"/>
  <c r="GE16" i="11" s="1"/>
  <c r="GE17" i="11" s="1"/>
  <c r="GE18" i="11" s="1"/>
  <c r="GE19" i="11" s="1"/>
  <c r="GE20" i="11" s="1"/>
  <c r="GE21" i="11" s="1"/>
  <c r="GE22" i="11" s="1"/>
  <c r="GE23" i="11" s="1"/>
  <c r="GE24" i="11" s="1"/>
  <c r="GE25" i="11" s="1"/>
  <c r="GE26" i="11" s="1"/>
  <c r="GE27" i="11" s="1"/>
  <c r="GE28" i="11" s="1"/>
  <c r="GE29" i="11" s="1"/>
  <c r="GE30" i="11" s="1"/>
  <c r="GE31" i="11" s="1"/>
  <c r="GE32" i="11" s="1"/>
  <c r="GE33" i="11" s="1"/>
  <c r="GE34" i="11" s="1"/>
  <c r="GF11" i="11" s="1"/>
  <c r="GF12" i="11" s="1"/>
  <c r="GF13" i="11" s="1"/>
  <c r="GF14" i="11" s="1"/>
  <c r="GF15" i="11" s="1"/>
  <c r="GF16" i="11" s="1"/>
  <c r="GF17" i="11" s="1"/>
  <c r="GF18" i="11" s="1"/>
  <c r="GF19" i="11" s="1"/>
  <c r="GF20" i="11" s="1"/>
  <c r="GF21" i="11" s="1"/>
  <c r="GF22" i="11" s="1"/>
  <c r="GF23" i="11" s="1"/>
  <c r="GF24" i="11" s="1"/>
  <c r="GF25" i="11" s="1"/>
  <c r="GF26" i="11" s="1"/>
  <c r="GF27" i="11" s="1"/>
  <c r="GF28" i="11" s="1"/>
  <c r="GF29" i="11" s="1"/>
  <c r="GF30" i="11" s="1"/>
  <c r="GF31" i="11" s="1"/>
  <c r="GF32" i="11" s="1"/>
  <c r="GF33" i="11" s="1"/>
  <c r="GF34" i="11" s="1"/>
  <c r="GG11" i="11" s="1"/>
  <c r="GG12" i="11" s="1"/>
  <c r="GG13" i="11" s="1"/>
  <c r="GG14" i="11" s="1"/>
  <c r="GG15" i="11" s="1"/>
  <c r="GG16" i="11" s="1"/>
  <c r="GG17" i="11" s="1"/>
  <c r="GG18" i="11" s="1"/>
  <c r="GG19" i="11" s="1"/>
  <c r="GG20" i="11" s="1"/>
  <c r="GG21" i="11" s="1"/>
  <c r="GG22" i="11" s="1"/>
  <c r="GG23" i="11" s="1"/>
  <c r="GG24" i="11" s="1"/>
  <c r="GG25" i="11" s="1"/>
  <c r="GG26" i="11" s="1"/>
  <c r="GG27" i="11" s="1"/>
  <c r="GG28" i="11" s="1"/>
  <c r="GG29" i="11" s="1"/>
  <c r="GG30" i="11" s="1"/>
  <c r="GG31" i="11" s="1"/>
  <c r="GG32" i="11" s="1"/>
  <c r="GG33" i="11" s="1"/>
  <c r="GG34" i="11" s="1"/>
  <c r="GH11" i="11" s="1"/>
  <c r="GH12" i="11" s="1"/>
  <c r="GH13" i="11" s="1"/>
  <c r="GH14" i="11" s="1"/>
  <c r="GH15" i="11" s="1"/>
  <c r="GH16" i="11" s="1"/>
  <c r="GH17" i="11" s="1"/>
  <c r="GH18" i="11" s="1"/>
  <c r="GH19" i="11" s="1"/>
  <c r="GH20" i="11" s="1"/>
  <c r="GH21" i="11" s="1"/>
  <c r="GH22" i="11" s="1"/>
  <c r="GH23" i="11" s="1"/>
  <c r="GH24" i="11" s="1"/>
  <c r="GH25" i="11" s="1"/>
  <c r="GH26" i="11" s="1"/>
  <c r="GH27" i="11" s="1"/>
  <c r="GH28" i="11" s="1"/>
  <c r="GH29" i="11" s="1"/>
  <c r="GH30" i="11" s="1"/>
  <c r="GH31" i="11" s="1"/>
  <c r="GH32" i="11" s="1"/>
  <c r="GH33" i="11" s="1"/>
  <c r="GH34" i="11" s="1"/>
  <c r="FD42" i="11" s="1"/>
  <c r="FD43" i="11" s="1"/>
  <c r="FD44" i="11" s="1"/>
  <c r="FD45" i="11" s="1"/>
  <c r="FD46" i="11" s="1"/>
  <c r="FD47" i="11" s="1"/>
  <c r="FD48" i="11" s="1"/>
  <c r="FD49" i="11" s="1"/>
  <c r="FD50" i="11" s="1"/>
  <c r="FD51" i="11" s="1"/>
  <c r="FD52" i="11" s="1"/>
  <c r="FD53" i="11" s="1"/>
  <c r="FD54" i="11" s="1"/>
  <c r="FD55" i="11" s="1"/>
  <c r="FD56" i="11" s="1"/>
  <c r="FD57" i="11" s="1"/>
  <c r="FD58" i="11" s="1"/>
  <c r="FD59" i="11" s="1"/>
  <c r="FD60" i="11" s="1"/>
  <c r="FD61" i="11" s="1"/>
  <c r="FD62" i="11" s="1"/>
  <c r="FD63" i="11" s="1"/>
  <c r="FD64" i="11" s="1"/>
  <c r="FD65" i="11" s="1"/>
  <c r="FE42" i="11" s="1"/>
  <c r="FE43" i="11" s="1"/>
  <c r="FE44" i="11" s="1"/>
  <c r="FE45" i="11" s="1"/>
  <c r="FE46" i="11" s="1"/>
  <c r="FE47" i="11" s="1"/>
  <c r="FE48" i="11" s="1"/>
  <c r="FE49" i="11" s="1"/>
  <c r="FE50" i="11" s="1"/>
  <c r="FE51" i="11" s="1"/>
  <c r="FE52" i="11" s="1"/>
  <c r="FE53" i="11" s="1"/>
  <c r="FE54" i="11" s="1"/>
  <c r="FE55" i="11" s="1"/>
  <c r="FE56" i="11" s="1"/>
  <c r="FE57" i="11" s="1"/>
  <c r="FE58" i="11" s="1"/>
  <c r="FE59" i="11" s="1"/>
  <c r="FE60" i="11" s="1"/>
  <c r="FE61" i="11" s="1"/>
  <c r="FE62" i="11" s="1"/>
  <c r="FE63" i="11" s="1"/>
  <c r="FE64" i="11" s="1"/>
  <c r="FE65" i="11" s="1"/>
  <c r="FF42" i="11" s="1"/>
  <c r="FF43" i="11" s="1"/>
  <c r="FF44" i="11" s="1"/>
  <c r="FF45" i="11" s="1"/>
  <c r="FF46" i="11" s="1"/>
  <c r="FF47" i="11" s="1"/>
  <c r="FF48" i="11" s="1"/>
  <c r="FF49" i="11" s="1"/>
  <c r="FF50" i="11" s="1"/>
  <c r="FF51" i="11" s="1"/>
  <c r="FF52" i="11" s="1"/>
  <c r="FF53" i="11" s="1"/>
  <c r="FF54" i="11" s="1"/>
  <c r="FF55" i="11" s="1"/>
  <c r="FF56" i="11" s="1"/>
  <c r="FF57" i="11" s="1"/>
  <c r="FF58" i="11" s="1"/>
  <c r="FF59" i="11" s="1"/>
  <c r="FF60" i="11" s="1"/>
  <c r="FF61" i="11" s="1"/>
  <c r="FF62" i="11" s="1"/>
  <c r="FF63" i="11" s="1"/>
  <c r="FF64" i="11" s="1"/>
  <c r="FF65" i="11" s="1"/>
  <c r="FG42" i="11" s="1"/>
  <c r="FG43" i="11" s="1"/>
  <c r="FG44" i="11" s="1"/>
  <c r="FG45" i="11" s="1"/>
  <c r="FG46" i="11" s="1"/>
  <c r="FG47" i="11" s="1"/>
  <c r="FG48" i="11" s="1"/>
  <c r="FG49" i="11" s="1"/>
  <c r="FG50" i="11" s="1"/>
  <c r="FG51" i="11" s="1"/>
  <c r="FG52" i="11" s="1"/>
  <c r="FG53" i="11" s="1"/>
  <c r="FG54" i="11" s="1"/>
  <c r="FG55" i="11" s="1"/>
  <c r="FG56" i="11" s="1"/>
  <c r="FG57" i="11" s="1"/>
  <c r="FG58" i="11" s="1"/>
  <c r="FG59" i="11" s="1"/>
  <c r="FG60" i="11" s="1"/>
  <c r="FG61" i="11" s="1"/>
  <c r="FG62" i="11" s="1"/>
  <c r="FG63" i="11" s="1"/>
  <c r="FG64" i="11" s="1"/>
  <c r="FG65" i="11" s="1"/>
  <c r="FH42" i="11" s="1"/>
  <c r="FH43" i="11" s="1"/>
  <c r="FH44" i="11" s="1"/>
  <c r="FH45" i="11" s="1"/>
  <c r="FH46" i="11" s="1"/>
  <c r="FH47" i="11" s="1"/>
  <c r="FH48" i="11" s="1"/>
  <c r="FH49" i="11" s="1"/>
  <c r="FH50" i="11" s="1"/>
  <c r="FH51" i="11" s="1"/>
  <c r="FH52" i="11" s="1"/>
  <c r="FH53" i="11" s="1"/>
  <c r="FH54" i="11" s="1"/>
  <c r="FH55" i="11" s="1"/>
  <c r="FH56" i="11" s="1"/>
  <c r="FH57" i="11" s="1"/>
  <c r="FH58" i="11" s="1"/>
  <c r="FH59" i="11" s="1"/>
  <c r="FH60" i="11" s="1"/>
  <c r="FH61" i="11" s="1"/>
  <c r="FH62" i="11" s="1"/>
  <c r="FH63" i="11" s="1"/>
  <c r="FH64" i="11" s="1"/>
  <c r="FH65" i="11" s="1"/>
  <c r="FI42" i="11" s="1"/>
  <c r="FI43" i="11" s="1"/>
  <c r="FI44" i="11" s="1"/>
  <c r="FI45" i="11" s="1"/>
  <c r="FI46" i="11" s="1"/>
  <c r="FI47" i="11" s="1"/>
  <c r="FI48" i="11" s="1"/>
  <c r="FI49" i="11" s="1"/>
  <c r="FI50" i="11" s="1"/>
  <c r="FI51" i="11" s="1"/>
  <c r="FI52" i="11" s="1"/>
  <c r="FI53" i="11" s="1"/>
  <c r="FI54" i="11" s="1"/>
  <c r="FI55" i="11" s="1"/>
  <c r="FI56" i="11" s="1"/>
  <c r="FI57" i="11" s="1"/>
  <c r="FI58" i="11" s="1"/>
  <c r="FI59" i="11" s="1"/>
  <c r="FI60" i="11" s="1"/>
  <c r="FI61" i="11" s="1"/>
  <c r="FI62" i="11" s="1"/>
  <c r="FI63" i="11" s="1"/>
  <c r="FI64" i="11" s="1"/>
  <c r="FI65" i="11" s="1"/>
  <c r="FJ42" i="11" s="1"/>
  <c r="FJ43" i="11" s="1"/>
  <c r="FJ44" i="11" s="1"/>
  <c r="FJ45" i="11" s="1"/>
  <c r="FJ46" i="11" s="1"/>
  <c r="FJ47" i="11" s="1"/>
  <c r="FJ48" i="11" s="1"/>
  <c r="FJ49" i="11" s="1"/>
  <c r="FJ50" i="11" s="1"/>
  <c r="FJ51" i="11" s="1"/>
  <c r="FJ52" i="11" s="1"/>
  <c r="FJ53" i="11" s="1"/>
  <c r="FJ54" i="11" s="1"/>
  <c r="FJ55" i="11" s="1"/>
  <c r="FJ56" i="11" s="1"/>
  <c r="FJ57" i="11" s="1"/>
  <c r="FJ58" i="11" s="1"/>
  <c r="FJ59" i="11" s="1"/>
  <c r="FJ60" i="11" s="1"/>
  <c r="FJ61" i="11" s="1"/>
  <c r="FJ62" i="11" s="1"/>
  <c r="FJ63" i="11" s="1"/>
  <c r="FJ64" i="11" s="1"/>
  <c r="FJ65" i="11" s="1"/>
  <c r="FK42" i="11" s="1"/>
  <c r="FK43" i="11" s="1"/>
  <c r="FK44" i="11" s="1"/>
  <c r="FK45" i="11" s="1"/>
  <c r="FK46" i="11" s="1"/>
  <c r="FK47" i="11" s="1"/>
  <c r="FK48" i="11" s="1"/>
  <c r="FK49" i="11" s="1"/>
  <c r="FK50" i="11" s="1"/>
  <c r="FK51" i="11" s="1"/>
  <c r="FK52" i="11" s="1"/>
  <c r="FK53" i="11" s="1"/>
  <c r="FK54" i="11" s="1"/>
  <c r="FK55" i="11" s="1"/>
  <c r="FK56" i="11" s="1"/>
  <c r="FK57" i="11" s="1"/>
  <c r="FK58" i="11" s="1"/>
  <c r="FK59" i="11" s="1"/>
  <c r="FK60" i="11" s="1"/>
  <c r="FK61" i="11" s="1"/>
  <c r="FK62" i="11" s="1"/>
  <c r="FK63" i="11" s="1"/>
  <c r="FK64" i="11" s="1"/>
  <c r="FK65" i="11" s="1"/>
  <c r="FL42" i="11" s="1"/>
  <c r="FL43" i="11" s="1"/>
  <c r="FL44" i="11" s="1"/>
  <c r="FL45" i="11" s="1"/>
  <c r="FL46" i="11" s="1"/>
  <c r="FL47" i="11" s="1"/>
  <c r="FL48" i="11" s="1"/>
  <c r="FL49" i="11" s="1"/>
  <c r="FL50" i="11" s="1"/>
  <c r="FL51" i="11" s="1"/>
  <c r="FL52" i="11" s="1"/>
  <c r="FL53" i="11" s="1"/>
  <c r="FL54" i="11" s="1"/>
  <c r="FL55" i="11" s="1"/>
  <c r="FL56" i="11" s="1"/>
  <c r="FL57" i="11" s="1"/>
  <c r="FL58" i="11" s="1"/>
  <c r="FL59" i="11" s="1"/>
  <c r="FL60" i="11" s="1"/>
  <c r="FL61" i="11" s="1"/>
  <c r="FL62" i="11" s="1"/>
  <c r="FL63" i="11" s="1"/>
  <c r="FL64" i="11" s="1"/>
  <c r="FL65" i="11" s="1"/>
  <c r="FM42" i="11" s="1"/>
  <c r="FM43" i="11" s="1"/>
  <c r="FM44" i="11" s="1"/>
  <c r="FM45" i="11" s="1"/>
  <c r="FM46" i="11" s="1"/>
  <c r="FM47" i="11" s="1"/>
  <c r="FM48" i="11" s="1"/>
  <c r="FM49" i="11" s="1"/>
  <c r="FM50" i="11" s="1"/>
  <c r="FM51" i="11" s="1"/>
  <c r="FM52" i="11" s="1"/>
  <c r="FM53" i="11" s="1"/>
  <c r="FM54" i="11" s="1"/>
  <c r="FM55" i="11" s="1"/>
  <c r="FM56" i="11" s="1"/>
  <c r="FM57" i="11" s="1"/>
  <c r="FM58" i="11" s="1"/>
  <c r="FM59" i="11" s="1"/>
  <c r="FM60" i="11" s="1"/>
  <c r="FM61" i="11" s="1"/>
  <c r="FM62" i="11" s="1"/>
  <c r="FM63" i="11" s="1"/>
  <c r="FM64" i="11" s="1"/>
  <c r="FM65" i="11" s="1"/>
  <c r="FN42" i="11" s="1"/>
  <c r="FN43" i="11" s="1"/>
  <c r="FN44" i="11" s="1"/>
  <c r="FN45" i="11" s="1"/>
  <c r="FN46" i="11" s="1"/>
  <c r="FN47" i="11" s="1"/>
  <c r="FN48" i="11" s="1"/>
  <c r="FN49" i="11" s="1"/>
  <c r="FN50" i="11" s="1"/>
  <c r="FN51" i="11" s="1"/>
  <c r="FN52" i="11" s="1"/>
  <c r="FN53" i="11" s="1"/>
  <c r="FN54" i="11" s="1"/>
  <c r="FN55" i="11" s="1"/>
  <c r="FN56" i="11" s="1"/>
  <c r="FN57" i="11" s="1"/>
  <c r="FN58" i="11" s="1"/>
  <c r="FN59" i="11" s="1"/>
  <c r="FN60" i="11" s="1"/>
  <c r="FN61" i="11" s="1"/>
  <c r="FN62" i="11" s="1"/>
  <c r="FN63" i="11" s="1"/>
  <c r="FN64" i="11" s="1"/>
  <c r="FN65" i="11" s="1"/>
  <c r="FO42" i="11" s="1"/>
  <c r="FO43" i="11" s="1"/>
  <c r="FO44" i="11" s="1"/>
  <c r="FO45" i="11" s="1"/>
  <c r="FO46" i="11" s="1"/>
  <c r="FO47" i="11" s="1"/>
  <c r="FO48" i="11" s="1"/>
  <c r="FO49" i="11" s="1"/>
  <c r="FO50" i="11" s="1"/>
  <c r="FO51" i="11" s="1"/>
  <c r="FO52" i="11" s="1"/>
  <c r="FO53" i="11" s="1"/>
  <c r="FO54" i="11" s="1"/>
  <c r="FO55" i="11" s="1"/>
  <c r="FO56" i="11" s="1"/>
  <c r="FO57" i="11" s="1"/>
  <c r="FO58" i="11" s="1"/>
  <c r="FO59" i="11" s="1"/>
  <c r="FO60" i="11" s="1"/>
  <c r="FO61" i="11" s="1"/>
  <c r="FO62" i="11" s="1"/>
  <c r="FO63" i="11" s="1"/>
  <c r="FO64" i="11" s="1"/>
  <c r="FO65" i="11" s="1"/>
  <c r="FP42" i="11" s="1"/>
  <c r="FP43" i="11" s="1"/>
  <c r="FP44" i="11" s="1"/>
  <c r="FP45" i="11" s="1"/>
  <c r="FP46" i="11" s="1"/>
  <c r="FP47" i="11" s="1"/>
  <c r="FP48" i="11" s="1"/>
  <c r="FP49" i="11" s="1"/>
  <c r="FP50" i="11" s="1"/>
  <c r="FP51" i="11" s="1"/>
  <c r="FP52" i="11" s="1"/>
  <c r="FP53" i="11" s="1"/>
  <c r="FP54" i="11" s="1"/>
  <c r="FP55" i="11" s="1"/>
  <c r="FP56" i="11" s="1"/>
  <c r="FP57" i="11" s="1"/>
  <c r="FP58" i="11" s="1"/>
  <c r="FP59" i="11" s="1"/>
  <c r="FP60" i="11" s="1"/>
  <c r="FP61" i="11" s="1"/>
  <c r="FP62" i="11" s="1"/>
  <c r="FP63" i="11" s="1"/>
  <c r="FP64" i="11" s="1"/>
  <c r="FP65" i="11" s="1"/>
  <c r="FQ42" i="11" s="1"/>
  <c r="FQ43" i="11" s="1"/>
  <c r="FQ44" i="11" s="1"/>
  <c r="FQ45" i="11" s="1"/>
  <c r="FQ46" i="11" s="1"/>
  <c r="FQ47" i="11" s="1"/>
  <c r="FQ48" i="11" s="1"/>
  <c r="FQ49" i="11" s="1"/>
  <c r="FQ50" i="11" s="1"/>
  <c r="FQ51" i="11" s="1"/>
  <c r="FQ52" i="11" s="1"/>
  <c r="FQ53" i="11" s="1"/>
  <c r="FQ54" i="11" s="1"/>
  <c r="FQ55" i="11" s="1"/>
  <c r="FQ56" i="11" s="1"/>
  <c r="FQ57" i="11" s="1"/>
  <c r="FQ58" i="11" s="1"/>
  <c r="FQ59" i="11" s="1"/>
  <c r="FQ60" i="11" s="1"/>
  <c r="FQ61" i="11" s="1"/>
  <c r="FQ62" i="11" s="1"/>
  <c r="FQ63" i="11" s="1"/>
  <c r="FQ64" i="11" s="1"/>
  <c r="FQ65" i="11" s="1"/>
  <c r="FR42" i="11" s="1"/>
  <c r="FR43" i="11" s="1"/>
  <c r="FR44" i="11" s="1"/>
  <c r="FR45" i="11" s="1"/>
  <c r="FR46" i="11" s="1"/>
  <c r="FR47" i="11" s="1"/>
  <c r="FR48" i="11" s="1"/>
  <c r="FR49" i="11" s="1"/>
  <c r="FR50" i="11" s="1"/>
  <c r="FR51" i="11" s="1"/>
  <c r="FR52" i="11" s="1"/>
  <c r="FR53" i="11" s="1"/>
  <c r="FR54" i="11" s="1"/>
  <c r="FR55" i="11" s="1"/>
  <c r="FR56" i="11" s="1"/>
  <c r="FR57" i="11" s="1"/>
  <c r="FR58" i="11" s="1"/>
  <c r="FR59" i="11" s="1"/>
  <c r="FR60" i="11" s="1"/>
  <c r="FR61" i="11" s="1"/>
  <c r="FR62" i="11" s="1"/>
  <c r="FR63" i="11" s="1"/>
  <c r="FR64" i="11" s="1"/>
  <c r="FR65" i="11" s="1"/>
  <c r="FS42" i="11" s="1"/>
  <c r="FS43" i="11" s="1"/>
  <c r="FS44" i="11" s="1"/>
  <c r="FS45" i="11" s="1"/>
  <c r="FS46" i="11" s="1"/>
  <c r="FS47" i="11" s="1"/>
  <c r="FS48" i="11" s="1"/>
  <c r="FS49" i="11" s="1"/>
  <c r="FS50" i="11" s="1"/>
  <c r="FS51" i="11" s="1"/>
  <c r="FS52" i="11" s="1"/>
  <c r="FS53" i="11" s="1"/>
  <c r="FS54" i="11" s="1"/>
  <c r="FS55" i="11" s="1"/>
  <c r="FS56" i="11" s="1"/>
  <c r="FS57" i="11" s="1"/>
  <c r="FS58" i="11" s="1"/>
  <c r="FS59" i="11" s="1"/>
  <c r="FS60" i="11" s="1"/>
  <c r="FS61" i="11" s="1"/>
  <c r="FS62" i="11" s="1"/>
  <c r="FS63" i="11" s="1"/>
  <c r="FS64" i="11" s="1"/>
  <c r="FS65" i="11" s="1"/>
  <c r="FT42" i="11" s="1"/>
  <c r="FT43" i="11" s="1"/>
  <c r="FT44" i="11" s="1"/>
  <c r="FT45" i="11" s="1"/>
  <c r="FT46" i="11" s="1"/>
  <c r="FT47" i="11" s="1"/>
  <c r="FT48" i="11" s="1"/>
  <c r="FT49" i="11" s="1"/>
  <c r="FT50" i="11" s="1"/>
  <c r="FT51" i="11" s="1"/>
  <c r="FT52" i="11" s="1"/>
  <c r="FT53" i="11" s="1"/>
  <c r="FT54" i="11" s="1"/>
  <c r="FT55" i="11" s="1"/>
  <c r="FT56" i="11" s="1"/>
  <c r="FT57" i="11" s="1"/>
  <c r="FT58" i="11" s="1"/>
  <c r="FT59" i="11" s="1"/>
  <c r="FT60" i="11" s="1"/>
  <c r="FT61" i="11" s="1"/>
  <c r="FT62" i="11" s="1"/>
  <c r="FT63" i="11" s="1"/>
  <c r="FT64" i="11" s="1"/>
  <c r="FT65" i="11" s="1"/>
  <c r="FU42" i="11" s="1"/>
  <c r="FU43" i="11" s="1"/>
  <c r="FU44" i="11" s="1"/>
  <c r="FU45" i="11" s="1"/>
  <c r="FU46" i="11" s="1"/>
  <c r="FU47" i="11" s="1"/>
  <c r="FU48" i="11" s="1"/>
  <c r="FU49" i="11" s="1"/>
  <c r="FU50" i="11" s="1"/>
  <c r="FU51" i="11" s="1"/>
  <c r="FU52" i="11" s="1"/>
  <c r="FU53" i="11" s="1"/>
  <c r="FU54" i="11" s="1"/>
  <c r="FU55" i="11" s="1"/>
  <c r="FU56" i="11" s="1"/>
  <c r="FU57" i="11" s="1"/>
  <c r="FU58" i="11" s="1"/>
  <c r="FU59" i="11" s="1"/>
  <c r="FU60" i="11" s="1"/>
  <c r="FU61" i="11" s="1"/>
  <c r="FU62" i="11" s="1"/>
  <c r="FU63" i="11" s="1"/>
  <c r="FU64" i="11" s="1"/>
  <c r="FU65" i="11" s="1"/>
  <c r="FV42" i="11" s="1"/>
  <c r="FV43" i="11" s="1"/>
  <c r="FV44" i="11" s="1"/>
  <c r="FV45" i="11" s="1"/>
  <c r="FV46" i="11" s="1"/>
  <c r="FV47" i="11" s="1"/>
  <c r="FV48" i="11" s="1"/>
  <c r="FV49" i="11" s="1"/>
  <c r="FV50" i="11" s="1"/>
  <c r="FV51" i="11" s="1"/>
  <c r="FV52" i="11" s="1"/>
  <c r="FV53" i="11" s="1"/>
  <c r="FV54" i="11" s="1"/>
  <c r="FV55" i="11" s="1"/>
  <c r="FV56" i="11" s="1"/>
  <c r="FV57" i="11" s="1"/>
  <c r="FV58" i="11" s="1"/>
  <c r="FV59" i="11" s="1"/>
  <c r="FV60" i="11" s="1"/>
  <c r="FV61" i="11" s="1"/>
  <c r="FV62" i="11" s="1"/>
  <c r="FV63" i="11" s="1"/>
  <c r="FV64" i="11" s="1"/>
  <c r="FV65" i="11" s="1"/>
  <c r="FW42" i="11" s="1"/>
  <c r="FW43" i="11" s="1"/>
  <c r="FW44" i="11" s="1"/>
  <c r="FW45" i="11" s="1"/>
  <c r="FW46" i="11" s="1"/>
  <c r="FW47" i="11" s="1"/>
  <c r="FW48" i="11" s="1"/>
  <c r="FW49" i="11" s="1"/>
  <c r="FW50" i="11" s="1"/>
  <c r="FW51" i="11" s="1"/>
  <c r="FW52" i="11" s="1"/>
  <c r="FW53" i="11" s="1"/>
  <c r="FW54" i="11" s="1"/>
  <c r="FW55" i="11" s="1"/>
  <c r="FW56" i="11" s="1"/>
  <c r="FW57" i="11" s="1"/>
  <c r="FW58" i="11" s="1"/>
  <c r="FW59" i="11" s="1"/>
  <c r="FW60" i="11" s="1"/>
  <c r="FW61" i="11" s="1"/>
  <c r="FW62" i="11" s="1"/>
  <c r="FW63" i="11" s="1"/>
  <c r="FW64" i="11" s="1"/>
  <c r="FW65" i="11" s="1"/>
  <c r="FX42" i="11" s="1"/>
  <c r="FX43" i="11" s="1"/>
  <c r="FX44" i="11" s="1"/>
  <c r="FX45" i="11" s="1"/>
  <c r="FX46" i="11" s="1"/>
  <c r="FX47" i="11" s="1"/>
  <c r="FX48" i="11" s="1"/>
  <c r="FX49" i="11" s="1"/>
  <c r="FX50" i="11" s="1"/>
  <c r="FX51" i="11" s="1"/>
  <c r="FX52" i="11" s="1"/>
  <c r="FX53" i="11" s="1"/>
  <c r="FX54" i="11" s="1"/>
  <c r="FX55" i="11" s="1"/>
  <c r="FX56" i="11" s="1"/>
  <c r="FX57" i="11" s="1"/>
  <c r="FX58" i="11" s="1"/>
  <c r="FX59" i="11" s="1"/>
  <c r="FX60" i="11" s="1"/>
  <c r="FX61" i="11" s="1"/>
  <c r="FX62" i="11" s="1"/>
  <c r="FX63" i="11" s="1"/>
  <c r="FX64" i="11" s="1"/>
  <c r="FX65" i="11" s="1"/>
  <c r="FY42" i="11" s="1"/>
  <c r="FY43" i="11" s="1"/>
  <c r="FY44" i="11" s="1"/>
  <c r="FY45" i="11" s="1"/>
  <c r="FY46" i="11" s="1"/>
  <c r="FY47" i="11" s="1"/>
  <c r="FY48" i="11" s="1"/>
  <c r="FY49" i="11" s="1"/>
  <c r="FY50" i="11" s="1"/>
  <c r="FY51" i="11" s="1"/>
  <c r="FY52" i="11" s="1"/>
  <c r="FY53" i="11" s="1"/>
  <c r="FY54" i="11" s="1"/>
  <c r="FY55" i="11" s="1"/>
  <c r="FY56" i="11" s="1"/>
  <c r="FY57" i="11" s="1"/>
  <c r="FY58" i="11" s="1"/>
  <c r="FY59" i="11" s="1"/>
  <c r="FY60" i="11" s="1"/>
  <c r="FY61" i="11" s="1"/>
  <c r="FY62" i="11" s="1"/>
  <c r="FY63" i="11" s="1"/>
  <c r="FY64" i="11" s="1"/>
  <c r="FY65" i="11" s="1"/>
  <c r="FZ42" i="11" s="1"/>
  <c r="FZ43" i="11" s="1"/>
  <c r="FZ44" i="11" s="1"/>
  <c r="FZ45" i="11" s="1"/>
  <c r="FZ46" i="11" s="1"/>
  <c r="FZ47" i="11" s="1"/>
  <c r="FZ48" i="11" s="1"/>
  <c r="FZ49" i="11" s="1"/>
  <c r="FZ50" i="11" s="1"/>
  <c r="FZ51" i="11" s="1"/>
  <c r="FZ52" i="11" s="1"/>
  <c r="FZ53" i="11" s="1"/>
  <c r="FZ54" i="11" s="1"/>
  <c r="FZ55" i="11" s="1"/>
  <c r="FZ56" i="11" s="1"/>
  <c r="FZ57" i="11" s="1"/>
  <c r="FZ58" i="11" s="1"/>
  <c r="FZ59" i="11" s="1"/>
  <c r="FZ60" i="11" s="1"/>
  <c r="FZ61" i="11" s="1"/>
  <c r="FZ62" i="11" s="1"/>
  <c r="FZ63" i="11" s="1"/>
  <c r="FZ64" i="11" s="1"/>
  <c r="FZ65" i="11" s="1"/>
  <c r="GA42" i="11" s="1"/>
  <c r="GA43" i="11" s="1"/>
  <c r="GA44" i="11" s="1"/>
  <c r="GA45" i="11" s="1"/>
  <c r="GA46" i="11" s="1"/>
  <c r="GA47" i="11" s="1"/>
  <c r="GA48" i="11" s="1"/>
  <c r="GA49" i="11" s="1"/>
  <c r="GA50" i="11" s="1"/>
  <c r="GA51" i="11" s="1"/>
  <c r="GA52" i="11" s="1"/>
  <c r="GA53" i="11" s="1"/>
  <c r="GA54" i="11" s="1"/>
  <c r="GA55" i="11" s="1"/>
  <c r="GA56" i="11" s="1"/>
  <c r="GA57" i="11" s="1"/>
  <c r="GA58" i="11" s="1"/>
  <c r="GA59" i="11" s="1"/>
  <c r="GA60" i="11" s="1"/>
  <c r="GA61" i="11" s="1"/>
  <c r="GA62" i="11" s="1"/>
  <c r="GA63" i="11" s="1"/>
  <c r="GA64" i="11" s="1"/>
  <c r="GA65" i="11" s="1"/>
  <c r="GB42" i="11" s="1"/>
  <c r="GB43" i="11" s="1"/>
  <c r="GB44" i="11" s="1"/>
  <c r="GB45" i="11" s="1"/>
  <c r="GB46" i="11" s="1"/>
  <c r="GB47" i="11" s="1"/>
  <c r="GB48" i="11" s="1"/>
  <c r="GB49" i="11" s="1"/>
  <c r="GB50" i="11" s="1"/>
  <c r="GB51" i="11" s="1"/>
  <c r="GB52" i="11" s="1"/>
  <c r="GB53" i="11" s="1"/>
  <c r="GB54" i="11" s="1"/>
  <c r="GB55" i="11" s="1"/>
  <c r="GB56" i="11" s="1"/>
  <c r="GB57" i="11" s="1"/>
  <c r="GB58" i="11" s="1"/>
  <c r="GB59" i="11" s="1"/>
  <c r="GB60" i="11" s="1"/>
  <c r="GB61" i="11" s="1"/>
  <c r="GB62" i="11" s="1"/>
  <c r="GB63" i="11" s="1"/>
  <c r="GB64" i="11" s="1"/>
  <c r="GB65" i="11" s="1"/>
  <c r="GC42" i="11" s="1"/>
  <c r="GC43" i="11" s="1"/>
  <c r="GC44" i="11" s="1"/>
  <c r="GC45" i="11" s="1"/>
  <c r="GC46" i="11" s="1"/>
  <c r="GC47" i="11" s="1"/>
  <c r="GC48" i="11" s="1"/>
  <c r="GC49" i="11" s="1"/>
  <c r="GC50" i="11" s="1"/>
  <c r="GC51" i="11" s="1"/>
  <c r="GC52" i="11" s="1"/>
  <c r="GC53" i="11" s="1"/>
  <c r="GC54" i="11" s="1"/>
  <c r="GC55" i="11" s="1"/>
  <c r="GC56" i="11" s="1"/>
  <c r="GC57" i="11" s="1"/>
  <c r="GC58" i="11" s="1"/>
  <c r="GC59" i="11" s="1"/>
  <c r="GC60" i="11" s="1"/>
  <c r="GC61" i="11" s="1"/>
  <c r="GC62" i="11" s="1"/>
  <c r="GC63" i="11" s="1"/>
  <c r="GC64" i="11" s="1"/>
  <c r="GC65" i="11" s="1"/>
  <c r="GD42" i="11" s="1"/>
  <c r="GD43" i="11" s="1"/>
  <c r="GD44" i="11" s="1"/>
  <c r="GD45" i="11" s="1"/>
  <c r="GD46" i="11" s="1"/>
  <c r="GD47" i="11" s="1"/>
  <c r="GD48" i="11" s="1"/>
  <c r="GD49" i="11" s="1"/>
  <c r="GD50" i="11" s="1"/>
  <c r="GD51" i="11" s="1"/>
  <c r="GD52" i="11" s="1"/>
  <c r="GD53" i="11" s="1"/>
  <c r="GD54" i="11" s="1"/>
  <c r="GD55" i="11" s="1"/>
  <c r="GD56" i="11" s="1"/>
  <c r="GD57" i="11" s="1"/>
  <c r="GD58" i="11" s="1"/>
  <c r="GD59" i="11" s="1"/>
  <c r="GD60" i="11" s="1"/>
  <c r="GD61" i="11" s="1"/>
  <c r="GD62" i="11" s="1"/>
  <c r="GD63" i="11" s="1"/>
  <c r="GD64" i="11" s="1"/>
  <c r="GD65" i="11" s="1"/>
  <c r="GE42" i="11" s="1"/>
  <c r="GE43" i="11" s="1"/>
  <c r="GE44" i="11" s="1"/>
  <c r="GE45" i="11" s="1"/>
  <c r="GE46" i="11" s="1"/>
  <c r="GE47" i="11" s="1"/>
  <c r="GE48" i="11" s="1"/>
  <c r="GE49" i="11" s="1"/>
  <c r="GE50" i="11" s="1"/>
  <c r="GE51" i="11" s="1"/>
  <c r="GE52" i="11" s="1"/>
  <c r="GE53" i="11" s="1"/>
  <c r="GE54" i="11" s="1"/>
  <c r="GE55" i="11" s="1"/>
  <c r="GE56" i="11" s="1"/>
  <c r="GE57" i="11" s="1"/>
  <c r="GE58" i="11" s="1"/>
  <c r="GE59" i="11" s="1"/>
  <c r="GE60" i="11" s="1"/>
  <c r="GE61" i="11" s="1"/>
  <c r="GE62" i="11" s="1"/>
  <c r="GE63" i="11" s="1"/>
  <c r="GE64" i="11" s="1"/>
  <c r="GE65" i="11" s="1"/>
  <c r="GF42" i="11" s="1"/>
  <c r="GF43" i="11" s="1"/>
  <c r="GF44" i="11" s="1"/>
  <c r="GF45" i="11" s="1"/>
  <c r="GF46" i="11" s="1"/>
  <c r="GF47" i="11" s="1"/>
  <c r="GF48" i="11" s="1"/>
  <c r="GF49" i="11" s="1"/>
  <c r="GF50" i="11" s="1"/>
  <c r="GF51" i="11" s="1"/>
  <c r="GF52" i="11" s="1"/>
  <c r="GF53" i="11" s="1"/>
  <c r="GF54" i="11" s="1"/>
  <c r="GF55" i="11" s="1"/>
  <c r="GF56" i="11" s="1"/>
  <c r="GF57" i="11" s="1"/>
  <c r="GF58" i="11" s="1"/>
  <c r="GF59" i="11" s="1"/>
  <c r="GF60" i="11" s="1"/>
  <c r="GF61" i="11" s="1"/>
  <c r="GF62" i="11" s="1"/>
  <c r="GF63" i="11" s="1"/>
  <c r="GF64" i="11" s="1"/>
  <c r="GF65" i="11" s="1"/>
  <c r="FD73" i="11" s="1"/>
  <c r="FD74" i="11" s="1"/>
  <c r="FD75" i="11" s="1"/>
  <c r="FD76" i="11" s="1"/>
  <c r="FD77" i="11" s="1"/>
  <c r="FD78" i="11" s="1"/>
  <c r="FD79" i="11" s="1"/>
  <c r="FD80" i="11" s="1"/>
  <c r="FD81" i="11" s="1"/>
  <c r="FD82" i="11" s="1"/>
  <c r="FD83" i="11" s="1"/>
  <c r="FD84" i="11" s="1"/>
  <c r="FD85" i="11" s="1"/>
  <c r="FD86" i="11" s="1"/>
  <c r="FD87" i="11" s="1"/>
  <c r="FD88" i="11" s="1"/>
  <c r="FD89" i="11" s="1"/>
  <c r="FD90" i="11" s="1"/>
  <c r="FD91" i="11" s="1"/>
  <c r="FD92" i="11" s="1"/>
  <c r="FD93" i="11" s="1"/>
  <c r="FD94" i="11" s="1"/>
  <c r="FD95" i="11" s="1"/>
  <c r="FD96" i="11" s="1"/>
  <c r="FE73" i="11" s="1"/>
  <c r="FE74" i="11" s="1"/>
  <c r="FE75" i="11" s="1"/>
  <c r="FE76" i="11" s="1"/>
  <c r="FE77" i="11" s="1"/>
  <c r="FE78" i="11" s="1"/>
  <c r="FE79" i="11" s="1"/>
  <c r="FE80" i="11" s="1"/>
  <c r="FE81" i="11" s="1"/>
  <c r="FE82" i="11" s="1"/>
  <c r="FE83" i="11" s="1"/>
  <c r="FE84" i="11" s="1"/>
  <c r="FE85" i="11" s="1"/>
  <c r="FE86" i="11" s="1"/>
  <c r="FE87" i="11" s="1"/>
  <c r="FE88" i="11" s="1"/>
  <c r="FE89" i="11" s="1"/>
  <c r="FE90" i="11" s="1"/>
  <c r="FE91" i="11" s="1"/>
  <c r="FE92" i="11" s="1"/>
  <c r="FE93" i="11" s="1"/>
  <c r="FE94" i="11" s="1"/>
  <c r="FE95" i="11" s="1"/>
  <c r="FE96" i="11" s="1"/>
  <c r="FF73" i="11" s="1"/>
  <c r="FF74" i="11" s="1"/>
  <c r="FF75" i="11" s="1"/>
  <c r="FF76" i="11" s="1"/>
  <c r="FF77" i="11" s="1"/>
  <c r="FF78" i="11" s="1"/>
  <c r="FF79" i="11" s="1"/>
  <c r="FF80" i="11" s="1"/>
  <c r="FF81" i="11" s="1"/>
  <c r="FF82" i="11" s="1"/>
  <c r="FF83" i="11" s="1"/>
  <c r="FF84" i="11" s="1"/>
  <c r="FF85" i="11" s="1"/>
  <c r="FF86" i="11" s="1"/>
  <c r="FF87" i="11" s="1"/>
  <c r="FF88" i="11" s="1"/>
  <c r="FF89" i="11" s="1"/>
  <c r="FF90" i="11" s="1"/>
  <c r="FF91" i="11" s="1"/>
  <c r="FF92" i="11" s="1"/>
  <c r="FF93" i="11" s="1"/>
  <c r="FF94" i="11" s="1"/>
  <c r="FF95" i="11" s="1"/>
  <c r="FF96" i="11" s="1"/>
  <c r="FG73" i="11" s="1"/>
  <c r="FG74" i="11" s="1"/>
  <c r="FG75" i="11" s="1"/>
  <c r="FG76" i="11" s="1"/>
  <c r="FG77" i="11" s="1"/>
  <c r="FG78" i="11" s="1"/>
  <c r="FG79" i="11" s="1"/>
  <c r="FG80" i="11" s="1"/>
  <c r="FG81" i="11" s="1"/>
  <c r="FG82" i="11" s="1"/>
  <c r="FG83" i="11" s="1"/>
  <c r="FG84" i="11" s="1"/>
  <c r="FG85" i="11" s="1"/>
  <c r="FG86" i="11" s="1"/>
  <c r="FG87" i="11" s="1"/>
  <c r="FG88" i="11" s="1"/>
  <c r="FG89" i="11" s="1"/>
  <c r="FG90" i="11" s="1"/>
  <c r="FG91" i="11" s="1"/>
  <c r="FG92" i="11" s="1"/>
  <c r="FG93" i="11" s="1"/>
  <c r="FG94" i="11" s="1"/>
  <c r="FG95" i="11" s="1"/>
  <c r="FG96" i="11" s="1"/>
  <c r="FH73" i="11" s="1"/>
  <c r="FH74" i="11" s="1"/>
  <c r="FH75" i="11" s="1"/>
  <c r="FH76" i="11" s="1"/>
  <c r="FH77" i="11" s="1"/>
  <c r="FH78" i="11" s="1"/>
  <c r="FH79" i="11" s="1"/>
  <c r="FH80" i="11" s="1"/>
  <c r="FH81" i="11" s="1"/>
  <c r="FH82" i="11" s="1"/>
  <c r="FH83" i="11" s="1"/>
  <c r="FH84" i="11" s="1"/>
  <c r="FH85" i="11" s="1"/>
  <c r="FH86" i="11" s="1"/>
  <c r="FH87" i="11" s="1"/>
  <c r="FH88" i="11" s="1"/>
  <c r="FH89" i="11" s="1"/>
  <c r="FH90" i="11" s="1"/>
  <c r="FH91" i="11" s="1"/>
  <c r="FH92" i="11" s="1"/>
  <c r="FH93" i="11" s="1"/>
  <c r="FH94" i="11" s="1"/>
  <c r="FH95" i="11" s="1"/>
  <c r="FH96" i="11" s="1"/>
  <c r="FI73" i="11" s="1"/>
  <c r="FI74" i="11" s="1"/>
  <c r="FI75" i="11" s="1"/>
  <c r="FI76" i="11" s="1"/>
  <c r="FI77" i="11" s="1"/>
  <c r="FI78" i="11" s="1"/>
  <c r="FI79" i="11" s="1"/>
  <c r="FI80" i="11" s="1"/>
  <c r="FI81" i="11" s="1"/>
  <c r="FI82" i="11" s="1"/>
  <c r="FI83" i="11" s="1"/>
  <c r="FI84" i="11" s="1"/>
  <c r="FI85" i="11" s="1"/>
  <c r="FI86" i="11" s="1"/>
  <c r="FI87" i="11" s="1"/>
  <c r="FI88" i="11" s="1"/>
  <c r="FI89" i="11" s="1"/>
  <c r="FI90" i="11" s="1"/>
  <c r="FI91" i="11" s="1"/>
  <c r="FI92" i="11" s="1"/>
  <c r="FI93" i="11" s="1"/>
  <c r="FI94" i="11" s="1"/>
  <c r="FI95" i="11" s="1"/>
  <c r="FI96" i="11" s="1"/>
  <c r="FJ73" i="11" s="1"/>
  <c r="FJ74" i="11" s="1"/>
  <c r="FJ75" i="11" s="1"/>
  <c r="FJ76" i="11" s="1"/>
  <c r="FJ77" i="11" s="1"/>
  <c r="FJ78" i="11" s="1"/>
  <c r="FJ79" i="11" s="1"/>
  <c r="FJ80" i="11" s="1"/>
  <c r="FJ81" i="11" s="1"/>
  <c r="FJ82" i="11" s="1"/>
  <c r="FJ83" i="11" s="1"/>
  <c r="FJ84" i="11" s="1"/>
  <c r="FJ85" i="11" s="1"/>
  <c r="FJ86" i="11" s="1"/>
  <c r="FJ87" i="11" s="1"/>
  <c r="FJ88" i="11" s="1"/>
  <c r="FJ89" i="11" s="1"/>
  <c r="FJ90" i="11" s="1"/>
  <c r="FJ91" i="11" s="1"/>
  <c r="FJ92" i="11" s="1"/>
  <c r="FJ93" i="11" s="1"/>
  <c r="FJ94" i="11" s="1"/>
  <c r="FJ95" i="11" s="1"/>
  <c r="FJ96" i="11" s="1"/>
  <c r="FK73" i="11" s="1"/>
  <c r="FK74" i="11" s="1"/>
  <c r="FK75" i="11" s="1"/>
  <c r="FK76" i="11" s="1"/>
  <c r="FK77" i="11" s="1"/>
  <c r="FK78" i="11" s="1"/>
  <c r="FK79" i="11" s="1"/>
  <c r="FK80" i="11" s="1"/>
  <c r="FK81" i="11" s="1"/>
  <c r="FK82" i="11" s="1"/>
  <c r="FK83" i="11" s="1"/>
  <c r="FK84" i="11" s="1"/>
  <c r="FK85" i="11" s="1"/>
  <c r="FK86" i="11" s="1"/>
  <c r="FK87" i="11" s="1"/>
  <c r="FK88" i="11" s="1"/>
  <c r="FK89" i="11" s="1"/>
  <c r="FK90" i="11" s="1"/>
  <c r="FK91" i="11" s="1"/>
  <c r="FK92" i="11" s="1"/>
  <c r="FK93" i="11" s="1"/>
  <c r="FK94" i="11" s="1"/>
  <c r="FK95" i="11" s="1"/>
  <c r="FK96" i="11" s="1"/>
  <c r="FL73" i="11" s="1"/>
  <c r="FL74" i="11" s="1"/>
  <c r="FL75" i="11" s="1"/>
  <c r="FL76" i="11" s="1"/>
  <c r="FL77" i="11" s="1"/>
  <c r="FL78" i="11" s="1"/>
  <c r="FL79" i="11" s="1"/>
  <c r="FL80" i="11" s="1"/>
  <c r="FL81" i="11" s="1"/>
  <c r="FL82" i="11" s="1"/>
  <c r="FL83" i="11" s="1"/>
  <c r="FL84" i="11" s="1"/>
  <c r="FL85" i="11" s="1"/>
  <c r="FL86" i="11" s="1"/>
  <c r="FL87" i="11" s="1"/>
  <c r="FL88" i="11" s="1"/>
  <c r="FL89" i="11" s="1"/>
  <c r="FL90" i="11" s="1"/>
  <c r="FL91" i="11" s="1"/>
  <c r="FL92" i="11" s="1"/>
  <c r="FL93" i="11" s="1"/>
  <c r="FL94" i="11" s="1"/>
  <c r="FL95" i="11" s="1"/>
  <c r="FL96" i="11" s="1"/>
  <c r="FM73" i="11" s="1"/>
  <c r="FM74" i="11" s="1"/>
  <c r="FM75" i="11" s="1"/>
  <c r="FM76" i="11" s="1"/>
  <c r="FM77" i="11" s="1"/>
  <c r="FM78" i="11" s="1"/>
  <c r="FM79" i="11" s="1"/>
  <c r="FM80" i="11" s="1"/>
  <c r="FM81" i="11" s="1"/>
  <c r="FM82" i="11" s="1"/>
  <c r="FM83" i="11" s="1"/>
  <c r="FM84" i="11" s="1"/>
  <c r="FM85" i="11" s="1"/>
  <c r="FM86" i="11" s="1"/>
  <c r="FM87" i="11" s="1"/>
  <c r="FM88" i="11" s="1"/>
  <c r="FM89" i="11" s="1"/>
  <c r="FM90" i="11" s="1"/>
  <c r="FM91" i="11" s="1"/>
  <c r="FM92" i="11" s="1"/>
  <c r="FM93" i="11" s="1"/>
  <c r="FM94" i="11" s="1"/>
  <c r="FM95" i="11" s="1"/>
  <c r="FM96" i="11" s="1"/>
  <c r="FN73" i="11" s="1"/>
  <c r="FN74" i="11" s="1"/>
  <c r="FN75" i="11" s="1"/>
  <c r="FN76" i="11" s="1"/>
  <c r="FN77" i="11" s="1"/>
  <c r="FN78" i="11" s="1"/>
  <c r="FN79" i="11" s="1"/>
  <c r="FN80" i="11" s="1"/>
  <c r="FN81" i="11" s="1"/>
  <c r="FN82" i="11" s="1"/>
  <c r="FN83" i="11" s="1"/>
  <c r="FN84" i="11" s="1"/>
  <c r="FN85" i="11" s="1"/>
  <c r="FN86" i="11" s="1"/>
  <c r="FN87" i="11" s="1"/>
  <c r="FN88" i="11" s="1"/>
  <c r="FN89" i="11" s="1"/>
  <c r="FN90" i="11" s="1"/>
  <c r="FN91" i="11" s="1"/>
  <c r="FN92" i="11" s="1"/>
  <c r="FN93" i="11" s="1"/>
  <c r="FN94" i="11" s="1"/>
  <c r="FN95" i="11" s="1"/>
  <c r="FN96" i="11" s="1"/>
  <c r="FO73" i="11" s="1"/>
  <c r="FO74" i="11" s="1"/>
  <c r="FO75" i="11" s="1"/>
  <c r="FO76" i="11" s="1"/>
  <c r="FO77" i="11" s="1"/>
  <c r="FO78" i="11" s="1"/>
  <c r="FO79" i="11" s="1"/>
  <c r="FO80" i="11" s="1"/>
  <c r="FO81" i="11" s="1"/>
  <c r="FO82" i="11" s="1"/>
  <c r="FO83" i="11" s="1"/>
  <c r="FO84" i="11" s="1"/>
  <c r="FO85" i="11" s="1"/>
  <c r="FO86" i="11" s="1"/>
  <c r="FO87" i="11" s="1"/>
  <c r="FO88" i="11" s="1"/>
  <c r="FO89" i="11" s="1"/>
  <c r="FO90" i="11" s="1"/>
  <c r="FO91" i="11" s="1"/>
  <c r="FO92" i="11" s="1"/>
  <c r="FO93" i="11" s="1"/>
  <c r="FO94" i="11" s="1"/>
  <c r="FO95" i="11" s="1"/>
  <c r="FO96" i="11" s="1"/>
  <c r="FP73" i="11" s="1"/>
  <c r="FP74" i="11" s="1"/>
  <c r="FP75" i="11" s="1"/>
  <c r="FP76" i="11" s="1"/>
  <c r="FP77" i="11" s="1"/>
  <c r="FP78" i="11" s="1"/>
  <c r="FP79" i="11" s="1"/>
  <c r="FP80" i="11" s="1"/>
  <c r="FP81" i="11" s="1"/>
  <c r="FP82" i="11" s="1"/>
  <c r="FP83" i="11" s="1"/>
  <c r="FP84" i="11" s="1"/>
  <c r="FP85" i="11" s="1"/>
  <c r="FP86" i="11" s="1"/>
  <c r="FP87" i="11" s="1"/>
  <c r="FP88" i="11" s="1"/>
  <c r="FP89" i="11" s="1"/>
  <c r="FP90" i="11" s="1"/>
  <c r="FP91" i="11" s="1"/>
  <c r="FP92" i="11" s="1"/>
  <c r="FP93" i="11" s="1"/>
  <c r="FP94" i="11" s="1"/>
  <c r="FP95" i="11" s="1"/>
  <c r="FP96" i="11" s="1"/>
  <c r="FQ73" i="11" s="1"/>
  <c r="FQ74" i="11" s="1"/>
  <c r="FQ75" i="11" s="1"/>
  <c r="FQ76" i="11" s="1"/>
  <c r="FQ77" i="11" s="1"/>
  <c r="FQ78" i="11" s="1"/>
  <c r="FQ79" i="11" s="1"/>
  <c r="FQ80" i="11" s="1"/>
  <c r="FQ81" i="11" s="1"/>
  <c r="FQ82" i="11" s="1"/>
  <c r="FQ83" i="11" s="1"/>
  <c r="FQ84" i="11" s="1"/>
  <c r="FQ85" i="11" s="1"/>
  <c r="FQ86" i="11" s="1"/>
  <c r="FQ87" i="11" s="1"/>
  <c r="FQ88" i="11" s="1"/>
  <c r="FQ89" i="11" s="1"/>
  <c r="FQ90" i="11" s="1"/>
  <c r="FQ91" i="11" s="1"/>
  <c r="FQ92" i="11" s="1"/>
  <c r="FQ93" i="11" s="1"/>
  <c r="FQ94" i="11" s="1"/>
  <c r="FQ95" i="11" s="1"/>
  <c r="FQ96" i="11" s="1"/>
  <c r="FR73" i="11" s="1"/>
  <c r="FR74" i="11" s="1"/>
  <c r="FR75" i="11" s="1"/>
  <c r="FR76" i="11" s="1"/>
  <c r="FR77" i="11" s="1"/>
  <c r="FR78" i="11" s="1"/>
  <c r="FR79" i="11" s="1"/>
  <c r="FR80" i="11" s="1"/>
  <c r="FR81" i="11" s="1"/>
  <c r="FR82" i="11" s="1"/>
  <c r="FR83" i="11" s="1"/>
  <c r="FR84" i="11" s="1"/>
  <c r="FR85" i="11" s="1"/>
  <c r="FR86" i="11" s="1"/>
  <c r="FR87" i="11" s="1"/>
  <c r="FR88" i="11" s="1"/>
  <c r="FR89" i="11" s="1"/>
  <c r="FR90" i="11" s="1"/>
  <c r="FR91" i="11" s="1"/>
  <c r="FR92" i="11" s="1"/>
  <c r="FR93" i="11" s="1"/>
  <c r="FR94" i="11" s="1"/>
  <c r="FR95" i="11" s="1"/>
  <c r="FR96" i="11" s="1"/>
  <c r="FS73" i="11" s="1"/>
  <c r="FS74" i="11" s="1"/>
  <c r="FS75" i="11" s="1"/>
  <c r="FS76" i="11" s="1"/>
  <c r="FS77" i="11" s="1"/>
  <c r="FS78" i="11" s="1"/>
  <c r="FS79" i="11" s="1"/>
  <c r="FS80" i="11" s="1"/>
  <c r="FS81" i="11" s="1"/>
  <c r="FS82" i="11" s="1"/>
  <c r="FS83" i="11" s="1"/>
  <c r="FS84" i="11" s="1"/>
  <c r="FS85" i="11" s="1"/>
  <c r="FS86" i="11" s="1"/>
  <c r="FS87" i="11" s="1"/>
  <c r="FS88" i="11" s="1"/>
  <c r="FS89" i="11" s="1"/>
  <c r="FS90" i="11" s="1"/>
  <c r="FS91" i="11" s="1"/>
  <c r="FS92" i="11" s="1"/>
  <c r="FS93" i="11" s="1"/>
  <c r="FS94" i="11" s="1"/>
  <c r="FS95" i="11" s="1"/>
  <c r="FS96" i="11" s="1"/>
  <c r="FT73" i="11" s="1"/>
  <c r="FT74" i="11" s="1"/>
  <c r="FT75" i="11" s="1"/>
  <c r="FT76" i="11" s="1"/>
  <c r="FT77" i="11" s="1"/>
  <c r="FT78" i="11" s="1"/>
  <c r="FT79" i="11" s="1"/>
  <c r="FT80" i="11" s="1"/>
  <c r="FT81" i="11" s="1"/>
  <c r="FT82" i="11" s="1"/>
  <c r="FT83" i="11" s="1"/>
  <c r="FT84" i="11" s="1"/>
  <c r="FT85" i="11" s="1"/>
  <c r="FT86" i="11" s="1"/>
  <c r="FT87" i="11" s="1"/>
  <c r="FT88" i="11" s="1"/>
  <c r="FT89" i="11" s="1"/>
  <c r="FT90" i="11" s="1"/>
  <c r="FT91" i="11" s="1"/>
  <c r="FT92" i="11" s="1"/>
  <c r="FT93" i="11" s="1"/>
  <c r="FT94" i="11" s="1"/>
  <c r="FT95" i="11" s="1"/>
  <c r="FT96" i="11" s="1"/>
  <c r="FU73" i="11" s="1"/>
  <c r="FU74" i="11" s="1"/>
  <c r="FU75" i="11" s="1"/>
  <c r="FU76" i="11" s="1"/>
  <c r="FU77" i="11" s="1"/>
  <c r="FU78" i="11" s="1"/>
  <c r="FU79" i="11" s="1"/>
  <c r="FU80" i="11" s="1"/>
  <c r="FU81" i="11" s="1"/>
  <c r="FU82" i="11" s="1"/>
  <c r="FU83" i="11" s="1"/>
  <c r="FU84" i="11" s="1"/>
  <c r="FU85" i="11" s="1"/>
  <c r="FU86" i="11" s="1"/>
  <c r="FU87" i="11" s="1"/>
  <c r="FU88" i="11" s="1"/>
  <c r="FU89" i="11" s="1"/>
  <c r="FU90" i="11" s="1"/>
  <c r="FU91" i="11" s="1"/>
  <c r="FU92" i="11" s="1"/>
  <c r="FU93" i="11" s="1"/>
  <c r="FU94" i="11" s="1"/>
  <c r="FU95" i="11" s="1"/>
  <c r="FU96" i="11" s="1"/>
  <c r="FV73" i="11" s="1"/>
  <c r="FV74" i="11" s="1"/>
  <c r="FV75" i="11" s="1"/>
  <c r="FV76" i="11" s="1"/>
  <c r="FV77" i="11" s="1"/>
  <c r="FV78" i="11" s="1"/>
  <c r="FV79" i="11" s="1"/>
  <c r="FV80" i="11" s="1"/>
  <c r="FV81" i="11" s="1"/>
  <c r="FV82" i="11" s="1"/>
  <c r="FV83" i="11" s="1"/>
  <c r="FV84" i="11" s="1"/>
  <c r="FV85" i="11" s="1"/>
  <c r="FV86" i="11" s="1"/>
  <c r="FV87" i="11" s="1"/>
  <c r="FV88" i="11" s="1"/>
  <c r="FV89" i="11" s="1"/>
  <c r="FV90" i="11" s="1"/>
  <c r="FV91" i="11" s="1"/>
  <c r="FV92" i="11" s="1"/>
  <c r="FV93" i="11" s="1"/>
  <c r="FV94" i="11" s="1"/>
  <c r="FV95" i="11" s="1"/>
  <c r="FV96" i="11" s="1"/>
  <c r="FW73" i="11" s="1"/>
  <c r="FW74" i="11" s="1"/>
  <c r="FW75" i="11" s="1"/>
  <c r="FW76" i="11" s="1"/>
  <c r="FW77" i="11" s="1"/>
  <c r="FW78" i="11" s="1"/>
  <c r="FW79" i="11" s="1"/>
  <c r="FW80" i="11" s="1"/>
  <c r="FW81" i="11" s="1"/>
  <c r="FW82" i="11" s="1"/>
  <c r="FW83" i="11" s="1"/>
  <c r="FW84" i="11" s="1"/>
  <c r="FW85" i="11" s="1"/>
  <c r="FW86" i="11" s="1"/>
  <c r="FW87" i="11" s="1"/>
  <c r="FW88" i="11" s="1"/>
  <c r="FW89" i="11" s="1"/>
  <c r="FW90" i="11" s="1"/>
  <c r="FW91" i="11" s="1"/>
  <c r="FW92" i="11" s="1"/>
  <c r="FW93" i="11" s="1"/>
  <c r="FW94" i="11" s="1"/>
  <c r="FW95" i="11" s="1"/>
  <c r="FW96" i="11" s="1"/>
  <c r="FX73" i="11" s="1"/>
  <c r="FX74" i="11" s="1"/>
  <c r="FX75" i="11" s="1"/>
  <c r="FX76" i="11" s="1"/>
  <c r="FX77" i="11" s="1"/>
  <c r="FX78" i="11" s="1"/>
  <c r="FX79" i="11" s="1"/>
  <c r="FX80" i="11" s="1"/>
  <c r="FX81" i="11" s="1"/>
  <c r="FX82" i="11" s="1"/>
  <c r="FX83" i="11" s="1"/>
  <c r="FX84" i="11" s="1"/>
  <c r="FX85" i="11" s="1"/>
  <c r="FX86" i="11" s="1"/>
  <c r="FX87" i="11" s="1"/>
  <c r="FX88" i="11" s="1"/>
  <c r="FX89" i="11" s="1"/>
  <c r="FX90" i="11" s="1"/>
  <c r="FX91" i="11" s="1"/>
  <c r="FX92" i="11" s="1"/>
  <c r="FX93" i="11" s="1"/>
  <c r="FX94" i="11" s="1"/>
  <c r="FX95" i="11" s="1"/>
  <c r="FX96" i="11" s="1"/>
  <c r="FY73" i="11" s="1"/>
  <c r="FY74" i="11" s="1"/>
  <c r="FY75" i="11" s="1"/>
  <c r="FY76" i="11" s="1"/>
  <c r="FY77" i="11" s="1"/>
  <c r="FY78" i="11" s="1"/>
  <c r="FY79" i="11" s="1"/>
  <c r="FY80" i="11" s="1"/>
  <c r="FY81" i="11" s="1"/>
  <c r="FY82" i="11" s="1"/>
  <c r="FY83" i="11" s="1"/>
  <c r="FY84" i="11" s="1"/>
  <c r="FY85" i="11" s="1"/>
  <c r="FY86" i="11" s="1"/>
  <c r="FY87" i="11" s="1"/>
  <c r="FY88" i="11" s="1"/>
  <c r="FY89" i="11" s="1"/>
  <c r="FY90" i="11" s="1"/>
  <c r="FY91" i="11" s="1"/>
  <c r="FY92" i="11" s="1"/>
  <c r="FY93" i="11" s="1"/>
  <c r="FY94" i="11" s="1"/>
  <c r="FY95" i="11" s="1"/>
  <c r="FY96" i="11" s="1"/>
  <c r="FZ73" i="11" s="1"/>
  <c r="FZ74" i="11" s="1"/>
  <c r="FZ75" i="11" s="1"/>
  <c r="FZ76" i="11" s="1"/>
  <c r="FZ77" i="11" s="1"/>
  <c r="FZ78" i="11" s="1"/>
  <c r="FZ79" i="11" s="1"/>
  <c r="FZ80" i="11" s="1"/>
  <c r="FZ81" i="11" s="1"/>
  <c r="FZ82" i="11" s="1"/>
  <c r="FZ83" i="11" s="1"/>
  <c r="FZ84" i="11" s="1"/>
  <c r="FZ85" i="11" s="1"/>
  <c r="FZ86" i="11" s="1"/>
  <c r="FZ87" i="11" s="1"/>
  <c r="FZ88" i="11" s="1"/>
  <c r="FZ89" i="11" s="1"/>
  <c r="FZ90" i="11" s="1"/>
  <c r="FZ91" i="11" s="1"/>
  <c r="FZ92" i="11" s="1"/>
  <c r="FZ93" i="11" s="1"/>
  <c r="FZ94" i="11" s="1"/>
  <c r="FZ95" i="11" s="1"/>
  <c r="FZ96" i="11" s="1"/>
  <c r="GA73" i="11" s="1"/>
  <c r="GA74" i="11" s="1"/>
  <c r="GA75" i="11" s="1"/>
  <c r="GA76" i="11" s="1"/>
  <c r="GA77" i="11" s="1"/>
  <c r="GA78" i="11" s="1"/>
  <c r="GA79" i="11" s="1"/>
  <c r="GA80" i="11" s="1"/>
  <c r="GA81" i="11" s="1"/>
  <c r="GA82" i="11" s="1"/>
  <c r="GA83" i="11" s="1"/>
  <c r="GA84" i="11" s="1"/>
  <c r="GA85" i="11" s="1"/>
  <c r="GA86" i="11" s="1"/>
  <c r="GA87" i="11" s="1"/>
  <c r="GA88" i="11" s="1"/>
  <c r="GA89" i="11" s="1"/>
  <c r="GA90" i="11" s="1"/>
  <c r="GA91" i="11" s="1"/>
  <c r="GA92" i="11" s="1"/>
  <c r="GA93" i="11" s="1"/>
  <c r="GA94" i="11" s="1"/>
  <c r="GA95" i="11" s="1"/>
  <c r="GA96" i="11" s="1"/>
  <c r="GB73" i="11" s="1"/>
  <c r="GB74" i="11" s="1"/>
  <c r="GB75" i="11" s="1"/>
  <c r="GB76" i="11" s="1"/>
  <c r="GB77" i="11" s="1"/>
  <c r="GB78" i="11" s="1"/>
  <c r="GB79" i="11" s="1"/>
  <c r="GB80" i="11" s="1"/>
  <c r="GB81" i="11" s="1"/>
  <c r="GB82" i="11" s="1"/>
  <c r="GB83" i="11" s="1"/>
  <c r="GB84" i="11" s="1"/>
  <c r="GB85" i="11" s="1"/>
  <c r="GB86" i="11" s="1"/>
  <c r="GB87" i="11" s="1"/>
  <c r="GB88" i="11" s="1"/>
  <c r="GB89" i="11" s="1"/>
  <c r="GB90" i="11" s="1"/>
  <c r="GB91" i="11" s="1"/>
  <c r="GB92" i="11" s="1"/>
  <c r="GB93" i="11" s="1"/>
  <c r="GB94" i="11" s="1"/>
  <c r="GB95" i="11" s="1"/>
  <c r="GB96" i="11" s="1"/>
  <c r="GC73" i="11" s="1"/>
  <c r="GC74" i="11" s="1"/>
  <c r="GC75" i="11" s="1"/>
  <c r="GC76" i="11" s="1"/>
  <c r="GC77" i="11" s="1"/>
  <c r="GC78" i="11" s="1"/>
  <c r="GC79" i="11" s="1"/>
  <c r="GC80" i="11" s="1"/>
  <c r="GC81" i="11" s="1"/>
  <c r="GC82" i="11" s="1"/>
  <c r="GC83" i="11" s="1"/>
  <c r="GC84" i="11" s="1"/>
  <c r="GC85" i="11" s="1"/>
  <c r="GC86" i="11" s="1"/>
  <c r="GC87" i="11" s="1"/>
  <c r="GC88" i="11" s="1"/>
  <c r="GC89" i="11" s="1"/>
  <c r="GC90" i="11" s="1"/>
  <c r="GC91" i="11" s="1"/>
  <c r="GC92" i="11" s="1"/>
  <c r="GC93" i="11" s="1"/>
  <c r="GC94" i="11" s="1"/>
  <c r="GC95" i="11" s="1"/>
  <c r="GC96" i="11" s="1"/>
  <c r="GD73" i="11" s="1"/>
  <c r="GD74" i="11" s="1"/>
  <c r="GD75" i="11" s="1"/>
  <c r="GD76" i="11" s="1"/>
  <c r="GD77" i="11" s="1"/>
  <c r="GD78" i="11" s="1"/>
  <c r="GD79" i="11" s="1"/>
  <c r="GD80" i="11" s="1"/>
  <c r="GD81" i="11" s="1"/>
  <c r="GD82" i="11" s="1"/>
  <c r="GD83" i="11" s="1"/>
  <c r="GD84" i="11" s="1"/>
  <c r="GD85" i="11" s="1"/>
  <c r="GD86" i="11" s="1"/>
  <c r="GD87" i="11" s="1"/>
  <c r="GD88" i="11" s="1"/>
  <c r="GD89" i="11" s="1"/>
  <c r="GD90" i="11" s="1"/>
  <c r="GD91" i="11" s="1"/>
  <c r="GD92" i="11" s="1"/>
  <c r="GD93" i="11" s="1"/>
  <c r="GD94" i="11" s="1"/>
  <c r="GD95" i="11" s="1"/>
  <c r="GD96" i="11" s="1"/>
  <c r="GE73" i="11" s="1"/>
  <c r="GE74" i="11" s="1"/>
  <c r="GE75" i="11" s="1"/>
  <c r="GE76" i="11" s="1"/>
  <c r="GE77" i="11" s="1"/>
  <c r="GE78" i="11" s="1"/>
  <c r="GE79" i="11" s="1"/>
  <c r="GE80" i="11" s="1"/>
  <c r="GE81" i="11" s="1"/>
  <c r="GE82" i="11" s="1"/>
  <c r="GE83" i="11" s="1"/>
  <c r="GE84" i="11" s="1"/>
  <c r="GE85" i="11" s="1"/>
  <c r="GE86" i="11" s="1"/>
  <c r="GE87" i="11" s="1"/>
  <c r="GE88" i="11" s="1"/>
  <c r="GE89" i="11" s="1"/>
  <c r="GE90" i="11" s="1"/>
  <c r="GE91" i="11" s="1"/>
  <c r="GE92" i="11" s="1"/>
  <c r="GE93" i="11" s="1"/>
  <c r="GE94" i="11" s="1"/>
  <c r="GE95" i="11" s="1"/>
  <c r="GE96" i="11" s="1"/>
  <c r="GF73" i="11" s="1"/>
  <c r="GF74" i="11" s="1"/>
  <c r="GF75" i="11" s="1"/>
  <c r="GF76" i="11" s="1"/>
  <c r="GF77" i="11" s="1"/>
  <c r="GF78" i="11" s="1"/>
  <c r="GF79" i="11" s="1"/>
  <c r="GF80" i="11" s="1"/>
  <c r="GF81" i="11" s="1"/>
  <c r="GF82" i="11" s="1"/>
  <c r="GF83" i="11" s="1"/>
  <c r="GF84" i="11" s="1"/>
  <c r="GF85" i="11" s="1"/>
  <c r="GF86" i="11" s="1"/>
  <c r="GF87" i="11" s="1"/>
  <c r="GF88" i="11" s="1"/>
  <c r="GF89" i="11" s="1"/>
  <c r="GF90" i="11" s="1"/>
  <c r="GF91" i="11" s="1"/>
  <c r="GF92" i="11" s="1"/>
  <c r="GF93" i="11" s="1"/>
  <c r="GF94" i="11" s="1"/>
  <c r="GF95" i="11" s="1"/>
  <c r="GF96" i="11" s="1"/>
  <c r="GG73" i="11" s="1"/>
  <c r="GG74" i="11" s="1"/>
  <c r="GG75" i="11" s="1"/>
  <c r="GG76" i="11" s="1"/>
  <c r="GG77" i="11" s="1"/>
  <c r="GG78" i="11" s="1"/>
  <c r="GG79" i="11" s="1"/>
  <c r="GG80" i="11" s="1"/>
  <c r="GG81" i="11" s="1"/>
  <c r="GG82" i="11" s="1"/>
  <c r="GG83" i="11" s="1"/>
  <c r="GG84" i="11" s="1"/>
  <c r="GG85" i="11" s="1"/>
  <c r="GG86" i="11" s="1"/>
  <c r="GG87" i="11" s="1"/>
  <c r="GG88" i="11" s="1"/>
  <c r="GG89" i="11" s="1"/>
  <c r="GG90" i="11" s="1"/>
  <c r="GG91" i="11" s="1"/>
  <c r="GG92" i="11" s="1"/>
  <c r="GG93" i="11" s="1"/>
  <c r="GG94" i="11" s="1"/>
  <c r="GG95" i="11" s="1"/>
  <c r="GG96" i="11" s="1"/>
  <c r="GH73" i="11" s="1"/>
  <c r="GH74" i="11" s="1"/>
  <c r="GH75" i="11" s="1"/>
  <c r="GH76" i="11" s="1"/>
  <c r="GH77" i="11" s="1"/>
  <c r="GH78" i="11" s="1"/>
  <c r="GH79" i="11" s="1"/>
  <c r="GH80" i="11" s="1"/>
  <c r="GH81" i="11" s="1"/>
  <c r="GH82" i="11" s="1"/>
  <c r="GH83" i="11" s="1"/>
  <c r="GH84" i="11" s="1"/>
  <c r="GH85" i="11" s="1"/>
  <c r="GH86" i="11" s="1"/>
  <c r="GH87" i="11" s="1"/>
  <c r="GH88" i="11" s="1"/>
  <c r="GH89" i="11" s="1"/>
  <c r="GH90" i="11" s="1"/>
  <c r="GH91" i="11" s="1"/>
  <c r="GH92" i="11" s="1"/>
  <c r="GH93" i="11" s="1"/>
  <c r="GH94" i="11" s="1"/>
  <c r="GH95" i="11" s="1"/>
  <c r="GH96" i="11" s="1"/>
  <c r="GF40" i="11"/>
  <c r="EW40" i="11"/>
  <c r="FJ351" i="11"/>
  <c r="FI351" i="11"/>
  <c r="FH351" i="11"/>
  <c r="FG351" i="11"/>
  <c r="FN351" i="11" s="1"/>
  <c r="FU351" i="11" s="1"/>
  <c r="GB351" i="11" s="1"/>
  <c r="FF351" i="11"/>
  <c r="FM351" i="11" s="1"/>
  <c r="FT351" i="11" s="1"/>
  <c r="GA351" i="11" s="1"/>
  <c r="GH351" i="11" s="1"/>
  <c r="FE351" i="11"/>
  <c r="FD351" i="11"/>
  <c r="FK351" i="11" s="1"/>
  <c r="FR351" i="11" s="1"/>
  <c r="FY351" i="11" s="1"/>
  <c r="GF351" i="11" s="1"/>
  <c r="FJ320" i="11"/>
  <c r="FQ320" i="11" s="1"/>
  <c r="FX320" i="11" s="1"/>
  <c r="GE320" i="11" s="1"/>
  <c r="FI320" i="11"/>
  <c r="FH320" i="11"/>
  <c r="FG320" i="11"/>
  <c r="FN320" i="11" s="1"/>
  <c r="FU320" i="11" s="1"/>
  <c r="GB320" i="11" s="1"/>
  <c r="FF320" i="11"/>
  <c r="FM320" i="11" s="1"/>
  <c r="FT320" i="11" s="1"/>
  <c r="GA320" i="11" s="1"/>
  <c r="FE320" i="11"/>
  <c r="FD320" i="11"/>
  <c r="FJ289" i="11"/>
  <c r="FI289" i="11"/>
  <c r="FH289" i="11"/>
  <c r="FO289" i="11" s="1"/>
  <c r="FV289" i="11" s="1"/>
  <c r="GC289" i="11" s="1"/>
  <c r="FG289" i="11"/>
  <c r="FN289" i="11" s="1"/>
  <c r="FU289" i="11" s="1"/>
  <c r="GB289" i="11" s="1"/>
  <c r="FF289" i="11"/>
  <c r="FE289" i="11"/>
  <c r="FD289" i="11"/>
  <c r="FJ258" i="11"/>
  <c r="FI258" i="11"/>
  <c r="FH258" i="11"/>
  <c r="FG258" i="11"/>
  <c r="FN258" i="11" s="1"/>
  <c r="FU258" i="11" s="1"/>
  <c r="GB258" i="11" s="1"/>
  <c r="FF258" i="11"/>
  <c r="FM258" i="11" s="1"/>
  <c r="FT258" i="11" s="1"/>
  <c r="GA258" i="11" s="1"/>
  <c r="FE258" i="11"/>
  <c r="FD258" i="11"/>
  <c r="FJ227" i="11"/>
  <c r="FQ227" i="11" s="1"/>
  <c r="FX227" i="11" s="1"/>
  <c r="GE227" i="11" s="1"/>
  <c r="FI227" i="11"/>
  <c r="FH227" i="11"/>
  <c r="FG227" i="11"/>
  <c r="FF227" i="11"/>
  <c r="FE227" i="11"/>
  <c r="FD227" i="11"/>
  <c r="FJ196" i="11"/>
  <c r="FQ196" i="11" s="1"/>
  <c r="FX196" i="11" s="1"/>
  <c r="GE196" i="11" s="1"/>
  <c r="FI196" i="11"/>
  <c r="FH196" i="11"/>
  <c r="FG196" i="11"/>
  <c r="FN196" i="11" s="1"/>
  <c r="FU196" i="11" s="1"/>
  <c r="GB196" i="11" s="1"/>
  <c r="FF196" i="11"/>
  <c r="FM196" i="11" s="1"/>
  <c r="FT196" i="11" s="1"/>
  <c r="GA196" i="11" s="1"/>
  <c r="GH196" i="11" s="1"/>
  <c r="FE196" i="11"/>
  <c r="FD196" i="11"/>
  <c r="FJ165" i="11"/>
  <c r="FQ165" i="11" s="1"/>
  <c r="FX165" i="11" s="1"/>
  <c r="GE165" i="11" s="1"/>
  <c r="FI165" i="11"/>
  <c r="FH165" i="11"/>
  <c r="FG165" i="11"/>
  <c r="FN165" i="11" s="1"/>
  <c r="FU165" i="11" s="1"/>
  <c r="GB165" i="11" s="1"/>
  <c r="FF165" i="11"/>
  <c r="FM165" i="11" s="1"/>
  <c r="FT165" i="11" s="1"/>
  <c r="GA165" i="11" s="1"/>
  <c r="FE165" i="11"/>
  <c r="FD165" i="11"/>
  <c r="FJ134" i="11"/>
  <c r="FI134" i="11"/>
  <c r="FH134" i="11"/>
  <c r="FO134" i="11" s="1"/>
  <c r="FV134" i="11" s="1"/>
  <c r="GC134" i="11" s="1"/>
  <c r="FG134" i="11"/>
  <c r="FN134" i="11" s="1"/>
  <c r="FU134" i="11" s="1"/>
  <c r="GB134" i="11" s="1"/>
  <c r="FF134" i="11"/>
  <c r="FE134" i="11"/>
  <c r="FD134" i="11"/>
  <c r="FJ103" i="11"/>
  <c r="FQ103" i="11" s="1"/>
  <c r="FX103" i="11" s="1"/>
  <c r="GE103" i="11" s="1"/>
  <c r="FI103" i="11"/>
  <c r="FH103" i="11"/>
  <c r="FG103" i="11"/>
  <c r="FN103" i="11" s="1"/>
  <c r="FU103" i="11" s="1"/>
  <c r="GB103" i="11" s="1"/>
  <c r="FF103" i="11"/>
  <c r="FM103" i="11" s="1"/>
  <c r="FT103" i="11" s="1"/>
  <c r="GA103" i="11" s="1"/>
  <c r="FE103" i="11"/>
  <c r="FD103" i="11"/>
  <c r="FJ72" i="11"/>
  <c r="FQ72" i="11" s="1"/>
  <c r="FX72" i="11" s="1"/>
  <c r="GE72" i="11" s="1"/>
  <c r="FI72" i="11"/>
  <c r="FH72" i="11"/>
  <c r="FG72" i="11"/>
  <c r="FN72" i="11" s="1"/>
  <c r="FU72" i="11" s="1"/>
  <c r="GB72" i="11" s="1"/>
  <c r="FF72" i="11"/>
  <c r="FM72" i="11" s="1"/>
  <c r="FT72" i="11" s="1"/>
  <c r="GA72" i="11" s="1"/>
  <c r="GH72" i="11" s="1"/>
  <c r="FE72" i="11"/>
  <c r="FD72" i="11"/>
  <c r="FJ41" i="11"/>
  <c r="FI41" i="11"/>
  <c r="FH41" i="11"/>
  <c r="FG41" i="11"/>
  <c r="FN41" i="11" s="1"/>
  <c r="FU41" i="11" s="1"/>
  <c r="GB41" i="11" s="1"/>
  <c r="FF41" i="11"/>
  <c r="FE41" i="11"/>
  <c r="FD41" i="11"/>
  <c r="FJ10" i="11"/>
  <c r="FI10" i="11"/>
  <c r="FH10" i="11"/>
  <c r="FG10" i="11"/>
  <c r="FF10" i="11"/>
  <c r="FE10" i="11"/>
  <c r="FD10" i="11"/>
  <c r="FQ351" i="11"/>
  <c r="FX351" i="11" s="1"/>
  <c r="GE351" i="11" s="1"/>
  <c r="FP351" i="11"/>
  <c r="FW351" i="11" s="1"/>
  <c r="GD351" i="11" s="1"/>
  <c r="FL351" i="11"/>
  <c r="FS351" i="11" s="1"/>
  <c r="FZ351" i="11" s="1"/>
  <c r="GG351" i="11" s="1"/>
  <c r="FO351" i="11"/>
  <c r="FV351" i="11" s="1"/>
  <c r="GC351" i="11" s="1"/>
  <c r="FW320" i="11"/>
  <c r="GD320" i="11" s="1"/>
  <c r="FS320" i="11"/>
  <c r="FZ320" i="11" s="1"/>
  <c r="GG320" i="11" s="1"/>
  <c r="FP320" i="11"/>
  <c r="FO320" i="11"/>
  <c r="FV320" i="11" s="1"/>
  <c r="GC320" i="11" s="1"/>
  <c r="FL320" i="11"/>
  <c r="FK320" i="11"/>
  <c r="FR320" i="11" s="1"/>
  <c r="FY320" i="11" s="1"/>
  <c r="GF320" i="11" s="1"/>
  <c r="FS289" i="11"/>
  <c r="FZ289" i="11" s="1"/>
  <c r="GG289" i="11" s="1"/>
  <c r="FP289" i="11"/>
  <c r="FW289" i="11" s="1"/>
  <c r="GD289" i="11" s="1"/>
  <c r="FL289" i="11"/>
  <c r="FK289" i="11"/>
  <c r="FR289" i="11" s="1"/>
  <c r="FY289" i="11" s="1"/>
  <c r="GF289" i="11" s="1"/>
  <c r="FQ289" i="11"/>
  <c r="FX289" i="11" s="1"/>
  <c r="GE289" i="11" s="1"/>
  <c r="FM289" i="11"/>
  <c r="FT289" i="11" s="1"/>
  <c r="GA289" i="11" s="1"/>
  <c r="GH289" i="11" s="1"/>
  <c r="FV258" i="11"/>
  <c r="GC258" i="11" s="1"/>
  <c r="FR258" i="11"/>
  <c r="FY258" i="11" s="1"/>
  <c r="GF258" i="11" s="1"/>
  <c r="FO258" i="11"/>
  <c r="FK258" i="11"/>
  <c r="FQ258" i="11"/>
  <c r="FX258" i="11" s="1"/>
  <c r="GE258" i="11" s="1"/>
  <c r="FP258" i="11"/>
  <c r="FW258" i="11" s="1"/>
  <c r="GD258" i="11" s="1"/>
  <c r="FL258" i="11"/>
  <c r="FS258" i="11" s="1"/>
  <c r="FZ258" i="11" s="1"/>
  <c r="GG258" i="11" s="1"/>
  <c r="FZ227" i="11"/>
  <c r="GG227" i="11" s="1"/>
  <c r="FO227" i="11"/>
  <c r="FV227" i="11" s="1"/>
  <c r="GC227" i="11" s="1"/>
  <c r="FN227" i="11"/>
  <c r="FU227" i="11" s="1"/>
  <c r="GB227" i="11" s="1"/>
  <c r="FK227" i="11"/>
  <c r="FR227" i="11" s="1"/>
  <c r="FY227" i="11" s="1"/>
  <c r="GF227" i="11" s="1"/>
  <c r="FP227" i="11"/>
  <c r="FW227" i="11" s="1"/>
  <c r="GD227" i="11" s="1"/>
  <c r="FM227" i="11"/>
  <c r="FT227" i="11" s="1"/>
  <c r="GA227" i="11" s="1"/>
  <c r="GH227" i="11" s="1"/>
  <c r="FL227" i="11"/>
  <c r="FS227" i="11" s="1"/>
  <c r="FV196" i="11"/>
  <c r="GC196" i="11" s="1"/>
  <c r="FS196" i="11"/>
  <c r="FZ196" i="11" s="1"/>
  <c r="GG196" i="11" s="1"/>
  <c r="FO196" i="11"/>
  <c r="FK196" i="11"/>
  <c r="FR196" i="11" s="1"/>
  <c r="FY196" i="11" s="1"/>
  <c r="GF196" i="11" s="1"/>
  <c r="FP196" i="11"/>
  <c r="FW196" i="11" s="1"/>
  <c r="GD196" i="11" s="1"/>
  <c r="FL196" i="11"/>
  <c r="FP165" i="11"/>
  <c r="FW165" i="11" s="1"/>
  <c r="GD165" i="11" s="1"/>
  <c r="FO165" i="11"/>
  <c r="FV165" i="11" s="1"/>
  <c r="GC165" i="11" s="1"/>
  <c r="FL165" i="11"/>
  <c r="FS165" i="11" s="1"/>
  <c r="FZ165" i="11" s="1"/>
  <c r="GG165" i="11" s="1"/>
  <c r="FK165" i="11"/>
  <c r="FR165" i="11" s="1"/>
  <c r="FY165" i="11" s="1"/>
  <c r="GF165" i="11" s="1"/>
  <c r="FQ134" i="11"/>
  <c r="FX134" i="11" s="1"/>
  <c r="GE134" i="11" s="1"/>
  <c r="FP134" i="11"/>
  <c r="FW134" i="11" s="1"/>
  <c r="GD134" i="11" s="1"/>
  <c r="FM134" i="11"/>
  <c r="FT134" i="11" s="1"/>
  <c r="GA134" i="11" s="1"/>
  <c r="GH134" i="11" s="1"/>
  <c r="FL134" i="11"/>
  <c r="FS134" i="11" s="1"/>
  <c r="FZ134" i="11" s="1"/>
  <c r="GG134" i="11" s="1"/>
  <c r="FK134" i="11"/>
  <c r="FR134" i="11" s="1"/>
  <c r="FY134" i="11" s="1"/>
  <c r="GF134" i="11" s="1"/>
  <c r="FP103" i="11"/>
  <c r="FW103" i="11" s="1"/>
  <c r="GD103" i="11" s="1"/>
  <c r="FO103" i="11"/>
  <c r="FV103" i="11" s="1"/>
  <c r="GC103" i="11" s="1"/>
  <c r="FL103" i="11"/>
  <c r="FS103" i="11" s="1"/>
  <c r="FZ103" i="11" s="1"/>
  <c r="GG103" i="11" s="1"/>
  <c r="FK103" i="11"/>
  <c r="FR103" i="11" s="1"/>
  <c r="FY103" i="11" s="1"/>
  <c r="GF103" i="11" s="1"/>
  <c r="FL72" i="11"/>
  <c r="FS72" i="11" s="1"/>
  <c r="FZ72" i="11" s="1"/>
  <c r="GG72" i="11" s="1"/>
  <c r="FP72" i="11"/>
  <c r="FW72" i="11" s="1"/>
  <c r="GD72" i="11" s="1"/>
  <c r="FO72" i="11"/>
  <c r="FV72" i="11" s="1"/>
  <c r="GC72" i="11" s="1"/>
  <c r="FK72" i="11"/>
  <c r="FR72" i="11" s="1"/>
  <c r="FY72" i="11" s="1"/>
  <c r="GF72" i="11" s="1"/>
  <c r="FO41" i="11"/>
  <c r="FV41" i="11" s="1"/>
  <c r="GC41" i="11" s="1"/>
  <c r="FK41" i="11"/>
  <c r="FR41" i="11" s="1"/>
  <c r="FY41" i="11" s="1"/>
  <c r="FQ41" i="11"/>
  <c r="FX41" i="11" s="1"/>
  <c r="GE41" i="11" s="1"/>
  <c r="FP41" i="11"/>
  <c r="FW41" i="11" s="1"/>
  <c r="GD41" i="11" s="1"/>
  <c r="FM41" i="11"/>
  <c r="FT41" i="11" s="1"/>
  <c r="GA41" i="11" s="1"/>
  <c r="FL41" i="11"/>
  <c r="FS41" i="11" s="1"/>
  <c r="FZ41" i="11" s="1"/>
  <c r="FP10" i="11"/>
  <c r="FW10" i="11" s="1"/>
  <c r="GD10" i="11" s="1"/>
  <c r="FL10" i="11"/>
  <c r="FS10" i="11" s="1"/>
  <c r="FZ10" i="11" s="1"/>
  <c r="GG10" i="11" s="1"/>
  <c r="FK10" i="11"/>
  <c r="FR10" i="11" s="1"/>
  <c r="FY10" i="11" s="1"/>
  <c r="GF10" i="11" s="1"/>
  <c r="FQ10" i="11"/>
  <c r="FX10" i="11" s="1"/>
  <c r="GE10" i="11" s="1"/>
  <c r="FO10" i="11"/>
  <c r="FV10" i="11" s="1"/>
  <c r="GC10" i="11" s="1"/>
  <c r="FN10" i="11"/>
  <c r="FU10" i="11" s="1"/>
  <c r="GB10" i="11" s="1"/>
  <c r="FM10" i="11"/>
  <c r="FT10" i="11" s="1"/>
  <c r="GA10" i="11" s="1"/>
  <c r="GH10" i="11" s="1"/>
  <c r="FB2" i="11"/>
  <c r="FD104" i="11" l="1"/>
  <c r="FD105" i="11" s="1"/>
  <c r="FD106" i="11" s="1"/>
  <c r="FD107" i="11" s="1"/>
  <c r="FD108" i="11" s="1"/>
  <c r="FD109" i="11" s="1"/>
  <c r="FD110" i="11" s="1"/>
  <c r="FD111" i="11" s="1"/>
  <c r="FD112" i="11" s="1"/>
  <c r="FD113" i="11" s="1"/>
  <c r="FD114" i="11" s="1"/>
  <c r="FD115" i="11" s="1"/>
  <c r="FD116" i="11" s="1"/>
  <c r="FD117" i="11" s="1"/>
  <c r="FD118" i="11" s="1"/>
  <c r="FD119" i="11" s="1"/>
  <c r="FD120" i="11" s="1"/>
  <c r="FD121" i="11" s="1"/>
  <c r="FD122" i="11" s="1"/>
  <c r="FD123" i="11" s="1"/>
  <c r="FD124" i="11" s="1"/>
  <c r="FD125" i="11" s="1"/>
  <c r="FD126" i="11" s="1"/>
  <c r="FD127" i="11" s="1"/>
  <c r="FE104" i="11" s="1"/>
  <c r="FE105" i="11" s="1"/>
  <c r="FE106" i="11" s="1"/>
  <c r="FE107" i="11" s="1"/>
  <c r="FE108" i="11" s="1"/>
  <c r="FE109" i="11" s="1"/>
  <c r="FE110" i="11" s="1"/>
  <c r="FE111" i="11" s="1"/>
  <c r="FE112" i="11" s="1"/>
  <c r="FE113" i="11" s="1"/>
  <c r="FE114" i="11" s="1"/>
  <c r="FE115" i="11" s="1"/>
  <c r="FE116" i="11" s="1"/>
  <c r="FE117" i="11" s="1"/>
  <c r="FE118" i="11" s="1"/>
  <c r="FE119" i="11" s="1"/>
  <c r="FE120" i="11" s="1"/>
  <c r="FE121" i="11" s="1"/>
  <c r="FE122" i="11" s="1"/>
  <c r="FE123" i="11" s="1"/>
  <c r="FE124" i="11" s="1"/>
  <c r="FE125" i="11" s="1"/>
  <c r="FE126" i="11" s="1"/>
  <c r="FE127" i="11" s="1"/>
  <c r="FF104" i="11" s="1"/>
  <c r="FF105" i="11" s="1"/>
  <c r="FF106" i="11" s="1"/>
  <c r="FF107" i="11" s="1"/>
  <c r="FF108" i="11" s="1"/>
  <c r="FF109" i="11" s="1"/>
  <c r="FF110" i="11" s="1"/>
  <c r="FF111" i="11" s="1"/>
  <c r="FF112" i="11" s="1"/>
  <c r="FF113" i="11" s="1"/>
  <c r="FF114" i="11" s="1"/>
  <c r="FF115" i="11" s="1"/>
  <c r="FF116" i="11" s="1"/>
  <c r="FF117" i="11" s="1"/>
  <c r="FF118" i="11" s="1"/>
  <c r="FF119" i="11" s="1"/>
  <c r="FF120" i="11" s="1"/>
  <c r="FF121" i="11" s="1"/>
  <c r="FF122" i="11" s="1"/>
  <c r="FF123" i="11" s="1"/>
  <c r="FF124" i="11" s="1"/>
  <c r="FF125" i="11" s="1"/>
  <c r="FF126" i="11" s="1"/>
  <c r="FF127" i="11" s="1"/>
  <c r="FG104" i="11" s="1"/>
  <c r="FG105" i="11" s="1"/>
  <c r="FG106" i="11" s="1"/>
  <c r="FG107" i="11" s="1"/>
  <c r="FG108" i="11" s="1"/>
  <c r="FG109" i="11" s="1"/>
  <c r="FG110" i="11" s="1"/>
  <c r="FG111" i="11" s="1"/>
  <c r="FG112" i="11" s="1"/>
  <c r="FG113" i="11" s="1"/>
  <c r="FG114" i="11" s="1"/>
  <c r="FG115" i="11" s="1"/>
  <c r="FG116" i="11" s="1"/>
  <c r="FG117" i="11" s="1"/>
  <c r="FG118" i="11" s="1"/>
  <c r="FG119" i="11" s="1"/>
  <c r="FG120" i="11" s="1"/>
  <c r="FG121" i="11" s="1"/>
  <c r="FG122" i="11" s="1"/>
  <c r="FG123" i="11" s="1"/>
  <c r="FG124" i="11" s="1"/>
  <c r="FG125" i="11" s="1"/>
  <c r="FG126" i="11" s="1"/>
  <c r="FG127" i="11" s="1"/>
  <c r="FH104" i="11" s="1"/>
  <c r="FH105" i="11" s="1"/>
  <c r="FH106" i="11" s="1"/>
  <c r="FH107" i="11" s="1"/>
  <c r="FH108" i="11" s="1"/>
  <c r="FH109" i="11" s="1"/>
  <c r="FH110" i="11" s="1"/>
  <c r="FH111" i="11" s="1"/>
  <c r="FH112" i="11" s="1"/>
  <c r="FH113" i="11" s="1"/>
  <c r="FH114" i="11" s="1"/>
  <c r="FH115" i="11" s="1"/>
  <c r="FH116" i="11" s="1"/>
  <c r="FH117" i="11" s="1"/>
  <c r="FH118" i="11" s="1"/>
  <c r="FH119" i="11" s="1"/>
  <c r="FH120" i="11" s="1"/>
  <c r="FH121" i="11" s="1"/>
  <c r="FH122" i="11" s="1"/>
  <c r="FH123" i="11" s="1"/>
  <c r="FH124" i="11" s="1"/>
  <c r="FH125" i="11" s="1"/>
  <c r="FH126" i="11" s="1"/>
  <c r="FH127" i="11" s="1"/>
  <c r="FI104" i="11" s="1"/>
  <c r="FI105" i="11" s="1"/>
  <c r="FI106" i="11" s="1"/>
  <c r="FI107" i="11" s="1"/>
  <c r="FI108" i="11" s="1"/>
  <c r="FI109" i="11" s="1"/>
  <c r="FI110" i="11" s="1"/>
  <c r="FI111" i="11" s="1"/>
  <c r="FI112" i="11" s="1"/>
  <c r="FI113" i="11" s="1"/>
  <c r="FI114" i="11" s="1"/>
  <c r="FI115" i="11" s="1"/>
  <c r="FI116" i="11" s="1"/>
  <c r="FI117" i="11" s="1"/>
  <c r="FI118" i="11" s="1"/>
  <c r="FI119" i="11" s="1"/>
  <c r="FI120" i="11" s="1"/>
  <c r="FI121" i="11" s="1"/>
  <c r="FI122" i="11" s="1"/>
  <c r="FI123" i="11" s="1"/>
  <c r="FI124" i="11" s="1"/>
  <c r="FI125" i="11" s="1"/>
  <c r="FI126" i="11" s="1"/>
  <c r="FI127" i="11" s="1"/>
  <c r="FJ104" i="11" s="1"/>
  <c r="FJ105" i="11" s="1"/>
  <c r="FJ106" i="11" s="1"/>
  <c r="FJ107" i="11" s="1"/>
  <c r="FJ108" i="11" s="1"/>
  <c r="FJ109" i="11" s="1"/>
  <c r="FJ110" i="11" s="1"/>
  <c r="FJ111" i="11" s="1"/>
  <c r="FJ112" i="11" s="1"/>
  <c r="FJ113" i="11" s="1"/>
  <c r="FJ114" i="11" s="1"/>
  <c r="FJ115" i="11" s="1"/>
  <c r="FJ116" i="11" s="1"/>
  <c r="FJ117" i="11" s="1"/>
  <c r="FJ118" i="11" s="1"/>
  <c r="FJ119" i="11" s="1"/>
  <c r="FJ120" i="11" s="1"/>
  <c r="FJ121" i="11" s="1"/>
  <c r="FJ122" i="11" s="1"/>
  <c r="FJ123" i="11" s="1"/>
  <c r="FJ124" i="11" s="1"/>
  <c r="FJ125" i="11" s="1"/>
  <c r="FJ126" i="11" s="1"/>
  <c r="FJ127" i="11" s="1"/>
  <c r="FK104" i="11" s="1"/>
  <c r="FK105" i="11" s="1"/>
  <c r="FK106" i="11" s="1"/>
  <c r="FK107" i="11" s="1"/>
  <c r="FK108" i="11" s="1"/>
  <c r="FK109" i="11" s="1"/>
  <c r="FK110" i="11" s="1"/>
  <c r="FK111" i="11" s="1"/>
  <c r="FK112" i="11" s="1"/>
  <c r="FK113" i="11" s="1"/>
  <c r="FK114" i="11" s="1"/>
  <c r="FK115" i="11" s="1"/>
  <c r="FK116" i="11" s="1"/>
  <c r="FK117" i="11" s="1"/>
  <c r="FK118" i="11" s="1"/>
  <c r="FK119" i="11" s="1"/>
  <c r="FK120" i="11" s="1"/>
  <c r="FK121" i="11" s="1"/>
  <c r="FK122" i="11" s="1"/>
  <c r="FK123" i="11" s="1"/>
  <c r="FK124" i="11" s="1"/>
  <c r="FK125" i="11" s="1"/>
  <c r="FK126" i="11" s="1"/>
  <c r="FK127" i="11" s="1"/>
  <c r="FL104" i="11" s="1"/>
  <c r="FL105" i="11" s="1"/>
  <c r="FL106" i="11" s="1"/>
  <c r="FL107" i="11" s="1"/>
  <c r="FL108" i="11" s="1"/>
  <c r="FL109" i="11" s="1"/>
  <c r="FL110" i="11" s="1"/>
  <c r="FL111" i="11" s="1"/>
  <c r="FL112" i="11" s="1"/>
  <c r="FL113" i="11" s="1"/>
  <c r="FL114" i="11" s="1"/>
  <c r="FL115" i="11" s="1"/>
  <c r="FL116" i="11" s="1"/>
  <c r="FL117" i="11" s="1"/>
  <c r="FL118" i="11" s="1"/>
  <c r="FL119" i="11" s="1"/>
  <c r="FL120" i="11" s="1"/>
  <c r="FL121" i="11" s="1"/>
  <c r="FL122" i="11" s="1"/>
  <c r="FL123" i="11" s="1"/>
  <c r="FL124" i="11" s="1"/>
  <c r="FL125" i="11" s="1"/>
  <c r="FL126" i="11" s="1"/>
  <c r="FL127" i="11" s="1"/>
  <c r="FM104" i="11" s="1"/>
  <c r="FM105" i="11" s="1"/>
  <c r="FM106" i="11" s="1"/>
  <c r="FM107" i="11" s="1"/>
  <c r="FM108" i="11" s="1"/>
  <c r="FM109" i="11" s="1"/>
  <c r="FM110" i="11" s="1"/>
  <c r="FM111" i="11" s="1"/>
  <c r="FM112" i="11" s="1"/>
  <c r="FM113" i="11" s="1"/>
  <c r="FM114" i="11" s="1"/>
  <c r="FM115" i="11" s="1"/>
  <c r="FM116" i="11" s="1"/>
  <c r="FM117" i="11" s="1"/>
  <c r="FM118" i="11" s="1"/>
  <c r="FM119" i="11" s="1"/>
  <c r="FM120" i="11" s="1"/>
  <c r="FM121" i="11" s="1"/>
  <c r="FM122" i="11" s="1"/>
  <c r="FM123" i="11" s="1"/>
  <c r="FM124" i="11" s="1"/>
  <c r="FM125" i="11" s="1"/>
  <c r="FM126" i="11" s="1"/>
  <c r="FM127" i="11" s="1"/>
  <c r="FN104" i="11" s="1"/>
  <c r="FN105" i="11" s="1"/>
  <c r="FN106" i="11" s="1"/>
  <c r="FN107" i="11" s="1"/>
  <c r="FN108" i="11" s="1"/>
  <c r="FN109" i="11" s="1"/>
  <c r="FN110" i="11" s="1"/>
  <c r="FN111" i="11" s="1"/>
  <c r="FN112" i="11" s="1"/>
  <c r="FN113" i="11" s="1"/>
  <c r="FN114" i="11" s="1"/>
  <c r="FN115" i="11" s="1"/>
  <c r="FN116" i="11" s="1"/>
  <c r="FN117" i="11" s="1"/>
  <c r="FN118" i="11" s="1"/>
  <c r="FN119" i="11" s="1"/>
  <c r="FN120" i="11" s="1"/>
  <c r="FN121" i="11" s="1"/>
  <c r="FN122" i="11" s="1"/>
  <c r="FN123" i="11" s="1"/>
  <c r="FN124" i="11" s="1"/>
  <c r="FN125" i="11" s="1"/>
  <c r="FN126" i="11" s="1"/>
  <c r="FN127" i="11" s="1"/>
  <c r="FO104" i="11" s="1"/>
  <c r="FO105" i="11" s="1"/>
  <c r="FO106" i="11" s="1"/>
  <c r="FO107" i="11" s="1"/>
  <c r="FO108" i="11" s="1"/>
  <c r="FO109" i="11" s="1"/>
  <c r="FO110" i="11" s="1"/>
  <c r="FO111" i="11" s="1"/>
  <c r="FO112" i="11" s="1"/>
  <c r="FO113" i="11" s="1"/>
  <c r="FO114" i="11" s="1"/>
  <c r="FO115" i="11" s="1"/>
  <c r="FO116" i="11" s="1"/>
  <c r="FO117" i="11" s="1"/>
  <c r="FO118" i="11" s="1"/>
  <c r="FO119" i="11" s="1"/>
  <c r="FO120" i="11" s="1"/>
  <c r="FO121" i="11" s="1"/>
  <c r="FO122" i="11" s="1"/>
  <c r="FO123" i="11" s="1"/>
  <c r="FO124" i="11" s="1"/>
  <c r="FO125" i="11" s="1"/>
  <c r="FO126" i="11" s="1"/>
  <c r="FO127" i="11" s="1"/>
  <c r="FP104" i="11" s="1"/>
  <c r="FP105" i="11" s="1"/>
  <c r="FP106" i="11" s="1"/>
  <c r="FP107" i="11" s="1"/>
  <c r="FP108" i="11" s="1"/>
  <c r="FP109" i="11" s="1"/>
  <c r="FP110" i="11" s="1"/>
  <c r="FP111" i="11" s="1"/>
  <c r="FP112" i="11" s="1"/>
  <c r="FP113" i="11" s="1"/>
  <c r="FP114" i="11" s="1"/>
  <c r="FP115" i="11" s="1"/>
  <c r="FP116" i="11" s="1"/>
  <c r="FP117" i="11" s="1"/>
  <c r="FP118" i="11" s="1"/>
  <c r="FP119" i="11" s="1"/>
  <c r="FP120" i="11" s="1"/>
  <c r="FP121" i="11" s="1"/>
  <c r="FP122" i="11" s="1"/>
  <c r="FP123" i="11" s="1"/>
  <c r="FP124" i="11" s="1"/>
  <c r="FP125" i="11" s="1"/>
  <c r="FP126" i="11" s="1"/>
  <c r="FP127" i="11" s="1"/>
  <c r="FQ104" i="11" s="1"/>
  <c r="FQ105" i="11" s="1"/>
  <c r="FQ106" i="11" s="1"/>
  <c r="FQ107" i="11" s="1"/>
  <c r="FQ108" i="11" s="1"/>
  <c r="FQ109" i="11" s="1"/>
  <c r="FQ110" i="11" s="1"/>
  <c r="FQ111" i="11" s="1"/>
  <c r="FQ112" i="11" s="1"/>
  <c r="FQ113" i="11" s="1"/>
  <c r="FQ114" i="11" s="1"/>
  <c r="FQ115" i="11" s="1"/>
  <c r="FQ116" i="11" s="1"/>
  <c r="FQ117" i="11" s="1"/>
  <c r="FQ118" i="11" s="1"/>
  <c r="FQ119" i="11" s="1"/>
  <c r="FQ120" i="11" s="1"/>
  <c r="FQ121" i="11" s="1"/>
  <c r="FQ122" i="11" s="1"/>
  <c r="FQ123" i="11" s="1"/>
  <c r="FQ124" i="11" s="1"/>
  <c r="FQ125" i="11" s="1"/>
  <c r="FQ126" i="11" s="1"/>
  <c r="FQ127" i="11" s="1"/>
  <c r="FR104" i="11" s="1"/>
  <c r="FR105" i="11" s="1"/>
  <c r="FR106" i="11" s="1"/>
  <c r="FR107" i="11" s="1"/>
  <c r="FR108" i="11" s="1"/>
  <c r="FR109" i="11" s="1"/>
  <c r="FR110" i="11" s="1"/>
  <c r="FR111" i="11" s="1"/>
  <c r="FR112" i="11" s="1"/>
  <c r="FR113" i="11" s="1"/>
  <c r="FR114" i="11" s="1"/>
  <c r="FR115" i="11" s="1"/>
  <c r="FR116" i="11" s="1"/>
  <c r="FR117" i="11" s="1"/>
  <c r="FR118" i="11" s="1"/>
  <c r="FR119" i="11" s="1"/>
  <c r="FR120" i="11" s="1"/>
  <c r="FR121" i="11" s="1"/>
  <c r="FR122" i="11" s="1"/>
  <c r="FR123" i="11" s="1"/>
  <c r="FR124" i="11" s="1"/>
  <c r="FR125" i="11" s="1"/>
  <c r="FR126" i="11" s="1"/>
  <c r="FR127" i="11" s="1"/>
  <c r="FS104" i="11" s="1"/>
  <c r="FS105" i="11" s="1"/>
  <c r="FS106" i="11" s="1"/>
  <c r="FS107" i="11" s="1"/>
  <c r="FS108" i="11" s="1"/>
  <c r="FS109" i="11" s="1"/>
  <c r="FS110" i="11" s="1"/>
  <c r="FS111" i="11" s="1"/>
  <c r="FS112" i="11" s="1"/>
  <c r="FS113" i="11" s="1"/>
  <c r="FS114" i="11" s="1"/>
  <c r="FS115" i="11" s="1"/>
  <c r="FS116" i="11" s="1"/>
  <c r="FS117" i="11" s="1"/>
  <c r="FS118" i="11" s="1"/>
  <c r="FS119" i="11" s="1"/>
  <c r="FS120" i="11" s="1"/>
  <c r="FS121" i="11" s="1"/>
  <c r="FS122" i="11" s="1"/>
  <c r="FS123" i="11" s="1"/>
  <c r="FS124" i="11" s="1"/>
  <c r="FS125" i="11" s="1"/>
  <c r="FS126" i="11" s="1"/>
  <c r="FS127" i="11" s="1"/>
  <c r="FT104" i="11" s="1"/>
  <c r="FT105" i="11" s="1"/>
  <c r="FT106" i="11" s="1"/>
  <c r="FT107" i="11" s="1"/>
  <c r="FT108" i="11" s="1"/>
  <c r="FT109" i="11" s="1"/>
  <c r="FT110" i="11" s="1"/>
  <c r="FT111" i="11" s="1"/>
  <c r="FT112" i="11" s="1"/>
  <c r="FT113" i="11" s="1"/>
  <c r="FT114" i="11" s="1"/>
  <c r="FT115" i="11" s="1"/>
  <c r="FT116" i="11" s="1"/>
  <c r="FT117" i="11" s="1"/>
  <c r="FT118" i="11" s="1"/>
  <c r="FT119" i="11" s="1"/>
  <c r="FT120" i="11" s="1"/>
  <c r="FT121" i="11" s="1"/>
  <c r="FT122" i="11" s="1"/>
  <c r="FT123" i="11" s="1"/>
  <c r="FT124" i="11" s="1"/>
  <c r="FT125" i="11" s="1"/>
  <c r="FT126" i="11" s="1"/>
  <c r="FT127" i="11" s="1"/>
  <c r="FU104" i="11" s="1"/>
  <c r="FU105" i="11" s="1"/>
  <c r="FU106" i="11" s="1"/>
  <c r="FU107" i="11" s="1"/>
  <c r="FU108" i="11" s="1"/>
  <c r="FU109" i="11" s="1"/>
  <c r="FU110" i="11" s="1"/>
  <c r="FU111" i="11" s="1"/>
  <c r="FU112" i="11" s="1"/>
  <c r="FU113" i="11" s="1"/>
  <c r="FU114" i="11" s="1"/>
  <c r="FU115" i="11" s="1"/>
  <c r="FU116" i="11" s="1"/>
  <c r="FU117" i="11" s="1"/>
  <c r="FU118" i="11" s="1"/>
  <c r="FU119" i="11" s="1"/>
  <c r="FU120" i="11" s="1"/>
  <c r="FU121" i="11" s="1"/>
  <c r="FU122" i="11" s="1"/>
  <c r="FU123" i="11" s="1"/>
  <c r="FU124" i="11" s="1"/>
  <c r="FU125" i="11" s="1"/>
  <c r="FU126" i="11" s="1"/>
  <c r="FU127" i="11" s="1"/>
  <c r="FV104" i="11" s="1"/>
  <c r="FV105" i="11" s="1"/>
  <c r="FV106" i="11" s="1"/>
  <c r="FV107" i="11" s="1"/>
  <c r="FV108" i="11" s="1"/>
  <c r="FV109" i="11" s="1"/>
  <c r="FV110" i="11" s="1"/>
  <c r="FV111" i="11" s="1"/>
  <c r="FV112" i="11" s="1"/>
  <c r="FV113" i="11" s="1"/>
  <c r="FV114" i="11" s="1"/>
  <c r="FV115" i="11" s="1"/>
  <c r="FV116" i="11" s="1"/>
  <c r="FV117" i="11" s="1"/>
  <c r="FV118" i="11" s="1"/>
  <c r="FV119" i="11" s="1"/>
  <c r="FV120" i="11" s="1"/>
  <c r="FV121" i="11" s="1"/>
  <c r="FV122" i="11" s="1"/>
  <c r="FV123" i="11" s="1"/>
  <c r="FV124" i="11" s="1"/>
  <c r="FV125" i="11" s="1"/>
  <c r="FV126" i="11" s="1"/>
  <c r="FV127" i="11" s="1"/>
  <c r="FW104" i="11" s="1"/>
  <c r="FW105" i="11" s="1"/>
  <c r="FW106" i="11" s="1"/>
  <c r="FW107" i="11" s="1"/>
  <c r="FW108" i="11" s="1"/>
  <c r="FW109" i="11" s="1"/>
  <c r="FW110" i="11" s="1"/>
  <c r="FW111" i="11" s="1"/>
  <c r="FW112" i="11" s="1"/>
  <c r="FW113" i="11" s="1"/>
  <c r="FW114" i="11" s="1"/>
  <c r="FW115" i="11" s="1"/>
  <c r="FW116" i="11" s="1"/>
  <c r="FW117" i="11" s="1"/>
  <c r="FW118" i="11" s="1"/>
  <c r="FW119" i="11" s="1"/>
  <c r="FW120" i="11" s="1"/>
  <c r="FW121" i="11" s="1"/>
  <c r="FW122" i="11" s="1"/>
  <c r="FW123" i="11" s="1"/>
  <c r="FW124" i="11" s="1"/>
  <c r="FW125" i="11" s="1"/>
  <c r="FW126" i="11" s="1"/>
  <c r="FW127" i="11" s="1"/>
  <c r="FX104" i="11" s="1"/>
  <c r="FX105" i="11" s="1"/>
  <c r="FX106" i="11" s="1"/>
  <c r="FX107" i="11" s="1"/>
  <c r="FX108" i="11" s="1"/>
  <c r="FX109" i="11" s="1"/>
  <c r="FX110" i="11" s="1"/>
  <c r="FX111" i="11" s="1"/>
  <c r="FX112" i="11" s="1"/>
  <c r="FX113" i="11" s="1"/>
  <c r="FX114" i="11" s="1"/>
  <c r="FX115" i="11" s="1"/>
  <c r="FX116" i="11" s="1"/>
  <c r="FX117" i="11" s="1"/>
  <c r="FX118" i="11" s="1"/>
  <c r="FX119" i="11" s="1"/>
  <c r="FX120" i="11" s="1"/>
  <c r="FX121" i="11" s="1"/>
  <c r="FX122" i="11" s="1"/>
  <c r="FX123" i="11" s="1"/>
  <c r="FX124" i="11" s="1"/>
  <c r="FX125" i="11" s="1"/>
  <c r="FX126" i="11" s="1"/>
  <c r="FX127" i="11" s="1"/>
  <c r="FY104" i="11" s="1"/>
  <c r="FY105" i="11" s="1"/>
  <c r="FY106" i="11" s="1"/>
  <c r="FY107" i="11" s="1"/>
  <c r="FY108" i="11" s="1"/>
  <c r="FY109" i="11" s="1"/>
  <c r="FY110" i="11" s="1"/>
  <c r="FY111" i="11" s="1"/>
  <c r="FY112" i="11" s="1"/>
  <c r="FY113" i="11" s="1"/>
  <c r="FY114" i="11" s="1"/>
  <c r="FY115" i="11" s="1"/>
  <c r="FY116" i="11" s="1"/>
  <c r="FY117" i="11" s="1"/>
  <c r="FY118" i="11" s="1"/>
  <c r="FY119" i="11" s="1"/>
  <c r="FY120" i="11" s="1"/>
  <c r="FY121" i="11" s="1"/>
  <c r="FY122" i="11" s="1"/>
  <c r="FY123" i="11" s="1"/>
  <c r="FY124" i="11" s="1"/>
  <c r="FY125" i="11" s="1"/>
  <c r="FY126" i="11" s="1"/>
  <c r="FY127" i="11" s="1"/>
  <c r="FZ104" i="11" s="1"/>
  <c r="FZ105" i="11" s="1"/>
  <c r="FZ106" i="11" s="1"/>
  <c r="FZ107" i="11" s="1"/>
  <c r="FZ108" i="11" s="1"/>
  <c r="FZ109" i="11" s="1"/>
  <c r="FZ110" i="11" s="1"/>
  <c r="FZ111" i="11" s="1"/>
  <c r="FZ112" i="11" s="1"/>
  <c r="FZ113" i="11" s="1"/>
  <c r="FZ114" i="11" s="1"/>
  <c r="FZ115" i="11" s="1"/>
  <c r="FZ116" i="11" s="1"/>
  <c r="FZ117" i="11" s="1"/>
  <c r="FZ118" i="11" s="1"/>
  <c r="FZ119" i="11" s="1"/>
  <c r="FZ120" i="11" s="1"/>
  <c r="FZ121" i="11" s="1"/>
  <c r="FZ122" i="11" s="1"/>
  <c r="FZ123" i="11" s="1"/>
  <c r="FZ124" i="11" s="1"/>
  <c r="FZ125" i="11" s="1"/>
  <c r="FZ126" i="11" s="1"/>
  <c r="FZ127" i="11" s="1"/>
  <c r="GA104" i="11" s="1"/>
  <c r="GA105" i="11" s="1"/>
  <c r="GA106" i="11" s="1"/>
  <c r="GA107" i="11" s="1"/>
  <c r="GA108" i="11" s="1"/>
  <c r="GA109" i="11" s="1"/>
  <c r="GA110" i="11" s="1"/>
  <c r="GA111" i="11" s="1"/>
  <c r="GA112" i="11" s="1"/>
  <c r="GA113" i="11" s="1"/>
  <c r="GA114" i="11" s="1"/>
  <c r="GA115" i="11" s="1"/>
  <c r="GA116" i="11" s="1"/>
  <c r="GA117" i="11" s="1"/>
  <c r="GA118" i="11" s="1"/>
  <c r="GA119" i="11" s="1"/>
  <c r="GA120" i="11" s="1"/>
  <c r="GA121" i="11" s="1"/>
  <c r="GA122" i="11" s="1"/>
  <c r="GA123" i="11" s="1"/>
  <c r="GA124" i="11" s="1"/>
  <c r="GA125" i="11" s="1"/>
  <c r="GA126" i="11" s="1"/>
  <c r="GA127" i="11" s="1"/>
  <c r="GB104" i="11" s="1"/>
  <c r="GB105" i="11" s="1"/>
  <c r="GB106" i="11" s="1"/>
  <c r="GB107" i="11" s="1"/>
  <c r="GB108" i="11" s="1"/>
  <c r="GB109" i="11" s="1"/>
  <c r="GB110" i="11" s="1"/>
  <c r="GB111" i="11" s="1"/>
  <c r="GB112" i="11" s="1"/>
  <c r="GB113" i="11" s="1"/>
  <c r="GB114" i="11" s="1"/>
  <c r="GB115" i="11" s="1"/>
  <c r="GB116" i="11" s="1"/>
  <c r="GB117" i="11" s="1"/>
  <c r="GB118" i="11" s="1"/>
  <c r="GB119" i="11" s="1"/>
  <c r="GB120" i="11" s="1"/>
  <c r="GB121" i="11" s="1"/>
  <c r="GB122" i="11" s="1"/>
  <c r="GB123" i="11" s="1"/>
  <c r="GB124" i="11" s="1"/>
  <c r="GB125" i="11" s="1"/>
  <c r="GB126" i="11" s="1"/>
  <c r="GB127" i="11" s="1"/>
  <c r="GC104" i="11" s="1"/>
  <c r="GC105" i="11" s="1"/>
  <c r="GC106" i="11" s="1"/>
  <c r="GC107" i="11" s="1"/>
  <c r="GC108" i="11" s="1"/>
  <c r="GC109" i="11" s="1"/>
  <c r="GC110" i="11" s="1"/>
  <c r="GC111" i="11" s="1"/>
  <c r="GC112" i="11" s="1"/>
  <c r="GC113" i="11" s="1"/>
  <c r="GC114" i="11" s="1"/>
  <c r="GC115" i="11" s="1"/>
  <c r="GC116" i="11" s="1"/>
  <c r="GC117" i="11" s="1"/>
  <c r="GC118" i="11" s="1"/>
  <c r="GC119" i="11" s="1"/>
  <c r="GC120" i="11" s="1"/>
  <c r="GC121" i="11" s="1"/>
  <c r="GC122" i="11" s="1"/>
  <c r="GC123" i="11" s="1"/>
  <c r="GC124" i="11" s="1"/>
  <c r="GC125" i="11" s="1"/>
  <c r="GC126" i="11" s="1"/>
  <c r="GC127" i="11" s="1"/>
  <c r="GD104" i="11" s="1"/>
  <c r="GD105" i="11" s="1"/>
  <c r="GD106" i="11" s="1"/>
  <c r="GD107" i="11" s="1"/>
  <c r="GD108" i="11" s="1"/>
  <c r="GD109" i="11" s="1"/>
  <c r="GD110" i="11" s="1"/>
  <c r="GD111" i="11" s="1"/>
  <c r="GD112" i="11" s="1"/>
  <c r="GD113" i="11" s="1"/>
  <c r="GD114" i="11" s="1"/>
  <c r="GD115" i="11" s="1"/>
  <c r="GD116" i="11" s="1"/>
  <c r="GD117" i="11" s="1"/>
  <c r="GD118" i="11" s="1"/>
  <c r="GD119" i="11" s="1"/>
  <c r="GD120" i="11" s="1"/>
  <c r="GD121" i="11" s="1"/>
  <c r="GD122" i="11" s="1"/>
  <c r="GD123" i="11" s="1"/>
  <c r="GD124" i="11" s="1"/>
  <c r="GD125" i="11" s="1"/>
  <c r="GD126" i="11" s="1"/>
  <c r="GD127" i="11" s="1"/>
  <c r="GE104" i="11" s="1"/>
  <c r="GE105" i="11" s="1"/>
  <c r="GE106" i="11" s="1"/>
  <c r="GE107" i="11" s="1"/>
  <c r="GE108" i="11" s="1"/>
  <c r="GE109" i="11" s="1"/>
  <c r="GE110" i="11" s="1"/>
  <c r="GE111" i="11" s="1"/>
  <c r="GE112" i="11" s="1"/>
  <c r="GE113" i="11" s="1"/>
  <c r="GE114" i="11" s="1"/>
  <c r="GE115" i="11" s="1"/>
  <c r="GE116" i="11" s="1"/>
  <c r="GE117" i="11" s="1"/>
  <c r="GE118" i="11" s="1"/>
  <c r="GE119" i="11" s="1"/>
  <c r="GE120" i="11" s="1"/>
  <c r="GE121" i="11" s="1"/>
  <c r="GE122" i="11" s="1"/>
  <c r="GE123" i="11" s="1"/>
  <c r="GE124" i="11" s="1"/>
  <c r="GE125" i="11" s="1"/>
  <c r="GE126" i="11" s="1"/>
  <c r="GE127" i="11" s="1"/>
  <c r="GF104" i="11" s="1"/>
  <c r="GF105" i="11" s="1"/>
  <c r="GF106" i="11" s="1"/>
  <c r="GF107" i="11" s="1"/>
  <c r="GF108" i="11" s="1"/>
  <c r="GF109" i="11" s="1"/>
  <c r="GF110" i="11" s="1"/>
  <c r="GF111" i="11" s="1"/>
  <c r="GF112" i="11" s="1"/>
  <c r="GF113" i="11" s="1"/>
  <c r="GF114" i="11" s="1"/>
  <c r="GF115" i="11" s="1"/>
  <c r="GF116" i="11" s="1"/>
  <c r="GF117" i="11" s="1"/>
  <c r="GF118" i="11" s="1"/>
  <c r="GF119" i="11" s="1"/>
  <c r="GF120" i="11" s="1"/>
  <c r="GF121" i="11" s="1"/>
  <c r="GF122" i="11" s="1"/>
  <c r="GF123" i="11" s="1"/>
  <c r="GF124" i="11" s="1"/>
  <c r="GF125" i="11" s="1"/>
  <c r="GF126" i="11" s="1"/>
  <c r="GF127" i="11" s="1"/>
  <c r="GG104" i="11" s="1"/>
  <c r="GG105" i="11" s="1"/>
  <c r="GG106" i="11" s="1"/>
  <c r="GG107" i="11" s="1"/>
  <c r="GG108" i="11" s="1"/>
  <c r="GG109" i="11" s="1"/>
  <c r="GG110" i="11" s="1"/>
  <c r="GG111" i="11" s="1"/>
  <c r="GG112" i="11" s="1"/>
  <c r="GG113" i="11" s="1"/>
  <c r="GG114" i="11" s="1"/>
  <c r="GG115" i="11" s="1"/>
  <c r="GG116" i="11" s="1"/>
  <c r="GG117" i="11" s="1"/>
  <c r="GG118" i="11" s="1"/>
  <c r="GG119" i="11" s="1"/>
  <c r="GG120" i="11" s="1"/>
  <c r="GG121" i="11" s="1"/>
  <c r="GG122" i="11" s="1"/>
  <c r="GG123" i="11" s="1"/>
  <c r="GG124" i="11" s="1"/>
  <c r="GG125" i="11" s="1"/>
  <c r="GG126" i="11" s="1"/>
  <c r="GG127" i="11" s="1"/>
  <c r="FD135" i="11" s="1"/>
  <c r="FD136" i="11" s="1"/>
  <c r="FD137" i="11" s="1"/>
  <c r="FD138" i="11" s="1"/>
  <c r="FD139" i="11" s="1"/>
  <c r="FD140" i="11" s="1"/>
  <c r="FD141" i="11" s="1"/>
  <c r="FD142" i="11" s="1"/>
  <c r="FD143" i="11" s="1"/>
  <c r="FD144" i="11" s="1"/>
  <c r="FD145" i="11" s="1"/>
  <c r="FD146" i="11" s="1"/>
  <c r="FD147" i="11" s="1"/>
  <c r="FD148" i="11" s="1"/>
  <c r="FD149" i="11" s="1"/>
  <c r="FD150" i="11" s="1"/>
  <c r="FD151" i="11" s="1"/>
  <c r="FD152" i="11" s="1"/>
  <c r="FD153" i="11" s="1"/>
  <c r="FD154" i="11" s="1"/>
  <c r="FD155" i="11" s="1"/>
  <c r="FD156" i="11" s="1"/>
  <c r="FD157" i="11" s="1"/>
  <c r="FD158" i="11" s="1"/>
  <c r="FE135" i="11" s="1"/>
  <c r="FE136" i="11" s="1"/>
  <c r="FE137" i="11" s="1"/>
  <c r="FE138" i="11" s="1"/>
  <c r="FE139" i="11" s="1"/>
  <c r="FE140" i="11" s="1"/>
  <c r="FE141" i="11" s="1"/>
  <c r="FE142" i="11" s="1"/>
  <c r="FE143" i="11" s="1"/>
  <c r="FE144" i="11" s="1"/>
  <c r="FE145" i="11" s="1"/>
  <c r="FE146" i="11" s="1"/>
  <c r="FE147" i="11" s="1"/>
  <c r="FE148" i="11" s="1"/>
  <c r="FE149" i="11" s="1"/>
  <c r="FE150" i="11" s="1"/>
  <c r="FE151" i="11" s="1"/>
  <c r="FE152" i="11" s="1"/>
  <c r="FE153" i="11" s="1"/>
  <c r="FE154" i="11" s="1"/>
  <c r="FE155" i="11" s="1"/>
  <c r="FE156" i="11" s="1"/>
  <c r="FE157" i="11" s="1"/>
  <c r="FE158" i="11" s="1"/>
  <c r="FF135" i="11" s="1"/>
  <c r="FF136" i="11" s="1"/>
  <c r="FF137" i="11" s="1"/>
  <c r="FF138" i="11" s="1"/>
  <c r="FF139" i="11" s="1"/>
  <c r="FF140" i="11" s="1"/>
  <c r="FF141" i="11" s="1"/>
  <c r="FF142" i="11" s="1"/>
  <c r="FF143" i="11" s="1"/>
  <c r="FF144" i="11" s="1"/>
  <c r="FF145" i="11" s="1"/>
  <c r="FF146" i="11" s="1"/>
  <c r="FF147" i="11" s="1"/>
  <c r="FF148" i="11" s="1"/>
  <c r="FF149" i="11" s="1"/>
  <c r="FF150" i="11" s="1"/>
  <c r="FF151" i="11" s="1"/>
  <c r="FF152" i="11" s="1"/>
  <c r="FF153" i="11" s="1"/>
  <c r="FF154" i="11" s="1"/>
  <c r="FF155" i="11" s="1"/>
  <c r="FF156" i="11" s="1"/>
  <c r="FF157" i="11" s="1"/>
  <c r="FF158" i="11" s="1"/>
  <c r="FG135" i="11" s="1"/>
  <c r="FG136" i="11" s="1"/>
  <c r="FG137" i="11" s="1"/>
  <c r="FG138" i="11" s="1"/>
  <c r="FG139" i="11" s="1"/>
  <c r="FG140" i="11" s="1"/>
  <c r="FG141" i="11" s="1"/>
  <c r="FG142" i="11" s="1"/>
  <c r="FG143" i="11" s="1"/>
  <c r="FG144" i="11" s="1"/>
  <c r="FG145" i="11" s="1"/>
  <c r="FG146" i="11" s="1"/>
  <c r="FG147" i="11" s="1"/>
  <c r="FG148" i="11" s="1"/>
  <c r="FG149" i="11" s="1"/>
  <c r="FG150" i="11" s="1"/>
  <c r="FG151" i="11" s="1"/>
  <c r="FG152" i="11" s="1"/>
  <c r="FG153" i="11" s="1"/>
  <c r="FG154" i="11" s="1"/>
  <c r="FG155" i="11" s="1"/>
  <c r="FG156" i="11" s="1"/>
  <c r="FG157" i="11" s="1"/>
  <c r="FG158" i="11" s="1"/>
  <c r="FH135" i="11" s="1"/>
  <c r="FH136" i="11" s="1"/>
  <c r="FH137" i="11" s="1"/>
  <c r="FH138" i="11" s="1"/>
  <c r="FH139" i="11" s="1"/>
  <c r="FH140" i="11" s="1"/>
  <c r="FH141" i="11" s="1"/>
  <c r="FH142" i="11" s="1"/>
  <c r="FH143" i="11" s="1"/>
  <c r="FH144" i="11" s="1"/>
  <c r="FH145" i="11" s="1"/>
  <c r="FH146" i="11" s="1"/>
  <c r="FH147" i="11" s="1"/>
  <c r="FH148" i="11" s="1"/>
  <c r="FH149" i="11" s="1"/>
  <c r="FH150" i="11" s="1"/>
  <c r="FH151" i="11" s="1"/>
  <c r="FH152" i="11" s="1"/>
  <c r="FH153" i="11" s="1"/>
  <c r="FH154" i="11" s="1"/>
  <c r="FH155" i="11" s="1"/>
  <c r="FH156" i="11" s="1"/>
  <c r="FH157" i="11" s="1"/>
  <c r="FH158" i="11" s="1"/>
  <c r="FI135" i="11" s="1"/>
  <c r="FI136" i="11" s="1"/>
  <c r="FI137" i="11" s="1"/>
  <c r="FI138" i="11" s="1"/>
  <c r="FI139" i="11" s="1"/>
  <c r="FI140" i="11" s="1"/>
  <c r="FI141" i="11" s="1"/>
  <c r="FI142" i="11" s="1"/>
  <c r="FI143" i="11" s="1"/>
  <c r="FI144" i="11" s="1"/>
  <c r="FI145" i="11" s="1"/>
  <c r="FI146" i="11" s="1"/>
  <c r="FI147" i="11" s="1"/>
  <c r="FI148" i="11" s="1"/>
  <c r="FI149" i="11" s="1"/>
  <c r="FI150" i="11" s="1"/>
  <c r="FI151" i="11" s="1"/>
  <c r="FI152" i="11" s="1"/>
  <c r="FI153" i="11" s="1"/>
  <c r="FI154" i="11" s="1"/>
  <c r="FI155" i="11" s="1"/>
  <c r="FI156" i="11" s="1"/>
  <c r="FI157" i="11" s="1"/>
  <c r="FI158" i="11" s="1"/>
  <c r="FJ135" i="11" s="1"/>
  <c r="FJ136" i="11" s="1"/>
  <c r="FJ137" i="11" s="1"/>
  <c r="FJ138" i="11" s="1"/>
  <c r="FJ139" i="11" s="1"/>
  <c r="FJ140" i="11" s="1"/>
  <c r="FJ141" i="11" s="1"/>
  <c r="FJ142" i="11" s="1"/>
  <c r="FJ143" i="11" s="1"/>
  <c r="FJ144" i="11" s="1"/>
  <c r="FJ145" i="11" s="1"/>
  <c r="FJ146" i="11" s="1"/>
  <c r="FJ147" i="11" s="1"/>
  <c r="FJ148" i="11" s="1"/>
  <c r="FJ149" i="11" s="1"/>
  <c r="FJ150" i="11" s="1"/>
  <c r="FJ151" i="11" s="1"/>
  <c r="FJ152" i="11" s="1"/>
  <c r="FJ153" i="11" s="1"/>
  <c r="FJ154" i="11" s="1"/>
  <c r="FJ155" i="11" s="1"/>
  <c r="FJ156" i="11" s="1"/>
  <c r="FJ157" i="11" s="1"/>
  <c r="FJ158" i="11" s="1"/>
  <c r="FK135" i="11" s="1"/>
  <c r="FK136" i="11" s="1"/>
  <c r="FK137" i="11" s="1"/>
  <c r="FK138" i="11" s="1"/>
  <c r="FK139" i="11" s="1"/>
  <c r="FK140" i="11" s="1"/>
  <c r="FK141" i="11" s="1"/>
  <c r="FK142" i="11" s="1"/>
  <c r="FK143" i="11" s="1"/>
  <c r="FK144" i="11" s="1"/>
  <c r="FK145" i="11" s="1"/>
  <c r="FK146" i="11" s="1"/>
  <c r="FK147" i="11" s="1"/>
  <c r="FK148" i="11" s="1"/>
  <c r="FK149" i="11" s="1"/>
  <c r="FK150" i="11" s="1"/>
  <c r="FK151" i="11" s="1"/>
  <c r="FK152" i="11" s="1"/>
  <c r="FK153" i="11" s="1"/>
  <c r="FK154" i="11" s="1"/>
  <c r="FK155" i="11" s="1"/>
  <c r="FK156" i="11" s="1"/>
  <c r="FK157" i="11" s="1"/>
  <c r="FK158" i="11" s="1"/>
  <c r="FL135" i="11" s="1"/>
  <c r="FL136" i="11" s="1"/>
  <c r="FL137" i="11" s="1"/>
  <c r="FL138" i="11" s="1"/>
  <c r="FL139" i="11" s="1"/>
  <c r="FL140" i="11" s="1"/>
  <c r="FL141" i="11" s="1"/>
  <c r="FL142" i="11" s="1"/>
  <c r="FL143" i="11" s="1"/>
  <c r="FL144" i="11" s="1"/>
  <c r="FL145" i="11" s="1"/>
  <c r="FL146" i="11" s="1"/>
  <c r="FL147" i="11" s="1"/>
  <c r="FL148" i="11" s="1"/>
  <c r="FL149" i="11" s="1"/>
  <c r="FL150" i="11" s="1"/>
  <c r="FL151" i="11" s="1"/>
  <c r="FL152" i="11" s="1"/>
  <c r="FL153" i="11" s="1"/>
  <c r="FL154" i="11" s="1"/>
  <c r="FL155" i="11" s="1"/>
  <c r="FL156" i="11" s="1"/>
  <c r="FL157" i="11" s="1"/>
  <c r="FL158" i="11" s="1"/>
  <c r="FM135" i="11" s="1"/>
  <c r="FM136" i="11" s="1"/>
  <c r="FM137" i="11" s="1"/>
  <c r="FM138" i="11" s="1"/>
  <c r="FM139" i="11" s="1"/>
  <c r="FM140" i="11" s="1"/>
  <c r="FM141" i="11" s="1"/>
  <c r="FM142" i="11" s="1"/>
  <c r="FM143" i="11" s="1"/>
  <c r="FM144" i="11" s="1"/>
  <c r="FM145" i="11" s="1"/>
  <c r="FM146" i="11" s="1"/>
  <c r="FM147" i="11" s="1"/>
  <c r="FM148" i="11" s="1"/>
  <c r="FM149" i="11" s="1"/>
  <c r="FM150" i="11" s="1"/>
  <c r="FM151" i="11" s="1"/>
  <c r="FM152" i="11" s="1"/>
  <c r="FM153" i="11" s="1"/>
  <c r="FM154" i="11" s="1"/>
  <c r="FM155" i="11" s="1"/>
  <c r="FM156" i="11" s="1"/>
  <c r="FM157" i="11" s="1"/>
  <c r="FM158" i="11" s="1"/>
  <c r="FN135" i="11" s="1"/>
  <c r="FN136" i="11" s="1"/>
  <c r="FN137" i="11" s="1"/>
  <c r="FN138" i="11" s="1"/>
  <c r="FN139" i="11" s="1"/>
  <c r="FN140" i="11" s="1"/>
  <c r="FN141" i="11" s="1"/>
  <c r="FN142" i="11" s="1"/>
  <c r="FN143" i="11" s="1"/>
  <c r="FN144" i="11" s="1"/>
  <c r="FN145" i="11" s="1"/>
  <c r="FN146" i="11" s="1"/>
  <c r="FN147" i="11" s="1"/>
  <c r="FN148" i="11" s="1"/>
  <c r="FN149" i="11" s="1"/>
  <c r="FN150" i="11" s="1"/>
  <c r="FN151" i="11" s="1"/>
  <c r="FN152" i="11" s="1"/>
  <c r="FN153" i="11" s="1"/>
  <c r="FN154" i="11" s="1"/>
  <c r="FN155" i="11" s="1"/>
  <c r="FN156" i="11" s="1"/>
  <c r="FN157" i="11" s="1"/>
  <c r="FN158" i="11" s="1"/>
  <c r="FO135" i="11" s="1"/>
  <c r="FO136" i="11" s="1"/>
  <c r="FO137" i="11" s="1"/>
  <c r="FO138" i="11" s="1"/>
  <c r="FO139" i="11" s="1"/>
  <c r="FO140" i="11" s="1"/>
  <c r="FO141" i="11" s="1"/>
  <c r="FO142" i="11" s="1"/>
  <c r="FO143" i="11" s="1"/>
  <c r="FO144" i="11" s="1"/>
  <c r="FO145" i="11" s="1"/>
  <c r="FO146" i="11" s="1"/>
  <c r="FO147" i="11" s="1"/>
  <c r="FO148" i="11" s="1"/>
  <c r="FO149" i="11" s="1"/>
  <c r="FO150" i="11" s="1"/>
  <c r="FO151" i="11" s="1"/>
  <c r="FO152" i="11" s="1"/>
  <c r="FO153" i="11" s="1"/>
  <c r="FO154" i="11" s="1"/>
  <c r="FO155" i="11" s="1"/>
  <c r="FO156" i="11" s="1"/>
  <c r="FO157" i="11" s="1"/>
  <c r="FO158" i="11" s="1"/>
  <c r="FP135" i="11" s="1"/>
  <c r="FP136" i="11" s="1"/>
  <c r="FP137" i="11" s="1"/>
  <c r="FP138" i="11" s="1"/>
  <c r="FP139" i="11" s="1"/>
  <c r="FP140" i="11" s="1"/>
  <c r="FP141" i="11" s="1"/>
  <c r="FP142" i="11" s="1"/>
  <c r="FP143" i="11" s="1"/>
  <c r="FP144" i="11" s="1"/>
  <c r="FP145" i="11" s="1"/>
  <c r="FP146" i="11" s="1"/>
  <c r="FP147" i="11" s="1"/>
  <c r="FP148" i="11" s="1"/>
  <c r="FP149" i="11" s="1"/>
  <c r="FP150" i="11" s="1"/>
  <c r="FP151" i="11" s="1"/>
  <c r="FP152" i="11" s="1"/>
  <c r="FP153" i="11" s="1"/>
  <c r="FP154" i="11" s="1"/>
  <c r="FP155" i="11" s="1"/>
  <c r="FP156" i="11" s="1"/>
  <c r="FP157" i="11" s="1"/>
  <c r="FP158" i="11" s="1"/>
  <c r="FQ135" i="11" s="1"/>
  <c r="FQ136" i="11" s="1"/>
  <c r="FQ137" i="11" s="1"/>
  <c r="FQ138" i="11" s="1"/>
  <c r="FQ139" i="11" s="1"/>
  <c r="FQ140" i="11" s="1"/>
  <c r="FQ141" i="11" s="1"/>
  <c r="FQ142" i="11" s="1"/>
  <c r="FQ143" i="11" s="1"/>
  <c r="FQ144" i="11" s="1"/>
  <c r="FQ145" i="11" s="1"/>
  <c r="FQ146" i="11" s="1"/>
  <c r="FQ147" i="11" s="1"/>
  <c r="FQ148" i="11" s="1"/>
  <c r="FQ149" i="11" s="1"/>
  <c r="FQ150" i="11" s="1"/>
  <c r="FQ151" i="11" s="1"/>
  <c r="FQ152" i="11" s="1"/>
  <c r="FQ153" i="11" s="1"/>
  <c r="FQ154" i="11" s="1"/>
  <c r="FQ155" i="11" s="1"/>
  <c r="FQ156" i="11" s="1"/>
  <c r="FQ157" i="11" s="1"/>
  <c r="FQ158" i="11" s="1"/>
  <c r="FR135" i="11" s="1"/>
  <c r="FR136" i="11" s="1"/>
  <c r="FR137" i="11" s="1"/>
  <c r="FR138" i="11" s="1"/>
  <c r="FR139" i="11" s="1"/>
  <c r="FR140" i="11" s="1"/>
  <c r="FR141" i="11" s="1"/>
  <c r="FR142" i="11" s="1"/>
  <c r="FR143" i="11" s="1"/>
  <c r="FR144" i="11" s="1"/>
  <c r="FR145" i="11" s="1"/>
  <c r="FR146" i="11" s="1"/>
  <c r="FR147" i="11" s="1"/>
  <c r="FR148" i="11" s="1"/>
  <c r="FR149" i="11" s="1"/>
  <c r="FR150" i="11" s="1"/>
  <c r="FR151" i="11" s="1"/>
  <c r="FR152" i="11" s="1"/>
  <c r="FR153" i="11" s="1"/>
  <c r="FR154" i="11" s="1"/>
  <c r="FR155" i="11" s="1"/>
  <c r="FR156" i="11" s="1"/>
  <c r="FR157" i="11" s="1"/>
  <c r="FR158" i="11" s="1"/>
  <c r="FS135" i="11" s="1"/>
  <c r="FS136" i="11" s="1"/>
  <c r="FS137" i="11" s="1"/>
  <c r="FS138" i="11" s="1"/>
  <c r="FS139" i="11" s="1"/>
  <c r="FS140" i="11" s="1"/>
  <c r="FS141" i="11" s="1"/>
  <c r="FS142" i="11" s="1"/>
  <c r="FS143" i="11" s="1"/>
  <c r="FS144" i="11" s="1"/>
  <c r="FS145" i="11" s="1"/>
  <c r="FS146" i="11" s="1"/>
  <c r="FS147" i="11" s="1"/>
  <c r="FS148" i="11" s="1"/>
  <c r="FS149" i="11" s="1"/>
  <c r="FS150" i="11" s="1"/>
  <c r="FS151" i="11" s="1"/>
  <c r="FS152" i="11" s="1"/>
  <c r="FS153" i="11" s="1"/>
  <c r="FS154" i="11" s="1"/>
  <c r="FS155" i="11" s="1"/>
  <c r="FS156" i="11" s="1"/>
  <c r="FS157" i="11" s="1"/>
  <c r="FS158" i="11" s="1"/>
  <c r="FT135" i="11" s="1"/>
  <c r="FT136" i="11" s="1"/>
  <c r="FT137" i="11" s="1"/>
  <c r="FT138" i="11" s="1"/>
  <c r="FT139" i="11" s="1"/>
  <c r="FT140" i="11" s="1"/>
  <c r="FT141" i="11" s="1"/>
  <c r="FT142" i="11" s="1"/>
  <c r="FT143" i="11" s="1"/>
  <c r="FT144" i="11" s="1"/>
  <c r="FT145" i="11" s="1"/>
  <c r="FT146" i="11" s="1"/>
  <c r="FT147" i="11" s="1"/>
  <c r="FT148" i="11" s="1"/>
  <c r="FT149" i="11" s="1"/>
  <c r="FT150" i="11" s="1"/>
  <c r="FT151" i="11" s="1"/>
  <c r="FT152" i="11" s="1"/>
  <c r="FT153" i="11" s="1"/>
  <c r="FT154" i="11" s="1"/>
  <c r="FT155" i="11" s="1"/>
  <c r="FT156" i="11" s="1"/>
  <c r="FT157" i="11" s="1"/>
  <c r="FT158" i="11" s="1"/>
  <c r="FU135" i="11" s="1"/>
  <c r="FU136" i="11" s="1"/>
  <c r="FU137" i="11" s="1"/>
  <c r="FU138" i="11" s="1"/>
  <c r="FU139" i="11" s="1"/>
  <c r="FU140" i="11" s="1"/>
  <c r="FU141" i="11" s="1"/>
  <c r="FU142" i="11" s="1"/>
  <c r="FU143" i="11" s="1"/>
  <c r="FU144" i="11" s="1"/>
  <c r="FU145" i="11" s="1"/>
  <c r="FU146" i="11" s="1"/>
  <c r="FU147" i="11" s="1"/>
  <c r="FU148" i="11" s="1"/>
  <c r="FU149" i="11" s="1"/>
  <c r="FU150" i="11" s="1"/>
  <c r="FU151" i="11" s="1"/>
  <c r="FU152" i="11" s="1"/>
  <c r="FU153" i="11" s="1"/>
  <c r="FU154" i="11" s="1"/>
  <c r="FU155" i="11" s="1"/>
  <c r="FU156" i="11" s="1"/>
  <c r="FU157" i="11" s="1"/>
  <c r="FU158" i="11" s="1"/>
  <c r="FV135" i="11" s="1"/>
  <c r="FV136" i="11" s="1"/>
  <c r="FV137" i="11" s="1"/>
  <c r="FV138" i="11" s="1"/>
  <c r="FV139" i="11" s="1"/>
  <c r="FV140" i="11" s="1"/>
  <c r="FV141" i="11" s="1"/>
  <c r="FV142" i="11" s="1"/>
  <c r="FV143" i="11" s="1"/>
  <c r="FV144" i="11" s="1"/>
  <c r="FV145" i="11" s="1"/>
  <c r="FV146" i="11" s="1"/>
  <c r="FV147" i="11" s="1"/>
  <c r="FV148" i="11" s="1"/>
  <c r="FV149" i="11" s="1"/>
  <c r="FV150" i="11" s="1"/>
  <c r="FV151" i="11" s="1"/>
  <c r="FV152" i="11" s="1"/>
  <c r="FV153" i="11" s="1"/>
  <c r="FV154" i="11" s="1"/>
  <c r="FV155" i="11" s="1"/>
  <c r="FV156" i="11" s="1"/>
  <c r="FV157" i="11" s="1"/>
  <c r="FV158" i="11" s="1"/>
  <c r="FW135" i="11" s="1"/>
  <c r="FW136" i="11" s="1"/>
  <c r="FW137" i="11" s="1"/>
  <c r="FW138" i="11" s="1"/>
  <c r="FW139" i="11" s="1"/>
  <c r="FW140" i="11" s="1"/>
  <c r="FW141" i="11" s="1"/>
  <c r="FW142" i="11" s="1"/>
  <c r="FW143" i="11" s="1"/>
  <c r="FW144" i="11" s="1"/>
  <c r="FW145" i="11" s="1"/>
  <c r="FW146" i="11" s="1"/>
  <c r="FW147" i="11" s="1"/>
  <c r="FW148" i="11" s="1"/>
  <c r="FW149" i="11" s="1"/>
  <c r="FW150" i="11" s="1"/>
  <c r="FW151" i="11" s="1"/>
  <c r="FW152" i="11" s="1"/>
  <c r="FW153" i="11" s="1"/>
  <c r="FW154" i="11" s="1"/>
  <c r="FW155" i="11" s="1"/>
  <c r="FW156" i="11" s="1"/>
  <c r="FW157" i="11" s="1"/>
  <c r="FW158" i="11" s="1"/>
  <c r="FX135" i="11" s="1"/>
  <c r="FX136" i="11" s="1"/>
  <c r="FX137" i="11" s="1"/>
  <c r="FX138" i="11" s="1"/>
  <c r="FX139" i="11" s="1"/>
  <c r="FX140" i="11" s="1"/>
  <c r="FX141" i="11" s="1"/>
  <c r="FX142" i="11" s="1"/>
  <c r="FX143" i="11" s="1"/>
  <c r="FX144" i="11" s="1"/>
  <c r="FX145" i="11" s="1"/>
  <c r="FX146" i="11" s="1"/>
  <c r="FX147" i="11" s="1"/>
  <c r="FX148" i="11" s="1"/>
  <c r="FX149" i="11" s="1"/>
  <c r="FX150" i="11" s="1"/>
  <c r="FX151" i="11" s="1"/>
  <c r="FX152" i="11" s="1"/>
  <c r="FX153" i="11" s="1"/>
  <c r="FX154" i="11" s="1"/>
  <c r="FX155" i="11" s="1"/>
  <c r="FX156" i="11" s="1"/>
  <c r="FX157" i="11" s="1"/>
  <c r="FX158" i="11" s="1"/>
  <c r="FY135" i="11" s="1"/>
  <c r="FY136" i="11" s="1"/>
  <c r="FY137" i="11" s="1"/>
  <c r="FY138" i="11" s="1"/>
  <c r="FY139" i="11" s="1"/>
  <c r="FY140" i="11" s="1"/>
  <c r="FY141" i="11" s="1"/>
  <c r="FY142" i="11" s="1"/>
  <c r="FY143" i="11" s="1"/>
  <c r="FY144" i="11" s="1"/>
  <c r="FY145" i="11" s="1"/>
  <c r="FY146" i="11" s="1"/>
  <c r="FY147" i="11" s="1"/>
  <c r="FY148" i="11" s="1"/>
  <c r="FY149" i="11" s="1"/>
  <c r="FY150" i="11" s="1"/>
  <c r="FY151" i="11" s="1"/>
  <c r="FY152" i="11" s="1"/>
  <c r="FY153" i="11" s="1"/>
  <c r="FY154" i="11" s="1"/>
  <c r="FY155" i="11" s="1"/>
  <c r="FY156" i="11" s="1"/>
  <c r="FY157" i="11" s="1"/>
  <c r="FY158" i="11" s="1"/>
  <c r="FZ135" i="11" s="1"/>
  <c r="FZ136" i="11" s="1"/>
  <c r="FZ137" i="11" s="1"/>
  <c r="FZ138" i="11" s="1"/>
  <c r="FZ139" i="11" s="1"/>
  <c r="FZ140" i="11" s="1"/>
  <c r="FZ141" i="11" s="1"/>
  <c r="FZ142" i="11" s="1"/>
  <c r="FZ143" i="11" s="1"/>
  <c r="FZ144" i="11" s="1"/>
  <c r="FZ145" i="11" s="1"/>
  <c r="FZ146" i="11" s="1"/>
  <c r="FZ147" i="11" s="1"/>
  <c r="FZ148" i="11" s="1"/>
  <c r="FZ149" i="11" s="1"/>
  <c r="FZ150" i="11" s="1"/>
  <c r="FZ151" i="11" s="1"/>
  <c r="FZ152" i="11" s="1"/>
  <c r="FZ153" i="11" s="1"/>
  <c r="FZ154" i="11" s="1"/>
  <c r="FZ155" i="11" s="1"/>
  <c r="FZ156" i="11" s="1"/>
  <c r="FZ157" i="11" s="1"/>
  <c r="FZ158" i="11" s="1"/>
  <c r="GA135" i="11" s="1"/>
  <c r="GA136" i="11" s="1"/>
  <c r="GA137" i="11" s="1"/>
  <c r="GA138" i="11" s="1"/>
  <c r="GA139" i="11" s="1"/>
  <c r="GA140" i="11" s="1"/>
  <c r="GA141" i="11" s="1"/>
  <c r="GA142" i="11" s="1"/>
  <c r="GA143" i="11" s="1"/>
  <c r="GA144" i="11" s="1"/>
  <c r="GA145" i="11" s="1"/>
  <c r="GA146" i="11" s="1"/>
  <c r="GA147" i="11" s="1"/>
  <c r="GA148" i="11" s="1"/>
  <c r="GA149" i="11" s="1"/>
  <c r="GA150" i="11" s="1"/>
  <c r="GA151" i="11" s="1"/>
  <c r="GA152" i="11" s="1"/>
  <c r="GA153" i="11" s="1"/>
  <c r="GA154" i="11" s="1"/>
  <c r="GA155" i="11" s="1"/>
  <c r="GA156" i="11" s="1"/>
  <c r="GA157" i="11" s="1"/>
  <c r="GA158" i="11" s="1"/>
  <c r="GB135" i="11" s="1"/>
  <c r="GB136" i="11" s="1"/>
  <c r="GB137" i="11" s="1"/>
  <c r="GB138" i="11" s="1"/>
  <c r="GB139" i="11" s="1"/>
  <c r="GB140" i="11" s="1"/>
  <c r="GB141" i="11" s="1"/>
  <c r="GB142" i="11" s="1"/>
  <c r="GB143" i="11" s="1"/>
  <c r="GB144" i="11" s="1"/>
  <c r="GB145" i="11" s="1"/>
  <c r="GB146" i="11" s="1"/>
  <c r="GB147" i="11" s="1"/>
  <c r="GB148" i="11" s="1"/>
  <c r="GB149" i="11" s="1"/>
  <c r="GB150" i="11" s="1"/>
  <c r="GB151" i="11" s="1"/>
  <c r="GB152" i="11" s="1"/>
  <c r="GB153" i="11" s="1"/>
  <c r="GB154" i="11" s="1"/>
  <c r="GB155" i="11" s="1"/>
  <c r="GB156" i="11" s="1"/>
  <c r="GB157" i="11" s="1"/>
  <c r="GB158" i="11" s="1"/>
  <c r="GC135" i="11" s="1"/>
  <c r="GC136" i="11" s="1"/>
  <c r="GC137" i="11" s="1"/>
  <c r="GC138" i="11" s="1"/>
  <c r="GC139" i="11" s="1"/>
  <c r="GC140" i="11" s="1"/>
  <c r="GC141" i="11" s="1"/>
  <c r="GC142" i="11" s="1"/>
  <c r="GC143" i="11" s="1"/>
  <c r="GC144" i="11" s="1"/>
  <c r="GC145" i="11" s="1"/>
  <c r="GC146" i="11" s="1"/>
  <c r="GC147" i="11" s="1"/>
  <c r="GC148" i="11" s="1"/>
  <c r="GC149" i="11" s="1"/>
  <c r="GC150" i="11" s="1"/>
  <c r="GC151" i="11" s="1"/>
  <c r="GC152" i="11" s="1"/>
  <c r="GC153" i="11" s="1"/>
  <c r="GC154" i="11" s="1"/>
  <c r="GC155" i="11" s="1"/>
  <c r="GC156" i="11" s="1"/>
  <c r="GC157" i="11" s="1"/>
  <c r="GC158" i="11" s="1"/>
  <c r="GD135" i="11" s="1"/>
  <c r="GD136" i="11" s="1"/>
  <c r="GD137" i="11" s="1"/>
  <c r="GD138" i="11" s="1"/>
  <c r="GD139" i="11" s="1"/>
  <c r="GD140" i="11" s="1"/>
  <c r="GD141" i="11" s="1"/>
  <c r="GD142" i="11" s="1"/>
  <c r="GD143" i="11" s="1"/>
  <c r="GD144" i="11" s="1"/>
  <c r="GD145" i="11" s="1"/>
  <c r="GD146" i="11" s="1"/>
  <c r="GD147" i="11" s="1"/>
  <c r="GD148" i="11" s="1"/>
  <c r="GD149" i="11" s="1"/>
  <c r="GD150" i="11" s="1"/>
  <c r="GD151" i="11" s="1"/>
  <c r="GD152" i="11" s="1"/>
  <c r="GD153" i="11" s="1"/>
  <c r="GD154" i="11" s="1"/>
  <c r="GD155" i="11" s="1"/>
  <c r="GD156" i="11" s="1"/>
  <c r="GD157" i="11" s="1"/>
  <c r="GD158" i="11" s="1"/>
  <c r="GE135" i="11" s="1"/>
  <c r="GE136" i="11" s="1"/>
  <c r="GE137" i="11" s="1"/>
  <c r="GE138" i="11" s="1"/>
  <c r="GE139" i="11" s="1"/>
  <c r="GE140" i="11" s="1"/>
  <c r="GE141" i="11" s="1"/>
  <c r="GE142" i="11" s="1"/>
  <c r="GE143" i="11" s="1"/>
  <c r="GE144" i="11" s="1"/>
  <c r="GE145" i="11" s="1"/>
  <c r="GE146" i="11" s="1"/>
  <c r="GE147" i="11" s="1"/>
  <c r="GE148" i="11" s="1"/>
  <c r="GE149" i="11" s="1"/>
  <c r="GE150" i="11" s="1"/>
  <c r="GE151" i="11" s="1"/>
  <c r="GE152" i="11" s="1"/>
  <c r="GE153" i="11" s="1"/>
  <c r="GE154" i="11" s="1"/>
  <c r="GE155" i="11" s="1"/>
  <c r="GE156" i="11" s="1"/>
  <c r="GE157" i="11" s="1"/>
  <c r="GE158" i="11" s="1"/>
  <c r="GF135" i="11" s="1"/>
  <c r="GF136" i="11" s="1"/>
  <c r="GF137" i="11" s="1"/>
  <c r="GF138" i="11" s="1"/>
  <c r="GF139" i="11" s="1"/>
  <c r="GF140" i="11" s="1"/>
  <c r="GF141" i="11" s="1"/>
  <c r="GF142" i="11" s="1"/>
  <c r="GF143" i="11" s="1"/>
  <c r="GF144" i="11" s="1"/>
  <c r="GF145" i="11" s="1"/>
  <c r="GF146" i="11" s="1"/>
  <c r="GF147" i="11" s="1"/>
  <c r="GF148" i="11" s="1"/>
  <c r="GF149" i="11" s="1"/>
  <c r="GF150" i="11" s="1"/>
  <c r="GF151" i="11" s="1"/>
  <c r="GF152" i="11" s="1"/>
  <c r="GF153" i="11" s="1"/>
  <c r="GF154" i="11" s="1"/>
  <c r="GF155" i="11" s="1"/>
  <c r="GF156" i="11" s="1"/>
  <c r="GF157" i="11" s="1"/>
  <c r="GF158" i="11" s="1"/>
  <c r="GG135" i="11" s="1"/>
  <c r="GG136" i="11" s="1"/>
  <c r="GG137" i="11" s="1"/>
  <c r="GG138" i="11" s="1"/>
  <c r="GG139" i="11" s="1"/>
  <c r="GG140" i="11" s="1"/>
  <c r="GG141" i="11" s="1"/>
  <c r="GG142" i="11" s="1"/>
  <c r="GG143" i="11" s="1"/>
  <c r="GG144" i="11" s="1"/>
  <c r="GG145" i="11" s="1"/>
  <c r="GG146" i="11" s="1"/>
  <c r="GG147" i="11" s="1"/>
  <c r="GG148" i="11" s="1"/>
  <c r="GG149" i="11" s="1"/>
  <c r="GG150" i="11" s="1"/>
  <c r="GG151" i="11" s="1"/>
  <c r="GG152" i="11" s="1"/>
  <c r="GG153" i="11" s="1"/>
  <c r="GG154" i="11" s="1"/>
  <c r="GG155" i="11" s="1"/>
  <c r="GG156" i="11" s="1"/>
  <c r="GG157" i="11" s="1"/>
  <c r="GG158" i="11" s="1"/>
  <c r="GH135" i="11" s="1"/>
  <c r="GH136" i="11" s="1"/>
  <c r="GH137" i="11" s="1"/>
  <c r="GH138" i="11" s="1"/>
  <c r="GH139" i="11" s="1"/>
  <c r="GH140" i="11" s="1"/>
  <c r="GH141" i="11" s="1"/>
  <c r="GH142" i="11" s="1"/>
  <c r="GH143" i="11" s="1"/>
  <c r="GH144" i="11" s="1"/>
  <c r="GH145" i="11" s="1"/>
  <c r="GH146" i="11" s="1"/>
  <c r="GH147" i="11" s="1"/>
  <c r="GH148" i="11" s="1"/>
  <c r="GH149" i="11" s="1"/>
  <c r="GH150" i="11" s="1"/>
  <c r="GH151" i="11" s="1"/>
  <c r="GH152" i="11" s="1"/>
  <c r="GH153" i="11" s="1"/>
  <c r="GH154" i="11" s="1"/>
  <c r="GH155" i="11" s="1"/>
  <c r="GH156" i="11" s="1"/>
  <c r="GH157" i="11" s="1"/>
  <c r="GH158" i="11" s="1"/>
  <c r="FD166" i="11" s="1"/>
  <c r="FD167" i="11" s="1"/>
  <c r="FD168" i="11" s="1"/>
  <c r="FD169" i="11" s="1"/>
  <c r="FD170" i="11" s="1"/>
  <c r="FD171" i="11" s="1"/>
  <c r="FD172" i="11" s="1"/>
  <c r="FD173" i="11" s="1"/>
  <c r="FD174" i="11" s="1"/>
  <c r="FD175" i="11" s="1"/>
  <c r="FD176" i="11" s="1"/>
  <c r="FD177" i="11" s="1"/>
  <c r="FD178" i="11" s="1"/>
  <c r="FD179" i="11" s="1"/>
  <c r="FD180" i="11" s="1"/>
  <c r="FD181" i="11" s="1"/>
  <c r="FD182" i="11" s="1"/>
  <c r="FD183" i="11" s="1"/>
  <c r="FD184" i="11" s="1"/>
  <c r="FD185" i="11" s="1"/>
  <c r="FD186" i="11" s="1"/>
  <c r="FD187" i="11" s="1"/>
  <c r="FD188" i="11" s="1"/>
  <c r="FD189" i="11" s="1"/>
  <c r="FE166" i="11" s="1"/>
  <c r="FE167" i="11" s="1"/>
  <c r="FE168" i="11" s="1"/>
  <c r="FE169" i="11" s="1"/>
  <c r="FE170" i="11" s="1"/>
  <c r="FE171" i="11" s="1"/>
  <c r="FE172" i="11" s="1"/>
  <c r="FE173" i="11" s="1"/>
  <c r="FE174" i="11" s="1"/>
  <c r="FE175" i="11" s="1"/>
  <c r="FE176" i="11" s="1"/>
  <c r="FE177" i="11" s="1"/>
  <c r="FE178" i="11" s="1"/>
  <c r="FE179" i="11" s="1"/>
  <c r="FE180" i="11" s="1"/>
  <c r="FE181" i="11" s="1"/>
  <c r="FE182" i="11" s="1"/>
  <c r="FE183" i="11" s="1"/>
  <c r="FE184" i="11" s="1"/>
  <c r="FE185" i="11" s="1"/>
  <c r="FE186" i="11" s="1"/>
  <c r="FE187" i="11" s="1"/>
  <c r="FE188" i="11" s="1"/>
  <c r="FE189" i="11" s="1"/>
  <c r="FF166" i="11" s="1"/>
  <c r="FF167" i="11" s="1"/>
  <c r="FF168" i="11" s="1"/>
  <c r="FF169" i="11" s="1"/>
  <c r="FF170" i="11" s="1"/>
  <c r="FF171" i="11" s="1"/>
  <c r="FF172" i="11" s="1"/>
  <c r="FF173" i="11" s="1"/>
  <c r="FF174" i="11" s="1"/>
  <c r="FF175" i="11" s="1"/>
  <c r="FF176" i="11" s="1"/>
  <c r="FF177" i="11" s="1"/>
  <c r="FF178" i="11" s="1"/>
  <c r="FF179" i="11" s="1"/>
  <c r="FF180" i="11" s="1"/>
  <c r="FF181" i="11" s="1"/>
  <c r="FF182" i="11" s="1"/>
  <c r="FF183" i="11" s="1"/>
  <c r="FF184" i="11" s="1"/>
  <c r="FF185" i="11" s="1"/>
  <c r="FF186" i="11" s="1"/>
  <c r="FF187" i="11" s="1"/>
  <c r="FF188" i="11" s="1"/>
  <c r="FF189" i="11" s="1"/>
  <c r="FG166" i="11" s="1"/>
  <c r="FG167" i="11" s="1"/>
  <c r="FG168" i="11" s="1"/>
  <c r="FG169" i="11" s="1"/>
  <c r="FG170" i="11" s="1"/>
  <c r="FG171" i="11" s="1"/>
  <c r="FG172" i="11" s="1"/>
  <c r="FG173" i="11" s="1"/>
  <c r="FG174" i="11" s="1"/>
  <c r="FG175" i="11" s="1"/>
  <c r="FG176" i="11" s="1"/>
  <c r="FG177" i="11" s="1"/>
  <c r="FG178" i="11" s="1"/>
  <c r="FG179" i="11" s="1"/>
  <c r="FG180" i="11" s="1"/>
  <c r="FG181" i="11" s="1"/>
  <c r="FG182" i="11" s="1"/>
  <c r="FG183" i="11" s="1"/>
  <c r="FG184" i="11" s="1"/>
  <c r="FG185" i="11" s="1"/>
  <c r="FG186" i="11" s="1"/>
  <c r="FG187" i="11" s="1"/>
  <c r="FG188" i="11" s="1"/>
  <c r="FG189" i="11" s="1"/>
  <c r="FH166" i="11" s="1"/>
  <c r="FH167" i="11" s="1"/>
  <c r="FH168" i="11" s="1"/>
  <c r="FH169" i="11" s="1"/>
  <c r="FH170" i="11" s="1"/>
  <c r="FH171" i="11" s="1"/>
  <c r="FH172" i="11" s="1"/>
  <c r="FH173" i="11" s="1"/>
  <c r="FH174" i="11" s="1"/>
  <c r="FH175" i="11" s="1"/>
  <c r="FH176" i="11" s="1"/>
  <c r="FH177" i="11" s="1"/>
  <c r="FH178" i="11" s="1"/>
  <c r="FH179" i="11" s="1"/>
  <c r="FH180" i="11" s="1"/>
  <c r="FH181" i="11" s="1"/>
  <c r="FH182" i="11" s="1"/>
  <c r="FH183" i="11" s="1"/>
  <c r="FH184" i="11" s="1"/>
  <c r="FH185" i="11" s="1"/>
  <c r="FH186" i="11" s="1"/>
  <c r="FH187" i="11" s="1"/>
  <c r="FH188" i="11" s="1"/>
  <c r="FH189" i="11" s="1"/>
  <c r="FI166" i="11" s="1"/>
  <c r="FI167" i="11" s="1"/>
  <c r="FI168" i="11" s="1"/>
  <c r="FI169" i="11" s="1"/>
  <c r="FI170" i="11" s="1"/>
  <c r="FI171" i="11" s="1"/>
  <c r="FI172" i="11" s="1"/>
  <c r="FI173" i="11" s="1"/>
  <c r="FI174" i="11" s="1"/>
  <c r="FI175" i="11" s="1"/>
  <c r="FI176" i="11" s="1"/>
  <c r="FI177" i="11" s="1"/>
  <c r="FI178" i="11" s="1"/>
  <c r="FI179" i="11" s="1"/>
  <c r="FI180" i="11" s="1"/>
  <c r="FI181" i="11" s="1"/>
  <c r="FI182" i="11" s="1"/>
  <c r="FI183" i="11" s="1"/>
  <c r="FI184" i="11" s="1"/>
  <c r="FI185" i="11" s="1"/>
  <c r="FI186" i="11" s="1"/>
  <c r="FI187" i="11" s="1"/>
  <c r="FI188" i="11" s="1"/>
  <c r="FI189" i="11" s="1"/>
  <c r="FJ166" i="11" s="1"/>
  <c r="FJ167" i="11" s="1"/>
  <c r="FJ168" i="11" s="1"/>
  <c r="FJ169" i="11" s="1"/>
  <c r="FJ170" i="11" s="1"/>
  <c r="FJ171" i="11" s="1"/>
  <c r="FJ172" i="11" s="1"/>
  <c r="FJ173" i="11" s="1"/>
  <c r="FJ174" i="11" s="1"/>
  <c r="FJ175" i="11" s="1"/>
  <c r="FJ176" i="11" s="1"/>
  <c r="FJ177" i="11" s="1"/>
  <c r="FJ178" i="11" s="1"/>
  <c r="FJ179" i="11" s="1"/>
  <c r="FJ180" i="11" s="1"/>
  <c r="FJ181" i="11" s="1"/>
  <c r="FJ182" i="11" s="1"/>
  <c r="FJ183" i="11" s="1"/>
  <c r="FJ184" i="11" s="1"/>
  <c r="FJ185" i="11" s="1"/>
  <c r="FJ186" i="11" s="1"/>
  <c r="FJ187" i="11" s="1"/>
  <c r="FJ188" i="11" s="1"/>
  <c r="FJ189" i="11" s="1"/>
  <c r="FK166" i="11" s="1"/>
  <c r="FK167" i="11" s="1"/>
  <c r="FK168" i="11" s="1"/>
  <c r="FK169" i="11" s="1"/>
  <c r="FK170" i="11" s="1"/>
  <c r="FK171" i="11" s="1"/>
  <c r="FK172" i="11" s="1"/>
  <c r="FK173" i="11" s="1"/>
  <c r="FK174" i="11" s="1"/>
  <c r="FK175" i="11" s="1"/>
  <c r="FK176" i="11" s="1"/>
  <c r="FK177" i="11" s="1"/>
  <c r="FK178" i="11" s="1"/>
  <c r="FK179" i="11" s="1"/>
  <c r="FK180" i="11" s="1"/>
  <c r="FK181" i="11" s="1"/>
  <c r="FK182" i="11" s="1"/>
  <c r="FK183" i="11" s="1"/>
  <c r="FK184" i="11" s="1"/>
  <c r="FK185" i="11" s="1"/>
  <c r="FK186" i="11" s="1"/>
  <c r="FK187" i="11" s="1"/>
  <c r="FK188" i="11" s="1"/>
  <c r="FK189" i="11" s="1"/>
  <c r="FL166" i="11" s="1"/>
  <c r="FL167" i="11" s="1"/>
  <c r="FL168" i="11" s="1"/>
  <c r="FL169" i="11" s="1"/>
  <c r="FL170" i="11" s="1"/>
  <c r="FL171" i="11" s="1"/>
  <c r="FL172" i="11" s="1"/>
  <c r="FL173" i="11" s="1"/>
  <c r="FL174" i="11" s="1"/>
  <c r="FL175" i="11" s="1"/>
  <c r="FL176" i="11" s="1"/>
  <c r="FL177" i="11" s="1"/>
  <c r="FL178" i="11" s="1"/>
  <c r="FL179" i="11" s="1"/>
  <c r="FL180" i="11" s="1"/>
  <c r="FL181" i="11" s="1"/>
  <c r="FL182" i="11" s="1"/>
  <c r="FL183" i="11" s="1"/>
  <c r="FL184" i="11" s="1"/>
  <c r="FL185" i="11" s="1"/>
  <c r="FL186" i="11" s="1"/>
  <c r="FL187" i="11" s="1"/>
  <c r="FL188" i="11" s="1"/>
  <c r="FL189" i="11" s="1"/>
  <c r="FM166" i="11" s="1"/>
  <c r="FM167" i="11" s="1"/>
  <c r="FM168" i="11" s="1"/>
  <c r="FM169" i="11" s="1"/>
  <c r="FM170" i="11" s="1"/>
  <c r="FM171" i="11" s="1"/>
  <c r="FM172" i="11" s="1"/>
  <c r="FM173" i="11" s="1"/>
  <c r="FM174" i="11" s="1"/>
  <c r="FM175" i="11" s="1"/>
  <c r="FM176" i="11" s="1"/>
  <c r="FM177" i="11" s="1"/>
  <c r="FM178" i="11" s="1"/>
  <c r="FM179" i="11" s="1"/>
  <c r="FM180" i="11" s="1"/>
  <c r="FM181" i="11" s="1"/>
  <c r="FM182" i="11" s="1"/>
  <c r="FM183" i="11" s="1"/>
  <c r="FM184" i="11" s="1"/>
  <c r="FM185" i="11" s="1"/>
  <c r="FM186" i="11" s="1"/>
  <c r="FM187" i="11" s="1"/>
  <c r="FM188" i="11" s="1"/>
  <c r="FM189" i="11" s="1"/>
  <c r="FN166" i="11" s="1"/>
  <c r="FN167" i="11" s="1"/>
  <c r="FN168" i="11" s="1"/>
  <c r="FN169" i="11" s="1"/>
  <c r="FN170" i="11" s="1"/>
  <c r="FN171" i="11" s="1"/>
  <c r="FN172" i="11" s="1"/>
  <c r="FN173" i="11" s="1"/>
  <c r="FN174" i="11" s="1"/>
  <c r="FN175" i="11" s="1"/>
  <c r="FN176" i="11" s="1"/>
  <c r="FN177" i="11" s="1"/>
  <c r="FN178" i="11" s="1"/>
  <c r="FN179" i="11" s="1"/>
  <c r="FN180" i="11" s="1"/>
  <c r="FN181" i="11" s="1"/>
  <c r="FN182" i="11" s="1"/>
  <c r="FN183" i="11" s="1"/>
  <c r="FN184" i="11" s="1"/>
  <c r="FN185" i="11" s="1"/>
  <c r="FN186" i="11" s="1"/>
  <c r="FN187" i="11" s="1"/>
  <c r="FN188" i="11" s="1"/>
  <c r="FN189" i="11" s="1"/>
  <c r="FO166" i="11" s="1"/>
  <c r="FO167" i="11" s="1"/>
  <c r="FO168" i="11" s="1"/>
  <c r="FO169" i="11" s="1"/>
  <c r="FO170" i="11" s="1"/>
  <c r="FO171" i="11" s="1"/>
  <c r="FO172" i="11" s="1"/>
  <c r="FO173" i="11" s="1"/>
  <c r="FO174" i="11" s="1"/>
  <c r="FO175" i="11" s="1"/>
  <c r="FO176" i="11" s="1"/>
  <c r="FO177" i="11" s="1"/>
  <c r="FO178" i="11" s="1"/>
  <c r="FO179" i="11" s="1"/>
  <c r="FO180" i="11" s="1"/>
  <c r="FO181" i="11" s="1"/>
  <c r="FO182" i="11" s="1"/>
  <c r="FO183" i="11" s="1"/>
  <c r="FO184" i="11" s="1"/>
  <c r="FO185" i="11" s="1"/>
  <c r="FO186" i="11" s="1"/>
  <c r="FO187" i="11" s="1"/>
  <c r="FO188" i="11" s="1"/>
  <c r="FO189" i="11" s="1"/>
  <c r="FP166" i="11" s="1"/>
  <c r="FP167" i="11" s="1"/>
  <c r="FP168" i="11" s="1"/>
  <c r="FP169" i="11" s="1"/>
  <c r="FP170" i="11" s="1"/>
  <c r="FP171" i="11" s="1"/>
  <c r="FP172" i="11" s="1"/>
  <c r="FP173" i="11" s="1"/>
  <c r="FP174" i="11" s="1"/>
  <c r="FP175" i="11" s="1"/>
  <c r="FP176" i="11" s="1"/>
  <c r="FP177" i="11" s="1"/>
  <c r="FP178" i="11" s="1"/>
  <c r="FP179" i="11" s="1"/>
  <c r="FP180" i="11" s="1"/>
  <c r="FP181" i="11" s="1"/>
  <c r="FP182" i="11" s="1"/>
  <c r="FP183" i="11" s="1"/>
  <c r="FP184" i="11" s="1"/>
  <c r="FP185" i="11" s="1"/>
  <c r="FP186" i="11" s="1"/>
  <c r="FP187" i="11" s="1"/>
  <c r="FP188" i="11" s="1"/>
  <c r="FP189" i="11" s="1"/>
  <c r="FQ166" i="11" s="1"/>
  <c r="FQ167" i="11" s="1"/>
  <c r="FQ168" i="11" s="1"/>
  <c r="FQ169" i="11" s="1"/>
  <c r="FQ170" i="11" s="1"/>
  <c r="FQ171" i="11" s="1"/>
  <c r="FQ172" i="11" s="1"/>
  <c r="FQ173" i="11" s="1"/>
  <c r="FQ174" i="11" s="1"/>
  <c r="FQ175" i="11" s="1"/>
  <c r="FQ176" i="11" s="1"/>
  <c r="FQ177" i="11" s="1"/>
  <c r="FQ178" i="11" s="1"/>
  <c r="FQ179" i="11" s="1"/>
  <c r="FQ180" i="11" s="1"/>
  <c r="FQ181" i="11" s="1"/>
  <c r="FQ182" i="11" s="1"/>
  <c r="FQ183" i="11" s="1"/>
  <c r="FQ184" i="11" s="1"/>
  <c r="FQ185" i="11" s="1"/>
  <c r="FQ186" i="11" s="1"/>
  <c r="FQ187" i="11" s="1"/>
  <c r="FQ188" i="11" s="1"/>
  <c r="FQ189" i="11" s="1"/>
  <c r="FR166" i="11" s="1"/>
  <c r="FR167" i="11" s="1"/>
  <c r="FR168" i="11" s="1"/>
  <c r="FR169" i="11" s="1"/>
  <c r="FR170" i="11" s="1"/>
  <c r="FR171" i="11" s="1"/>
  <c r="FR172" i="11" s="1"/>
  <c r="FR173" i="11" s="1"/>
  <c r="FR174" i="11" s="1"/>
  <c r="FR175" i="11" s="1"/>
  <c r="FR176" i="11" s="1"/>
  <c r="FR177" i="11" s="1"/>
  <c r="FR178" i="11" s="1"/>
  <c r="FR179" i="11" s="1"/>
  <c r="FR180" i="11" s="1"/>
  <c r="FR181" i="11" s="1"/>
  <c r="FR182" i="11" s="1"/>
  <c r="FR183" i="11" s="1"/>
  <c r="FR184" i="11" s="1"/>
  <c r="FR185" i="11" s="1"/>
  <c r="FR186" i="11" s="1"/>
  <c r="FR187" i="11" s="1"/>
  <c r="FR188" i="11" s="1"/>
  <c r="FR189" i="11" s="1"/>
  <c r="FS166" i="11" s="1"/>
  <c r="FS167" i="11" s="1"/>
  <c r="FS168" i="11" s="1"/>
  <c r="FS169" i="11" s="1"/>
  <c r="FS170" i="11" s="1"/>
  <c r="FS171" i="11" s="1"/>
  <c r="FS172" i="11" s="1"/>
  <c r="FS173" i="11" s="1"/>
  <c r="FS174" i="11" s="1"/>
  <c r="FS175" i="11" s="1"/>
  <c r="FS176" i="11" s="1"/>
  <c r="FS177" i="11" s="1"/>
  <c r="FS178" i="11" s="1"/>
  <c r="FS179" i="11" s="1"/>
  <c r="FS180" i="11" s="1"/>
  <c r="FS181" i="11" s="1"/>
  <c r="FS182" i="11" s="1"/>
  <c r="FS183" i="11" s="1"/>
  <c r="FS184" i="11" s="1"/>
  <c r="FS185" i="11" s="1"/>
  <c r="FS186" i="11" s="1"/>
  <c r="FS187" i="11" s="1"/>
  <c r="FS188" i="11" s="1"/>
  <c r="FS189" i="11" s="1"/>
  <c r="FT166" i="11" s="1"/>
  <c r="FT167" i="11" s="1"/>
  <c r="FT168" i="11" s="1"/>
  <c r="FT169" i="11" s="1"/>
  <c r="FT170" i="11" s="1"/>
  <c r="FT171" i="11" s="1"/>
  <c r="FT172" i="11" s="1"/>
  <c r="FT173" i="11" s="1"/>
  <c r="FT174" i="11" s="1"/>
  <c r="FT175" i="11" s="1"/>
  <c r="FT176" i="11" s="1"/>
  <c r="FT177" i="11" s="1"/>
  <c r="FT178" i="11" s="1"/>
  <c r="FT179" i="11" s="1"/>
  <c r="FT180" i="11" s="1"/>
  <c r="FT181" i="11" s="1"/>
  <c r="FT182" i="11" s="1"/>
  <c r="FT183" i="11" s="1"/>
  <c r="FT184" i="11" s="1"/>
  <c r="FT185" i="11" s="1"/>
  <c r="FT186" i="11" s="1"/>
  <c r="FT187" i="11" s="1"/>
  <c r="FT188" i="11" s="1"/>
  <c r="FT189" i="11" s="1"/>
  <c r="FU166" i="11" s="1"/>
  <c r="FU167" i="11" s="1"/>
  <c r="FU168" i="11" s="1"/>
  <c r="FU169" i="11" s="1"/>
  <c r="FU170" i="11" s="1"/>
  <c r="FU171" i="11" s="1"/>
  <c r="FU172" i="11" s="1"/>
  <c r="FU173" i="11" s="1"/>
  <c r="FU174" i="11" s="1"/>
  <c r="FU175" i="11" s="1"/>
  <c r="FU176" i="11" s="1"/>
  <c r="FU177" i="11" s="1"/>
  <c r="FU178" i="11" s="1"/>
  <c r="FU179" i="11" s="1"/>
  <c r="FU180" i="11" s="1"/>
  <c r="FU181" i="11" s="1"/>
  <c r="FU182" i="11" s="1"/>
  <c r="FU183" i="11" s="1"/>
  <c r="FU184" i="11" s="1"/>
  <c r="FU185" i="11" s="1"/>
  <c r="FU186" i="11" s="1"/>
  <c r="FU187" i="11" s="1"/>
  <c r="FU188" i="11" s="1"/>
  <c r="FU189" i="11" s="1"/>
  <c r="FV166" i="11" s="1"/>
  <c r="FV167" i="11" s="1"/>
  <c r="FV168" i="11" s="1"/>
  <c r="FV169" i="11" s="1"/>
  <c r="FV170" i="11" s="1"/>
  <c r="FV171" i="11" s="1"/>
  <c r="FV172" i="11" s="1"/>
  <c r="FV173" i="11" s="1"/>
  <c r="FV174" i="11" s="1"/>
  <c r="FV175" i="11" s="1"/>
  <c r="FV176" i="11" s="1"/>
  <c r="FV177" i="11" s="1"/>
  <c r="FV178" i="11" s="1"/>
  <c r="FV179" i="11" s="1"/>
  <c r="FV180" i="11" s="1"/>
  <c r="FV181" i="11" s="1"/>
  <c r="FV182" i="11" s="1"/>
  <c r="FV183" i="11" s="1"/>
  <c r="FV184" i="11" s="1"/>
  <c r="FV185" i="11" s="1"/>
  <c r="FV186" i="11" s="1"/>
  <c r="FV187" i="11" s="1"/>
  <c r="FV188" i="11" s="1"/>
  <c r="FV189" i="11" s="1"/>
  <c r="FW166" i="11" s="1"/>
  <c r="FW167" i="11" s="1"/>
  <c r="FW168" i="11" s="1"/>
  <c r="FW169" i="11" s="1"/>
  <c r="FW170" i="11" s="1"/>
  <c r="FW171" i="11" s="1"/>
  <c r="FW172" i="11" s="1"/>
  <c r="FW173" i="11" s="1"/>
  <c r="FW174" i="11" s="1"/>
  <c r="FW175" i="11" s="1"/>
  <c r="FW176" i="11" s="1"/>
  <c r="FW177" i="11" s="1"/>
  <c r="FW178" i="11" s="1"/>
  <c r="FW179" i="11" s="1"/>
  <c r="FW180" i="11" s="1"/>
  <c r="FW181" i="11" s="1"/>
  <c r="FW182" i="11" s="1"/>
  <c r="FW183" i="11" s="1"/>
  <c r="FW184" i="11" s="1"/>
  <c r="FW185" i="11" s="1"/>
  <c r="FW186" i="11" s="1"/>
  <c r="FW187" i="11" s="1"/>
  <c r="FW188" i="11" s="1"/>
  <c r="FW189" i="11" s="1"/>
  <c r="FX166" i="11" s="1"/>
  <c r="FX167" i="11" s="1"/>
  <c r="FX168" i="11" s="1"/>
  <c r="FX169" i="11" s="1"/>
  <c r="FX170" i="11" s="1"/>
  <c r="FX171" i="11" s="1"/>
  <c r="FX172" i="11" s="1"/>
  <c r="FX173" i="11" s="1"/>
  <c r="FX174" i="11" s="1"/>
  <c r="FX175" i="11" s="1"/>
  <c r="FX176" i="11" s="1"/>
  <c r="FX177" i="11" s="1"/>
  <c r="FX178" i="11" s="1"/>
  <c r="FX179" i="11" s="1"/>
  <c r="FX180" i="11" s="1"/>
  <c r="FX181" i="11" s="1"/>
  <c r="FX182" i="11" s="1"/>
  <c r="FX183" i="11" s="1"/>
  <c r="FX184" i="11" s="1"/>
  <c r="FX185" i="11" s="1"/>
  <c r="FX186" i="11" s="1"/>
  <c r="FX187" i="11" s="1"/>
  <c r="FX188" i="11" s="1"/>
  <c r="FX189" i="11" s="1"/>
  <c r="FY166" i="11" s="1"/>
  <c r="FY167" i="11" s="1"/>
  <c r="FY168" i="11" s="1"/>
  <c r="FY169" i="11" s="1"/>
  <c r="FY170" i="11" s="1"/>
  <c r="FY171" i="11" s="1"/>
  <c r="FY172" i="11" s="1"/>
  <c r="FY173" i="11" s="1"/>
  <c r="FY174" i="11" s="1"/>
  <c r="FY175" i="11" s="1"/>
  <c r="FY176" i="11" s="1"/>
  <c r="FY177" i="11" s="1"/>
  <c r="FY178" i="11" s="1"/>
  <c r="FY179" i="11" s="1"/>
  <c r="FY180" i="11" s="1"/>
  <c r="FY181" i="11" s="1"/>
  <c r="FY182" i="11" s="1"/>
  <c r="FY183" i="11" s="1"/>
  <c r="FY184" i="11" s="1"/>
  <c r="FY185" i="11" s="1"/>
  <c r="FY186" i="11" s="1"/>
  <c r="FY187" i="11" s="1"/>
  <c r="FY188" i="11" s="1"/>
  <c r="FY189" i="11" s="1"/>
  <c r="FZ166" i="11" s="1"/>
  <c r="FZ167" i="11" s="1"/>
  <c r="FZ168" i="11" s="1"/>
  <c r="FZ169" i="11" s="1"/>
  <c r="FZ170" i="11" s="1"/>
  <c r="FZ171" i="11" s="1"/>
  <c r="FZ172" i="11" s="1"/>
  <c r="FZ173" i="11" s="1"/>
  <c r="FZ174" i="11" s="1"/>
  <c r="FZ175" i="11" s="1"/>
  <c r="FZ176" i="11" s="1"/>
  <c r="FZ177" i="11" s="1"/>
  <c r="FZ178" i="11" s="1"/>
  <c r="FZ179" i="11" s="1"/>
  <c r="FZ180" i="11" s="1"/>
  <c r="FZ181" i="11" s="1"/>
  <c r="FZ182" i="11" s="1"/>
  <c r="FZ183" i="11" s="1"/>
  <c r="FZ184" i="11" s="1"/>
  <c r="FZ185" i="11" s="1"/>
  <c r="FZ186" i="11" s="1"/>
  <c r="FZ187" i="11" s="1"/>
  <c r="FZ188" i="11" s="1"/>
  <c r="FZ189" i="11" s="1"/>
  <c r="GA166" i="11" s="1"/>
  <c r="GA167" i="11" s="1"/>
  <c r="GA168" i="11" s="1"/>
  <c r="GA169" i="11" s="1"/>
  <c r="GA170" i="11" s="1"/>
  <c r="GA171" i="11" s="1"/>
  <c r="GA172" i="11" s="1"/>
  <c r="GA173" i="11" s="1"/>
  <c r="GA174" i="11" s="1"/>
  <c r="GA175" i="11" s="1"/>
  <c r="GA176" i="11" s="1"/>
  <c r="GA177" i="11" s="1"/>
  <c r="GA178" i="11" s="1"/>
  <c r="GA179" i="11" s="1"/>
  <c r="GA180" i="11" s="1"/>
  <c r="GA181" i="11" s="1"/>
  <c r="GA182" i="11" s="1"/>
  <c r="GA183" i="11" s="1"/>
  <c r="GA184" i="11" s="1"/>
  <c r="GA185" i="11" s="1"/>
  <c r="GA186" i="11" s="1"/>
  <c r="GA187" i="11" s="1"/>
  <c r="GA188" i="11" s="1"/>
  <c r="GA189" i="11" s="1"/>
  <c r="GB166" i="11" s="1"/>
  <c r="GB167" i="11" s="1"/>
  <c r="GB168" i="11" s="1"/>
  <c r="GB169" i="11" s="1"/>
  <c r="GB170" i="11" s="1"/>
  <c r="GB171" i="11" s="1"/>
  <c r="GB172" i="11" s="1"/>
  <c r="GB173" i="11" s="1"/>
  <c r="GB174" i="11" s="1"/>
  <c r="GB175" i="11" s="1"/>
  <c r="GB176" i="11" s="1"/>
  <c r="GB177" i="11" s="1"/>
  <c r="GB178" i="11" s="1"/>
  <c r="GB179" i="11" s="1"/>
  <c r="GB180" i="11" s="1"/>
  <c r="GB181" i="11" s="1"/>
  <c r="GB182" i="11" s="1"/>
  <c r="GB183" i="11" s="1"/>
  <c r="GB184" i="11" s="1"/>
  <c r="GB185" i="11" s="1"/>
  <c r="GB186" i="11" s="1"/>
  <c r="GB187" i="11" s="1"/>
  <c r="GB188" i="11" s="1"/>
  <c r="GB189" i="11" s="1"/>
  <c r="GC166" i="11" s="1"/>
  <c r="GC167" i="11" s="1"/>
  <c r="GC168" i="11" s="1"/>
  <c r="GC169" i="11" s="1"/>
  <c r="GC170" i="11" s="1"/>
  <c r="GC171" i="11" s="1"/>
  <c r="GC172" i="11" s="1"/>
  <c r="GC173" i="11" s="1"/>
  <c r="GC174" i="11" s="1"/>
  <c r="GC175" i="11" s="1"/>
  <c r="GC176" i="11" s="1"/>
  <c r="GC177" i="11" s="1"/>
  <c r="GC178" i="11" s="1"/>
  <c r="GC179" i="11" s="1"/>
  <c r="GC180" i="11" s="1"/>
  <c r="GC181" i="11" s="1"/>
  <c r="GC182" i="11" s="1"/>
  <c r="GC183" i="11" s="1"/>
  <c r="GC184" i="11" s="1"/>
  <c r="GC185" i="11" s="1"/>
  <c r="GC186" i="11" s="1"/>
  <c r="GC187" i="11" s="1"/>
  <c r="GC188" i="11" s="1"/>
  <c r="GC189" i="11" s="1"/>
  <c r="GD166" i="11" s="1"/>
  <c r="GD167" i="11" s="1"/>
  <c r="GD168" i="11" s="1"/>
  <c r="GD169" i="11" s="1"/>
  <c r="GD170" i="11" s="1"/>
  <c r="GD171" i="11" s="1"/>
  <c r="GD172" i="11" s="1"/>
  <c r="GD173" i="11" s="1"/>
  <c r="GD174" i="11" s="1"/>
  <c r="GD175" i="11" s="1"/>
  <c r="GD176" i="11" s="1"/>
  <c r="GD177" i="11" s="1"/>
  <c r="GD178" i="11" s="1"/>
  <c r="GD179" i="11" s="1"/>
  <c r="GD180" i="11" s="1"/>
  <c r="GD181" i="11" s="1"/>
  <c r="GD182" i="11" s="1"/>
  <c r="GD183" i="11" s="1"/>
  <c r="GD184" i="11" s="1"/>
  <c r="GD185" i="11" s="1"/>
  <c r="GD186" i="11" s="1"/>
  <c r="GD187" i="11" s="1"/>
  <c r="GD188" i="11" s="1"/>
  <c r="GD189" i="11" s="1"/>
  <c r="GE166" i="11" s="1"/>
  <c r="GE167" i="11" s="1"/>
  <c r="GE168" i="11" s="1"/>
  <c r="GE169" i="11" s="1"/>
  <c r="GE170" i="11" s="1"/>
  <c r="GE171" i="11" s="1"/>
  <c r="GE172" i="11" s="1"/>
  <c r="GE173" i="11" s="1"/>
  <c r="GE174" i="11" s="1"/>
  <c r="GE175" i="11" s="1"/>
  <c r="GE176" i="11" s="1"/>
  <c r="GE177" i="11" s="1"/>
  <c r="GE178" i="11" s="1"/>
  <c r="GE179" i="11" s="1"/>
  <c r="GE180" i="11" s="1"/>
  <c r="GE181" i="11" s="1"/>
  <c r="GE182" i="11" s="1"/>
  <c r="GE183" i="11" s="1"/>
  <c r="GE184" i="11" s="1"/>
  <c r="GE185" i="11" s="1"/>
  <c r="GE186" i="11" s="1"/>
  <c r="GE187" i="11" s="1"/>
  <c r="GE188" i="11" s="1"/>
  <c r="GE189" i="11" s="1"/>
  <c r="GF166" i="11" s="1"/>
  <c r="GF167" i="11" s="1"/>
  <c r="GF168" i="11" s="1"/>
  <c r="GF169" i="11" s="1"/>
  <c r="GF170" i="11" s="1"/>
  <c r="GF171" i="11" s="1"/>
  <c r="GF172" i="11" s="1"/>
  <c r="GF173" i="11" s="1"/>
  <c r="GF174" i="11" s="1"/>
  <c r="GF175" i="11" s="1"/>
  <c r="GF176" i="11" s="1"/>
  <c r="GF177" i="11" s="1"/>
  <c r="GF178" i="11" s="1"/>
  <c r="GF179" i="11" s="1"/>
  <c r="GF180" i="11" s="1"/>
  <c r="GF181" i="11" s="1"/>
  <c r="GF182" i="11" s="1"/>
  <c r="GF183" i="11" s="1"/>
  <c r="GF184" i="11" s="1"/>
  <c r="GF185" i="11" s="1"/>
  <c r="GF186" i="11" s="1"/>
  <c r="GF187" i="11" s="1"/>
  <c r="GF188" i="11" s="1"/>
  <c r="GF189" i="11" s="1"/>
  <c r="GG166" i="11" s="1"/>
  <c r="GG167" i="11" s="1"/>
  <c r="GG168" i="11" s="1"/>
  <c r="GG169" i="11" s="1"/>
  <c r="GG170" i="11" s="1"/>
  <c r="GG171" i="11" s="1"/>
  <c r="GG172" i="11" s="1"/>
  <c r="GG173" i="11" s="1"/>
  <c r="GG174" i="11" s="1"/>
  <c r="GG175" i="11" s="1"/>
  <c r="GG176" i="11" s="1"/>
  <c r="GG177" i="11" s="1"/>
  <c r="GG178" i="11" s="1"/>
  <c r="GG179" i="11" s="1"/>
  <c r="GG180" i="11" s="1"/>
  <c r="GG181" i="11" s="1"/>
  <c r="GG182" i="11" s="1"/>
  <c r="GG183" i="11" s="1"/>
  <c r="GG184" i="11" s="1"/>
  <c r="GG185" i="11" s="1"/>
  <c r="GG186" i="11" s="1"/>
  <c r="GG187" i="11" s="1"/>
  <c r="GG188" i="11" s="1"/>
  <c r="GG189" i="11" s="1"/>
  <c r="FD197" i="11" s="1"/>
  <c r="FD198" i="11" s="1"/>
  <c r="FD199" i="11" s="1"/>
  <c r="FD200" i="11" s="1"/>
  <c r="FD201" i="11" s="1"/>
  <c r="FD202" i="11" s="1"/>
  <c r="FD203" i="11" s="1"/>
  <c r="FD204" i="11" s="1"/>
  <c r="FD205" i="11" s="1"/>
  <c r="FD206" i="11" s="1"/>
  <c r="FD207" i="11" s="1"/>
  <c r="FD208" i="11" s="1"/>
  <c r="FD209" i="11" s="1"/>
  <c r="FD210" i="11" s="1"/>
  <c r="FD211" i="11" s="1"/>
  <c r="FD212" i="11" s="1"/>
  <c r="FD213" i="11" s="1"/>
  <c r="FD214" i="11" s="1"/>
  <c r="FD215" i="11" s="1"/>
  <c r="FD216" i="11" s="1"/>
  <c r="FD217" i="11" s="1"/>
  <c r="FD218" i="11" s="1"/>
  <c r="FD219" i="11" s="1"/>
  <c r="FD220" i="11" s="1"/>
  <c r="FE197" i="11" s="1"/>
  <c r="FE198" i="11" s="1"/>
  <c r="FE199" i="11" s="1"/>
  <c r="FE200" i="11" s="1"/>
  <c r="FE201" i="11" s="1"/>
  <c r="FE202" i="11" s="1"/>
  <c r="FE203" i="11" s="1"/>
  <c r="FE204" i="11" s="1"/>
  <c r="FE205" i="11" s="1"/>
  <c r="FE206" i="11" s="1"/>
  <c r="FE207" i="11" s="1"/>
  <c r="FE208" i="11" s="1"/>
  <c r="FE209" i="11" s="1"/>
  <c r="FE210" i="11" s="1"/>
  <c r="FE211" i="11" s="1"/>
  <c r="FE212" i="11" s="1"/>
  <c r="FE213" i="11" s="1"/>
  <c r="FE214" i="11" s="1"/>
  <c r="FE215" i="11" s="1"/>
  <c r="FE216" i="11" s="1"/>
  <c r="FE217" i="11" s="1"/>
  <c r="FE218" i="11" s="1"/>
  <c r="FE219" i="11" s="1"/>
  <c r="FE220" i="11" s="1"/>
  <c r="FF197" i="11" s="1"/>
  <c r="FF198" i="11" s="1"/>
  <c r="FF199" i="11" s="1"/>
  <c r="FF200" i="11" s="1"/>
  <c r="FF201" i="11" s="1"/>
  <c r="FF202" i="11" s="1"/>
  <c r="FF203" i="11" s="1"/>
  <c r="FF204" i="11" s="1"/>
  <c r="FF205" i="11" s="1"/>
  <c r="FF206" i="11" s="1"/>
  <c r="FF207" i="11" s="1"/>
  <c r="FF208" i="11" s="1"/>
  <c r="FF209" i="11" s="1"/>
  <c r="FF210" i="11" s="1"/>
  <c r="FF211" i="11" s="1"/>
  <c r="FF212" i="11" s="1"/>
  <c r="FF213" i="11" s="1"/>
  <c r="FF214" i="11" s="1"/>
  <c r="FF215" i="11" s="1"/>
  <c r="FF216" i="11" s="1"/>
  <c r="FF217" i="11" s="1"/>
  <c r="FF218" i="11" s="1"/>
  <c r="FF219" i="11" s="1"/>
  <c r="FF220" i="11" s="1"/>
  <c r="FG197" i="11" s="1"/>
  <c r="FG198" i="11" s="1"/>
  <c r="FG199" i="11" s="1"/>
  <c r="FG200" i="11" s="1"/>
  <c r="FG201" i="11" s="1"/>
  <c r="FG202" i="11" s="1"/>
  <c r="FG203" i="11" s="1"/>
  <c r="FG204" i="11" s="1"/>
  <c r="FG205" i="11" s="1"/>
  <c r="FG206" i="11" s="1"/>
  <c r="FG207" i="11" s="1"/>
  <c r="FG208" i="11" s="1"/>
  <c r="FG209" i="11" s="1"/>
  <c r="FG210" i="11" s="1"/>
  <c r="FG211" i="11" s="1"/>
  <c r="FG212" i="11" s="1"/>
  <c r="FG213" i="11" s="1"/>
  <c r="FG214" i="11" s="1"/>
  <c r="FG215" i="11" s="1"/>
  <c r="FG216" i="11" s="1"/>
  <c r="FG217" i="11" s="1"/>
  <c r="FG218" i="11" s="1"/>
  <c r="FG219" i="11" s="1"/>
  <c r="FG220" i="11" s="1"/>
  <c r="FH197" i="11" s="1"/>
  <c r="FH198" i="11" s="1"/>
  <c r="FH199" i="11" s="1"/>
  <c r="FH200" i="11" s="1"/>
  <c r="FH201" i="11" s="1"/>
  <c r="FH202" i="11" s="1"/>
  <c r="FH203" i="11" s="1"/>
  <c r="FH204" i="11" s="1"/>
  <c r="FH205" i="11" s="1"/>
  <c r="FH206" i="11" s="1"/>
  <c r="FH207" i="11" s="1"/>
  <c r="FH208" i="11" s="1"/>
  <c r="FH209" i="11" s="1"/>
  <c r="FH210" i="11" s="1"/>
  <c r="FH211" i="11" s="1"/>
  <c r="FH212" i="11" s="1"/>
  <c r="FH213" i="11" s="1"/>
  <c r="FH214" i="11" s="1"/>
  <c r="FH215" i="11" s="1"/>
  <c r="FH216" i="11" s="1"/>
  <c r="FH217" i="11" s="1"/>
  <c r="FH218" i="11" s="1"/>
  <c r="FH219" i="11" s="1"/>
  <c r="FH220" i="11" s="1"/>
  <c r="FI197" i="11" s="1"/>
  <c r="FI198" i="11" s="1"/>
  <c r="FI199" i="11" s="1"/>
  <c r="FI200" i="11" s="1"/>
  <c r="FI201" i="11" s="1"/>
  <c r="FI202" i="11" s="1"/>
  <c r="FI203" i="11" s="1"/>
  <c r="FI204" i="11" s="1"/>
  <c r="FI205" i="11" s="1"/>
  <c r="FI206" i="11" s="1"/>
  <c r="FI207" i="11" s="1"/>
  <c r="FI208" i="11" s="1"/>
  <c r="FI209" i="11" s="1"/>
  <c r="FI210" i="11" s="1"/>
  <c r="FI211" i="11" s="1"/>
  <c r="FI212" i="11" s="1"/>
  <c r="FI213" i="11" s="1"/>
  <c r="FI214" i="11" s="1"/>
  <c r="FI215" i="11" s="1"/>
  <c r="FI216" i="11" s="1"/>
  <c r="FI217" i="11" s="1"/>
  <c r="FI218" i="11" s="1"/>
  <c r="FI219" i="11" s="1"/>
  <c r="FI220" i="11" s="1"/>
  <c r="FJ197" i="11" s="1"/>
  <c r="FJ198" i="11" s="1"/>
  <c r="FJ199" i="11" s="1"/>
  <c r="FJ200" i="11" s="1"/>
  <c r="FJ201" i="11" s="1"/>
  <c r="FJ202" i="11" s="1"/>
  <c r="FJ203" i="11" s="1"/>
  <c r="FJ204" i="11" s="1"/>
  <c r="FJ205" i="11" s="1"/>
  <c r="FJ206" i="11" s="1"/>
  <c r="FJ207" i="11" s="1"/>
  <c r="FJ208" i="11" s="1"/>
  <c r="FJ209" i="11" s="1"/>
  <c r="FJ210" i="11" s="1"/>
  <c r="FJ211" i="11" s="1"/>
  <c r="FJ212" i="11" s="1"/>
  <c r="FJ213" i="11" s="1"/>
  <c r="FJ214" i="11" s="1"/>
  <c r="FJ215" i="11" s="1"/>
  <c r="FJ216" i="11" s="1"/>
  <c r="FJ217" i="11" s="1"/>
  <c r="FJ218" i="11" s="1"/>
  <c r="FJ219" i="11" s="1"/>
  <c r="FJ220" i="11" s="1"/>
  <c r="FK197" i="11" s="1"/>
  <c r="FK198" i="11" s="1"/>
  <c r="FK199" i="11" s="1"/>
  <c r="FK200" i="11" s="1"/>
  <c r="FK201" i="11" s="1"/>
  <c r="FK202" i="11" s="1"/>
  <c r="FK203" i="11" s="1"/>
  <c r="FK204" i="11" s="1"/>
  <c r="FK205" i="11" s="1"/>
  <c r="FK206" i="11" s="1"/>
  <c r="FK207" i="11" s="1"/>
  <c r="FK208" i="11" s="1"/>
  <c r="FK209" i="11" s="1"/>
  <c r="FK210" i="11" s="1"/>
  <c r="FK211" i="11" s="1"/>
  <c r="FK212" i="11" s="1"/>
  <c r="FK213" i="11" s="1"/>
  <c r="FK214" i="11" s="1"/>
  <c r="FK215" i="11" s="1"/>
  <c r="FK216" i="11" s="1"/>
  <c r="FK217" i="11" s="1"/>
  <c r="FK218" i="11" s="1"/>
  <c r="FK219" i="11" s="1"/>
  <c r="FK220" i="11" s="1"/>
  <c r="FL197" i="11" s="1"/>
  <c r="FL198" i="11" s="1"/>
  <c r="FL199" i="11" s="1"/>
  <c r="FL200" i="11" s="1"/>
  <c r="FL201" i="11" s="1"/>
  <c r="FL202" i="11" s="1"/>
  <c r="FL203" i="11" s="1"/>
  <c r="FL204" i="11" s="1"/>
  <c r="FL205" i="11" s="1"/>
  <c r="FL206" i="11" s="1"/>
  <c r="FL207" i="11" s="1"/>
  <c r="FL208" i="11" s="1"/>
  <c r="FL209" i="11" s="1"/>
  <c r="FL210" i="11" s="1"/>
  <c r="FL211" i="11" s="1"/>
  <c r="FL212" i="11" s="1"/>
  <c r="FL213" i="11" s="1"/>
  <c r="FL214" i="11" s="1"/>
  <c r="FL215" i="11" s="1"/>
  <c r="FL216" i="11" s="1"/>
  <c r="FL217" i="11" s="1"/>
  <c r="FL218" i="11" s="1"/>
  <c r="FL219" i="11" s="1"/>
  <c r="FL220" i="11" s="1"/>
  <c r="FM197" i="11" s="1"/>
  <c r="FM198" i="11" s="1"/>
  <c r="FM199" i="11" s="1"/>
  <c r="FM200" i="11" s="1"/>
  <c r="FM201" i="11" s="1"/>
  <c r="FM202" i="11" s="1"/>
  <c r="FM203" i="11" s="1"/>
  <c r="FM204" i="11" s="1"/>
  <c r="FM205" i="11" s="1"/>
  <c r="FM206" i="11" s="1"/>
  <c r="FM207" i="11" s="1"/>
  <c r="FM208" i="11" s="1"/>
  <c r="FM209" i="11" s="1"/>
  <c r="FM210" i="11" s="1"/>
  <c r="FM211" i="11" s="1"/>
  <c r="FM212" i="11" s="1"/>
  <c r="FM213" i="11" s="1"/>
  <c r="FM214" i="11" s="1"/>
  <c r="FM215" i="11" s="1"/>
  <c r="FM216" i="11" s="1"/>
  <c r="FM217" i="11" s="1"/>
  <c r="FM218" i="11" s="1"/>
  <c r="FM219" i="11" s="1"/>
  <c r="FM220" i="11" s="1"/>
  <c r="FN197" i="11" s="1"/>
  <c r="FN198" i="11" s="1"/>
  <c r="FN199" i="11" s="1"/>
  <c r="FN200" i="11" s="1"/>
  <c r="FN201" i="11" s="1"/>
  <c r="FN202" i="11" s="1"/>
  <c r="FN203" i="11" s="1"/>
  <c r="FN204" i="11" s="1"/>
  <c r="FN205" i="11" s="1"/>
  <c r="FN206" i="11" s="1"/>
  <c r="FN207" i="11" s="1"/>
  <c r="FN208" i="11" s="1"/>
  <c r="FN209" i="11" s="1"/>
  <c r="FN210" i="11" s="1"/>
  <c r="FN211" i="11" s="1"/>
  <c r="FN212" i="11" s="1"/>
  <c r="FN213" i="11" s="1"/>
  <c r="FN214" i="11" s="1"/>
  <c r="FN215" i="11" s="1"/>
  <c r="FN216" i="11" s="1"/>
  <c r="FN217" i="11" s="1"/>
  <c r="FN218" i="11" s="1"/>
  <c r="FN219" i="11" s="1"/>
  <c r="FN220" i="11" s="1"/>
  <c r="FO197" i="11" s="1"/>
  <c r="FO198" i="11" s="1"/>
  <c r="FO199" i="11" s="1"/>
  <c r="FO200" i="11" s="1"/>
  <c r="FO201" i="11" s="1"/>
  <c r="FO202" i="11" s="1"/>
  <c r="FO203" i="11" s="1"/>
  <c r="FO204" i="11" s="1"/>
  <c r="FO205" i="11" s="1"/>
  <c r="FO206" i="11" s="1"/>
  <c r="FO207" i="11" s="1"/>
  <c r="FO208" i="11" s="1"/>
  <c r="FO209" i="11" s="1"/>
  <c r="FO210" i="11" s="1"/>
  <c r="FO211" i="11" s="1"/>
  <c r="FO212" i="11" s="1"/>
  <c r="FO213" i="11" s="1"/>
  <c r="FO214" i="11" s="1"/>
  <c r="FO215" i="11" s="1"/>
  <c r="FO216" i="11" s="1"/>
  <c r="FO217" i="11" s="1"/>
  <c r="FO218" i="11" s="1"/>
  <c r="FO219" i="11" s="1"/>
  <c r="FO220" i="11" s="1"/>
  <c r="FP197" i="11" s="1"/>
  <c r="FP198" i="11" s="1"/>
  <c r="FP199" i="11" s="1"/>
  <c r="FP200" i="11" s="1"/>
  <c r="FP201" i="11" s="1"/>
  <c r="FP202" i="11" s="1"/>
  <c r="FP203" i="11" s="1"/>
  <c r="FP204" i="11" s="1"/>
  <c r="FP205" i="11" s="1"/>
  <c r="FP206" i="11" s="1"/>
  <c r="FP207" i="11" s="1"/>
  <c r="FP208" i="11" s="1"/>
  <c r="FP209" i="11" s="1"/>
  <c r="FP210" i="11" s="1"/>
  <c r="FP211" i="11" s="1"/>
  <c r="FP212" i="11" s="1"/>
  <c r="FP213" i="11" s="1"/>
  <c r="FP214" i="11" s="1"/>
  <c r="FP215" i="11" s="1"/>
  <c r="FP216" i="11" s="1"/>
  <c r="FP217" i="11" s="1"/>
  <c r="FP218" i="11" s="1"/>
  <c r="FP219" i="11" s="1"/>
  <c r="FP220" i="11" s="1"/>
  <c r="FQ197" i="11" s="1"/>
  <c r="FQ198" i="11" s="1"/>
  <c r="FQ199" i="11" s="1"/>
  <c r="FQ200" i="11" s="1"/>
  <c r="FQ201" i="11" s="1"/>
  <c r="FQ202" i="11" s="1"/>
  <c r="FQ203" i="11" s="1"/>
  <c r="FQ204" i="11" s="1"/>
  <c r="FQ205" i="11" s="1"/>
  <c r="FQ206" i="11" s="1"/>
  <c r="FQ207" i="11" s="1"/>
  <c r="FQ208" i="11" s="1"/>
  <c r="FQ209" i="11" s="1"/>
  <c r="FQ210" i="11" s="1"/>
  <c r="FQ211" i="11" s="1"/>
  <c r="FQ212" i="11" s="1"/>
  <c r="FQ213" i="11" s="1"/>
  <c r="FQ214" i="11" s="1"/>
  <c r="FQ215" i="11" s="1"/>
  <c r="FQ216" i="11" s="1"/>
  <c r="FQ217" i="11" s="1"/>
  <c r="FQ218" i="11" s="1"/>
  <c r="FQ219" i="11" s="1"/>
  <c r="FQ220" i="11" s="1"/>
  <c r="FR197" i="11" s="1"/>
  <c r="FR198" i="11" s="1"/>
  <c r="FR199" i="11" s="1"/>
  <c r="FR200" i="11" s="1"/>
  <c r="FR201" i="11" s="1"/>
  <c r="FR202" i="11" s="1"/>
  <c r="FR203" i="11" s="1"/>
  <c r="FR204" i="11" s="1"/>
  <c r="FR205" i="11" s="1"/>
  <c r="FR206" i="11" s="1"/>
  <c r="FR207" i="11" s="1"/>
  <c r="FR208" i="11" s="1"/>
  <c r="FR209" i="11" s="1"/>
  <c r="FR210" i="11" s="1"/>
  <c r="FR211" i="11" s="1"/>
  <c r="FR212" i="11" s="1"/>
  <c r="FR213" i="11" s="1"/>
  <c r="FR214" i="11" s="1"/>
  <c r="FR215" i="11" s="1"/>
  <c r="FR216" i="11" s="1"/>
  <c r="FR217" i="11" s="1"/>
  <c r="FR218" i="11" s="1"/>
  <c r="FR219" i="11" s="1"/>
  <c r="FR220" i="11" s="1"/>
  <c r="FS197" i="11" s="1"/>
  <c r="FS198" i="11" s="1"/>
  <c r="FS199" i="11" s="1"/>
  <c r="FS200" i="11" s="1"/>
  <c r="FS201" i="11" s="1"/>
  <c r="FS202" i="11" s="1"/>
  <c r="FS203" i="11" s="1"/>
  <c r="FS204" i="11" s="1"/>
  <c r="FS205" i="11" s="1"/>
  <c r="FS206" i="11" s="1"/>
  <c r="FS207" i="11" s="1"/>
  <c r="FS208" i="11" s="1"/>
  <c r="FS209" i="11" s="1"/>
  <c r="FS210" i="11" s="1"/>
  <c r="FS211" i="11" s="1"/>
  <c r="FS212" i="11" s="1"/>
  <c r="FS213" i="11" s="1"/>
  <c r="FS214" i="11" s="1"/>
  <c r="FS215" i="11" s="1"/>
  <c r="FS216" i="11" s="1"/>
  <c r="FS217" i="11" s="1"/>
  <c r="FS218" i="11" s="1"/>
  <c r="FS219" i="11" s="1"/>
  <c r="FS220" i="11" s="1"/>
  <c r="FT197" i="11" s="1"/>
  <c r="FT198" i="11" s="1"/>
  <c r="FT199" i="11" s="1"/>
  <c r="FT200" i="11" s="1"/>
  <c r="FT201" i="11" s="1"/>
  <c r="FT202" i="11" s="1"/>
  <c r="FT203" i="11" s="1"/>
  <c r="FT204" i="11" s="1"/>
  <c r="FT205" i="11" s="1"/>
  <c r="FT206" i="11" s="1"/>
  <c r="FT207" i="11" s="1"/>
  <c r="FT208" i="11" s="1"/>
  <c r="FT209" i="11" s="1"/>
  <c r="FT210" i="11" s="1"/>
  <c r="FT211" i="11" s="1"/>
  <c r="FT212" i="11" s="1"/>
  <c r="FT213" i="11" s="1"/>
  <c r="FT214" i="11" s="1"/>
  <c r="FT215" i="11" s="1"/>
  <c r="FT216" i="11" s="1"/>
  <c r="FT217" i="11" s="1"/>
  <c r="FT218" i="11" s="1"/>
  <c r="FT219" i="11" s="1"/>
  <c r="FT220" i="11" s="1"/>
  <c r="FU197" i="11" s="1"/>
  <c r="FU198" i="11" s="1"/>
  <c r="FU199" i="11" s="1"/>
  <c r="FU200" i="11" s="1"/>
  <c r="FU201" i="11" s="1"/>
  <c r="FU202" i="11" s="1"/>
  <c r="FU203" i="11" s="1"/>
  <c r="FU204" i="11" s="1"/>
  <c r="FU205" i="11" s="1"/>
  <c r="FU206" i="11" s="1"/>
  <c r="FU207" i="11" s="1"/>
  <c r="FU208" i="11" s="1"/>
  <c r="FU209" i="11" s="1"/>
  <c r="FU210" i="11" s="1"/>
  <c r="FU211" i="11" s="1"/>
  <c r="FU212" i="11" s="1"/>
  <c r="FU213" i="11" s="1"/>
  <c r="FU214" i="11" s="1"/>
  <c r="FU215" i="11" s="1"/>
  <c r="FU216" i="11" s="1"/>
  <c r="FU217" i="11" s="1"/>
  <c r="FU218" i="11" s="1"/>
  <c r="FU219" i="11" s="1"/>
  <c r="FU220" i="11" s="1"/>
  <c r="FV197" i="11" s="1"/>
  <c r="FV198" i="11" s="1"/>
  <c r="FV199" i="11" s="1"/>
  <c r="FV200" i="11" s="1"/>
  <c r="FV201" i="11" s="1"/>
  <c r="FV202" i="11" s="1"/>
  <c r="FV203" i="11" s="1"/>
  <c r="FV204" i="11" s="1"/>
  <c r="FV205" i="11" s="1"/>
  <c r="FV206" i="11" s="1"/>
  <c r="FV207" i="11" s="1"/>
  <c r="FV208" i="11" s="1"/>
  <c r="FV209" i="11" s="1"/>
  <c r="FV210" i="11" s="1"/>
  <c r="FV211" i="11" s="1"/>
  <c r="FV212" i="11" s="1"/>
  <c r="FV213" i="11" s="1"/>
  <c r="FV214" i="11" s="1"/>
  <c r="FV215" i="11" s="1"/>
  <c r="FV216" i="11" s="1"/>
  <c r="FV217" i="11" s="1"/>
  <c r="FV218" i="11" s="1"/>
  <c r="FV219" i="11" s="1"/>
  <c r="FV220" i="11" s="1"/>
  <c r="FW197" i="11" s="1"/>
  <c r="FW198" i="11" s="1"/>
  <c r="FW199" i="11" s="1"/>
  <c r="FW200" i="11" s="1"/>
  <c r="FW201" i="11" s="1"/>
  <c r="FW202" i="11" s="1"/>
  <c r="FW203" i="11" s="1"/>
  <c r="FW204" i="11" s="1"/>
  <c r="FW205" i="11" s="1"/>
  <c r="FW206" i="11" s="1"/>
  <c r="FW207" i="11" s="1"/>
  <c r="FW208" i="11" s="1"/>
  <c r="FW209" i="11" s="1"/>
  <c r="FW210" i="11" s="1"/>
  <c r="FW211" i="11" s="1"/>
  <c r="FW212" i="11" s="1"/>
  <c r="FW213" i="11" s="1"/>
  <c r="FW214" i="11" s="1"/>
  <c r="FW215" i="11" s="1"/>
  <c r="FW216" i="11" s="1"/>
  <c r="FW217" i="11" s="1"/>
  <c r="FW218" i="11" s="1"/>
  <c r="FW219" i="11" s="1"/>
  <c r="FW220" i="11" s="1"/>
  <c r="FX197" i="11" s="1"/>
  <c r="FX198" i="11" s="1"/>
  <c r="FX199" i="11" s="1"/>
  <c r="FX200" i="11" s="1"/>
  <c r="FX201" i="11" s="1"/>
  <c r="FX202" i="11" s="1"/>
  <c r="FX203" i="11" s="1"/>
  <c r="FX204" i="11" s="1"/>
  <c r="FX205" i="11" s="1"/>
  <c r="FX206" i="11" s="1"/>
  <c r="FX207" i="11" s="1"/>
  <c r="FX208" i="11" s="1"/>
  <c r="FX209" i="11" s="1"/>
  <c r="FX210" i="11" s="1"/>
  <c r="FX211" i="11" s="1"/>
  <c r="FX212" i="11" s="1"/>
  <c r="FX213" i="11" s="1"/>
  <c r="FX214" i="11" s="1"/>
  <c r="FX215" i="11" s="1"/>
  <c r="FX216" i="11" s="1"/>
  <c r="FX217" i="11" s="1"/>
  <c r="FX218" i="11" s="1"/>
  <c r="FX219" i="11" s="1"/>
  <c r="FX220" i="11" s="1"/>
  <c r="FY197" i="11" s="1"/>
  <c r="FY198" i="11" s="1"/>
  <c r="FY199" i="11" s="1"/>
  <c r="FY200" i="11" s="1"/>
  <c r="FY201" i="11" s="1"/>
  <c r="FY202" i="11" s="1"/>
  <c r="FY203" i="11" s="1"/>
  <c r="FY204" i="11" s="1"/>
  <c r="FY205" i="11" s="1"/>
  <c r="FY206" i="11" s="1"/>
  <c r="FY207" i="11" s="1"/>
  <c r="FY208" i="11" s="1"/>
  <c r="FY209" i="11" s="1"/>
  <c r="FY210" i="11" s="1"/>
  <c r="FY211" i="11" s="1"/>
  <c r="FY212" i="11" s="1"/>
  <c r="FY213" i="11" s="1"/>
  <c r="FY214" i="11" s="1"/>
  <c r="FY215" i="11" s="1"/>
  <c r="FY216" i="11" s="1"/>
  <c r="FY217" i="11" s="1"/>
  <c r="FY218" i="11" s="1"/>
  <c r="FY219" i="11" s="1"/>
  <c r="FY220" i="11" s="1"/>
  <c r="FZ197" i="11" s="1"/>
  <c r="FZ198" i="11" s="1"/>
  <c r="FZ199" i="11" s="1"/>
  <c r="FZ200" i="11" s="1"/>
  <c r="FZ201" i="11" s="1"/>
  <c r="FZ202" i="11" s="1"/>
  <c r="FZ203" i="11" s="1"/>
  <c r="FZ204" i="11" s="1"/>
  <c r="FZ205" i="11" s="1"/>
  <c r="FZ206" i="11" s="1"/>
  <c r="FZ207" i="11" s="1"/>
  <c r="FZ208" i="11" s="1"/>
  <c r="FZ209" i="11" s="1"/>
  <c r="FZ210" i="11" s="1"/>
  <c r="FZ211" i="11" s="1"/>
  <c r="FZ212" i="11" s="1"/>
  <c r="FZ213" i="11" s="1"/>
  <c r="FZ214" i="11" s="1"/>
  <c r="FZ215" i="11" s="1"/>
  <c r="FZ216" i="11" s="1"/>
  <c r="FZ217" i="11" s="1"/>
  <c r="FZ218" i="11" s="1"/>
  <c r="FZ219" i="11" s="1"/>
  <c r="FZ220" i="11" s="1"/>
  <c r="GA197" i="11" s="1"/>
  <c r="GA198" i="11" s="1"/>
  <c r="GA199" i="11" s="1"/>
  <c r="GA200" i="11" s="1"/>
  <c r="GA201" i="11" s="1"/>
  <c r="GA202" i="11" s="1"/>
  <c r="GA203" i="11" s="1"/>
  <c r="GA204" i="11" s="1"/>
  <c r="GA205" i="11" s="1"/>
  <c r="GA206" i="11" s="1"/>
  <c r="GA207" i="11" s="1"/>
  <c r="GA208" i="11" s="1"/>
  <c r="GA209" i="11" s="1"/>
  <c r="GA210" i="11" s="1"/>
  <c r="GA211" i="11" s="1"/>
  <c r="GA212" i="11" s="1"/>
  <c r="GA213" i="11" s="1"/>
  <c r="GA214" i="11" s="1"/>
  <c r="GA215" i="11" s="1"/>
  <c r="GA216" i="11" s="1"/>
  <c r="GA217" i="11" s="1"/>
  <c r="GA218" i="11" s="1"/>
  <c r="GA219" i="11" s="1"/>
  <c r="GA220" i="11" s="1"/>
  <c r="GB197" i="11" s="1"/>
  <c r="GB198" i="11" s="1"/>
  <c r="GB199" i="11" s="1"/>
  <c r="GB200" i="11" s="1"/>
  <c r="GB201" i="11" s="1"/>
  <c r="GB202" i="11" s="1"/>
  <c r="GB203" i="11" s="1"/>
  <c r="GB204" i="11" s="1"/>
  <c r="GB205" i="11" s="1"/>
  <c r="GB206" i="11" s="1"/>
  <c r="GB207" i="11" s="1"/>
  <c r="GB208" i="11" s="1"/>
  <c r="GB209" i="11" s="1"/>
  <c r="GB210" i="11" s="1"/>
  <c r="GB211" i="11" s="1"/>
  <c r="GB212" i="11" s="1"/>
  <c r="GB213" i="11" s="1"/>
  <c r="GB214" i="11" s="1"/>
  <c r="GB215" i="11" s="1"/>
  <c r="GB216" i="11" s="1"/>
  <c r="GB217" i="11" s="1"/>
  <c r="GB218" i="11" s="1"/>
  <c r="GB219" i="11" s="1"/>
  <c r="GB220" i="11" s="1"/>
  <c r="GC197" i="11" s="1"/>
  <c r="GC198" i="11" s="1"/>
  <c r="GC199" i="11" s="1"/>
  <c r="GC200" i="11" s="1"/>
  <c r="GC201" i="11" s="1"/>
  <c r="GC202" i="11" s="1"/>
  <c r="GC203" i="11" s="1"/>
  <c r="GC204" i="11" s="1"/>
  <c r="GC205" i="11" s="1"/>
  <c r="GC206" i="11" s="1"/>
  <c r="GC207" i="11" s="1"/>
  <c r="GC208" i="11" s="1"/>
  <c r="GC209" i="11" s="1"/>
  <c r="GC210" i="11" s="1"/>
  <c r="GC211" i="11" s="1"/>
  <c r="GC212" i="11" s="1"/>
  <c r="GC213" i="11" s="1"/>
  <c r="GC214" i="11" s="1"/>
  <c r="GC215" i="11" s="1"/>
  <c r="GC216" i="11" s="1"/>
  <c r="GC217" i="11" s="1"/>
  <c r="GC218" i="11" s="1"/>
  <c r="GC219" i="11" s="1"/>
  <c r="GC220" i="11" s="1"/>
  <c r="GD197" i="11" s="1"/>
  <c r="GD198" i="11" s="1"/>
  <c r="GD199" i="11" s="1"/>
  <c r="GD200" i="11" s="1"/>
  <c r="GD201" i="11" s="1"/>
  <c r="GD202" i="11" s="1"/>
  <c r="GD203" i="11" s="1"/>
  <c r="GD204" i="11" s="1"/>
  <c r="GD205" i="11" s="1"/>
  <c r="GD206" i="11" s="1"/>
  <c r="GD207" i="11" s="1"/>
  <c r="GD208" i="11" s="1"/>
  <c r="GD209" i="11" s="1"/>
  <c r="GD210" i="11" s="1"/>
  <c r="GD211" i="11" s="1"/>
  <c r="GD212" i="11" s="1"/>
  <c r="GD213" i="11" s="1"/>
  <c r="GD214" i="11" s="1"/>
  <c r="GD215" i="11" s="1"/>
  <c r="GD216" i="11" s="1"/>
  <c r="GD217" i="11" s="1"/>
  <c r="GD218" i="11" s="1"/>
  <c r="GD219" i="11" s="1"/>
  <c r="GD220" i="11" s="1"/>
  <c r="GE197" i="11" s="1"/>
  <c r="GE198" i="11" s="1"/>
  <c r="GE199" i="11" s="1"/>
  <c r="GE200" i="11" s="1"/>
  <c r="GE201" i="11" s="1"/>
  <c r="GE202" i="11" s="1"/>
  <c r="GE203" i="11" s="1"/>
  <c r="GE204" i="11" s="1"/>
  <c r="GE205" i="11" s="1"/>
  <c r="GE206" i="11" s="1"/>
  <c r="GE207" i="11" s="1"/>
  <c r="GE208" i="11" s="1"/>
  <c r="GE209" i="11" s="1"/>
  <c r="GE210" i="11" s="1"/>
  <c r="GE211" i="11" s="1"/>
  <c r="GE212" i="11" s="1"/>
  <c r="GE213" i="11" s="1"/>
  <c r="GE214" i="11" s="1"/>
  <c r="GE215" i="11" s="1"/>
  <c r="GE216" i="11" s="1"/>
  <c r="GE217" i="11" s="1"/>
  <c r="GE218" i="11" s="1"/>
  <c r="GE219" i="11" s="1"/>
  <c r="GE220" i="11" s="1"/>
  <c r="GF197" i="11" s="1"/>
  <c r="GF198" i="11" s="1"/>
  <c r="GF199" i="11" s="1"/>
  <c r="GF200" i="11" s="1"/>
  <c r="GF201" i="11" s="1"/>
  <c r="GF202" i="11" s="1"/>
  <c r="GF203" i="11" s="1"/>
  <c r="GF204" i="11" s="1"/>
  <c r="GF205" i="11" s="1"/>
  <c r="GF206" i="11" s="1"/>
  <c r="GF207" i="11" s="1"/>
  <c r="GF208" i="11" s="1"/>
  <c r="GF209" i="11" s="1"/>
  <c r="GF210" i="11" s="1"/>
  <c r="GF211" i="11" s="1"/>
  <c r="GF212" i="11" s="1"/>
  <c r="GF213" i="11" s="1"/>
  <c r="GF214" i="11" s="1"/>
  <c r="GF215" i="11" s="1"/>
  <c r="GF216" i="11" s="1"/>
  <c r="GF217" i="11" s="1"/>
  <c r="GF218" i="11" s="1"/>
  <c r="GF219" i="11" s="1"/>
  <c r="GF220" i="11" s="1"/>
  <c r="GG197" i="11" s="1"/>
  <c r="GG198" i="11" s="1"/>
  <c r="GG199" i="11" s="1"/>
  <c r="GG200" i="11" s="1"/>
  <c r="GG201" i="11" s="1"/>
  <c r="GG202" i="11" s="1"/>
  <c r="GG203" i="11" s="1"/>
  <c r="GG204" i="11" s="1"/>
  <c r="GG205" i="11" s="1"/>
  <c r="GG206" i="11" s="1"/>
  <c r="GG207" i="11" s="1"/>
  <c r="GG208" i="11" s="1"/>
  <c r="GG209" i="11" s="1"/>
  <c r="GG210" i="11" s="1"/>
  <c r="GG211" i="11" s="1"/>
  <c r="GG212" i="11" s="1"/>
  <c r="GG213" i="11" s="1"/>
  <c r="GG214" i="11" s="1"/>
  <c r="GG215" i="11" s="1"/>
  <c r="GG216" i="11" s="1"/>
  <c r="GG217" i="11" s="1"/>
  <c r="GG218" i="11" s="1"/>
  <c r="GG219" i="11" s="1"/>
  <c r="GG220" i="11" s="1"/>
  <c r="GH197" i="11" s="1"/>
  <c r="GH198" i="11" s="1"/>
  <c r="GH199" i="11" s="1"/>
  <c r="GH200" i="11" s="1"/>
  <c r="GH201" i="11" s="1"/>
  <c r="GH202" i="11" s="1"/>
  <c r="GH203" i="11" s="1"/>
  <c r="GH204" i="11" s="1"/>
  <c r="GH205" i="11" s="1"/>
  <c r="GH206" i="11" s="1"/>
  <c r="GH207" i="11" s="1"/>
  <c r="GH208" i="11" s="1"/>
  <c r="GH209" i="11" s="1"/>
  <c r="GH210" i="11" s="1"/>
  <c r="GH211" i="11" s="1"/>
  <c r="GH212" i="11" s="1"/>
  <c r="GH213" i="11" s="1"/>
  <c r="GH214" i="11" s="1"/>
  <c r="GH215" i="11" s="1"/>
  <c r="GH216" i="11" s="1"/>
  <c r="GH217" i="11" s="1"/>
  <c r="GH218" i="11" s="1"/>
  <c r="GH219" i="11" s="1"/>
  <c r="GH220" i="11" s="1"/>
  <c r="FD228" i="11" s="1"/>
  <c r="FD229" i="11" s="1"/>
  <c r="FD230" i="11" s="1"/>
  <c r="FD231" i="11" s="1"/>
  <c r="FD232" i="11" s="1"/>
  <c r="FD233" i="11" s="1"/>
  <c r="FD234" i="11" s="1"/>
  <c r="FD235" i="11" s="1"/>
  <c r="FD236" i="11" s="1"/>
  <c r="FD237" i="11" s="1"/>
  <c r="FD238" i="11" s="1"/>
  <c r="FD239" i="11" s="1"/>
  <c r="FD240" i="11" s="1"/>
  <c r="FD241" i="11" s="1"/>
  <c r="FD242" i="11" s="1"/>
  <c r="FD243" i="11" s="1"/>
  <c r="FD244" i="11" s="1"/>
  <c r="FD245" i="11" s="1"/>
  <c r="FD246" i="11" s="1"/>
  <c r="FD247" i="11" s="1"/>
  <c r="FD248" i="11" s="1"/>
  <c r="FD249" i="11" s="1"/>
  <c r="FD250" i="11" s="1"/>
  <c r="FD251" i="11" s="1"/>
  <c r="FE228" i="11" s="1"/>
  <c r="FE229" i="11" s="1"/>
  <c r="FE230" i="11" s="1"/>
  <c r="FE231" i="11" s="1"/>
  <c r="FE232" i="11" s="1"/>
  <c r="FE233" i="11" s="1"/>
  <c r="FE234" i="11" s="1"/>
  <c r="FE235" i="11" s="1"/>
  <c r="FE236" i="11" s="1"/>
  <c r="FE237" i="11" s="1"/>
  <c r="FE238" i="11" s="1"/>
  <c r="FE239" i="11" s="1"/>
  <c r="FE240" i="11" s="1"/>
  <c r="FE241" i="11" s="1"/>
  <c r="FE242" i="11" s="1"/>
  <c r="FE243" i="11" s="1"/>
  <c r="FE244" i="11" s="1"/>
  <c r="FE245" i="11" s="1"/>
  <c r="FE246" i="11" s="1"/>
  <c r="FE247" i="11" s="1"/>
  <c r="FE248" i="11" s="1"/>
  <c r="FE249" i="11" s="1"/>
  <c r="FE250" i="11" s="1"/>
  <c r="FE251" i="11" s="1"/>
  <c r="FF228" i="11" s="1"/>
  <c r="FF229" i="11" s="1"/>
  <c r="FF230" i="11" s="1"/>
  <c r="FF231" i="11" s="1"/>
  <c r="FF232" i="11" s="1"/>
  <c r="FF233" i="11" s="1"/>
  <c r="FF234" i="11" s="1"/>
  <c r="FF235" i="11" s="1"/>
  <c r="FF236" i="11" s="1"/>
  <c r="FF237" i="11" s="1"/>
  <c r="FF238" i="11" s="1"/>
  <c r="FF239" i="11" s="1"/>
  <c r="FF240" i="11" s="1"/>
  <c r="FF241" i="11" s="1"/>
  <c r="FF242" i="11" s="1"/>
  <c r="FF243" i="11" s="1"/>
  <c r="FF244" i="11" s="1"/>
  <c r="FF245" i="11" s="1"/>
  <c r="FF246" i="11" s="1"/>
  <c r="FF247" i="11" s="1"/>
  <c r="FF248" i="11" s="1"/>
  <c r="FF249" i="11" s="1"/>
  <c r="FF250" i="11" s="1"/>
  <c r="FF251" i="11" s="1"/>
  <c r="FG228" i="11" s="1"/>
  <c r="FG229" i="11" s="1"/>
  <c r="FG230" i="11" s="1"/>
  <c r="FG231" i="11" s="1"/>
  <c r="FG232" i="11" s="1"/>
  <c r="FG233" i="11" s="1"/>
  <c r="FG234" i="11" s="1"/>
  <c r="FG235" i="11" s="1"/>
  <c r="FG236" i="11" s="1"/>
  <c r="FG237" i="11" s="1"/>
  <c r="FG238" i="11" s="1"/>
  <c r="FG239" i="11" s="1"/>
  <c r="FG240" i="11" s="1"/>
  <c r="FG241" i="11" s="1"/>
  <c r="FG242" i="11" s="1"/>
  <c r="FG243" i="11" s="1"/>
  <c r="FG244" i="11" s="1"/>
  <c r="FG245" i="11" s="1"/>
  <c r="FG246" i="11" s="1"/>
  <c r="FG247" i="11" s="1"/>
  <c r="FG248" i="11" s="1"/>
  <c r="FG249" i="11" s="1"/>
  <c r="FG250" i="11" s="1"/>
  <c r="FG251" i="11" s="1"/>
  <c r="FH228" i="11" s="1"/>
  <c r="FH229" i="11" s="1"/>
  <c r="FH230" i="11" s="1"/>
  <c r="FH231" i="11" s="1"/>
  <c r="FH232" i="11" s="1"/>
  <c r="FH233" i="11" s="1"/>
  <c r="FH234" i="11" s="1"/>
  <c r="FH235" i="11" s="1"/>
  <c r="FH236" i="11" s="1"/>
  <c r="FH237" i="11" s="1"/>
  <c r="FH238" i="11" s="1"/>
  <c r="FH239" i="11" s="1"/>
  <c r="FH240" i="11" s="1"/>
  <c r="FH241" i="11" s="1"/>
  <c r="FH242" i="11" s="1"/>
  <c r="FH243" i="11" s="1"/>
  <c r="FH244" i="11" s="1"/>
  <c r="FH245" i="11" s="1"/>
  <c r="FH246" i="11" s="1"/>
  <c r="FH247" i="11" s="1"/>
  <c r="FH248" i="11" s="1"/>
  <c r="FH249" i="11" s="1"/>
  <c r="FH250" i="11" s="1"/>
  <c r="FH251" i="11" s="1"/>
  <c r="FI228" i="11" s="1"/>
  <c r="FI229" i="11" s="1"/>
  <c r="FI230" i="11" s="1"/>
  <c r="FI231" i="11" s="1"/>
  <c r="FI232" i="11" s="1"/>
  <c r="FI233" i="11" s="1"/>
  <c r="FI234" i="11" s="1"/>
  <c r="FI235" i="11" s="1"/>
  <c r="FI236" i="11" s="1"/>
  <c r="FI237" i="11" s="1"/>
  <c r="FI238" i="11" s="1"/>
  <c r="FI239" i="11" s="1"/>
  <c r="FI240" i="11" s="1"/>
  <c r="FI241" i="11" s="1"/>
  <c r="FI242" i="11" s="1"/>
  <c r="FI243" i="11" s="1"/>
  <c r="FI244" i="11" s="1"/>
  <c r="FI245" i="11" s="1"/>
  <c r="FI246" i="11" s="1"/>
  <c r="FI247" i="11" s="1"/>
  <c r="FI248" i="11" s="1"/>
  <c r="FI249" i="11" s="1"/>
  <c r="FI250" i="11" s="1"/>
  <c r="FI251" i="11" s="1"/>
  <c r="FJ228" i="11" s="1"/>
  <c r="FJ229" i="11" s="1"/>
  <c r="FJ230" i="11" s="1"/>
  <c r="FJ231" i="11" s="1"/>
  <c r="FJ232" i="11" s="1"/>
  <c r="FJ233" i="11" s="1"/>
  <c r="FJ234" i="11" s="1"/>
  <c r="FJ235" i="11" s="1"/>
  <c r="FJ236" i="11" s="1"/>
  <c r="FJ237" i="11" s="1"/>
  <c r="FJ238" i="11" s="1"/>
  <c r="FJ239" i="11" s="1"/>
  <c r="FJ240" i="11" s="1"/>
  <c r="FJ241" i="11" s="1"/>
  <c r="FJ242" i="11" s="1"/>
  <c r="FJ243" i="11" s="1"/>
  <c r="FJ244" i="11" s="1"/>
  <c r="FJ245" i="11" s="1"/>
  <c r="FJ246" i="11" s="1"/>
  <c r="FJ247" i="11" s="1"/>
  <c r="FJ248" i="11" s="1"/>
  <c r="FJ249" i="11" s="1"/>
  <c r="FJ250" i="11" s="1"/>
  <c r="FJ251" i="11" s="1"/>
  <c r="FK228" i="11" s="1"/>
  <c r="FK229" i="11" s="1"/>
  <c r="FK230" i="11" s="1"/>
  <c r="FK231" i="11" s="1"/>
  <c r="FK232" i="11" s="1"/>
  <c r="FK233" i="11" s="1"/>
  <c r="FK234" i="11" s="1"/>
  <c r="FK235" i="11" s="1"/>
  <c r="FK236" i="11" s="1"/>
  <c r="FK237" i="11" s="1"/>
  <c r="FK238" i="11" s="1"/>
  <c r="FK239" i="11" s="1"/>
  <c r="FK240" i="11" s="1"/>
  <c r="FK241" i="11" s="1"/>
  <c r="FK242" i="11" s="1"/>
  <c r="FK243" i="11" s="1"/>
  <c r="FK244" i="11" s="1"/>
  <c r="FK245" i="11" s="1"/>
  <c r="FK246" i="11" s="1"/>
  <c r="FK247" i="11" s="1"/>
  <c r="FK248" i="11" s="1"/>
  <c r="FK249" i="11" s="1"/>
  <c r="FK250" i="11" s="1"/>
  <c r="FK251" i="11" s="1"/>
  <c r="FL228" i="11" s="1"/>
  <c r="FL229" i="11" s="1"/>
  <c r="FL230" i="11" s="1"/>
  <c r="FL231" i="11" s="1"/>
  <c r="FL232" i="11" s="1"/>
  <c r="FL233" i="11" s="1"/>
  <c r="FL234" i="11" s="1"/>
  <c r="FL235" i="11" s="1"/>
  <c r="FL236" i="11" s="1"/>
  <c r="FL237" i="11" s="1"/>
  <c r="FL238" i="11" s="1"/>
  <c r="FL239" i="11" s="1"/>
  <c r="FL240" i="11" s="1"/>
  <c r="FL241" i="11" s="1"/>
  <c r="FL242" i="11" s="1"/>
  <c r="FL243" i="11" s="1"/>
  <c r="FL244" i="11" s="1"/>
  <c r="FL245" i="11" s="1"/>
  <c r="FL246" i="11" s="1"/>
  <c r="FL247" i="11" s="1"/>
  <c r="FL248" i="11" s="1"/>
  <c r="FL249" i="11" s="1"/>
  <c r="FL250" i="11" s="1"/>
  <c r="FL251" i="11" s="1"/>
  <c r="FM228" i="11" s="1"/>
  <c r="FM229" i="11" s="1"/>
  <c r="FM230" i="11" s="1"/>
  <c r="FM231" i="11" s="1"/>
  <c r="FM232" i="11" s="1"/>
  <c r="FM233" i="11" s="1"/>
  <c r="FM234" i="11" s="1"/>
  <c r="FM235" i="11" s="1"/>
  <c r="FM236" i="11" s="1"/>
  <c r="FM237" i="11" s="1"/>
  <c r="FM238" i="11" s="1"/>
  <c r="FM239" i="11" s="1"/>
  <c r="FM240" i="11" s="1"/>
  <c r="FM241" i="11" s="1"/>
  <c r="FM242" i="11" s="1"/>
  <c r="FM243" i="11" s="1"/>
  <c r="FM244" i="11" s="1"/>
  <c r="FM245" i="11" s="1"/>
  <c r="FM246" i="11" s="1"/>
  <c r="FM247" i="11" s="1"/>
  <c r="FM248" i="11" s="1"/>
  <c r="FM249" i="11" s="1"/>
  <c r="FM250" i="11" s="1"/>
  <c r="FM251" i="11" s="1"/>
  <c r="FN228" i="11" s="1"/>
  <c r="FN229" i="11" s="1"/>
  <c r="FN230" i="11" s="1"/>
  <c r="FN231" i="11" s="1"/>
  <c r="FN232" i="11" s="1"/>
  <c r="FN233" i="11" s="1"/>
  <c r="FN234" i="11" s="1"/>
  <c r="FN235" i="11" s="1"/>
  <c r="FN236" i="11" s="1"/>
  <c r="FN237" i="11" s="1"/>
  <c r="FN238" i="11" s="1"/>
  <c r="FN239" i="11" s="1"/>
  <c r="FN240" i="11" s="1"/>
  <c r="FN241" i="11" s="1"/>
  <c r="FN242" i="11" s="1"/>
  <c r="FN243" i="11" s="1"/>
  <c r="FN244" i="11" s="1"/>
  <c r="FN245" i="11" s="1"/>
  <c r="FN246" i="11" s="1"/>
  <c r="FN247" i="11" s="1"/>
  <c r="FN248" i="11" s="1"/>
  <c r="FN249" i="11" s="1"/>
  <c r="FN250" i="11" s="1"/>
  <c r="FN251" i="11" s="1"/>
  <c r="FO228" i="11" s="1"/>
  <c r="FO229" i="11" s="1"/>
  <c r="FO230" i="11" s="1"/>
  <c r="FO231" i="11" s="1"/>
  <c r="FO232" i="11" s="1"/>
  <c r="FO233" i="11" s="1"/>
  <c r="FO234" i="11" s="1"/>
  <c r="FO235" i="11" s="1"/>
  <c r="FO236" i="11" s="1"/>
  <c r="FO237" i="11" s="1"/>
  <c r="FO238" i="11" s="1"/>
  <c r="FO239" i="11" s="1"/>
  <c r="FO240" i="11" s="1"/>
  <c r="FO241" i="11" s="1"/>
  <c r="FO242" i="11" s="1"/>
  <c r="FO243" i="11" s="1"/>
  <c r="FO244" i="11" s="1"/>
  <c r="FO245" i="11" s="1"/>
  <c r="FO246" i="11" s="1"/>
  <c r="FO247" i="11" s="1"/>
  <c r="FO248" i="11" s="1"/>
  <c r="FO249" i="11" s="1"/>
  <c r="FO250" i="11" s="1"/>
  <c r="FO251" i="11" s="1"/>
  <c r="FP228" i="11" s="1"/>
  <c r="FP229" i="11" s="1"/>
  <c r="FP230" i="11" s="1"/>
  <c r="FP231" i="11" s="1"/>
  <c r="FP232" i="11" s="1"/>
  <c r="FP233" i="11" s="1"/>
  <c r="FP234" i="11" s="1"/>
  <c r="FP235" i="11" s="1"/>
  <c r="FP236" i="11" s="1"/>
  <c r="FP237" i="11" s="1"/>
  <c r="FP238" i="11" s="1"/>
  <c r="FP239" i="11" s="1"/>
  <c r="FP240" i="11" s="1"/>
  <c r="FP241" i="11" s="1"/>
  <c r="FP242" i="11" s="1"/>
  <c r="FP243" i="11" s="1"/>
  <c r="FP244" i="11" s="1"/>
  <c r="FP245" i="11" s="1"/>
  <c r="FP246" i="11" s="1"/>
  <c r="FP247" i="11" s="1"/>
  <c r="FP248" i="11" s="1"/>
  <c r="FP249" i="11" s="1"/>
  <c r="FP250" i="11" s="1"/>
  <c r="FP251" i="11" s="1"/>
  <c r="FQ228" i="11" s="1"/>
  <c r="FQ229" i="11" s="1"/>
  <c r="FQ230" i="11" s="1"/>
  <c r="FQ231" i="11" s="1"/>
  <c r="FQ232" i="11" s="1"/>
  <c r="FQ233" i="11" s="1"/>
  <c r="FQ234" i="11" s="1"/>
  <c r="FQ235" i="11" s="1"/>
  <c r="FQ236" i="11" s="1"/>
  <c r="FQ237" i="11" s="1"/>
  <c r="FQ238" i="11" s="1"/>
  <c r="FQ239" i="11" s="1"/>
  <c r="FQ240" i="11" s="1"/>
  <c r="FQ241" i="11" s="1"/>
  <c r="FQ242" i="11" s="1"/>
  <c r="FQ243" i="11" s="1"/>
  <c r="FQ244" i="11" s="1"/>
  <c r="FQ245" i="11" s="1"/>
  <c r="FQ246" i="11" s="1"/>
  <c r="FQ247" i="11" s="1"/>
  <c r="FQ248" i="11" s="1"/>
  <c r="FQ249" i="11" s="1"/>
  <c r="FQ250" i="11" s="1"/>
  <c r="FQ251" i="11" s="1"/>
  <c r="FR228" i="11" s="1"/>
  <c r="FR229" i="11" s="1"/>
  <c r="FR230" i="11" s="1"/>
  <c r="FR231" i="11" s="1"/>
  <c r="FR232" i="11" s="1"/>
  <c r="FR233" i="11" s="1"/>
  <c r="FR234" i="11" s="1"/>
  <c r="FR235" i="11" s="1"/>
  <c r="FR236" i="11" s="1"/>
  <c r="FR237" i="11" s="1"/>
  <c r="FR238" i="11" s="1"/>
  <c r="FR239" i="11" s="1"/>
  <c r="FR240" i="11" s="1"/>
  <c r="FR241" i="11" s="1"/>
  <c r="FR242" i="11" s="1"/>
  <c r="FR243" i="11" s="1"/>
  <c r="FR244" i="11" s="1"/>
  <c r="FR245" i="11" s="1"/>
  <c r="FR246" i="11" s="1"/>
  <c r="FR247" i="11" s="1"/>
  <c r="FR248" i="11" s="1"/>
  <c r="FR249" i="11" s="1"/>
  <c r="FR250" i="11" s="1"/>
  <c r="FR251" i="11" s="1"/>
  <c r="FS228" i="11" s="1"/>
  <c r="FS229" i="11" s="1"/>
  <c r="FS230" i="11" s="1"/>
  <c r="FS231" i="11" s="1"/>
  <c r="FS232" i="11" s="1"/>
  <c r="FS233" i="11" s="1"/>
  <c r="FS234" i="11" s="1"/>
  <c r="FS235" i="11" s="1"/>
  <c r="FS236" i="11" s="1"/>
  <c r="FS237" i="11" s="1"/>
  <c r="FS238" i="11" s="1"/>
  <c r="FS239" i="11" s="1"/>
  <c r="FS240" i="11" s="1"/>
  <c r="FS241" i="11" s="1"/>
  <c r="FS242" i="11" s="1"/>
  <c r="FS243" i="11" s="1"/>
  <c r="FS244" i="11" s="1"/>
  <c r="FS245" i="11" s="1"/>
  <c r="FS246" i="11" s="1"/>
  <c r="FS247" i="11" s="1"/>
  <c r="FS248" i="11" s="1"/>
  <c r="FS249" i="11" s="1"/>
  <c r="FS250" i="11" s="1"/>
  <c r="FS251" i="11" s="1"/>
  <c r="FT228" i="11" s="1"/>
  <c r="FT229" i="11" s="1"/>
  <c r="FT230" i="11" s="1"/>
  <c r="FT231" i="11" s="1"/>
  <c r="FT232" i="11" s="1"/>
  <c r="FT233" i="11" s="1"/>
  <c r="FT234" i="11" s="1"/>
  <c r="FT235" i="11" s="1"/>
  <c r="FT236" i="11" s="1"/>
  <c r="FT237" i="11" s="1"/>
  <c r="FT238" i="11" s="1"/>
  <c r="FT239" i="11" s="1"/>
  <c r="FT240" i="11" s="1"/>
  <c r="FT241" i="11" s="1"/>
  <c r="FT242" i="11" s="1"/>
  <c r="FT243" i="11" s="1"/>
  <c r="FT244" i="11" s="1"/>
  <c r="FT245" i="11" s="1"/>
  <c r="FT246" i="11" s="1"/>
  <c r="FT247" i="11" s="1"/>
  <c r="FT248" i="11" s="1"/>
  <c r="FT249" i="11" s="1"/>
  <c r="FT250" i="11" s="1"/>
  <c r="FT251" i="11" s="1"/>
  <c r="FU228" i="11" s="1"/>
  <c r="FU229" i="11" s="1"/>
  <c r="FU230" i="11" s="1"/>
  <c r="FU231" i="11" s="1"/>
  <c r="FU232" i="11" s="1"/>
  <c r="FU233" i="11" s="1"/>
  <c r="FU234" i="11" s="1"/>
  <c r="FU235" i="11" s="1"/>
  <c r="FU236" i="11" s="1"/>
  <c r="FU237" i="11" s="1"/>
  <c r="FU238" i="11" s="1"/>
  <c r="FU239" i="11" s="1"/>
  <c r="FU240" i="11" s="1"/>
  <c r="FU241" i="11" s="1"/>
  <c r="FU242" i="11" s="1"/>
  <c r="FU243" i="11" s="1"/>
  <c r="FU244" i="11" s="1"/>
  <c r="FU245" i="11" s="1"/>
  <c r="FU246" i="11" s="1"/>
  <c r="FU247" i="11" s="1"/>
  <c r="FU248" i="11" s="1"/>
  <c r="FU249" i="11" s="1"/>
  <c r="FU250" i="11" s="1"/>
  <c r="FU251" i="11" s="1"/>
  <c r="FV228" i="11" s="1"/>
  <c r="FV229" i="11" s="1"/>
  <c r="FV230" i="11" s="1"/>
  <c r="FV231" i="11" s="1"/>
  <c r="FV232" i="11" s="1"/>
  <c r="FV233" i="11" s="1"/>
  <c r="FV234" i="11" s="1"/>
  <c r="FV235" i="11" s="1"/>
  <c r="FV236" i="11" s="1"/>
  <c r="FV237" i="11" s="1"/>
  <c r="FV238" i="11" s="1"/>
  <c r="FV239" i="11" s="1"/>
  <c r="FV240" i="11" s="1"/>
  <c r="FV241" i="11" s="1"/>
  <c r="FV242" i="11" s="1"/>
  <c r="FV243" i="11" s="1"/>
  <c r="FV244" i="11" s="1"/>
  <c r="FV245" i="11" s="1"/>
  <c r="FV246" i="11" s="1"/>
  <c r="FV247" i="11" s="1"/>
  <c r="FV248" i="11" s="1"/>
  <c r="FV249" i="11" s="1"/>
  <c r="FV250" i="11" s="1"/>
  <c r="FV251" i="11" s="1"/>
  <c r="FW228" i="11" s="1"/>
  <c r="FW229" i="11" s="1"/>
  <c r="FW230" i="11" s="1"/>
  <c r="FW231" i="11" s="1"/>
  <c r="FW232" i="11" s="1"/>
  <c r="FW233" i="11" s="1"/>
  <c r="FW234" i="11" s="1"/>
  <c r="FW235" i="11" s="1"/>
  <c r="FW236" i="11" s="1"/>
  <c r="FW237" i="11" s="1"/>
  <c r="FW238" i="11" s="1"/>
  <c r="FW239" i="11" s="1"/>
  <c r="FW240" i="11" s="1"/>
  <c r="FW241" i="11" s="1"/>
  <c r="FW242" i="11" s="1"/>
  <c r="FW243" i="11" s="1"/>
  <c r="FW244" i="11" s="1"/>
  <c r="FW245" i="11" s="1"/>
  <c r="FW246" i="11" s="1"/>
  <c r="FW247" i="11" s="1"/>
  <c r="FW248" i="11" s="1"/>
  <c r="FW249" i="11" s="1"/>
  <c r="FW250" i="11" s="1"/>
  <c r="FW251" i="11" s="1"/>
  <c r="FX228" i="11" s="1"/>
  <c r="FX229" i="11" s="1"/>
  <c r="FX230" i="11" s="1"/>
  <c r="FX231" i="11" s="1"/>
  <c r="FX232" i="11" s="1"/>
  <c r="FX233" i="11" s="1"/>
  <c r="FX234" i="11" s="1"/>
  <c r="FX235" i="11" s="1"/>
  <c r="FX236" i="11" s="1"/>
  <c r="FX237" i="11" s="1"/>
  <c r="FX238" i="11" s="1"/>
  <c r="FX239" i="11" s="1"/>
  <c r="FX240" i="11" s="1"/>
  <c r="FX241" i="11" s="1"/>
  <c r="FX242" i="11" s="1"/>
  <c r="FX243" i="11" s="1"/>
  <c r="FX244" i="11" s="1"/>
  <c r="FX245" i="11" s="1"/>
  <c r="FX246" i="11" s="1"/>
  <c r="FX247" i="11" s="1"/>
  <c r="FX248" i="11" s="1"/>
  <c r="FX249" i="11" s="1"/>
  <c r="FX250" i="11" s="1"/>
  <c r="FX251" i="11" s="1"/>
  <c r="FY228" i="11" s="1"/>
  <c r="FY229" i="11" s="1"/>
  <c r="FY230" i="11" s="1"/>
  <c r="FY231" i="11" s="1"/>
  <c r="FY232" i="11" s="1"/>
  <c r="FY233" i="11" s="1"/>
  <c r="FY234" i="11" s="1"/>
  <c r="FY235" i="11" s="1"/>
  <c r="FY236" i="11" s="1"/>
  <c r="FY237" i="11" s="1"/>
  <c r="FY238" i="11" s="1"/>
  <c r="FY239" i="11" s="1"/>
  <c r="FY240" i="11" s="1"/>
  <c r="FY241" i="11" s="1"/>
  <c r="FY242" i="11" s="1"/>
  <c r="FY243" i="11" s="1"/>
  <c r="FY244" i="11" s="1"/>
  <c r="FY245" i="11" s="1"/>
  <c r="FY246" i="11" s="1"/>
  <c r="FY247" i="11" s="1"/>
  <c r="FY248" i="11" s="1"/>
  <c r="FY249" i="11" s="1"/>
  <c r="FY250" i="11" s="1"/>
  <c r="FY251" i="11" s="1"/>
  <c r="FZ228" i="11" s="1"/>
  <c r="FZ229" i="11" s="1"/>
  <c r="FZ230" i="11" s="1"/>
  <c r="FZ231" i="11" s="1"/>
  <c r="FZ232" i="11" s="1"/>
  <c r="FZ233" i="11" s="1"/>
  <c r="FZ234" i="11" s="1"/>
  <c r="FZ235" i="11" s="1"/>
  <c r="FZ236" i="11" s="1"/>
  <c r="FZ237" i="11" s="1"/>
  <c r="FZ238" i="11" s="1"/>
  <c r="FZ239" i="11" s="1"/>
  <c r="FZ240" i="11" s="1"/>
  <c r="FZ241" i="11" s="1"/>
  <c r="FZ242" i="11" s="1"/>
  <c r="FZ243" i="11" s="1"/>
  <c r="FZ244" i="11" s="1"/>
  <c r="FZ245" i="11" s="1"/>
  <c r="FZ246" i="11" s="1"/>
  <c r="FZ247" i="11" s="1"/>
  <c r="FZ248" i="11" s="1"/>
  <c r="FZ249" i="11" s="1"/>
  <c r="FZ250" i="11" s="1"/>
  <c r="FZ251" i="11" s="1"/>
  <c r="GA228" i="11" s="1"/>
  <c r="GA229" i="11" s="1"/>
  <c r="GA230" i="11" s="1"/>
  <c r="GA231" i="11" s="1"/>
  <c r="GA232" i="11" s="1"/>
  <c r="GA233" i="11" s="1"/>
  <c r="GA234" i="11" s="1"/>
  <c r="GA235" i="11" s="1"/>
  <c r="GA236" i="11" s="1"/>
  <c r="GA237" i="11" s="1"/>
  <c r="GA238" i="11" s="1"/>
  <c r="GA239" i="11" s="1"/>
  <c r="GA240" i="11" s="1"/>
  <c r="GA241" i="11" s="1"/>
  <c r="GA242" i="11" s="1"/>
  <c r="GA243" i="11" s="1"/>
  <c r="GA244" i="11" s="1"/>
  <c r="GA245" i="11" s="1"/>
  <c r="GA246" i="11" s="1"/>
  <c r="GA247" i="11" s="1"/>
  <c r="GA248" i="11" s="1"/>
  <c r="GA249" i="11" s="1"/>
  <c r="GA250" i="11" s="1"/>
  <c r="GA251" i="11" s="1"/>
  <c r="GB228" i="11" s="1"/>
  <c r="GB229" i="11" s="1"/>
  <c r="GB230" i="11" s="1"/>
  <c r="GB231" i="11" s="1"/>
  <c r="GB232" i="11" s="1"/>
  <c r="GB233" i="11" s="1"/>
  <c r="GB234" i="11" s="1"/>
  <c r="GB235" i="11" s="1"/>
  <c r="GB236" i="11" s="1"/>
  <c r="GB237" i="11" s="1"/>
  <c r="GB238" i="11" s="1"/>
  <c r="GB239" i="11" s="1"/>
  <c r="GB240" i="11" s="1"/>
  <c r="GB241" i="11" s="1"/>
  <c r="GB242" i="11" s="1"/>
  <c r="GB243" i="11" s="1"/>
  <c r="GB244" i="11" s="1"/>
  <c r="GB245" i="11" s="1"/>
  <c r="GB246" i="11" s="1"/>
  <c r="GB247" i="11" s="1"/>
  <c r="GB248" i="11" s="1"/>
  <c r="GB249" i="11" s="1"/>
  <c r="GB250" i="11" s="1"/>
  <c r="GB251" i="11" s="1"/>
  <c r="GC228" i="11" s="1"/>
  <c r="GC229" i="11" s="1"/>
  <c r="GC230" i="11" s="1"/>
  <c r="GC231" i="11" s="1"/>
  <c r="GC232" i="11" s="1"/>
  <c r="GC233" i="11" s="1"/>
  <c r="GC234" i="11" s="1"/>
  <c r="GC235" i="11" s="1"/>
  <c r="GC236" i="11" s="1"/>
  <c r="GC237" i="11" s="1"/>
  <c r="GC238" i="11" s="1"/>
  <c r="GC239" i="11" s="1"/>
  <c r="GC240" i="11" s="1"/>
  <c r="GC241" i="11" s="1"/>
  <c r="GC242" i="11" s="1"/>
  <c r="GC243" i="11" s="1"/>
  <c r="GC244" i="11" s="1"/>
  <c r="GC245" i="11" s="1"/>
  <c r="GC246" i="11" s="1"/>
  <c r="GC247" i="11" s="1"/>
  <c r="GC248" i="11" s="1"/>
  <c r="GC249" i="11" s="1"/>
  <c r="GC250" i="11" s="1"/>
  <c r="GC251" i="11" s="1"/>
  <c r="GD228" i="11" s="1"/>
  <c r="GD229" i="11" s="1"/>
  <c r="GD230" i="11" s="1"/>
  <c r="GD231" i="11" s="1"/>
  <c r="GD232" i="11" s="1"/>
  <c r="GD233" i="11" s="1"/>
  <c r="GD234" i="11" s="1"/>
  <c r="GD235" i="11" s="1"/>
  <c r="GD236" i="11" s="1"/>
  <c r="GD237" i="11" s="1"/>
  <c r="GD238" i="11" s="1"/>
  <c r="GD239" i="11" s="1"/>
  <c r="GD240" i="11" s="1"/>
  <c r="GD241" i="11" s="1"/>
  <c r="GD242" i="11" s="1"/>
  <c r="GD243" i="11" s="1"/>
  <c r="GD244" i="11" s="1"/>
  <c r="GD245" i="11" s="1"/>
  <c r="GD246" i="11" s="1"/>
  <c r="GD247" i="11" s="1"/>
  <c r="GD248" i="11" s="1"/>
  <c r="GD249" i="11" s="1"/>
  <c r="GD250" i="11" s="1"/>
  <c r="GD251" i="11" s="1"/>
  <c r="GE228" i="11" s="1"/>
  <c r="GE229" i="11" s="1"/>
  <c r="GE230" i="11" s="1"/>
  <c r="GE231" i="11" s="1"/>
  <c r="GE232" i="11" s="1"/>
  <c r="GE233" i="11" s="1"/>
  <c r="GE234" i="11" s="1"/>
  <c r="GE235" i="11" s="1"/>
  <c r="GE236" i="11" s="1"/>
  <c r="GE237" i="11" s="1"/>
  <c r="GE238" i="11" s="1"/>
  <c r="GE239" i="11" s="1"/>
  <c r="GE240" i="11" s="1"/>
  <c r="GE241" i="11" s="1"/>
  <c r="GE242" i="11" s="1"/>
  <c r="GE243" i="11" s="1"/>
  <c r="GE244" i="11" s="1"/>
  <c r="GE245" i="11" s="1"/>
  <c r="GE246" i="11" s="1"/>
  <c r="GE247" i="11" s="1"/>
  <c r="GE248" i="11" s="1"/>
  <c r="GE249" i="11" s="1"/>
  <c r="GE250" i="11" s="1"/>
  <c r="GE251" i="11" s="1"/>
  <c r="GF228" i="11" s="1"/>
  <c r="GF229" i="11" s="1"/>
  <c r="GF230" i="11" s="1"/>
  <c r="GF231" i="11" s="1"/>
  <c r="GF232" i="11" s="1"/>
  <c r="GF233" i="11" s="1"/>
  <c r="GF234" i="11" s="1"/>
  <c r="GF235" i="11" s="1"/>
  <c r="GF236" i="11" s="1"/>
  <c r="GF237" i="11" s="1"/>
  <c r="GF238" i="11" s="1"/>
  <c r="GF239" i="11" s="1"/>
  <c r="GF240" i="11" s="1"/>
  <c r="GF241" i="11" s="1"/>
  <c r="GF242" i="11" s="1"/>
  <c r="GF243" i="11" s="1"/>
  <c r="GF244" i="11" s="1"/>
  <c r="GF245" i="11" s="1"/>
  <c r="GF246" i="11" s="1"/>
  <c r="GF247" i="11" s="1"/>
  <c r="GF248" i="11" s="1"/>
  <c r="GF249" i="11" s="1"/>
  <c r="GF250" i="11" s="1"/>
  <c r="GF251" i="11" s="1"/>
  <c r="GG228" i="11" s="1"/>
  <c r="GG229" i="11" s="1"/>
  <c r="GG230" i="11" s="1"/>
  <c r="GG231" i="11" s="1"/>
  <c r="GG232" i="11" s="1"/>
  <c r="GG233" i="11" s="1"/>
  <c r="GG234" i="11" s="1"/>
  <c r="GG235" i="11" s="1"/>
  <c r="GG236" i="11" s="1"/>
  <c r="GG237" i="11" s="1"/>
  <c r="GG238" i="11" s="1"/>
  <c r="GG239" i="11" s="1"/>
  <c r="GG240" i="11" s="1"/>
  <c r="GG241" i="11" s="1"/>
  <c r="GG242" i="11" s="1"/>
  <c r="GG243" i="11" s="1"/>
  <c r="GG244" i="11" s="1"/>
  <c r="GG245" i="11" s="1"/>
  <c r="GG246" i="11" s="1"/>
  <c r="GG247" i="11" s="1"/>
  <c r="GG248" i="11" s="1"/>
  <c r="GG249" i="11" s="1"/>
  <c r="GG250" i="11" s="1"/>
  <c r="GG251" i="11" s="1"/>
  <c r="GH228" i="11" s="1"/>
  <c r="GH229" i="11" s="1"/>
  <c r="GH230" i="11" s="1"/>
  <c r="GH231" i="11" s="1"/>
  <c r="GH232" i="11" s="1"/>
  <c r="GH233" i="11" s="1"/>
  <c r="GH234" i="11" s="1"/>
  <c r="GH235" i="11" s="1"/>
  <c r="GH236" i="11" s="1"/>
  <c r="GH237" i="11" s="1"/>
  <c r="GH238" i="11" s="1"/>
  <c r="GH239" i="11" s="1"/>
  <c r="GH240" i="11" s="1"/>
  <c r="GH241" i="11" s="1"/>
  <c r="GH242" i="11" s="1"/>
  <c r="GH243" i="11" s="1"/>
  <c r="GH244" i="11" s="1"/>
  <c r="GH245" i="11" s="1"/>
  <c r="GH246" i="11" s="1"/>
  <c r="GH247" i="11" s="1"/>
  <c r="GH248" i="11" s="1"/>
  <c r="GH249" i="11" s="1"/>
  <c r="GH250" i="11" s="1"/>
  <c r="GH251" i="11" s="1"/>
  <c r="FD259" i="11" s="1"/>
  <c r="FD260" i="11" s="1"/>
  <c r="FD261" i="11" s="1"/>
  <c r="FD262" i="11" s="1"/>
  <c r="FD263" i="11" s="1"/>
  <c r="FD264" i="11" s="1"/>
  <c r="FD265" i="11" s="1"/>
  <c r="FD266" i="11" s="1"/>
  <c r="FD267" i="11" s="1"/>
  <c r="FD268" i="11" s="1"/>
  <c r="FD269" i="11" s="1"/>
  <c r="FD270" i="11" s="1"/>
  <c r="FD271" i="11" s="1"/>
  <c r="FD272" i="11" s="1"/>
  <c r="FD273" i="11" s="1"/>
  <c r="FD274" i="11" s="1"/>
  <c r="FD275" i="11" s="1"/>
  <c r="FD276" i="11" s="1"/>
  <c r="FD277" i="11" s="1"/>
  <c r="FD278" i="11" s="1"/>
  <c r="FD279" i="11" s="1"/>
  <c r="FD280" i="11" s="1"/>
  <c r="FD281" i="11" s="1"/>
  <c r="FD282" i="11" s="1"/>
  <c r="FE259" i="11" s="1"/>
  <c r="FE260" i="11" s="1"/>
  <c r="FE261" i="11" s="1"/>
  <c r="FE262" i="11" s="1"/>
  <c r="FE263" i="11" s="1"/>
  <c r="FE264" i="11" s="1"/>
  <c r="FE265" i="11" s="1"/>
  <c r="FE266" i="11" s="1"/>
  <c r="FE267" i="11" s="1"/>
  <c r="FE268" i="11" s="1"/>
  <c r="FE269" i="11" s="1"/>
  <c r="FE270" i="11" s="1"/>
  <c r="FE271" i="11" s="1"/>
  <c r="FE272" i="11" s="1"/>
  <c r="FE273" i="11" s="1"/>
  <c r="FE274" i="11" s="1"/>
  <c r="FE275" i="11" s="1"/>
  <c r="FE276" i="11" s="1"/>
  <c r="FE277" i="11" s="1"/>
  <c r="FE278" i="11" s="1"/>
  <c r="FE279" i="11" s="1"/>
  <c r="FE280" i="11" s="1"/>
  <c r="FE281" i="11" s="1"/>
  <c r="FE282" i="11" s="1"/>
  <c r="FF259" i="11" s="1"/>
  <c r="FF260" i="11" s="1"/>
  <c r="FF261" i="11" s="1"/>
  <c r="FF262" i="11" s="1"/>
  <c r="FF263" i="11" s="1"/>
  <c r="FF264" i="11" s="1"/>
  <c r="FF265" i="11" s="1"/>
  <c r="FF266" i="11" s="1"/>
  <c r="FF267" i="11" s="1"/>
  <c r="FF268" i="11" s="1"/>
  <c r="FF269" i="11" s="1"/>
  <c r="FF270" i="11" s="1"/>
  <c r="FF271" i="11" s="1"/>
  <c r="FF272" i="11" s="1"/>
  <c r="FF273" i="11" s="1"/>
  <c r="FF274" i="11" s="1"/>
  <c r="FF275" i="11" s="1"/>
  <c r="FF276" i="11" s="1"/>
  <c r="FF277" i="11" s="1"/>
  <c r="FF278" i="11" s="1"/>
  <c r="FF279" i="11" s="1"/>
  <c r="FF280" i="11" s="1"/>
  <c r="FF281" i="11" s="1"/>
  <c r="FF282" i="11" s="1"/>
  <c r="FG259" i="11" s="1"/>
  <c r="FG260" i="11" s="1"/>
  <c r="FG261" i="11" s="1"/>
  <c r="FG262" i="11" s="1"/>
  <c r="FG263" i="11" s="1"/>
  <c r="FG264" i="11" s="1"/>
  <c r="FG265" i="11" s="1"/>
  <c r="FG266" i="11" s="1"/>
  <c r="FG267" i="11" s="1"/>
  <c r="FG268" i="11" s="1"/>
  <c r="FG269" i="11" s="1"/>
  <c r="FG270" i="11" s="1"/>
  <c r="FG271" i="11" s="1"/>
  <c r="FG272" i="11" s="1"/>
  <c r="FG273" i="11" s="1"/>
  <c r="FG274" i="11" s="1"/>
  <c r="FG275" i="11" s="1"/>
  <c r="FG276" i="11" s="1"/>
  <c r="FG277" i="11" s="1"/>
  <c r="FG278" i="11" s="1"/>
  <c r="FG279" i="11" s="1"/>
  <c r="FG280" i="11" s="1"/>
  <c r="FG281" i="11" s="1"/>
  <c r="FG282" i="11" s="1"/>
  <c r="FH259" i="11" s="1"/>
  <c r="FH260" i="11" s="1"/>
  <c r="FH261" i="11" s="1"/>
  <c r="FH262" i="11" s="1"/>
  <c r="FH263" i="11" s="1"/>
  <c r="FH264" i="11" s="1"/>
  <c r="FH265" i="11" s="1"/>
  <c r="FH266" i="11" s="1"/>
  <c r="FH267" i="11" s="1"/>
  <c r="FH268" i="11" s="1"/>
  <c r="FH269" i="11" s="1"/>
  <c r="FH270" i="11" s="1"/>
  <c r="FH271" i="11" s="1"/>
  <c r="FH272" i="11" s="1"/>
  <c r="FH273" i="11" s="1"/>
  <c r="FH274" i="11" s="1"/>
  <c r="FH275" i="11" s="1"/>
  <c r="FH276" i="11" s="1"/>
  <c r="FH277" i="11" s="1"/>
  <c r="FH278" i="11" s="1"/>
  <c r="FH279" i="11" s="1"/>
  <c r="FH280" i="11" s="1"/>
  <c r="FH281" i="11" s="1"/>
  <c r="FH282" i="11" s="1"/>
  <c r="FI259" i="11" s="1"/>
  <c r="FI260" i="11" s="1"/>
  <c r="FI261" i="11" s="1"/>
  <c r="FI262" i="11" s="1"/>
  <c r="FI263" i="11" s="1"/>
  <c r="FI264" i="11" s="1"/>
  <c r="FI265" i="11" s="1"/>
  <c r="FI266" i="11" s="1"/>
  <c r="FI267" i="11" s="1"/>
  <c r="FI268" i="11" s="1"/>
  <c r="FI269" i="11" s="1"/>
  <c r="FI270" i="11" s="1"/>
  <c r="FI271" i="11" s="1"/>
  <c r="FI272" i="11" s="1"/>
  <c r="FI273" i="11" s="1"/>
  <c r="FI274" i="11" s="1"/>
  <c r="FI275" i="11" s="1"/>
  <c r="FI276" i="11" s="1"/>
  <c r="FI277" i="11" s="1"/>
  <c r="FI278" i="11" s="1"/>
  <c r="FI279" i="11" s="1"/>
  <c r="FI280" i="11" s="1"/>
  <c r="FI281" i="11" s="1"/>
  <c r="FI282" i="11" s="1"/>
  <c r="FJ259" i="11" s="1"/>
  <c r="FJ260" i="11" s="1"/>
  <c r="FJ261" i="11" s="1"/>
  <c r="FJ262" i="11" s="1"/>
  <c r="FJ263" i="11" s="1"/>
  <c r="FJ264" i="11" s="1"/>
  <c r="FJ265" i="11" s="1"/>
  <c r="FJ266" i="11" s="1"/>
  <c r="FJ267" i="11" s="1"/>
  <c r="FJ268" i="11" s="1"/>
  <c r="FJ269" i="11" s="1"/>
  <c r="FJ270" i="11" s="1"/>
  <c r="FJ271" i="11" s="1"/>
  <c r="FJ272" i="11" s="1"/>
  <c r="FJ273" i="11" s="1"/>
  <c r="FJ274" i="11" s="1"/>
  <c r="FJ275" i="11" s="1"/>
  <c r="FJ276" i="11" s="1"/>
  <c r="FJ277" i="11" s="1"/>
  <c r="FJ278" i="11" s="1"/>
  <c r="FJ279" i="11" s="1"/>
  <c r="FJ280" i="11" s="1"/>
  <c r="FJ281" i="11" s="1"/>
  <c r="FJ282" i="11" s="1"/>
  <c r="FK259" i="11" s="1"/>
  <c r="FK260" i="11" s="1"/>
  <c r="FK261" i="11" s="1"/>
  <c r="FK262" i="11" s="1"/>
  <c r="FK263" i="11" s="1"/>
  <c r="FK264" i="11" s="1"/>
  <c r="FK265" i="11" s="1"/>
  <c r="FK266" i="11" s="1"/>
  <c r="FK267" i="11" s="1"/>
  <c r="FK268" i="11" s="1"/>
  <c r="FK269" i="11" s="1"/>
  <c r="FK270" i="11" s="1"/>
  <c r="FK271" i="11" s="1"/>
  <c r="FK272" i="11" s="1"/>
  <c r="FK273" i="11" s="1"/>
  <c r="FK274" i="11" s="1"/>
  <c r="FK275" i="11" s="1"/>
  <c r="FK276" i="11" s="1"/>
  <c r="FK277" i="11" s="1"/>
  <c r="FK278" i="11" s="1"/>
  <c r="FK279" i="11" s="1"/>
  <c r="FK280" i="11" s="1"/>
  <c r="FK281" i="11" s="1"/>
  <c r="FK282" i="11" s="1"/>
  <c r="FL259" i="11" s="1"/>
  <c r="FL260" i="11" s="1"/>
  <c r="FL261" i="11" s="1"/>
  <c r="FL262" i="11" s="1"/>
  <c r="FL263" i="11" s="1"/>
  <c r="FL264" i="11" s="1"/>
  <c r="FL265" i="11" s="1"/>
  <c r="FL266" i="11" s="1"/>
  <c r="FL267" i="11" s="1"/>
  <c r="FL268" i="11" s="1"/>
  <c r="FL269" i="11" s="1"/>
  <c r="FL270" i="11" s="1"/>
  <c r="FL271" i="11" s="1"/>
  <c r="FL272" i="11" s="1"/>
  <c r="FL273" i="11" s="1"/>
  <c r="FL274" i="11" s="1"/>
  <c r="FL275" i="11" s="1"/>
  <c r="FL276" i="11" s="1"/>
  <c r="FL277" i="11" s="1"/>
  <c r="FL278" i="11" s="1"/>
  <c r="FL279" i="11" s="1"/>
  <c r="FL280" i="11" s="1"/>
  <c r="FL281" i="11" s="1"/>
  <c r="FL282" i="11" s="1"/>
  <c r="FM259" i="11" s="1"/>
  <c r="FM260" i="11" s="1"/>
  <c r="FM261" i="11" s="1"/>
  <c r="FM262" i="11" s="1"/>
  <c r="FM263" i="11" s="1"/>
  <c r="FM264" i="11" s="1"/>
  <c r="FM265" i="11" s="1"/>
  <c r="FM266" i="11" s="1"/>
  <c r="FM267" i="11" s="1"/>
  <c r="FM268" i="11" s="1"/>
  <c r="FM269" i="11" s="1"/>
  <c r="FM270" i="11" s="1"/>
  <c r="FM271" i="11" s="1"/>
  <c r="FM272" i="11" s="1"/>
  <c r="FM273" i="11" s="1"/>
  <c r="FM274" i="11" s="1"/>
  <c r="FM275" i="11" s="1"/>
  <c r="FM276" i="11" s="1"/>
  <c r="FM277" i="11" s="1"/>
  <c r="FM278" i="11" s="1"/>
  <c r="FM279" i="11" s="1"/>
  <c r="FM280" i="11" s="1"/>
  <c r="FM281" i="11" s="1"/>
  <c r="FM282" i="11" s="1"/>
  <c r="FN259" i="11" s="1"/>
  <c r="FN260" i="11" s="1"/>
  <c r="FN261" i="11" s="1"/>
  <c r="FN262" i="11" s="1"/>
  <c r="FN263" i="11" s="1"/>
  <c r="FN264" i="11" s="1"/>
  <c r="FN265" i="11" s="1"/>
  <c r="FN266" i="11" s="1"/>
  <c r="FN267" i="11" s="1"/>
  <c r="FN268" i="11" s="1"/>
  <c r="FN269" i="11" s="1"/>
  <c r="FN270" i="11" s="1"/>
  <c r="FN271" i="11" s="1"/>
  <c r="FN272" i="11" s="1"/>
  <c r="FN273" i="11" s="1"/>
  <c r="FN274" i="11" s="1"/>
  <c r="FN275" i="11" s="1"/>
  <c r="FN276" i="11" s="1"/>
  <c r="FN277" i="11" s="1"/>
  <c r="FN278" i="11" s="1"/>
  <c r="FN279" i="11" s="1"/>
  <c r="FN280" i="11" s="1"/>
  <c r="FN281" i="11" s="1"/>
  <c r="FN282" i="11" s="1"/>
  <c r="FO259" i="11" s="1"/>
  <c r="FO260" i="11" s="1"/>
  <c r="FO261" i="11" s="1"/>
  <c r="FO262" i="11" s="1"/>
  <c r="FO263" i="11" s="1"/>
  <c r="FO264" i="11" s="1"/>
  <c r="FO265" i="11" s="1"/>
  <c r="FO266" i="11" s="1"/>
  <c r="FO267" i="11" s="1"/>
  <c r="FO268" i="11" s="1"/>
  <c r="FO269" i="11" s="1"/>
  <c r="FO270" i="11" s="1"/>
  <c r="FO271" i="11" s="1"/>
  <c r="FO272" i="11" s="1"/>
  <c r="FO273" i="11" s="1"/>
  <c r="FO274" i="11" s="1"/>
  <c r="FO275" i="11" s="1"/>
  <c r="FO276" i="11" s="1"/>
  <c r="FO277" i="11" s="1"/>
  <c r="FO278" i="11" s="1"/>
  <c r="FO279" i="11" s="1"/>
  <c r="FO280" i="11" s="1"/>
  <c r="FO281" i="11" s="1"/>
  <c r="FO282" i="11" s="1"/>
  <c r="FP259" i="11" s="1"/>
  <c r="FP260" i="11" s="1"/>
  <c r="FP261" i="11" s="1"/>
  <c r="FP262" i="11" s="1"/>
  <c r="FP263" i="11" s="1"/>
  <c r="FP264" i="11" s="1"/>
  <c r="FP265" i="11" s="1"/>
  <c r="FP266" i="11" s="1"/>
  <c r="FP267" i="11" s="1"/>
  <c r="FP268" i="11" s="1"/>
  <c r="FP269" i="11" s="1"/>
  <c r="FP270" i="11" s="1"/>
  <c r="FP271" i="11" s="1"/>
  <c r="FP272" i="11" s="1"/>
  <c r="FP273" i="11" s="1"/>
  <c r="FP274" i="11" s="1"/>
  <c r="FP275" i="11" s="1"/>
  <c r="FP276" i="11" s="1"/>
  <c r="FP277" i="11" s="1"/>
  <c r="FP278" i="11" s="1"/>
  <c r="FP279" i="11" s="1"/>
  <c r="FP280" i="11" s="1"/>
  <c r="FP281" i="11" s="1"/>
  <c r="FP282" i="11" s="1"/>
  <c r="FQ259" i="11" s="1"/>
  <c r="FQ260" i="11" s="1"/>
  <c r="FQ261" i="11" s="1"/>
  <c r="FQ262" i="11" s="1"/>
  <c r="FQ263" i="11" s="1"/>
  <c r="FQ264" i="11" s="1"/>
  <c r="FQ265" i="11" s="1"/>
  <c r="FQ266" i="11" s="1"/>
  <c r="FQ267" i="11" s="1"/>
  <c r="FQ268" i="11" s="1"/>
  <c r="FQ269" i="11" s="1"/>
  <c r="FQ270" i="11" s="1"/>
  <c r="FQ271" i="11" s="1"/>
  <c r="FQ272" i="11" s="1"/>
  <c r="FQ273" i="11" s="1"/>
  <c r="FQ274" i="11" s="1"/>
  <c r="FQ275" i="11" s="1"/>
  <c r="FQ276" i="11" s="1"/>
  <c r="FQ277" i="11" s="1"/>
  <c r="FQ278" i="11" s="1"/>
  <c r="FQ279" i="11" s="1"/>
  <c r="FQ280" i="11" s="1"/>
  <c r="FQ281" i="11" s="1"/>
  <c r="FQ282" i="11" s="1"/>
  <c r="FR259" i="11" s="1"/>
  <c r="FR260" i="11" s="1"/>
  <c r="FR261" i="11" s="1"/>
  <c r="FR262" i="11" s="1"/>
  <c r="FR263" i="11" s="1"/>
  <c r="FR264" i="11" s="1"/>
  <c r="FR265" i="11" s="1"/>
  <c r="FR266" i="11" s="1"/>
  <c r="FR267" i="11" s="1"/>
  <c r="FR268" i="11" s="1"/>
  <c r="FR269" i="11" s="1"/>
  <c r="FR270" i="11" s="1"/>
  <c r="FR271" i="11" s="1"/>
  <c r="FR272" i="11" s="1"/>
  <c r="FR273" i="11" s="1"/>
  <c r="FR274" i="11" s="1"/>
  <c r="FR275" i="11" s="1"/>
  <c r="FR276" i="11" s="1"/>
  <c r="FR277" i="11" s="1"/>
  <c r="FR278" i="11" s="1"/>
  <c r="FR279" i="11" s="1"/>
  <c r="FR280" i="11" s="1"/>
  <c r="FR281" i="11" s="1"/>
  <c r="FR282" i="11" s="1"/>
  <c r="FS259" i="11" s="1"/>
  <c r="FS260" i="11" s="1"/>
  <c r="FS261" i="11" s="1"/>
  <c r="FS262" i="11" s="1"/>
  <c r="FS263" i="11" s="1"/>
  <c r="FS264" i="11" s="1"/>
  <c r="FS265" i="11" s="1"/>
  <c r="FS266" i="11" s="1"/>
  <c r="FS267" i="11" s="1"/>
  <c r="FS268" i="11" s="1"/>
  <c r="FS269" i="11" s="1"/>
  <c r="FS270" i="11" s="1"/>
  <c r="FS271" i="11" s="1"/>
  <c r="FS272" i="11" s="1"/>
  <c r="FS273" i="11" s="1"/>
  <c r="FS274" i="11" s="1"/>
  <c r="FS275" i="11" s="1"/>
  <c r="FS276" i="11" s="1"/>
  <c r="FS277" i="11" s="1"/>
  <c r="FS278" i="11" s="1"/>
  <c r="FS279" i="11" s="1"/>
  <c r="FS280" i="11" s="1"/>
  <c r="FS281" i="11" s="1"/>
  <c r="FS282" i="11" s="1"/>
  <c r="FT259" i="11" s="1"/>
  <c r="FT260" i="11" s="1"/>
  <c r="FT261" i="11" s="1"/>
  <c r="FT262" i="11" s="1"/>
  <c r="FT263" i="11" s="1"/>
  <c r="FT264" i="11" s="1"/>
  <c r="FT265" i="11" s="1"/>
  <c r="FT266" i="11" s="1"/>
  <c r="FT267" i="11" s="1"/>
  <c r="FT268" i="11" s="1"/>
  <c r="FT269" i="11" s="1"/>
  <c r="FT270" i="11" s="1"/>
  <c r="FT271" i="11" s="1"/>
  <c r="FT272" i="11" s="1"/>
  <c r="FT273" i="11" s="1"/>
  <c r="FT274" i="11" s="1"/>
  <c r="FT275" i="11" s="1"/>
  <c r="FT276" i="11" s="1"/>
  <c r="FT277" i="11" s="1"/>
  <c r="FT278" i="11" s="1"/>
  <c r="FT279" i="11" s="1"/>
  <c r="FT280" i="11" s="1"/>
  <c r="FT281" i="11" s="1"/>
  <c r="FT282" i="11" s="1"/>
  <c r="FU259" i="11" s="1"/>
  <c r="FU260" i="11" s="1"/>
  <c r="FU261" i="11" s="1"/>
  <c r="FU262" i="11" s="1"/>
  <c r="FU263" i="11" s="1"/>
  <c r="FU264" i="11" s="1"/>
  <c r="FU265" i="11" s="1"/>
  <c r="FU266" i="11" s="1"/>
  <c r="FU267" i="11" s="1"/>
  <c r="FU268" i="11" s="1"/>
  <c r="FU269" i="11" s="1"/>
  <c r="FU270" i="11" s="1"/>
  <c r="FU271" i="11" s="1"/>
  <c r="FU272" i="11" s="1"/>
  <c r="FU273" i="11" s="1"/>
  <c r="FU274" i="11" s="1"/>
  <c r="FU275" i="11" s="1"/>
  <c r="FU276" i="11" s="1"/>
  <c r="FU277" i="11" s="1"/>
  <c r="FU278" i="11" s="1"/>
  <c r="FU279" i="11" s="1"/>
  <c r="FU280" i="11" s="1"/>
  <c r="FU281" i="11" s="1"/>
  <c r="FU282" i="11" s="1"/>
  <c r="FV259" i="11" s="1"/>
  <c r="FV260" i="11" s="1"/>
  <c r="FV261" i="11" s="1"/>
  <c r="FV262" i="11" s="1"/>
  <c r="FV263" i="11" s="1"/>
  <c r="FV264" i="11" s="1"/>
  <c r="FV265" i="11" s="1"/>
  <c r="FV266" i="11" s="1"/>
  <c r="FV267" i="11" s="1"/>
  <c r="FV268" i="11" s="1"/>
  <c r="FV269" i="11" s="1"/>
  <c r="FV270" i="11" s="1"/>
  <c r="FV271" i="11" s="1"/>
  <c r="FV272" i="11" s="1"/>
  <c r="FV273" i="11" s="1"/>
  <c r="FV274" i="11" s="1"/>
  <c r="FV275" i="11" s="1"/>
  <c r="FV276" i="11" s="1"/>
  <c r="FV277" i="11" s="1"/>
  <c r="FV278" i="11" s="1"/>
  <c r="FV279" i="11" s="1"/>
  <c r="FV280" i="11" s="1"/>
  <c r="FV281" i="11" s="1"/>
  <c r="FV282" i="11" s="1"/>
  <c r="FW259" i="11" s="1"/>
  <c r="FW260" i="11" s="1"/>
  <c r="FW261" i="11" s="1"/>
  <c r="FW262" i="11" s="1"/>
  <c r="FW263" i="11" s="1"/>
  <c r="FW264" i="11" s="1"/>
  <c r="FW265" i="11" s="1"/>
  <c r="FW266" i="11" s="1"/>
  <c r="FW267" i="11" s="1"/>
  <c r="FW268" i="11" s="1"/>
  <c r="FW269" i="11" s="1"/>
  <c r="FW270" i="11" s="1"/>
  <c r="FW271" i="11" s="1"/>
  <c r="FW272" i="11" s="1"/>
  <c r="FW273" i="11" s="1"/>
  <c r="FW274" i="11" s="1"/>
  <c r="FW275" i="11" s="1"/>
  <c r="FW276" i="11" s="1"/>
  <c r="FW277" i="11" s="1"/>
  <c r="FW278" i="11" s="1"/>
  <c r="FW279" i="11" s="1"/>
  <c r="FW280" i="11" s="1"/>
  <c r="FW281" i="11" s="1"/>
  <c r="FW282" i="11" s="1"/>
  <c r="FX259" i="11" s="1"/>
  <c r="FX260" i="11" s="1"/>
  <c r="FX261" i="11" s="1"/>
  <c r="FX262" i="11" s="1"/>
  <c r="FX263" i="11" s="1"/>
  <c r="FX264" i="11" s="1"/>
  <c r="FX265" i="11" s="1"/>
  <c r="FX266" i="11" s="1"/>
  <c r="FX267" i="11" s="1"/>
  <c r="FX268" i="11" s="1"/>
  <c r="FX269" i="11" s="1"/>
  <c r="FX270" i="11" s="1"/>
  <c r="FX271" i="11" s="1"/>
  <c r="FX272" i="11" s="1"/>
  <c r="FX273" i="11" s="1"/>
  <c r="FX274" i="11" s="1"/>
  <c r="FX275" i="11" s="1"/>
  <c r="FX276" i="11" s="1"/>
  <c r="FX277" i="11" s="1"/>
  <c r="FX278" i="11" s="1"/>
  <c r="FX279" i="11" s="1"/>
  <c r="FX280" i="11" s="1"/>
  <c r="FX281" i="11" s="1"/>
  <c r="FX282" i="11" s="1"/>
  <c r="FY259" i="11" s="1"/>
  <c r="FY260" i="11" s="1"/>
  <c r="FY261" i="11" s="1"/>
  <c r="FY262" i="11" s="1"/>
  <c r="FY263" i="11" s="1"/>
  <c r="FY264" i="11" s="1"/>
  <c r="FY265" i="11" s="1"/>
  <c r="FY266" i="11" s="1"/>
  <c r="FY267" i="11" s="1"/>
  <c r="FY268" i="11" s="1"/>
  <c r="FY269" i="11" s="1"/>
  <c r="FY270" i="11" s="1"/>
  <c r="FY271" i="11" s="1"/>
  <c r="FY272" i="11" s="1"/>
  <c r="FY273" i="11" s="1"/>
  <c r="FY274" i="11" s="1"/>
  <c r="FY275" i="11" s="1"/>
  <c r="FY276" i="11" s="1"/>
  <c r="FY277" i="11" s="1"/>
  <c r="FY278" i="11" s="1"/>
  <c r="FY279" i="11" s="1"/>
  <c r="FY280" i="11" s="1"/>
  <c r="FY281" i="11" s="1"/>
  <c r="FY282" i="11" s="1"/>
  <c r="FZ259" i="11" s="1"/>
  <c r="FZ260" i="11" s="1"/>
  <c r="FZ261" i="11" s="1"/>
  <c r="FZ262" i="11" s="1"/>
  <c r="FZ263" i="11" s="1"/>
  <c r="FZ264" i="11" s="1"/>
  <c r="FZ265" i="11" s="1"/>
  <c r="FZ266" i="11" s="1"/>
  <c r="FZ267" i="11" s="1"/>
  <c r="FZ268" i="11" s="1"/>
  <c r="FZ269" i="11" s="1"/>
  <c r="FZ270" i="11" s="1"/>
  <c r="FZ271" i="11" s="1"/>
  <c r="FZ272" i="11" s="1"/>
  <c r="FZ273" i="11" s="1"/>
  <c r="FZ274" i="11" s="1"/>
  <c r="FZ275" i="11" s="1"/>
  <c r="FZ276" i="11" s="1"/>
  <c r="FZ277" i="11" s="1"/>
  <c r="FZ278" i="11" s="1"/>
  <c r="FZ279" i="11" s="1"/>
  <c r="FZ280" i="11" s="1"/>
  <c r="FZ281" i="11" s="1"/>
  <c r="FZ282" i="11" s="1"/>
  <c r="GA259" i="11" s="1"/>
  <c r="GA260" i="11" s="1"/>
  <c r="GA261" i="11" s="1"/>
  <c r="GA262" i="11" s="1"/>
  <c r="GA263" i="11" s="1"/>
  <c r="GA264" i="11" s="1"/>
  <c r="GA265" i="11" s="1"/>
  <c r="GA266" i="11" s="1"/>
  <c r="GA267" i="11" s="1"/>
  <c r="GA268" i="11" s="1"/>
  <c r="GA269" i="11" s="1"/>
  <c r="GA270" i="11" s="1"/>
  <c r="GA271" i="11" s="1"/>
  <c r="GA272" i="11" s="1"/>
  <c r="GA273" i="11" s="1"/>
  <c r="GA274" i="11" s="1"/>
  <c r="GA275" i="11" s="1"/>
  <c r="GA276" i="11" s="1"/>
  <c r="GA277" i="11" s="1"/>
  <c r="GA278" i="11" s="1"/>
  <c r="GA279" i="11" s="1"/>
  <c r="GA280" i="11" s="1"/>
  <c r="GA281" i="11" s="1"/>
  <c r="GA282" i="11" s="1"/>
  <c r="GB259" i="11" s="1"/>
  <c r="GB260" i="11" s="1"/>
  <c r="GB261" i="11" s="1"/>
  <c r="GB262" i="11" s="1"/>
  <c r="GB263" i="11" s="1"/>
  <c r="GB264" i="11" s="1"/>
  <c r="GB265" i="11" s="1"/>
  <c r="GB266" i="11" s="1"/>
  <c r="GB267" i="11" s="1"/>
  <c r="GB268" i="11" s="1"/>
  <c r="GB269" i="11" s="1"/>
  <c r="GB270" i="11" s="1"/>
  <c r="GB271" i="11" s="1"/>
  <c r="GB272" i="11" s="1"/>
  <c r="GB273" i="11" s="1"/>
  <c r="GB274" i="11" s="1"/>
  <c r="GB275" i="11" s="1"/>
  <c r="GB276" i="11" s="1"/>
  <c r="GB277" i="11" s="1"/>
  <c r="GB278" i="11" s="1"/>
  <c r="GB279" i="11" s="1"/>
  <c r="GB280" i="11" s="1"/>
  <c r="GB281" i="11" s="1"/>
  <c r="GB282" i="11" s="1"/>
  <c r="GC259" i="11" s="1"/>
  <c r="GC260" i="11" s="1"/>
  <c r="GC261" i="11" s="1"/>
  <c r="GC262" i="11" s="1"/>
  <c r="GC263" i="11" s="1"/>
  <c r="GC264" i="11" s="1"/>
  <c r="GC265" i="11" s="1"/>
  <c r="GC266" i="11" s="1"/>
  <c r="GC267" i="11" s="1"/>
  <c r="GC268" i="11" s="1"/>
  <c r="GC269" i="11" s="1"/>
  <c r="GC270" i="11" s="1"/>
  <c r="GC271" i="11" s="1"/>
  <c r="GC272" i="11" s="1"/>
  <c r="GC273" i="11" s="1"/>
  <c r="GC274" i="11" s="1"/>
  <c r="GC275" i="11" s="1"/>
  <c r="GC276" i="11" s="1"/>
  <c r="GC277" i="11" s="1"/>
  <c r="GC278" i="11" s="1"/>
  <c r="GC279" i="11" s="1"/>
  <c r="GC280" i="11" s="1"/>
  <c r="GC281" i="11" s="1"/>
  <c r="GC282" i="11" s="1"/>
  <c r="GD259" i="11" s="1"/>
  <c r="GD260" i="11" s="1"/>
  <c r="GD261" i="11" s="1"/>
  <c r="GD262" i="11" s="1"/>
  <c r="GD263" i="11" s="1"/>
  <c r="GD264" i="11" s="1"/>
  <c r="GD265" i="11" s="1"/>
  <c r="GD266" i="11" s="1"/>
  <c r="GD267" i="11" s="1"/>
  <c r="GD268" i="11" s="1"/>
  <c r="GD269" i="11" s="1"/>
  <c r="GD270" i="11" s="1"/>
  <c r="GD271" i="11" s="1"/>
  <c r="GD272" i="11" s="1"/>
  <c r="GD273" i="11" s="1"/>
  <c r="GD274" i="11" s="1"/>
  <c r="GD275" i="11" s="1"/>
  <c r="GD276" i="11" s="1"/>
  <c r="GD277" i="11" s="1"/>
  <c r="GD278" i="11" s="1"/>
  <c r="GD279" i="11" s="1"/>
  <c r="GD280" i="11" s="1"/>
  <c r="GD281" i="11" s="1"/>
  <c r="GD282" i="11" s="1"/>
  <c r="GE259" i="11" s="1"/>
  <c r="GE260" i="11" s="1"/>
  <c r="GE261" i="11" s="1"/>
  <c r="GE262" i="11" s="1"/>
  <c r="GE263" i="11" s="1"/>
  <c r="GE264" i="11" s="1"/>
  <c r="GE265" i="11" s="1"/>
  <c r="GE266" i="11" s="1"/>
  <c r="GE267" i="11" s="1"/>
  <c r="GE268" i="11" s="1"/>
  <c r="GE269" i="11" s="1"/>
  <c r="GE270" i="11" s="1"/>
  <c r="GE271" i="11" s="1"/>
  <c r="GE272" i="11" s="1"/>
  <c r="GE273" i="11" s="1"/>
  <c r="GE274" i="11" s="1"/>
  <c r="GE275" i="11" s="1"/>
  <c r="GE276" i="11" s="1"/>
  <c r="GE277" i="11" s="1"/>
  <c r="GE278" i="11" s="1"/>
  <c r="GE279" i="11" s="1"/>
  <c r="GE280" i="11" s="1"/>
  <c r="GE281" i="11" s="1"/>
  <c r="GE282" i="11" s="1"/>
  <c r="GF259" i="11" s="1"/>
  <c r="GF260" i="11" s="1"/>
  <c r="GF261" i="11" s="1"/>
  <c r="GF262" i="11" s="1"/>
  <c r="GF263" i="11" s="1"/>
  <c r="GF264" i="11" s="1"/>
  <c r="GF265" i="11" s="1"/>
  <c r="GF266" i="11" s="1"/>
  <c r="GF267" i="11" s="1"/>
  <c r="GF268" i="11" s="1"/>
  <c r="GF269" i="11" s="1"/>
  <c r="GF270" i="11" s="1"/>
  <c r="GF271" i="11" s="1"/>
  <c r="GF272" i="11" s="1"/>
  <c r="GF273" i="11" s="1"/>
  <c r="GF274" i="11" s="1"/>
  <c r="GF275" i="11" s="1"/>
  <c r="GF276" i="11" s="1"/>
  <c r="GF277" i="11" s="1"/>
  <c r="GF278" i="11" s="1"/>
  <c r="GF279" i="11" s="1"/>
  <c r="GF280" i="11" s="1"/>
  <c r="GF281" i="11" s="1"/>
  <c r="GF282" i="11" s="1"/>
  <c r="GG259" i="11" s="1"/>
  <c r="GG260" i="11" s="1"/>
  <c r="GG261" i="11" s="1"/>
  <c r="GG262" i="11" s="1"/>
  <c r="GG263" i="11" s="1"/>
  <c r="GG264" i="11" s="1"/>
  <c r="GG265" i="11" s="1"/>
  <c r="GG266" i="11" s="1"/>
  <c r="GG267" i="11" s="1"/>
  <c r="GG268" i="11" s="1"/>
  <c r="GG269" i="11" s="1"/>
  <c r="GG270" i="11" s="1"/>
  <c r="GG271" i="11" s="1"/>
  <c r="GG272" i="11" s="1"/>
  <c r="GG273" i="11" s="1"/>
  <c r="GG274" i="11" s="1"/>
  <c r="GG275" i="11" s="1"/>
  <c r="GG276" i="11" s="1"/>
  <c r="GG277" i="11" s="1"/>
  <c r="GG278" i="11" s="1"/>
  <c r="GG279" i="11" s="1"/>
  <c r="GG280" i="11" s="1"/>
  <c r="GG281" i="11" s="1"/>
  <c r="GG282" i="11" s="1"/>
  <c r="FD290" i="11" s="1"/>
  <c r="FD291" i="11" s="1"/>
  <c r="FD292" i="11" s="1"/>
  <c r="FD293" i="11" s="1"/>
  <c r="FD294" i="11" s="1"/>
  <c r="FD295" i="11" s="1"/>
  <c r="FD296" i="11" s="1"/>
  <c r="FD297" i="11" s="1"/>
  <c r="FD298" i="11" s="1"/>
  <c r="FD299" i="11" s="1"/>
  <c r="FD300" i="11" s="1"/>
  <c r="FD301" i="11" s="1"/>
  <c r="FD302" i="11" s="1"/>
  <c r="FD303" i="11" s="1"/>
  <c r="FD304" i="11" s="1"/>
  <c r="FD305" i="11" s="1"/>
  <c r="FD306" i="11" s="1"/>
  <c r="FD307" i="11" s="1"/>
  <c r="FD308" i="11" s="1"/>
  <c r="FD309" i="11" s="1"/>
  <c r="FD310" i="11" s="1"/>
  <c r="FD311" i="11" s="1"/>
  <c r="FD312" i="11" s="1"/>
  <c r="FD313" i="11" s="1"/>
  <c r="FE290" i="11" s="1"/>
  <c r="FE291" i="11" s="1"/>
  <c r="FE292" i="11" s="1"/>
  <c r="FE293" i="11" s="1"/>
  <c r="FE294" i="11" s="1"/>
  <c r="FE295" i="11" s="1"/>
  <c r="FE296" i="11" s="1"/>
  <c r="FE297" i="11" s="1"/>
  <c r="FE298" i="11" s="1"/>
  <c r="FE299" i="11" s="1"/>
  <c r="FE300" i="11" s="1"/>
  <c r="FE301" i="11" s="1"/>
  <c r="FE302" i="11" s="1"/>
  <c r="FE303" i="11" s="1"/>
  <c r="FE304" i="11" s="1"/>
  <c r="FE305" i="11" s="1"/>
  <c r="FE306" i="11" s="1"/>
  <c r="FE307" i="11" s="1"/>
  <c r="FE308" i="11" s="1"/>
  <c r="FE309" i="11" s="1"/>
  <c r="FE310" i="11" s="1"/>
  <c r="FE311" i="11" s="1"/>
  <c r="FE312" i="11" s="1"/>
  <c r="FE313" i="11" s="1"/>
  <c r="FF290" i="11" s="1"/>
  <c r="FF291" i="11" s="1"/>
  <c r="FF292" i="11" s="1"/>
  <c r="FF293" i="11" s="1"/>
  <c r="FF294" i="11" s="1"/>
  <c r="FF295" i="11" s="1"/>
  <c r="FF296" i="11" s="1"/>
  <c r="FF297" i="11" s="1"/>
  <c r="FF298" i="11" s="1"/>
  <c r="FF299" i="11" s="1"/>
  <c r="FF300" i="11" s="1"/>
  <c r="FF301" i="11" s="1"/>
  <c r="FF302" i="11" s="1"/>
  <c r="FF303" i="11" s="1"/>
  <c r="FF304" i="11" s="1"/>
  <c r="FF305" i="11" s="1"/>
  <c r="FF306" i="11" s="1"/>
  <c r="FF307" i="11" s="1"/>
  <c r="FF308" i="11" s="1"/>
  <c r="FF309" i="11" s="1"/>
  <c r="FF310" i="11" s="1"/>
  <c r="FF311" i="11" s="1"/>
  <c r="FF312" i="11" s="1"/>
  <c r="FF313" i="11" s="1"/>
  <c r="FG290" i="11" s="1"/>
  <c r="FG291" i="11" s="1"/>
  <c r="FG292" i="11" s="1"/>
  <c r="FG293" i="11" s="1"/>
  <c r="FG294" i="11" s="1"/>
  <c r="FG295" i="11" s="1"/>
  <c r="FG296" i="11" s="1"/>
  <c r="FG297" i="11" s="1"/>
  <c r="FG298" i="11" s="1"/>
  <c r="FG299" i="11" s="1"/>
  <c r="FG300" i="11" s="1"/>
  <c r="FG301" i="11" s="1"/>
  <c r="FG302" i="11" s="1"/>
  <c r="FG303" i="11" s="1"/>
  <c r="FG304" i="11" s="1"/>
  <c r="FG305" i="11" s="1"/>
  <c r="FG306" i="11" s="1"/>
  <c r="FG307" i="11" s="1"/>
  <c r="FG308" i="11" s="1"/>
  <c r="FG309" i="11" s="1"/>
  <c r="FG310" i="11" s="1"/>
  <c r="FG311" i="11" s="1"/>
  <c r="FG312" i="11" s="1"/>
  <c r="FG313" i="11" s="1"/>
  <c r="FH290" i="11" s="1"/>
  <c r="FH291" i="11" s="1"/>
  <c r="FH292" i="11" s="1"/>
  <c r="FH293" i="11" s="1"/>
  <c r="FH294" i="11" s="1"/>
  <c r="FH295" i="11" s="1"/>
  <c r="FH296" i="11" s="1"/>
  <c r="FH297" i="11" s="1"/>
  <c r="FH298" i="11" s="1"/>
  <c r="FH299" i="11" s="1"/>
  <c r="FH300" i="11" s="1"/>
  <c r="FH301" i="11" s="1"/>
  <c r="FH302" i="11" s="1"/>
  <c r="FH303" i="11" s="1"/>
  <c r="FH304" i="11" s="1"/>
  <c r="FH305" i="11" s="1"/>
  <c r="FH306" i="11" s="1"/>
  <c r="FH307" i="11" s="1"/>
  <c r="FH308" i="11" s="1"/>
  <c r="FH309" i="11" s="1"/>
  <c r="FH310" i="11" s="1"/>
  <c r="FH311" i="11" s="1"/>
  <c r="FH312" i="11" s="1"/>
  <c r="FH313" i="11" s="1"/>
  <c r="FI290" i="11" s="1"/>
  <c r="FI291" i="11" s="1"/>
  <c r="FI292" i="11" s="1"/>
  <c r="FI293" i="11" s="1"/>
  <c r="FI294" i="11" s="1"/>
  <c r="FI295" i="11" s="1"/>
  <c r="FI296" i="11" s="1"/>
  <c r="FI297" i="11" s="1"/>
  <c r="FI298" i="11" s="1"/>
  <c r="FI299" i="11" s="1"/>
  <c r="FI300" i="11" s="1"/>
  <c r="FI301" i="11" s="1"/>
  <c r="FI302" i="11" s="1"/>
  <c r="FI303" i="11" s="1"/>
  <c r="FI304" i="11" s="1"/>
  <c r="FI305" i="11" s="1"/>
  <c r="FI306" i="11" s="1"/>
  <c r="FI307" i="11" s="1"/>
  <c r="FI308" i="11" s="1"/>
  <c r="FI309" i="11" s="1"/>
  <c r="FI310" i="11" s="1"/>
  <c r="FI311" i="11" s="1"/>
  <c r="FI312" i="11" s="1"/>
  <c r="FI313" i="11" s="1"/>
  <c r="FJ290" i="11" s="1"/>
  <c r="FJ291" i="11" s="1"/>
  <c r="FJ292" i="11" s="1"/>
  <c r="FJ293" i="11" s="1"/>
  <c r="FJ294" i="11" s="1"/>
  <c r="FJ295" i="11" s="1"/>
  <c r="FJ296" i="11" s="1"/>
  <c r="FJ297" i="11" s="1"/>
  <c r="FJ298" i="11" s="1"/>
  <c r="FJ299" i="11" s="1"/>
  <c r="FJ300" i="11" s="1"/>
  <c r="FJ301" i="11" s="1"/>
  <c r="FJ302" i="11" s="1"/>
  <c r="FJ303" i="11" s="1"/>
  <c r="FJ304" i="11" s="1"/>
  <c r="FJ305" i="11" s="1"/>
  <c r="FJ306" i="11" s="1"/>
  <c r="FJ307" i="11" s="1"/>
  <c r="FJ308" i="11" s="1"/>
  <c r="FJ309" i="11" s="1"/>
  <c r="FJ310" i="11" s="1"/>
  <c r="FJ311" i="11" s="1"/>
  <c r="FJ312" i="11" s="1"/>
  <c r="FJ313" i="11" s="1"/>
  <c r="FK290" i="11" s="1"/>
  <c r="FK291" i="11" s="1"/>
  <c r="FK292" i="11" s="1"/>
  <c r="FK293" i="11" s="1"/>
  <c r="FK294" i="11" s="1"/>
  <c r="FK295" i="11" s="1"/>
  <c r="FK296" i="11" s="1"/>
  <c r="FK297" i="11" s="1"/>
  <c r="FK298" i="11" s="1"/>
  <c r="FK299" i="11" s="1"/>
  <c r="FK300" i="11" s="1"/>
  <c r="FK301" i="11" s="1"/>
  <c r="FK302" i="11" s="1"/>
  <c r="FK303" i="11" s="1"/>
  <c r="FK304" i="11" s="1"/>
  <c r="FK305" i="11" s="1"/>
  <c r="FK306" i="11" s="1"/>
  <c r="FK307" i="11" s="1"/>
  <c r="FK308" i="11" s="1"/>
  <c r="FK309" i="11" s="1"/>
  <c r="FK310" i="11" s="1"/>
  <c r="FK311" i="11" s="1"/>
  <c r="FK312" i="11" s="1"/>
  <c r="FK313" i="11" s="1"/>
  <c r="FL290" i="11" s="1"/>
  <c r="FL291" i="11" s="1"/>
  <c r="FL292" i="11" s="1"/>
  <c r="FL293" i="11" s="1"/>
  <c r="FL294" i="11" s="1"/>
  <c r="FL295" i="11" s="1"/>
  <c r="FL296" i="11" s="1"/>
  <c r="FL297" i="11" s="1"/>
  <c r="FL298" i="11" s="1"/>
  <c r="FL299" i="11" s="1"/>
  <c r="FL300" i="11" s="1"/>
  <c r="FL301" i="11" s="1"/>
  <c r="FL302" i="11" s="1"/>
  <c r="FL303" i="11" s="1"/>
  <c r="FL304" i="11" s="1"/>
  <c r="FL305" i="11" s="1"/>
  <c r="FL306" i="11" s="1"/>
  <c r="FL307" i="11" s="1"/>
  <c r="FL308" i="11" s="1"/>
  <c r="FL309" i="11" s="1"/>
  <c r="FL310" i="11" s="1"/>
  <c r="FL311" i="11" s="1"/>
  <c r="FL312" i="11" s="1"/>
  <c r="FL313" i="11" s="1"/>
  <c r="FM290" i="11" s="1"/>
  <c r="FM291" i="11" s="1"/>
  <c r="FM292" i="11" s="1"/>
  <c r="FM293" i="11" s="1"/>
  <c r="FM294" i="11" s="1"/>
  <c r="FM295" i="11" s="1"/>
  <c r="FM296" i="11" s="1"/>
  <c r="FM297" i="11" s="1"/>
  <c r="FM298" i="11" s="1"/>
  <c r="FM299" i="11" s="1"/>
  <c r="FM300" i="11" s="1"/>
  <c r="FM301" i="11" s="1"/>
  <c r="FM302" i="11" s="1"/>
  <c r="FM303" i="11" s="1"/>
  <c r="FM304" i="11" s="1"/>
  <c r="FM305" i="11" s="1"/>
  <c r="FM306" i="11" s="1"/>
  <c r="FM307" i="11" s="1"/>
  <c r="FM308" i="11" s="1"/>
  <c r="FM309" i="11" s="1"/>
  <c r="FM310" i="11" s="1"/>
  <c r="FM311" i="11" s="1"/>
  <c r="FM312" i="11" s="1"/>
  <c r="FM313" i="11" s="1"/>
  <c r="FN290" i="11" s="1"/>
  <c r="FN291" i="11" s="1"/>
  <c r="FN292" i="11" s="1"/>
  <c r="FN293" i="11" s="1"/>
  <c r="FN294" i="11" s="1"/>
  <c r="FN295" i="11" s="1"/>
  <c r="FN296" i="11" s="1"/>
  <c r="FN297" i="11" s="1"/>
  <c r="FN298" i="11" s="1"/>
  <c r="FN299" i="11" s="1"/>
  <c r="FN300" i="11" s="1"/>
  <c r="FN301" i="11" s="1"/>
  <c r="FN302" i="11" s="1"/>
  <c r="FN303" i="11" s="1"/>
  <c r="FN304" i="11" s="1"/>
  <c r="FN305" i="11" s="1"/>
  <c r="FN306" i="11" s="1"/>
  <c r="FN307" i="11" s="1"/>
  <c r="FN308" i="11" s="1"/>
  <c r="FN309" i="11" s="1"/>
  <c r="FN310" i="11" s="1"/>
  <c r="FN311" i="11" s="1"/>
  <c r="FN312" i="11" s="1"/>
  <c r="FN313" i="11" s="1"/>
  <c r="FO290" i="11" s="1"/>
  <c r="FO291" i="11" s="1"/>
  <c r="FO292" i="11" s="1"/>
  <c r="FO293" i="11" s="1"/>
  <c r="FO294" i="11" s="1"/>
  <c r="FO295" i="11" s="1"/>
  <c r="FO296" i="11" s="1"/>
  <c r="FO297" i="11" s="1"/>
  <c r="FO298" i="11" s="1"/>
  <c r="FO299" i="11" s="1"/>
  <c r="FO300" i="11" s="1"/>
  <c r="FO301" i="11" s="1"/>
  <c r="FO302" i="11" s="1"/>
  <c r="FO303" i="11" s="1"/>
  <c r="FO304" i="11" s="1"/>
  <c r="FO305" i="11" s="1"/>
  <c r="FO306" i="11" s="1"/>
  <c r="FO307" i="11" s="1"/>
  <c r="FO308" i="11" s="1"/>
  <c r="FO309" i="11" s="1"/>
  <c r="FO310" i="11" s="1"/>
  <c r="FO311" i="11" s="1"/>
  <c r="FO312" i="11" s="1"/>
  <c r="FO313" i="11" s="1"/>
  <c r="FP290" i="11" s="1"/>
  <c r="FP291" i="11" s="1"/>
  <c r="FP292" i="11" s="1"/>
  <c r="FP293" i="11" s="1"/>
  <c r="FP294" i="11" s="1"/>
  <c r="FP295" i="11" s="1"/>
  <c r="FP296" i="11" s="1"/>
  <c r="FP297" i="11" s="1"/>
  <c r="FP298" i="11" s="1"/>
  <c r="FP299" i="11" s="1"/>
  <c r="FP300" i="11" s="1"/>
  <c r="FP301" i="11" s="1"/>
  <c r="FP302" i="11" s="1"/>
  <c r="FP303" i="11" s="1"/>
  <c r="FP304" i="11" s="1"/>
  <c r="FP305" i="11" s="1"/>
  <c r="FP306" i="11" s="1"/>
  <c r="FP307" i="11" s="1"/>
  <c r="FP308" i="11" s="1"/>
  <c r="FP309" i="11" s="1"/>
  <c r="FP310" i="11" s="1"/>
  <c r="FP311" i="11" s="1"/>
  <c r="FP312" i="11" s="1"/>
  <c r="FP313" i="11" s="1"/>
  <c r="FQ290" i="11" s="1"/>
  <c r="FQ291" i="11" s="1"/>
  <c r="FQ292" i="11" s="1"/>
  <c r="FQ293" i="11" s="1"/>
  <c r="FQ294" i="11" s="1"/>
  <c r="FQ295" i="11" s="1"/>
  <c r="FQ296" i="11" s="1"/>
  <c r="FQ297" i="11" s="1"/>
  <c r="FQ298" i="11" s="1"/>
  <c r="FQ299" i="11" s="1"/>
  <c r="FQ300" i="11" s="1"/>
  <c r="FQ301" i="11" s="1"/>
  <c r="FQ302" i="11" s="1"/>
  <c r="FQ303" i="11" s="1"/>
  <c r="FQ304" i="11" s="1"/>
  <c r="FQ305" i="11" s="1"/>
  <c r="FQ306" i="11" s="1"/>
  <c r="FQ307" i="11" s="1"/>
  <c r="FQ308" i="11" s="1"/>
  <c r="FQ309" i="11" s="1"/>
  <c r="FQ310" i="11" s="1"/>
  <c r="FQ311" i="11" s="1"/>
  <c r="FQ312" i="11" s="1"/>
  <c r="FQ313" i="11" s="1"/>
  <c r="FR290" i="11" s="1"/>
  <c r="FR291" i="11" s="1"/>
  <c r="FR292" i="11" s="1"/>
  <c r="FR293" i="11" s="1"/>
  <c r="FR294" i="11" s="1"/>
  <c r="FR295" i="11" s="1"/>
  <c r="FR296" i="11" s="1"/>
  <c r="FR297" i="11" s="1"/>
  <c r="FR298" i="11" s="1"/>
  <c r="FR299" i="11" s="1"/>
  <c r="FR300" i="11" s="1"/>
  <c r="FR301" i="11" s="1"/>
  <c r="FR302" i="11" s="1"/>
  <c r="FR303" i="11" s="1"/>
  <c r="FR304" i="11" s="1"/>
  <c r="FR305" i="11" s="1"/>
  <c r="FR306" i="11" s="1"/>
  <c r="FR307" i="11" s="1"/>
  <c r="FR308" i="11" s="1"/>
  <c r="FR309" i="11" s="1"/>
  <c r="FR310" i="11" s="1"/>
  <c r="FR311" i="11" s="1"/>
  <c r="FR312" i="11" s="1"/>
  <c r="FR313" i="11" s="1"/>
  <c r="FS290" i="11" s="1"/>
  <c r="FS291" i="11" s="1"/>
  <c r="FS292" i="11" s="1"/>
  <c r="FS293" i="11" s="1"/>
  <c r="FS294" i="11" s="1"/>
  <c r="FS295" i="11" s="1"/>
  <c r="FS296" i="11" s="1"/>
  <c r="FS297" i="11" s="1"/>
  <c r="FS298" i="11" s="1"/>
  <c r="FS299" i="11" s="1"/>
  <c r="FS300" i="11" s="1"/>
  <c r="FS301" i="11" s="1"/>
  <c r="FS302" i="11" s="1"/>
  <c r="FS303" i="11" s="1"/>
  <c r="FS304" i="11" s="1"/>
  <c r="FS305" i="11" s="1"/>
  <c r="FS306" i="11" s="1"/>
  <c r="FS307" i="11" s="1"/>
  <c r="FS308" i="11" s="1"/>
  <c r="FS309" i="11" s="1"/>
  <c r="FS310" i="11" s="1"/>
  <c r="FS311" i="11" s="1"/>
  <c r="FS312" i="11" s="1"/>
  <c r="FS313" i="11" s="1"/>
  <c r="FT290" i="11" s="1"/>
  <c r="FT291" i="11" s="1"/>
  <c r="FT292" i="11" s="1"/>
  <c r="FT293" i="11" s="1"/>
  <c r="FT294" i="11" s="1"/>
  <c r="FT295" i="11" s="1"/>
  <c r="FT296" i="11" s="1"/>
  <c r="FT297" i="11" s="1"/>
  <c r="FT298" i="11" s="1"/>
  <c r="FT299" i="11" s="1"/>
  <c r="FT300" i="11" s="1"/>
  <c r="FT301" i="11" s="1"/>
  <c r="FT302" i="11" s="1"/>
  <c r="FT303" i="11" s="1"/>
  <c r="FT304" i="11" s="1"/>
  <c r="FT305" i="11" s="1"/>
  <c r="FT306" i="11" s="1"/>
  <c r="FT307" i="11" s="1"/>
  <c r="FT308" i="11" s="1"/>
  <c r="FT309" i="11" s="1"/>
  <c r="FT310" i="11" s="1"/>
  <c r="FT311" i="11" s="1"/>
  <c r="FT312" i="11" s="1"/>
  <c r="FT313" i="11" s="1"/>
  <c r="FU290" i="11" s="1"/>
  <c r="FU291" i="11" s="1"/>
  <c r="FU292" i="11" s="1"/>
  <c r="FU293" i="11" s="1"/>
  <c r="FU294" i="11" s="1"/>
  <c r="FU295" i="11" s="1"/>
  <c r="FU296" i="11" s="1"/>
  <c r="FU297" i="11" s="1"/>
  <c r="FU298" i="11" s="1"/>
  <c r="FU299" i="11" s="1"/>
  <c r="FU300" i="11" s="1"/>
  <c r="FU301" i="11" s="1"/>
  <c r="FU302" i="11" s="1"/>
  <c r="FU303" i="11" s="1"/>
  <c r="FU304" i="11" s="1"/>
  <c r="FU305" i="11" s="1"/>
  <c r="FU306" i="11" s="1"/>
  <c r="FU307" i="11" s="1"/>
  <c r="FU308" i="11" s="1"/>
  <c r="FU309" i="11" s="1"/>
  <c r="FU310" i="11" s="1"/>
  <c r="FU311" i="11" s="1"/>
  <c r="FU312" i="11" s="1"/>
  <c r="FU313" i="11" s="1"/>
  <c r="FV290" i="11" s="1"/>
  <c r="FV291" i="11" s="1"/>
  <c r="FV292" i="11" s="1"/>
  <c r="FV293" i="11" s="1"/>
  <c r="FV294" i="11" s="1"/>
  <c r="FV295" i="11" s="1"/>
  <c r="FV296" i="11" s="1"/>
  <c r="FV297" i="11" s="1"/>
  <c r="FV298" i="11" s="1"/>
  <c r="FV299" i="11" s="1"/>
  <c r="FV300" i="11" s="1"/>
  <c r="FV301" i="11" s="1"/>
  <c r="FV302" i="11" s="1"/>
  <c r="FV303" i="11" s="1"/>
  <c r="FV304" i="11" s="1"/>
  <c r="FV305" i="11" s="1"/>
  <c r="FV306" i="11" s="1"/>
  <c r="FV307" i="11" s="1"/>
  <c r="FV308" i="11" s="1"/>
  <c r="FV309" i="11" s="1"/>
  <c r="FV310" i="11" s="1"/>
  <c r="FV311" i="11" s="1"/>
  <c r="FV312" i="11" s="1"/>
  <c r="FV313" i="11" s="1"/>
  <c r="FW290" i="11" s="1"/>
  <c r="FW291" i="11" s="1"/>
  <c r="FW292" i="11" s="1"/>
  <c r="FW293" i="11" s="1"/>
  <c r="FW294" i="11" s="1"/>
  <c r="FW295" i="11" s="1"/>
  <c r="FW296" i="11" s="1"/>
  <c r="FW297" i="11" s="1"/>
  <c r="FW298" i="11" s="1"/>
  <c r="FW299" i="11" s="1"/>
  <c r="FW300" i="11" s="1"/>
  <c r="FW301" i="11" s="1"/>
  <c r="FW302" i="11" s="1"/>
  <c r="FW303" i="11" s="1"/>
  <c r="FW304" i="11" s="1"/>
  <c r="FW305" i="11" s="1"/>
  <c r="FW306" i="11" s="1"/>
  <c r="FW307" i="11" s="1"/>
  <c r="FW308" i="11" s="1"/>
  <c r="FW309" i="11" s="1"/>
  <c r="FW310" i="11" s="1"/>
  <c r="FW311" i="11" s="1"/>
  <c r="FW312" i="11" s="1"/>
  <c r="FW313" i="11" s="1"/>
  <c r="FX290" i="11" s="1"/>
  <c r="FX291" i="11" s="1"/>
  <c r="FX292" i="11" s="1"/>
  <c r="FX293" i="11" s="1"/>
  <c r="FX294" i="11" s="1"/>
  <c r="FX295" i="11" s="1"/>
  <c r="FX296" i="11" s="1"/>
  <c r="FX297" i="11" s="1"/>
  <c r="FX298" i="11" s="1"/>
  <c r="FX299" i="11" s="1"/>
  <c r="FX300" i="11" s="1"/>
  <c r="FX301" i="11" s="1"/>
  <c r="FX302" i="11" s="1"/>
  <c r="FX303" i="11" s="1"/>
  <c r="FX304" i="11" s="1"/>
  <c r="FX305" i="11" s="1"/>
  <c r="FX306" i="11" s="1"/>
  <c r="FX307" i="11" s="1"/>
  <c r="FX308" i="11" s="1"/>
  <c r="FX309" i="11" s="1"/>
  <c r="FX310" i="11" s="1"/>
  <c r="FX311" i="11" s="1"/>
  <c r="FX312" i="11" s="1"/>
  <c r="FX313" i="11" s="1"/>
  <c r="FY290" i="11" s="1"/>
  <c r="FY291" i="11" s="1"/>
  <c r="FY292" i="11" s="1"/>
  <c r="FY293" i="11" s="1"/>
  <c r="FY294" i="11" s="1"/>
  <c r="FY295" i="11" s="1"/>
  <c r="FY296" i="11" s="1"/>
  <c r="FY297" i="11" s="1"/>
  <c r="FY298" i="11" s="1"/>
  <c r="FY299" i="11" s="1"/>
  <c r="FY300" i="11" s="1"/>
  <c r="FY301" i="11" s="1"/>
  <c r="FY302" i="11" s="1"/>
  <c r="FY303" i="11" s="1"/>
  <c r="FY304" i="11" s="1"/>
  <c r="FY305" i="11" s="1"/>
  <c r="FY306" i="11" s="1"/>
  <c r="FY307" i="11" s="1"/>
  <c r="FY308" i="11" s="1"/>
  <c r="FY309" i="11" s="1"/>
  <c r="FY310" i="11" s="1"/>
  <c r="FY311" i="11" s="1"/>
  <c r="FY312" i="11" s="1"/>
  <c r="FY313" i="11" s="1"/>
  <c r="FZ290" i="11" s="1"/>
  <c r="FZ291" i="11" s="1"/>
  <c r="FZ292" i="11" s="1"/>
  <c r="FZ293" i="11" s="1"/>
  <c r="FZ294" i="11" s="1"/>
  <c r="FZ295" i="11" s="1"/>
  <c r="FZ296" i="11" s="1"/>
  <c r="FZ297" i="11" s="1"/>
  <c r="FZ298" i="11" s="1"/>
  <c r="FZ299" i="11" s="1"/>
  <c r="FZ300" i="11" s="1"/>
  <c r="FZ301" i="11" s="1"/>
  <c r="FZ302" i="11" s="1"/>
  <c r="FZ303" i="11" s="1"/>
  <c r="FZ304" i="11" s="1"/>
  <c r="FZ305" i="11" s="1"/>
  <c r="FZ306" i="11" s="1"/>
  <c r="FZ307" i="11" s="1"/>
  <c r="FZ308" i="11" s="1"/>
  <c r="FZ309" i="11" s="1"/>
  <c r="FZ310" i="11" s="1"/>
  <c r="FZ311" i="11" s="1"/>
  <c r="FZ312" i="11" s="1"/>
  <c r="FZ313" i="11" s="1"/>
  <c r="GA290" i="11" s="1"/>
  <c r="GA291" i="11" s="1"/>
  <c r="GA292" i="11" s="1"/>
  <c r="GA293" i="11" s="1"/>
  <c r="GA294" i="11" s="1"/>
  <c r="GA295" i="11" s="1"/>
  <c r="GA296" i="11" s="1"/>
  <c r="GA297" i="11" s="1"/>
  <c r="GA298" i="11" s="1"/>
  <c r="GA299" i="11" s="1"/>
  <c r="GA300" i="11" s="1"/>
  <c r="GA301" i="11" s="1"/>
  <c r="GA302" i="11" s="1"/>
  <c r="GA303" i="11" s="1"/>
  <c r="GA304" i="11" s="1"/>
  <c r="GA305" i="11" s="1"/>
  <c r="GA306" i="11" s="1"/>
  <c r="GA307" i="11" s="1"/>
  <c r="GA308" i="11" s="1"/>
  <c r="GA309" i="11" s="1"/>
  <c r="GA310" i="11" s="1"/>
  <c r="GA311" i="11" s="1"/>
  <c r="GA312" i="11" s="1"/>
  <c r="GA313" i="11" s="1"/>
  <c r="GB290" i="11" s="1"/>
  <c r="GB291" i="11" s="1"/>
  <c r="GB292" i="11" s="1"/>
  <c r="GB293" i="11" s="1"/>
  <c r="GB294" i="11" s="1"/>
  <c r="GB295" i="11" s="1"/>
  <c r="GB296" i="11" s="1"/>
  <c r="GB297" i="11" s="1"/>
  <c r="GB298" i="11" s="1"/>
  <c r="GB299" i="11" s="1"/>
  <c r="GB300" i="11" s="1"/>
  <c r="GB301" i="11" s="1"/>
  <c r="GB302" i="11" s="1"/>
  <c r="GB303" i="11" s="1"/>
  <c r="GB304" i="11" s="1"/>
  <c r="GB305" i="11" s="1"/>
  <c r="GB306" i="11" s="1"/>
  <c r="GB307" i="11" s="1"/>
  <c r="GB308" i="11" s="1"/>
  <c r="GB309" i="11" s="1"/>
  <c r="GB310" i="11" s="1"/>
  <c r="GB311" i="11" s="1"/>
  <c r="GB312" i="11" s="1"/>
  <c r="GB313" i="11" s="1"/>
  <c r="GC290" i="11" s="1"/>
  <c r="GC291" i="11" s="1"/>
  <c r="GC292" i="11" s="1"/>
  <c r="GC293" i="11" s="1"/>
  <c r="GC294" i="11" s="1"/>
  <c r="GC295" i="11" s="1"/>
  <c r="GC296" i="11" s="1"/>
  <c r="GC297" i="11" s="1"/>
  <c r="GC298" i="11" s="1"/>
  <c r="GC299" i="11" s="1"/>
  <c r="GC300" i="11" s="1"/>
  <c r="GC301" i="11" s="1"/>
  <c r="GC302" i="11" s="1"/>
  <c r="GC303" i="11" s="1"/>
  <c r="GC304" i="11" s="1"/>
  <c r="GC305" i="11" s="1"/>
  <c r="GC306" i="11" s="1"/>
  <c r="GC307" i="11" s="1"/>
  <c r="GC308" i="11" s="1"/>
  <c r="GC309" i="11" s="1"/>
  <c r="GC310" i="11" s="1"/>
  <c r="GC311" i="11" s="1"/>
  <c r="GC312" i="11" s="1"/>
  <c r="GC313" i="11" s="1"/>
  <c r="GD290" i="11" s="1"/>
  <c r="GD291" i="11" s="1"/>
  <c r="GD292" i="11" s="1"/>
  <c r="GD293" i="11" s="1"/>
  <c r="GD294" i="11" s="1"/>
  <c r="GD295" i="11" s="1"/>
  <c r="GD296" i="11" s="1"/>
  <c r="GD297" i="11" s="1"/>
  <c r="GD298" i="11" s="1"/>
  <c r="GD299" i="11" s="1"/>
  <c r="GD300" i="11" s="1"/>
  <c r="GD301" i="11" s="1"/>
  <c r="GD302" i="11" s="1"/>
  <c r="GD303" i="11" s="1"/>
  <c r="GD304" i="11" s="1"/>
  <c r="GD305" i="11" s="1"/>
  <c r="GD306" i="11" s="1"/>
  <c r="GD307" i="11" s="1"/>
  <c r="GD308" i="11" s="1"/>
  <c r="GD309" i="11" s="1"/>
  <c r="GD310" i="11" s="1"/>
  <c r="GD311" i="11" s="1"/>
  <c r="GD312" i="11" s="1"/>
  <c r="GD313" i="11" s="1"/>
  <c r="GE290" i="11" s="1"/>
  <c r="GE291" i="11" s="1"/>
  <c r="GE292" i="11" s="1"/>
  <c r="GE293" i="11" s="1"/>
  <c r="GE294" i="11" s="1"/>
  <c r="GE295" i="11" s="1"/>
  <c r="GE296" i="11" s="1"/>
  <c r="GE297" i="11" s="1"/>
  <c r="GE298" i="11" s="1"/>
  <c r="GE299" i="11" s="1"/>
  <c r="GE300" i="11" s="1"/>
  <c r="GE301" i="11" s="1"/>
  <c r="GE302" i="11" s="1"/>
  <c r="GE303" i="11" s="1"/>
  <c r="GE304" i="11" s="1"/>
  <c r="GE305" i="11" s="1"/>
  <c r="GE306" i="11" s="1"/>
  <c r="GE307" i="11" s="1"/>
  <c r="GE308" i="11" s="1"/>
  <c r="GE309" i="11" s="1"/>
  <c r="GE310" i="11" s="1"/>
  <c r="GE311" i="11" s="1"/>
  <c r="GE312" i="11" s="1"/>
  <c r="GE313" i="11" s="1"/>
  <c r="GF290" i="11" s="1"/>
  <c r="GF291" i="11" s="1"/>
  <c r="GF292" i="11" s="1"/>
  <c r="GF293" i="11" s="1"/>
  <c r="GF294" i="11" s="1"/>
  <c r="GF295" i="11" s="1"/>
  <c r="GF296" i="11" s="1"/>
  <c r="GF297" i="11" s="1"/>
  <c r="GF298" i="11" s="1"/>
  <c r="GF299" i="11" s="1"/>
  <c r="GF300" i="11" s="1"/>
  <c r="GF301" i="11" s="1"/>
  <c r="GF302" i="11" s="1"/>
  <c r="GF303" i="11" s="1"/>
  <c r="GF304" i="11" s="1"/>
  <c r="GF305" i="11" s="1"/>
  <c r="GF306" i="11" s="1"/>
  <c r="GF307" i="11" s="1"/>
  <c r="GF308" i="11" s="1"/>
  <c r="GF309" i="11" s="1"/>
  <c r="GF310" i="11" s="1"/>
  <c r="GF311" i="11" s="1"/>
  <c r="GF312" i="11" s="1"/>
  <c r="GF313" i="11" s="1"/>
  <c r="GG290" i="11" s="1"/>
  <c r="GG291" i="11" s="1"/>
  <c r="GG292" i="11" s="1"/>
  <c r="GG293" i="11" s="1"/>
  <c r="GG294" i="11" s="1"/>
  <c r="GG295" i="11" s="1"/>
  <c r="GG296" i="11" s="1"/>
  <c r="GG297" i="11" s="1"/>
  <c r="GG298" i="11" s="1"/>
  <c r="GG299" i="11" s="1"/>
  <c r="GG300" i="11" s="1"/>
  <c r="GG301" i="11" s="1"/>
  <c r="GG302" i="11" s="1"/>
  <c r="GG303" i="11" s="1"/>
  <c r="GG304" i="11" s="1"/>
  <c r="GG305" i="11" s="1"/>
  <c r="GG306" i="11" s="1"/>
  <c r="GG307" i="11" s="1"/>
  <c r="GG308" i="11" s="1"/>
  <c r="GG309" i="11" s="1"/>
  <c r="GG310" i="11" s="1"/>
  <c r="GG311" i="11" s="1"/>
  <c r="GG312" i="11" s="1"/>
  <c r="GG313" i="11" s="1"/>
  <c r="GH290" i="11" s="1"/>
  <c r="GH291" i="11" s="1"/>
  <c r="GH292" i="11" s="1"/>
  <c r="GH293" i="11" s="1"/>
  <c r="GH294" i="11" s="1"/>
  <c r="GH295" i="11" s="1"/>
  <c r="GH296" i="11" s="1"/>
  <c r="GH297" i="11" s="1"/>
  <c r="GH298" i="11" s="1"/>
  <c r="GH299" i="11" s="1"/>
  <c r="GH300" i="11" s="1"/>
  <c r="GH301" i="11" s="1"/>
  <c r="GH302" i="11" s="1"/>
  <c r="GH303" i="11" s="1"/>
  <c r="GH304" i="11" s="1"/>
  <c r="GH305" i="11" s="1"/>
  <c r="GH306" i="11" s="1"/>
  <c r="GH307" i="11" s="1"/>
  <c r="GH308" i="11" s="1"/>
  <c r="GH309" i="11" s="1"/>
  <c r="GH310" i="11" s="1"/>
  <c r="GH311" i="11" s="1"/>
  <c r="GH312" i="11" s="1"/>
  <c r="GH313" i="11" s="1"/>
  <c r="FD321" i="11" s="1"/>
  <c r="FD322" i="11" s="1"/>
  <c r="FD323" i="11" s="1"/>
  <c r="FD324" i="11" s="1"/>
  <c r="FD325" i="11" s="1"/>
  <c r="FD326" i="11" s="1"/>
  <c r="FD327" i="11" s="1"/>
  <c r="FD328" i="11" s="1"/>
  <c r="FD329" i="11" s="1"/>
  <c r="FD330" i="11" s="1"/>
  <c r="FD331" i="11" s="1"/>
  <c r="FD332" i="11" s="1"/>
  <c r="FD333" i="11" s="1"/>
  <c r="FD334" i="11" s="1"/>
  <c r="FD335" i="11" s="1"/>
  <c r="FD336" i="11" s="1"/>
  <c r="FD337" i="11" s="1"/>
  <c r="FD338" i="11" s="1"/>
  <c r="FD339" i="11" s="1"/>
  <c r="FD340" i="11" s="1"/>
  <c r="FD341" i="11" s="1"/>
  <c r="FD342" i="11" s="1"/>
  <c r="FD343" i="11" s="1"/>
  <c r="FD344" i="11" s="1"/>
  <c r="FE321" i="11" s="1"/>
  <c r="FE322" i="11" s="1"/>
  <c r="FE323" i="11" s="1"/>
  <c r="FE324" i="11" s="1"/>
  <c r="FE325" i="11" s="1"/>
  <c r="FE326" i="11" s="1"/>
  <c r="FE327" i="11" s="1"/>
  <c r="FE328" i="11" s="1"/>
  <c r="FE329" i="11" s="1"/>
  <c r="FE330" i="11" s="1"/>
  <c r="FE331" i="11" s="1"/>
  <c r="FE332" i="11" s="1"/>
  <c r="FE333" i="11" s="1"/>
  <c r="FE334" i="11" s="1"/>
  <c r="FE335" i="11" s="1"/>
  <c r="FE336" i="11" s="1"/>
  <c r="FE337" i="11" s="1"/>
  <c r="FE338" i="11" s="1"/>
  <c r="FE339" i="11" s="1"/>
  <c r="FE340" i="11" s="1"/>
  <c r="FE341" i="11" s="1"/>
  <c r="FE342" i="11" s="1"/>
  <c r="FE343" i="11" s="1"/>
  <c r="FE344" i="11" s="1"/>
  <c r="FF321" i="11" s="1"/>
  <c r="FF322" i="11" s="1"/>
  <c r="FF323" i="11" s="1"/>
  <c r="FF324" i="11" s="1"/>
  <c r="FF325" i="11" s="1"/>
  <c r="FF326" i="11" s="1"/>
  <c r="FF327" i="11" s="1"/>
  <c r="FF328" i="11" s="1"/>
  <c r="FF329" i="11" s="1"/>
  <c r="FF330" i="11" s="1"/>
  <c r="FF331" i="11" s="1"/>
  <c r="FF332" i="11" s="1"/>
  <c r="FF333" i="11" s="1"/>
  <c r="FF334" i="11" s="1"/>
  <c r="FF335" i="11" s="1"/>
  <c r="FF336" i="11" s="1"/>
  <c r="FF337" i="11" s="1"/>
  <c r="FF338" i="11" s="1"/>
  <c r="FF339" i="11" s="1"/>
  <c r="FF340" i="11" s="1"/>
  <c r="FF341" i="11" s="1"/>
  <c r="FF342" i="11" s="1"/>
  <c r="FF343" i="11" s="1"/>
  <c r="FF344" i="11" s="1"/>
  <c r="FG321" i="11" s="1"/>
  <c r="FG322" i="11" s="1"/>
  <c r="FG323" i="11" s="1"/>
  <c r="FG324" i="11" s="1"/>
  <c r="FG325" i="11" s="1"/>
  <c r="FG326" i="11" s="1"/>
  <c r="FG327" i="11" s="1"/>
  <c r="FG328" i="11" s="1"/>
  <c r="FG329" i="11" s="1"/>
  <c r="FG330" i="11" s="1"/>
  <c r="FG331" i="11" s="1"/>
  <c r="FG332" i="11" s="1"/>
  <c r="FG333" i="11" s="1"/>
  <c r="FG334" i="11" s="1"/>
  <c r="FG335" i="11" s="1"/>
  <c r="FG336" i="11" s="1"/>
  <c r="FG337" i="11" s="1"/>
  <c r="FG338" i="11" s="1"/>
  <c r="FG339" i="11" s="1"/>
  <c r="FG340" i="11" s="1"/>
  <c r="FG341" i="11" s="1"/>
  <c r="FG342" i="11" s="1"/>
  <c r="FG343" i="11" s="1"/>
  <c r="FG344" i="11" s="1"/>
  <c r="FH321" i="11" s="1"/>
  <c r="FH322" i="11" s="1"/>
  <c r="FH323" i="11" s="1"/>
  <c r="FH324" i="11" s="1"/>
  <c r="FH325" i="11" s="1"/>
  <c r="FH326" i="11" s="1"/>
  <c r="FH327" i="11" s="1"/>
  <c r="FH328" i="11" s="1"/>
  <c r="FH329" i="11" s="1"/>
  <c r="FH330" i="11" s="1"/>
  <c r="FH331" i="11" s="1"/>
  <c r="FH332" i="11" s="1"/>
  <c r="FH333" i="11" s="1"/>
  <c r="FH334" i="11" s="1"/>
  <c r="FH335" i="11" s="1"/>
  <c r="FH336" i="11" s="1"/>
  <c r="FH337" i="11" s="1"/>
  <c r="FH338" i="11" s="1"/>
  <c r="FH339" i="11" s="1"/>
  <c r="FH340" i="11" s="1"/>
  <c r="FH341" i="11" s="1"/>
  <c r="FH342" i="11" s="1"/>
  <c r="FH343" i="11" s="1"/>
  <c r="FH344" i="11" s="1"/>
  <c r="FI321" i="11" s="1"/>
  <c r="FI322" i="11" s="1"/>
  <c r="FI323" i="11" s="1"/>
  <c r="FI324" i="11" s="1"/>
  <c r="FI325" i="11" s="1"/>
  <c r="FI326" i="11" s="1"/>
  <c r="FI327" i="11" s="1"/>
  <c r="FI328" i="11" s="1"/>
  <c r="FI329" i="11" s="1"/>
  <c r="FI330" i="11" s="1"/>
  <c r="FI331" i="11" s="1"/>
  <c r="FI332" i="11" s="1"/>
  <c r="FI333" i="11" s="1"/>
  <c r="FI334" i="11" s="1"/>
  <c r="FI335" i="11" s="1"/>
  <c r="FI336" i="11" s="1"/>
  <c r="FI337" i="11" s="1"/>
  <c r="FI338" i="11" s="1"/>
  <c r="FI339" i="11" s="1"/>
  <c r="FI340" i="11" s="1"/>
  <c r="FI341" i="11" s="1"/>
  <c r="FI342" i="11" s="1"/>
  <c r="FI343" i="11" s="1"/>
  <c r="FI344" i="11" s="1"/>
  <c r="FJ321" i="11" s="1"/>
  <c r="FJ322" i="11" s="1"/>
  <c r="FJ323" i="11" s="1"/>
  <c r="FJ324" i="11" s="1"/>
  <c r="FJ325" i="11" s="1"/>
  <c r="FJ326" i="11" s="1"/>
  <c r="FJ327" i="11" s="1"/>
  <c r="FJ328" i="11" s="1"/>
  <c r="FJ329" i="11" s="1"/>
  <c r="FJ330" i="11" s="1"/>
  <c r="FJ331" i="11" s="1"/>
  <c r="FJ332" i="11" s="1"/>
  <c r="FJ333" i="11" s="1"/>
  <c r="FJ334" i="11" s="1"/>
  <c r="FJ335" i="11" s="1"/>
  <c r="FJ336" i="11" s="1"/>
  <c r="FJ337" i="11" s="1"/>
  <c r="FJ338" i="11" s="1"/>
  <c r="FJ339" i="11" s="1"/>
  <c r="FJ340" i="11" s="1"/>
  <c r="FJ341" i="11" s="1"/>
  <c r="FJ342" i="11" s="1"/>
  <c r="FJ343" i="11" s="1"/>
  <c r="FJ344" i="11" s="1"/>
  <c r="FK321" i="11" s="1"/>
  <c r="FK322" i="11" s="1"/>
  <c r="FK323" i="11" s="1"/>
  <c r="FK324" i="11" s="1"/>
  <c r="FK325" i="11" s="1"/>
  <c r="FK326" i="11" s="1"/>
  <c r="FK327" i="11" s="1"/>
  <c r="FK328" i="11" s="1"/>
  <c r="FK329" i="11" s="1"/>
  <c r="FK330" i="11" s="1"/>
  <c r="FK331" i="11" s="1"/>
  <c r="FK332" i="11" s="1"/>
  <c r="FK333" i="11" s="1"/>
  <c r="FK334" i="11" s="1"/>
  <c r="FK335" i="11" s="1"/>
  <c r="FK336" i="11" s="1"/>
  <c r="FK337" i="11" s="1"/>
  <c r="FK338" i="11" s="1"/>
  <c r="FK339" i="11" s="1"/>
  <c r="FK340" i="11" s="1"/>
  <c r="FK341" i="11" s="1"/>
  <c r="FK342" i="11" s="1"/>
  <c r="FK343" i="11" s="1"/>
  <c r="FK344" i="11" s="1"/>
  <c r="FL321" i="11" s="1"/>
  <c r="FL322" i="11" s="1"/>
  <c r="FL323" i="11" s="1"/>
  <c r="FL324" i="11" s="1"/>
  <c r="FL325" i="11" s="1"/>
  <c r="FL326" i="11" s="1"/>
  <c r="FL327" i="11" s="1"/>
  <c r="FL328" i="11" s="1"/>
  <c r="FL329" i="11" s="1"/>
  <c r="FL330" i="11" s="1"/>
  <c r="FL331" i="11" s="1"/>
  <c r="FL332" i="11" s="1"/>
  <c r="FL333" i="11" s="1"/>
  <c r="FL334" i="11" s="1"/>
  <c r="FL335" i="11" s="1"/>
  <c r="FL336" i="11" s="1"/>
  <c r="FL337" i="11" s="1"/>
  <c r="FL338" i="11" s="1"/>
  <c r="FL339" i="11" s="1"/>
  <c r="FL340" i="11" s="1"/>
  <c r="FL341" i="11" s="1"/>
  <c r="FL342" i="11" s="1"/>
  <c r="FL343" i="11" s="1"/>
  <c r="FL344" i="11" s="1"/>
  <c r="FM321" i="11" s="1"/>
  <c r="FM322" i="11" s="1"/>
  <c r="FM323" i="11" s="1"/>
  <c r="FM324" i="11" s="1"/>
  <c r="FM325" i="11" s="1"/>
  <c r="FM326" i="11" s="1"/>
  <c r="FM327" i="11" s="1"/>
  <c r="FM328" i="11" s="1"/>
  <c r="FM329" i="11" s="1"/>
  <c r="FM330" i="11" s="1"/>
  <c r="FM331" i="11" s="1"/>
  <c r="FM332" i="11" s="1"/>
  <c r="FM333" i="11" s="1"/>
  <c r="FM334" i="11" s="1"/>
  <c r="FM335" i="11" s="1"/>
  <c r="FM336" i="11" s="1"/>
  <c r="FM337" i="11" s="1"/>
  <c r="FM338" i="11" s="1"/>
  <c r="FM339" i="11" s="1"/>
  <c r="FM340" i="11" s="1"/>
  <c r="FM341" i="11" s="1"/>
  <c r="FM342" i="11" s="1"/>
  <c r="FM343" i="11" s="1"/>
  <c r="FM344" i="11" s="1"/>
  <c r="FN321" i="11" s="1"/>
  <c r="FN322" i="11" s="1"/>
  <c r="FN323" i="11" s="1"/>
  <c r="FN324" i="11" s="1"/>
  <c r="FN325" i="11" s="1"/>
  <c r="FN326" i="11" s="1"/>
  <c r="FN327" i="11" s="1"/>
  <c r="FN328" i="11" s="1"/>
  <c r="FN329" i="11" s="1"/>
  <c r="FN330" i="11" s="1"/>
  <c r="FN331" i="11" s="1"/>
  <c r="FN332" i="11" s="1"/>
  <c r="FN333" i="11" s="1"/>
  <c r="FN334" i="11" s="1"/>
  <c r="FN335" i="11" s="1"/>
  <c r="FN336" i="11" s="1"/>
  <c r="FN337" i="11" s="1"/>
  <c r="FN338" i="11" s="1"/>
  <c r="FN339" i="11" s="1"/>
  <c r="FN340" i="11" s="1"/>
  <c r="FN341" i="11" s="1"/>
  <c r="FN342" i="11" s="1"/>
  <c r="FN343" i="11" s="1"/>
  <c r="FN344" i="11" s="1"/>
  <c r="FO321" i="11" s="1"/>
  <c r="FO322" i="11" s="1"/>
  <c r="FO323" i="11" s="1"/>
  <c r="FO324" i="11" s="1"/>
  <c r="FO325" i="11" s="1"/>
  <c r="FO326" i="11" s="1"/>
  <c r="FO327" i="11" s="1"/>
  <c r="FO328" i="11" s="1"/>
  <c r="FO329" i="11" s="1"/>
  <c r="FO330" i="11" s="1"/>
  <c r="FO331" i="11" s="1"/>
  <c r="FO332" i="11" s="1"/>
  <c r="FO333" i="11" s="1"/>
  <c r="FO334" i="11" s="1"/>
  <c r="FO335" i="11" s="1"/>
  <c r="FO336" i="11" s="1"/>
  <c r="FO337" i="11" s="1"/>
  <c r="FO338" i="11" s="1"/>
  <c r="FO339" i="11" s="1"/>
  <c r="FO340" i="11" s="1"/>
  <c r="FO341" i="11" s="1"/>
  <c r="FO342" i="11" s="1"/>
  <c r="FO343" i="11" s="1"/>
  <c r="FO344" i="11" s="1"/>
  <c r="FP321" i="11" s="1"/>
  <c r="FP322" i="11" s="1"/>
  <c r="FP323" i="11" s="1"/>
  <c r="FP324" i="11" s="1"/>
  <c r="FP325" i="11" s="1"/>
  <c r="FP326" i="11" s="1"/>
  <c r="FP327" i="11" s="1"/>
  <c r="FP328" i="11" s="1"/>
  <c r="FP329" i="11" s="1"/>
  <c r="FP330" i="11" s="1"/>
  <c r="FP331" i="11" s="1"/>
  <c r="FP332" i="11" s="1"/>
  <c r="FP333" i="11" s="1"/>
  <c r="FP334" i="11" s="1"/>
  <c r="FP335" i="11" s="1"/>
  <c r="FP336" i="11" s="1"/>
  <c r="FP337" i="11" s="1"/>
  <c r="FP338" i="11" s="1"/>
  <c r="FP339" i="11" s="1"/>
  <c r="FP340" i="11" s="1"/>
  <c r="FP341" i="11" s="1"/>
  <c r="FP342" i="11" s="1"/>
  <c r="FP343" i="11" s="1"/>
  <c r="FP344" i="11" s="1"/>
  <c r="FQ321" i="11" s="1"/>
  <c r="FQ322" i="11" s="1"/>
  <c r="FQ323" i="11" s="1"/>
  <c r="FQ324" i="11" s="1"/>
  <c r="FQ325" i="11" s="1"/>
  <c r="FQ326" i="11" s="1"/>
  <c r="FQ327" i="11" s="1"/>
  <c r="FQ328" i="11" s="1"/>
  <c r="FQ329" i="11" s="1"/>
  <c r="FQ330" i="11" s="1"/>
  <c r="FQ331" i="11" s="1"/>
  <c r="FQ332" i="11" s="1"/>
  <c r="FQ333" i="11" s="1"/>
  <c r="FQ334" i="11" s="1"/>
  <c r="FQ335" i="11" s="1"/>
  <c r="FQ336" i="11" s="1"/>
  <c r="FQ337" i="11" s="1"/>
  <c r="FQ338" i="11" s="1"/>
  <c r="FQ339" i="11" s="1"/>
  <c r="FQ340" i="11" s="1"/>
  <c r="FQ341" i="11" s="1"/>
  <c r="FQ342" i="11" s="1"/>
  <c r="FQ343" i="11" s="1"/>
  <c r="FQ344" i="11" s="1"/>
  <c r="FR321" i="11" s="1"/>
  <c r="FR322" i="11" s="1"/>
  <c r="FR323" i="11" s="1"/>
  <c r="FR324" i="11" s="1"/>
  <c r="FR325" i="11" s="1"/>
  <c r="FR326" i="11" s="1"/>
  <c r="FR327" i="11" s="1"/>
  <c r="FR328" i="11" s="1"/>
  <c r="FR329" i="11" s="1"/>
  <c r="FR330" i="11" s="1"/>
  <c r="FR331" i="11" s="1"/>
  <c r="FR332" i="11" s="1"/>
  <c r="FR333" i="11" s="1"/>
  <c r="FR334" i="11" s="1"/>
  <c r="FR335" i="11" s="1"/>
  <c r="FR336" i="11" s="1"/>
  <c r="FR337" i="11" s="1"/>
  <c r="FR338" i="11" s="1"/>
  <c r="FR339" i="11" s="1"/>
  <c r="FR340" i="11" s="1"/>
  <c r="FR341" i="11" s="1"/>
  <c r="FR342" i="11" s="1"/>
  <c r="FR343" i="11" s="1"/>
  <c r="FR344" i="11" s="1"/>
  <c r="FS321" i="11" s="1"/>
  <c r="FS322" i="11" s="1"/>
  <c r="FS323" i="11" s="1"/>
  <c r="FS324" i="11" s="1"/>
  <c r="FS325" i="11" s="1"/>
  <c r="FS326" i="11" s="1"/>
  <c r="FS327" i="11" s="1"/>
  <c r="FS328" i="11" s="1"/>
  <c r="FS329" i="11" s="1"/>
  <c r="FS330" i="11" s="1"/>
  <c r="FS331" i="11" s="1"/>
  <c r="FS332" i="11" s="1"/>
  <c r="FS333" i="11" s="1"/>
  <c r="FS334" i="11" s="1"/>
  <c r="FS335" i="11" s="1"/>
  <c r="FS336" i="11" s="1"/>
  <c r="FS337" i="11" s="1"/>
  <c r="FS338" i="11" s="1"/>
  <c r="FS339" i="11" s="1"/>
  <c r="FS340" i="11" s="1"/>
  <c r="FS341" i="11" s="1"/>
  <c r="FS342" i="11" s="1"/>
  <c r="FS343" i="11" s="1"/>
  <c r="FS344" i="11" s="1"/>
  <c r="FT321" i="11" s="1"/>
  <c r="FT322" i="11" s="1"/>
  <c r="FT323" i="11" s="1"/>
  <c r="FT324" i="11" s="1"/>
  <c r="FT325" i="11" s="1"/>
  <c r="FT326" i="11" s="1"/>
  <c r="FT327" i="11" s="1"/>
  <c r="FT328" i="11" s="1"/>
  <c r="FT329" i="11" s="1"/>
  <c r="FT330" i="11" s="1"/>
  <c r="FT331" i="11" s="1"/>
  <c r="FT332" i="11" s="1"/>
  <c r="FT333" i="11" s="1"/>
  <c r="FT334" i="11" s="1"/>
  <c r="FT335" i="11" s="1"/>
  <c r="FT336" i="11" s="1"/>
  <c r="FT337" i="11" s="1"/>
  <c r="FT338" i="11" s="1"/>
  <c r="FT339" i="11" s="1"/>
  <c r="FT340" i="11" s="1"/>
  <c r="FT341" i="11" s="1"/>
  <c r="FT342" i="11" s="1"/>
  <c r="FT343" i="11" s="1"/>
  <c r="FT344" i="11" s="1"/>
  <c r="FU321" i="11" s="1"/>
  <c r="FU322" i="11" s="1"/>
  <c r="FU323" i="11" s="1"/>
  <c r="FU324" i="11" s="1"/>
  <c r="FU325" i="11" s="1"/>
  <c r="FU326" i="11" s="1"/>
  <c r="FU327" i="11" s="1"/>
  <c r="FU328" i="11" s="1"/>
  <c r="FU329" i="11" s="1"/>
  <c r="FU330" i="11" s="1"/>
  <c r="FU331" i="11" s="1"/>
  <c r="FU332" i="11" s="1"/>
  <c r="FU333" i="11" s="1"/>
  <c r="FU334" i="11" s="1"/>
  <c r="FU335" i="11" s="1"/>
  <c r="FU336" i="11" s="1"/>
  <c r="FU337" i="11" s="1"/>
  <c r="FU338" i="11" s="1"/>
  <c r="FU339" i="11" s="1"/>
  <c r="FU340" i="11" s="1"/>
  <c r="FU341" i="11" s="1"/>
  <c r="FU342" i="11" s="1"/>
  <c r="FU343" i="11" s="1"/>
  <c r="FU344" i="11" s="1"/>
  <c r="FV321" i="11" s="1"/>
  <c r="FV322" i="11" s="1"/>
  <c r="FV323" i="11" s="1"/>
  <c r="FV324" i="11" s="1"/>
  <c r="FV325" i="11" s="1"/>
  <c r="FV326" i="11" s="1"/>
  <c r="FV327" i="11" s="1"/>
  <c r="FV328" i="11" s="1"/>
  <c r="FV329" i="11" s="1"/>
  <c r="FV330" i="11" s="1"/>
  <c r="FV331" i="11" s="1"/>
  <c r="FV332" i="11" s="1"/>
  <c r="FV333" i="11" s="1"/>
  <c r="FV334" i="11" s="1"/>
  <c r="FV335" i="11" s="1"/>
  <c r="FV336" i="11" s="1"/>
  <c r="FV337" i="11" s="1"/>
  <c r="FV338" i="11" s="1"/>
  <c r="FV339" i="11" s="1"/>
  <c r="FV340" i="11" s="1"/>
  <c r="FV341" i="11" s="1"/>
  <c r="FV342" i="11" s="1"/>
  <c r="FV343" i="11" s="1"/>
  <c r="FV344" i="11" s="1"/>
  <c r="FW321" i="11" s="1"/>
  <c r="FW322" i="11" s="1"/>
  <c r="FW323" i="11" s="1"/>
  <c r="FW324" i="11" s="1"/>
  <c r="FW325" i="11" s="1"/>
  <c r="FW326" i="11" s="1"/>
  <c r="FW327" i="11" s="1"/>
  <c r="FW328" i="11" s="1"/>
  <c r="FW329" i="11" s="1"/>
  <c r="FW330" i="11" s="1"/>
  <c r="FW331" i="11" s="1"/>
  <c r="FW332" i="11" s="1"/>
  <c r="FW333" i="11" s="1"/>
  <c r="FW334" i="11" s="1"/>
  <c r="FW335" i="11" s="1"/>
  <c r="FW336" i="11" s="1"/>
  <c r="FW337" i="11" s="1"/>
  <c r="FW338" i="11" s="1"/>
  <c r="FW339" i="11" s="1"/>
  <c r="FW340" i="11" s="1"/>
  <c r="FW341" i="11" s="1"/>
  <c r="FW342" i="11" s="1"/>
  <c r="FW343" i="11" s="1"/>
  <c r="FW344" i="11" s="1"/>
  <c r="FX321" i="11" s="1"/>
  <c r="FX322" i="11" s="1"/>
  <c r="FX323" i="11" s="1"/>
  <c r="FX324" i="11" s="1"/>
  <c r="FX325" i="11" s="1"/>
  <c r="FX326" i="11" s="1"/>
  <c r="FX327" i="11" s="1"/>
  <c r="FX328" i="11" s="1"/>
  <c r="FX329" i="11" s="1"/>
  <c r="FX330" i="11" s="1"/>
  <c r="FX331" i="11" s="1"/>
  <c r="FX332" i="11" s="1"/>
  <c r="FX333" i="11" s="1"/>
  <c r="FX334" i="11" s="1"/>
  <c r="FX335" i="11" s="1"/>
  <c r="FX336" i="11" s="1"/>
  <c r="FX337" i="11" s="1"/>
  <c r="FX338" i="11" s="1"/>
  <c r="FX339" i="11" s="1"/>
  <c r="FX340" i="11" s="1"/>
  <c r="FX341" i="11" s="1"/>
  <c r="FX342" i="11" s="1"/>
  <c r="FX343" i="11" s="1"/>
  <c r="FX344" i="11" s="1"/>
  <c r="FY321" i="11" s="1"/>
  <c r="FY322" i="11" s="1"/>
  <c r="FY323" i="11" s="1"/>
  <c r="FY324" i="11" s="1"/>
  <c r="FY325" i="11" s="1"/>
  <c r="FY326" i="11" s="1"/>
  <c r="FY327" i="11" s="1"/>
  <c r="FY328" i="11" s="1"/>
  <c r="FY329" i="11" s="1"/>
  <c r="FY330" i="11" s="1"/>
  <c r="FY331" i="11" s="1"/>
  <c r="FY332" i="11" s="1"/>
  <c r="FY333" i="11" s="1"/>
  <c r="FY334" i="11" s="1"/>
  <c r="FY335" i="11" s="1"/>
  <c r="FY336" i="11" s="1"/>
  <c r="FY337" i="11" s="1"/>
  <c r="FY338" i="11" s="1"/>
  <c r="FY339" i="11" s="1"/>
  <c r="FY340" i="11" s="1"/>
  <c r="FY341" i="11" s="1"/>
  <c r="FY342" i="11" s="1"/>
  <c r="FY343" i="11" s="1"/>
  <c r="FY344" i="11" s="1"/>
  <c r="FZ321" i="11" s="1"/>
  <c r="FZ322" i="11" s="1"/>
  <c r="FZ323" i="11" s="1"/>
  <c r="FZ324" i="11" s="1"/>
  <c r="FZ325" i="11" s="1"/>
  <c r="FZ326" i="11" s="1"/>
  <c r="FZ327" i="11" s="1"/>
  <c r="FZ328" i="11" s="1"/>
  <c r="FZ329" i="11" s="1"/>
  <c r="FZ330" i="11" s="1"/>
  <c r="FZ331" i="11" s="1"/>
  <c r="FZ332" i="11" s="1"/>
  <c r="FZ333" i="11" s="1"/>
  <c r="FZ334" i="11" s="1"/>
  <c r="FZ335" i="11" s="1"/>
  <c r="FZ336" i="11" s="1"/>
  <c r="FZ337" i="11" s="1"/>
  <c r="FZ338" i="11" s="1"/>
  <c r="FZ339" i="11" s="1"/>
  <c r="FZ340" i="11" s="1"/>
  <c r="FZ341" i="11" s="1"/>
  <c r="FZ342" i="11" s="1"/>
  <c r="FZ343" i="11" s="1"/>
  <c r="FZ344" i="11" s="1"/>
  <c r="GA321" i="11" s="1"/>
  <c r="GA322" i="11" s="1"/>
  <c r="GA323" i="11" s="1"/>
  <c r="GA324" i="11" s="1"/>
  <c r="GA325" i="11" s="1"/>
  <c r="GA326" i="11" s="1"/>
  <c r="GA327" i="11" s="1"/>
  <c r="GA328" i="11" s="1"/>
  <c r="GA329" i="11" s="1"/>
  <c r="GA330" i="11" s="1"/>
  <c r="GA331" i="11" s="1"/>
  <c r="GA332" i="11" s="1"/>
  <c r="GA333" i="11" s="1"/>
  <c r="GA334" i="11" s="1"/>
  <c r="GA335" i="11" s="1"/>
  <c r="GA336" i="11" s="1"/>
  <c r="GA337" i="11" s="1"/>
  <c r="GA338" i="11" s="1"/>
  <c r="GA339" i="11" s="1"/>
  <c r="GA340" i="11" s="1"/>
  <c r="GA341" i="11" s="1"/>
  <c r="GA342" i="11" s="1"/>
  <c r="GA343" i="11" s="1"/>
  <c r="GA344" i="11" s="1"/>
  <c r="GB321" i="11" s="1"/>
  <c r="GB322" i="11" s="1"/>
  <c r="GB323" i="11" s="1"/>
  <c r="GB324" i="11" s="1"/>
  <c r="GB325" i="11" s="1"/>
  <c r="GB326" i="11" s="1"/>
  <c r="GB327" i="11" s="1"/>
  <c r="GB328" i="11" s="1"/>
  <c r="GB329" i="11" s="1"/>
  <c r="GB330" i="11" s="1"/>
  <c r="GB331" i="11" s="1"/>
  <c r="GB332" i="11" s="1"/>
  <c r="GB333" i="11" s="1"/>
  <c r="GB334" i="11" s="1"/>
  <c r="GB335" i="11" s="1"/>
  <c r="GB336" i="11" s="1"/>
  <c r="GB337" i="11" s="1"/>
  <c r="GB338" i="11" s="1"/>
  <c r="GB339" i="11" s="1"/>
  <c r="GB340" i="11" s="1"/>
  <c r="GB341" i="11" s="1"/>
  <c r="GB342" i="11" s="1"/>
  <c r="GB343" i="11" s="1"/>
  <c r="GB344" i="11" s="1"/>
  <c r="GC321" i="11" s="1"/>
  <c r="GC322" i="11" s="1"/>
  <c r="GC323" i="11" s="1"/>
  <c r="GC324" i="11" s="1"/>
  <c r="GC325" i="11" s="1"/>
  <c r="GC326" i="11" s="1"/>
  <c r="GC327" i="11" s="1"/>
  <c r="GC328" i="11" s="1"/>
  <c r="GC329" i="11" s="1"/>
  <c r="GC330" i="11" s="1"/>
  <c r="GC331" i="11" s="1"/>
  <c r="GC332" i="11" s="1"/>
  <c r="GC333" i="11" s="1"/>
  <c r="GC334" i="11" s="1"/>
  <c r="GC335" i="11" s="1"/>
  <c r="GC336" i="11" s="1"/>
  <c r="GC337" i="11" s="1"/>
  <c r="GC338" i="11" s="1"/>
  <c r="GC339" i="11" s="1"/>
  <c r="GC340" i="11" s="1"/>
  <c r="GC341" i="11" s="1"/>
  <c r="GC342" i="11" s="1"/>
  <c r="GC343" i="11" s="1"/>
  <c r="GC344" i="11" s="1"/>
  <c r="GD321" i="11" s="1"/>
  <c r="GD322" i="11" s="1"/>
  <c r="GD323" i="11" s="1"/>
  <c r="GD324" i="11" s="1"/>
  <c r="GD325" i="11" s="1"/>
  <c r="GD326" i="11" s="1"/>
  <c r="GD327" i="11" s="1"/>
  <c r="GD328" i="11" s="1"/>
  <c r="GD329" i="11" s="1"/>
  <c r="GD330" i="11" s="1"/>
  <c r="GD331" i="11" s="1"/>
  <c r="GD332" i="11" s="1"/>
  <c r="GD333" i="11" s="1"/>
  <c r="GD334" i="11" s="1"/>
  <c r="GD335" i="11" s="1"/>
  <c r="GD336" i="11" s="1"/>
  <c r="GD337" i="11" s="1"/>
  <c r="GD338" i="11" s="1"/>
  <c r="GD339" i="11" s="1"/>
  <c r="GD340" i="11" s="1"/>
  <c r="GD341" i="11" s="1"/>
  <c r="GD342" i="11" s="1"/>
  <c r="GD343" i="11" s="1"/>
  <c r="GD344" i="11" s="1"/>
  <c r="GE321" i="11" s="1"/>
  <c r="GE322" i="11" s="1"/>
  <c r="GE323" i="11" s="1"/>
  <c r="GE324" i="11" s="1"/>
  <c r="GE325" i="11" s="1"/>
  <c r="GE326" i="11" s="1"/>
  <c r="GE327" i="11" s="1"/>
  <c r="GE328" i="11" s="1"/>
  <c r="GE329" i="11" s="1"/>
  <c r="GE330" i="11" s="1"/>
  <c r="GE331" i="11" s="1"/>
  <c r="GE332" i="11" s="1"/>
  <c r="GE333" i="11" s="1"/>
  <c r="GE334" i="11" s="1"/>
  <c r="GE335" i="11" s="1"/>
  <c r="GE336" i="11" s="1"/>
  <c r="GE337" i="11" s="1"/>
  <c r="GE338" i="11" s="1"/>
  <c r="GE339" i="11" s="1"/>
  <c r="GE340" i="11" s="1"/>
  <c r="GE341" i="11" s="1"/>
  <c r="GE342" i="11" s="1"/>
  <c r="GE343" i="11" s="1"/>
  <c r="GE344" i="11" s="1"/>
  <c r="GF321" i="11" s="1"/>
  <c r="GF322" i="11" s="1"/>
  <c r="GF323" i="11" s="1"/>
  <c r="GF324" i="11" s="1"/>
  <c r="GF325" i="11" s="1"/>
  <c r="GF326" i="11" s="1"/>
  <c r="GF327" i="11" s="1"/>
  <c r="GF328" i="11" s="1"/>
  <c r="GF329" i="11" s="1"/>
  <c r="GF330" i="11" s="1"/>
  <c r="GF331" i="11" s="1"/>
  <c r="GF332" i="11" s="1"/>
  <c r="GF333" i="11" s="1"/>
  <c r="GF334" i="11" s="1"/>
  <c r="GF335" i="11" s="1"/>
  <c r="GF336" i="11" s="1"/>
  <c r="GF337" i="11" s="1"/>
  <c r="GF338" i="11" s="1"/>
  <c r="GF339" i="11" s="1"/>
  <c r="GF340" i="11" s="1"/>
  <c r="GF341" i="11" s="1"/>
  <c r="GF342" i="11" s="1"/>
  <c r="GF343" i="11" s="1"/>
  <c r="GF344" i="11" s="1"/>
  <c r="GG321" i="11" s="1"/>
  <c r="GG322" i="11" s="1"/>
  <c r="GG323" i="11" s="1"/>
  <c r="GG324" i="11" s="1"/>
  <c r="GG325" i="11" s="1"/>
  <c r="GG326" i="11" s="1"/>
  <c r="GG327" i="11" s="1"/>
  <c r="GG328" i="11" s="1"/>
  <c r="GG329" i="11" s="1"/>
  <c r="GG330" i="11" s="1"/>
  <c r="GG331" i="11" s="1"/>
  <c r="GG332" i="11" s="1"/>
  <c r="GG333" i="11" s="1"/>
  <c r="GG334" i="11" s="1"/>
  <c r="GG335" i="11" s="1"/>
  <c r="GG336" i="11" s="1"/>
  <c r="GG337" i="11" s="1"/>
  <c r="GG338" i="11" s="1"/>
  <c r="GG339" i="11" s="1"/>
  <c r="GG340" i="11" s="1"/>
  <c r="GG341" i="11" s="1"/>
  <c r="GG342" i="11" s="1"/>
  <c r="GG343" i="11" s="1"/>
  <c r="GG344" i="11" s="1"/>
  <c r="FD352" i="11" s="1"/>
  <c r="FD353" i="11" s="1"/>
  <c r="FD354" i="11" s="1"/>
  <c r="FD355" i="11" s="1"/>
  <c r="FD356" i="11" s="1"/>
  <c r="FD357" i="11" s="1"/>
  <c r="FD358" i="11" s="1"/>
  <c r="FD359" i="11" s="1"/>
  <c r="FD360" i="11" s="1"/>
  <c r="FD361" i="11" s="1"/>
  <c r="FD362" i="11" s="1"/>
  <c r="FD363" i="11" s="1"/>
  <c r="FD364" i="11" s="1"/>
  <c r="FD365" i="11" s="1"/>
  <c r="FD366" i="11" s="1"/>
  <c r="FD367" i="11" s="1"/>
  <c r="FD368" i="11" s="1"/>
  <c r="FD369" i="11" s="1"/>
  <c r="FD370" i="11" s="1"/>
  <c r="FD371" i="11" s="1"/>
  <c r="FD372" i="11" s="1"/>
  <c r="FD373" i="11" s="1"/>
  <c r="FD374" i="11" s="1"/>
  <c r="FD375" i="11" s="1"/>
  <c r="FE352" i="11" s="1"/>
  <c r="FE353" i="11" s="1"/>
  <c r="FE354" i="11" s="1"/>
  <c r="FE355" i="11" s="1"/>
  <c r="FE356" i="11" s="1"/>
  <c r="FE357" i="11" s="1"/>
  <c r="FE358" i="11" s="1"/>
  <c r="FE359" i="11" s="1"/>
  <c r="FE360" i="11" s="1"/>
  <c r="FE361" i="11" s="1"/>
  <c r="FE362" i="11" s="1"/>
  <c r="FE363" i="11" s="1"/>
  <c r="FE364" i="11" s="1"/>
  <c r="FE365" i="11" s="1"/>
  <c r="FE366" i="11" s="1"/>
  <c r="FE367" i="11" s="1"/>
  <c r="FE368" i="11" s="1"/>
  <c r="FE369" i="11" s="1"/>
  <c r="FE370" i="11" s="1"/>
  <c r="FE371" i="11" s="1"/>
  <c r="FE372" i="11" s="1"/>
  <c r="FE373" i="11" s="1"/>
  <c r="FE374" i="11" s="1"/>
  <c r="FE375" i="11" s="1"/>
  <c r="FF352" i="11" s="1"/>
  <c r="FF353" i="11" s="1"/>
  <c r="FF354" i="11" s="1"/>
  <c r="FF355" i="11" s="1"/>
  <c r="FF356" i="11" s="1"/>
  <c r="FF357" i="11" s="1"/>
  <c r="FF358" i="11" s="1"/>
  <c r="FF359" i="11" s="1"/>
  <c r="FF360" i="11" s="1"/>
  <c r="FF361" i="11" s="1"/>
  <c r="FF362" i="11" s="1"/>
  <c r="FF363" i="11" s="1"/>
  <c r="FF364" i="11" s="1"/>
  <c r="FF365" i="11" s="1"/>
  <c r="FF366" i="11" s="1"/>
  <c r="FF367" i="11" s="1"/>
  <c r="FF368" i="11" s="1"/>
  <c r="FF369" i="11" s="1"/>
  <c r="FF370" i="11" s="1"/>
  <c r="FF371" i="11" s="1"/>
  <c r="FF372" i="11" s="1"/>
  <c r="FF373" i="11" s="1"/>
  <c r="FF374" i="11" s="1"/>
  <c r="FF375" i="11" s="1"/>
  <c r="FG352" i="11" s="1"/>
  <c r="FG353" i="11" s="1"/>
  <c r="FG354" i="11" s="1"/>
  <c r="FG355" i="11" s="1"/>
  <c r="FG356" i="11" s="1"/>
  <c r="FG357" i="11" s="1"/>
  <c r="FG358" i="11" s="1"/>
  <c r="FG359" i="11" s="1"/>
  <c r="FG360" i="11" s="1"/>
  <c r="FG361" i="11" s="1"/>
  <c r="FG362" i="11" s="1"/>
  <c r="FG363" i="11" s="1"/>
  <c r="FG364" i="11" s="1"/>
  <c r="FG365" i="11" s="1"/>
  <c r="FG366" i="11" s="1"/>
  <c r="FG367" i="11" s="1"/>
  <c r="FG368" i="11" s="1"/>
  <c r="FG369" i="11" s="1"/>
  <c r="FG370" i="11" s="1"/>
  <c r="FG371" i="11" s="1"/>
  <c r="FG372" i="11" s="1"/>
  <c r="FG373" i="11" s="1"/>
  <c r="FG374" i="11" s="1"/>
  <c r="FG375" i="11" s="1"/>
  <c r="FH352" i="11" s="1"/>
  <c r="FH353" i="11" s="1"/>
  <c r="FH354" i="11" s="1"/>
  <c r="FH355" i="11" s="1"/>
  <c r="FH356" i="11" s="1"/>
  <c r="FH357" i="11" s="1"/>
  <c r="FH358" i="11" s="1"/>
  <c r="FH359" i="11" s="1"/>
  <c r="FH360" i="11" s="1"/>
  <c r="FH361" i="11" s="1"/>
  <c r="FH362" i="11" s="1"/>
  <c r="FH363" i="11" s="1"/>
  <c r="FH364" i="11" s="1"/>
  <c r="FH365" i="11" s="1"/>
  <c r="FH366" i="11" s="1"/>
  <c r="FH367" i="11" s="1"/>
  <c r="FH368" i="11" s="1"/>
  <c r="FH369" i="11" s="1"/>
  <c r="FH370" i="11" s="1"/>
  <c r="FH371" i="11" s="1"/>
  <c r="FH372" i="11" s="1"/>
  <c r="FH373" i="11" s="1"/>
  <c r="FH374" i="11" s="1"/>
  <c r="FH375" i="11" s="1"/>
  <c r="FI352" i="11" s="1"/>
  <c r="FI353" i="11" s="1"/>
  <c r="FI354" i="11" s="1"/>
  <c r="FI355" i="11" s="1"/>
  <c r="FI356" i="11" s="1"/>
  <c r="FI357" i="11" s="1"/>
  <c r="FI358" i="11" s="1"/>
  <c r="FI359" i="11" s="1"/>
  <c r="FI360" i="11" s="1"/>
  <c r="FI361" i="11" s="1"/>
  <c r="FI362" i="11" s="1"/>
  <c r="FI363" i="11" s="1"/>
  <c r="FI364" i="11" s="1"/>
  <c r="FI365" i="11" s="1"/>
  <c r="FI366" i="11" s="1"/>
  <c r="FI367" i="11" s="1"/>
  <c r="FI368" i="11" s="1"/>
  <c r="FI369" i="11" s="1"/>
  <c r="FI370" i="11" s="1"/>
  <c r="FI371" i="11" s="1"/>
  <c r="FI372" i="11" s="1"/>
  <c r="FI373" i="11" s="1"/>
  <c r="FI374" i="11" s="1"/>
  <c r="FI375" i="11" s="1"/>
  <c r="FJ352" i="11" s="1"/>
  <c r="FJ353" i="11" s="1"/>
  <c r="FJ354" i="11" s="1"/>
  <c r="FJ355" i="11" s="1"/>
  <c r="FJ356" i="11" s="1"/>
  <c r="FJ357" i="11" s="1"/>
  <c r="FJ358" i="11" s="1"/>
  <c r="FJ359" i="11" s="1"/>
  <c r="FJ360" i="11" s="1"/>
  <c r="FJ361" i="11" s="1"/>
  <c r="FJ362" i="11" s="1"/>
  <c r="FJ363" i="11" s="1"/>
  <c r="FJ364" i="11" s="1"/>
  <c r="FJ365" i="11" s="1"/>
  <c r="FJ366" i="11" s="1"/>
  <c r="FJ367" i="11" s="1"/>
  <c r="FJ368" i="11" s="1"/>
  <c r="FJ369" i="11" s="1"/>
  <c r="FJ370" i="11" s="1"/>
  <c r="FJ371" i="11" s="1"/>
  <c r="FJ372" i="11" s="1"/>
  <c r="FJ373" i="11" s="1"/>
  <c r="FJ374" i="11" s="1"/>
  <c r="FJ375" i="11" s="1"/>
  <c r="FK352" i="11" s="1"/>
  <c r="FK353" i="11" s="1"/>
  <c r="FK354" i="11" s="1"/>
  <c r="FK355" i="11" s="1"/>
  <c r="FK356" i="11" s="1"/>
  <c r="FK357" i="11" s="1"/>
  <c r="FK358" i="11" s="1"/>
  <c r="FK359" i="11" s="1"/>
  <c r="FK360" i="11" s="1"/>
  <c r="FK361" i="11" s="1"/>
  <c r="FK362" i="11" s="1"/>
  <c r="FK363" i="11" s="1"/>
  <c r="FK364" i="11" s="1"/>
  <c r="FK365" i="11" s="1"/>
  <c r="FK366" i="11" s="1"/>
  <c r="FK367" i="11" s="1"/>
  <c r="FK368" i="11" s="1"/>
  <c r="FK369" i="11" s="1"/>
  <c r="FK370" i="11" s="1"/>
  <c r="FK371" i="11" s="1"/>
  <c r="FK372" i="11" s="1"/>
  <c r="FK373" i="11" s="1"/>
  <c r="FK374" i="11" s="1"/>
  <c r="FK375" i="11" s="1"/>
  <c r="FL352" i="11" s="1"/>
  <c r="FL353" i="11" s="1"/>
  <c r="FL354" i="11" s="1"/>
  <c r="FL355" i="11" s="1"/>
  <c r="FL356" i="11" s="1"/>
  <c r="FL357" i="11" s="1"/>
  <c r="FL358" i="11" s="1"/>
  <c r="FL359" i="11" s="1"/>
  <c r="FL360" i="11" s="1"/>
  <c r="FL361" i="11" s="1"/>
  <c r="FL362" i="11" s="1"/>
  <c r="FL363" i="11" s="1"/>
  <c r="FL364" i="11" s="1"/>
  <c r="FL365" i="11" s="1"/>
  <c r="FL366" i="11" s="1"/>
  <c r="FL367" i="11" s="1"/>
  <c r="FL368" i="11" s="1"/>
  <c r="FL369" i="11" s="1"/>
  <c r="FL370" i="11" s="1"/>
  <c r="FL371" i="11" s="1"/>
  <c r="FL372" i="11" s="1"/>
  <c r="FL373" i="11" s="1"/>
  <c r="FL374" i="11" s="1"/>
  <c r="FL375" i="11" s="1"/>
  <c r="FM352" i="11" s="1"/>
  <c r="FM353" i="11" s="1"/>
  <c r="FM354" i="11" s="1"/>
  <c r="FM355" i="11" s="1"/>
  <c r="FM356" i="11" s="1"/>
  <c r="FM357" i="11" s="1"/>
  <c r="FM358" i="11" s="1"/>
  <c r="FM359" i="11" s="1"/>
  <c r="FM360" i="11" s="1"/>
  <c r="FM361" i="11" s="1"/>
  <c r="FM362" i="11" s="1"/>
  <c r="FM363" i="11" s="1"/>
  <c r="FM364" i="11" s="1"/>
  <c r="FM365" i="11" s="1"/>
  <c r="FM366" i="11" s="1"/>
  <c r="FM367" i="11" s="1"/>
  <c r="FM368" i="11" s="1"/>
  <c r="FM369" i="11" s="1"/>
  <c r="FM370" i="11" s="1"/>
  <c r="FM371" i="11" s="1"/>
  <c r="FM372" i="11" s="1"/>
  <c r="FM373" i="11" s="1"/>
  <c r="FM374" i="11" s="1"/>
  <c r="FM375" i="11" s="1"/>
  <c r="FN352" i="11" s="1"/>
  <c r="FN353" i="11" s="1"/>
  <c r="FN354" i="11" s="1"/>
  <c r="FN355" i="11" s="1"/>
  <c r="FN356" i="11" s="1"/>
  <c r="FN357" i="11" s="1"/>
  <c r="FN358" i="11" s="1"/>
  <c r="FN359" i="11" s="1"/>
  <c r="FN360" i="11" s="1"/>
  <c r="FN361" i="11" s="1"/>
  <c r="FN362" i="11" s="1"/>
  <c r="FN363" i="11" s="1"/>
  <c r="FN364" i="11" s="1"/>
  <c r="FN365" i="11" s="1"/>
  <c r="FN366" i="11" s="1"/>
  <c r="FN367" i="11" s="1"/>
  <c r="FN368" i="11" s="1"/>
  <c r="FN369" i="11" s="1"/>
  <c r="FN370" i="11" s="1"/>
  <c r="FN371" i="11" s="1"/>
  <c r="FN372" i="11" s="1"/>
  <c r="FN373" i="11" s="1"/>
  <c r="FN374" i="11" s="1"/>
  <c r="FN375" i="11" s="1"/>
  <c r="FO352" i="11" s="1"/>
  <c r="FO353" i="11" s="1"/>
  <c r="FO354" i="11" s="1"/>
  <c r="FO355" i="11" s="1"/>
  <c r="FO356" i="11" s="1"/>
  <c r="FO357" i="11" s="1"/>
  <c r="FO358" i="11" s="1"/>
  <c r="FO359" i="11" s="1"/>
  <c r="FO360" i="11" s="1"/>
  <c r="FO361" i="11" s="1"/>
  <c r="FO362" i="11" s="1"/>
  <c r="FO363" i="11" s="1"/>
  <c r="FO364" i="11" s="1"/>
  <c r="FO365" i="11" s="1"/>
  <c r="FO366" i="11" s="1"/>
  <c r="FO367" i="11" s="1"/>
  <c r="FO368" i="11" s="1"/>
  <c r="FO369" i="11" s="1"/>
  <c r="FO370" i="11" s="1"/>
  <c r="FO371" i="11" s="1"/>
  <c r="FO372" i="11" s="1"/>
  <c r="FO373" i="11" s="1"/>
  <c r="FO374" i="11" s="1"/>
  <c r="FO375" i="11" s="1"/>
  <c r="FP352" i="11" s="1"/>
  <c r="FP353" i="11" s="1"/>
  <c r="FP354" i="11" s="1"/>
  <c r="FP355" i="11" s="1"/>
  <c r="FP356" i="11" s="1"/>
  <c r="FP357" i="11" s="1"/>
  <c r="FP358" i="11" s="1"/>
  <c r="FP359" i="11" s="1"/>
  <c r="FP360" i="11" s="1"/>
  <c r="FP361" i="11" s="1"/>
  <c r="FP362" i="11" s="1"/>
  <c r="FP363" i="11" s="1"/>
  <c r="FP364" i="11" s="1"/>
  <c r="FP365" i="11" s="1"/>
  <c r="FP366" i="11" s="1"/>
  <c r="FP367" i="11" s="1"/>
  <c r="FP368" i="11" s="1"/>
  <c r="FP369" i="11" s="1"/>
  <c r="FP370" i="11" s="1"/>
  <c r="FP371" i="11" s="1"/>
  <c r="FP372" i="11" s="1"/>
  <c r="FP373" i="11" s="1"/>
  <c r="FP374" i="11" s="1"/>
  <c r="FP375" i="11" s="1"/>
  <c r="FQ352" i="11" s="1"/>
  <c r="FQ353" i="11" s="1"/>
  <c r="FQ354" i="11" s="1"/>
  <c r="FQ355" i="11" s="1"/>
  <c r="FQ356" i="11" s="1"/>
  <c r="FQ357" i="11" s="1"/>
  <c r="FQ358" i="11" s="1"/>
  <c r="FQ359" i="11" s="1"/>
  <c r="FQ360" i="11" s="1"/>
  <c r="FQ361" i="11" s="1"/>
  <c r="FQ362" i="11" s="1"/>
  <c r="FQ363" i="11" s="1"/>
  <c r="FQ364" i="11" s="1"/>
  <c r="FQ365" i="11" s="1"/>
  <c r="FQ366" i="11" s="1"/>
  <c r="FQ367" i="11" s="1"/>
  <c r="FQ368" i="11" s="1"/>
  <c r="FQ369" i="11" s="1"/>
  <c r="FQ370" i="11" s="1"/>
  <c r="FQ371" i="11" s="1"/>
  <c r="FQ372" i="11" s="1"/>
  <c r="FQ373" i="11" s="1"/>
  <c r="FQ374" i="11" s="1"/>
  <c r="FQ375" i="11" s="1"/>
  <c r="FR352" i="11" s="1"/>
  <c r="FR353" i="11" s="1"/>
  <c r="FR354" i="11" s="1"/>
  <c r="FR355" i="11" s="1"/>
  <c r="FR356" i="11" s="1"/>
  <c r="FR357" i="11" s="1"/>
  <c r="FR358" i="11" s="1"/>
  <c r="FR359" i="11" s="1"/>
  <c r="FR360" i="11" s="1"/>
  <c r="FR361" i="11" s="1"/>
  <c r="FR362" i="11" s="1"/>
  <c r="FR363" i="11" s="1"/>
  <c r="FR364" i="11" s="1"/>
  <c r="FR365" i="11" s="1"/>
  <c r="FR366" i="11" s="1"/>
  <c r="FR367" i="11" s="1"/>
  <c r="FR368" i="11" s="1"/>
  <c r="FR369" i="11" s="1"/>
  <c r="FR370" i="11" s="1"/>
  <c r="FR371" i="11" s="1"/>
  <c r="FR372" i="11" s="1"/>
  <c r="FR373" i="11" s="1"/>
  <c r="FR374" i="11" s="1"/>
  <c r="FR375" i="11" s="1"/>
  <c r="FS352" i="11" s="1"/>
  <c r="FS353" i="11" s="1"/>
  <c r="FS354" i="11" s="1"/>
  <c r="FS355" i="11" s="1"/>
  <c r="FS356" i="11" s="1"/>
  <c r="FS357" i="11" s="1"/>
  <c r="FS358" i="11" s="1"/>
  <c r="FS359" i="11" s="1"/>
  <c r="FS360" i="11" s="1"/>
  <c r="FS361" i="11" s="1"/>
  <c r="FS362" i="11" s="1"/>
  <c r="FS363" i="11" s="1"/>
  <c r="FS364" i="11" s="1"/>
  <c r="FS365" i="11" s="1"/>
  <c r="FS366" i="11" s="1"/>
  <c r="FS367" i="11" s="1"/>
  <c r="FS368" i="11" s="1"/>
  <c r="FS369" i="11" s="1"/>
  <c r="FS370" i="11" s="1"/>
  <c r="FS371" i="11" s="1"/>
  <c r="FS372" i="11" s="1"/>
  <c r="FS373" i="11" s="1"/>
  <c r="FS374" i="11" s="1"/>
  <c r="FS375" i="11" s="1"/>
  <c r="FT352" i="11" s="1"/>
  <c r="FT353" i="11" s="1"/>
  <c r="FT354" i="11" s="1"/>
  <c r="FT355" i="11" s="1"/>
  <c r="FT356" i="11" s="1"/>
  <c r="FT357" i="11" s="1"/>
  <c r="FT358" i="11" s="1"/>
  <c r="FT359" i="11" s="1"/>
  <c r="FT360" i="11" s="1"/>
  <c r="FT361" i="11" s="1"/>
  <c r="FT362" i="11" s="1"/>
  <c r="FT363" i="11" s="1"/>
  <c r="FT364" i="11" s="1"/>
  <c r="FT365" i="11" s="1"/>
  <c r="FT366" i="11" s="1"/>
  <c r="FT367" i="11" s="1"/>
  <c r="FT368" i="11" s="1"/>
  <c r="FT369" i="11" s="1"/>
  <c r="FT370" i="11" s="1"/>
  <c r="FT371" i="11" s="1"/>
  <c r="FT372" i="11" s="1"/>
  <c r="FT373" i="11" s="1"/>
  <c r="FT374" i="11" s="1"/>
  <c r="FT375" i="11" s="1"/>
  <c r="FU352" i="11" s="1"/>
  <c r="FU353" i="11" s="1"/>
  <c r="FU354" i="11" s="1"/>
  <c r="FU355" i="11" s="1"/>
  <c r="FU356" i="11" s="1"/>
  <c r="FU357" i="11" s="1"/>
  <c r="FU358" i="11" s="1"/>
  <c r="FU359" i="11" s="1"/>
  <c r="FU360" i="11" s="1"/>
  <c r="FU361" i="11" s="1"/>
  <c r="FU362" i="11" s="1"/>
  <c r="FU363" i="11" s="1"/>
  <c r="FU364" i="11" s="1"/>
  <c r="FU365" i="11" s="1"/>
  <c r="FU366" i="11" s="1"/>
  <c r="FU367" i="11" s="1"/>
  <c r="FU368" i="11" s="1"/>
  <c r="FU369" i="11" s="1"/>
  <c r="FU370" i="11" s="1"/>
  <c r="FU371" i="11" s="1"/>
  <c r="FU372" i="11" s="1"/>
  <c r="FU373" i="11" s="1"/>
  <c r="FU374" i="11" s="1"/>
  <c r="FU375" i="11" s="1"/>
  <c r="FV352" i="11" s="1"/>
  <c r="FV353" i="11" s="1"/>
  <c r="FV354" i="11" s="1"/>
  <c r="FV355" i="11" s="1"/>
  <c r="FV356" i="11" s="1"/>
  <c r="FV357" i="11" s="1"/>
  <c r="FV358" i="11" s="1"/>
  <c r="FV359" i="11" s="1"/>
  <c r="FV360" i="11" s="1"/>
  <c r="FV361" i="11" s="1"/>
  <c r="FV362" i="11" s="1"/>
  <c r="FV363" i="11" s="1"/>
  <c r="FV364" i="11" s="1"/>
  <c r="FV365" i="11" s="1"/>
  <c r="FV366" i="11" s="1"/>
  <c r="FV367" i="11" s="1"/>
  <c r="FV368" i="11" s="1"/>
  <c r="FV369" i="11" s="1"/>
  <c r="FV370" i="11" s="1"/>
  <c r="FV371" i="11" s="1"/>
  <c r="FV372" i="11" s="1"/>
  <c r="FV373" i="11" s="1"/>
  <c r="FV374" i="11" s="1"/>
  <c r="FV375" i="11" s="1"/>
  <c r="FW352" i="11" s="1"/>
  <c r="FW353" i="11" s="1"/>
  <c r="FW354" i="11" s="1"/>
  <c r="FW355" i="11" s="1"/>
  <c r="FW356" i="11" s="1"/>
  <c r="FW357" i="11" s="1"/>
  <c r="FW358" i="11" s="1"/>
  <c r="FW359" i="11" s="1"/>
  <c r="FW360" i="11" s="1"/>
  <c r="FW361" i="11" s="1"/>
  <c r="FW362" i="11" s="1"/>
  <c r="FW363" i="11" s="1"/>
  <c r="FW364" i="11" s="1"/>
  <c r="FW365" i="11" s="1"/>
  <c r="FW366" i="11" s="1"/>
  <c r="FW367" i="11" s="1"/>
  <c r="FW368" i="11" s="1"/>
  <c r="FW369" i="11" s="1"/>
  <c r="FW370" i="11" s="1"/>
  <c r="FW371" i="11" s="1"/>
  <c r="FW372" i="11" s="1"/>
  <c r="FW373" i="11" s="1"/>
  <c r="FW374" i="11" s="1"/>
  <c r="FW375" i="11" s="1"/>
  <c r="FX352" i="11" s="1"/>
  <c r="FX353" i="11" s="1"/>
  <c r="FX354" i="11" s="1"/>
  <c r="FX355" i="11" s="1"/>
  <c r="FX356" i="11" s="1"/>
  <c r="FX357" i="11" s="1"/>
  <c r="FX358" i="11" s="1"/>
  <c r="FX359" i="11" s="1"/>
  <c r="FX360" i="11" s="1"/>
  <c r="FX361" i="11" s="1"/>
  <c r="FX362" i="11" s="1"/>
  <c r="FX363" i="11" s="1"/>
  <c r="FX364" i="11" s="1"/>
  <c r="FX365" i="11" s="1"/>
  <c r="FX366" i="11" s="1"/>
  <c r="FX367" i="11" s="1"/>
  <c r="FX368" i="11" s="1"/>
  <c r="FX369" i="11" s="1"/>
  <c r="FX370" i="11" s="1"/>
  <c r="FX371" i="11" s="1"/>
  <c r="FX372" i="11" s="1"/>
  <c r="FX373" i="11" s="1"/>
  <c r="FX374" i="11" s="1"/>
  <c r="FX375" i="11" s="1"/>
  <c r="FY352" i="11" s="1"/>
  <c r="FY353" i="11" s="1"/>
  <c r="FY354" i="11" s="1"/>
  <c r="FY355" i="11" s="1"/>
  <c r="FY356" i="11" s="1"/>
  <c r="FY357" i="11" s="1"/>
  <c r="FY358" i="11" s="1"/>
  <c r="FY359" i="11" s="1"/>
  <c r="FY360" i="11" s="1"/>
  <c r="FY361" i="11" s="1"/>
  <c r="FY362" i="11" s="1"/>
  <c r="FY363" i="11" s="1"/>
  <c r="FY364" i="11" s="1"/>
  <c r="FY365" i="11" s="1"/>
  <c r="FY366" i="11" s="1"/>
  <c r="FY367" i="11" s="1"/>
  <c r="FY368" i="11" s="1"/>
  <c r="FY369" i="11" s="1"/>
  <c r="FY370" i="11" s="1"/>
  <c r="FY371" i="11" s="1"/>
  <c r="FY372" i="11" s="1"/>
  <c r="FY373" i="11" s="1"/>
  <c r="FY374" i="11" s="1"/>
  <c r="FY375" i="11" s="1"/>
  <c r="FZ352" i="11" s="1"/>
  <c r="FZ353" i="11" s="1"/>
  <c r="FZ354" i="11" s="1"/>
  <c r="FZ355" i="11" s="1"/>
  <c r="FZ356" i="11" s="1"/>
  <c r="FZ357" i="11" s="1"/>
  <c r="FZ358" i="11" s="1"/>
  <c r="FZ359" i="11" s="1"/>
  <c r="FZ360" i="11" s="1"/>
  <c r="FZ361" i="11" s="1"/>
  <c r="FZ362" i="11" s="1"/>
  <c r="FZ363" i="11" s="1"/>
  <c r="FZ364" i="11" s="1"/>
  <c r="FZ365" i="11" s="1"/>
  <c r="FZ366" i="11" s="1"/>
  <c r="FZ367" i="11" s="1"/>
  <c r="FZ368" i="11" s="1"/>
  <c r="FZ369" i="11" s="1"/>
  <c r="FZ370" i="11" s="1"/>
  <c r="FZ371" i="11" s="1"/>
  <c r="FZ372" i="11" s="1"/>
  <c r="FZ373" i="11" s="1"/>
  <c r="FZ374" i="11" s="1"/>
  <c r="FZ375" i="11" s="1"/>
  <c r="GA352" i="11" s="1"/>
  <c r="GA353" i="11" s="1"/>
  <c r="GA354" i="11" s="1"/>
  <c r="GA355" i="11" s="1"/>
  <c r="GA356" i="11" s="1"/>
  <c r="GA357" i="11" s="1"/>
  <c r="GA358" i="11" s="1"/>
  <c r="GA359" i="11" s="1"/>
  <c r="GA360" i="11" s="1"/>
  <c r="GA361" i="11" s="1"/>
  <c r="GA362" i="11" s="1"/>
  <c r="GA363" i="11" s="1"/>
  <c r="GA364" i="11" s="1"/>
  <c r="GA365" i="11" s="1"/>
  <c r="GA366" i="11" s="1"/>
  <c r="GA367" i="11" s="1"/>
  <c r="GA368" i="11" s="1"/>
  <c r="GA369" i="11" s="1"/>
  <c r="GA370" i="11" s="1"/>
  <c r="GA371" i="11" s="1"/>
  <c r="GA372" i="11" s="1"/>
  <c r="GA373" i="11" s="1"/>
  <c r="GA374" i="11" s="1"/>
  <c r="GA375" i="11" s="1"/>
  <c r="GB352" i="11" s="1"/>
  <c r="GB353" i="11" s="1"/>
  <c r="GB354" i="11" s="1"/>
  <c r="GB355" i="11" s="1"/>
  <c r="GB356" i="11" s="1"/>
  <c r="GB357" i="11" s="1"/>
  <c r="GB358" i="11" s="1"/>
  <c r="GB359" i="11" s="1"/>
  <c r="GB360" i="11" s="1"/>
  <c r="GB361" i="11" s="1"/>
  <c r="GB362" i="11" s="1"/>
  <c r="GB363" i="11" s="1"/>
  <c r="GB364" i="11" s="1"/>
  <c r="GB365" i="11" s="1"/>
  <c r="GB366" i="11" s="1"/>
  <c r="GB367" i="11" s="1"/>
  <c r="GB368" i="11" s="1"/>
  <c r="GB369" i="11" s="1"/>
  <c r="GB370" i="11" s="1"/>
  <c r="GB371" i="11" s="1"/>
  <c r="GB372" i="11" s="1"/>
  <c r="GB373" i="11" s="1"/>
  <c r="GB374" i="11" s="1"/>
  <c r="GB375" i="11" s="1"/>
  <c r="GC352" i="11" s="1"/>
  <c r="GC353" i="11" s="1"/>
  <c r="GC354" i="11" s="1"/>
  <c r="GC355" i="11" s="1"/>
  <c r="GC356" i="11" s="1"/>
  <c r="GC357" i="11" s="1"/>
  <c r="GC358" i="11" s="1"/>
  <c r="GC359" i="11" s="1"/>
  <c r="GC360" i="11" s="1"/>
  <c r="GC361" i="11" s="1"/>
  <c r="GC362" i="11" s="1"/>
  <c r="GC363" i="11" s="1"/>
  <c r="GC364" i="11" s="1"/>
  <c r="GC365" i="11" s="1"/>
  <c r="GC366" i="11" s="1"/>
  <c r="GC367" i="11" s="1"/>
  <c r="GC368" i="11" s="1"/>
  <c r="GC369" i="11" s="1"/>
  <c r="GC370" i="11" s="1"/>
  <c r="GC371" i="11" s="1"/>
  <c r="GC372" i="11" s="1"/>
  <c r="GC373" i="11" s="1"/>
  <c r="GC374" i="11" s="1"/>
  <c r="GC375" i="11" s="1"/>
  <c r="GD352" i="11" s="1"/>
  <c r="GD353" i="11" s="1"/>
  <c r="GD354" i="11" s="1"/>
  <c r="GD355" i="11" s="1"/>
  <c r="GD356" i="11" s="1"/>
  <c r="GD357" i="11" s="1"/>
  <c r="GD358" i="11" s="1"/>
  <c r="GD359" i="11" s="1"/>
  <c r="GD360" i="11" s="1"/>
  <c r="GD361" i="11" s="1"/>
  <c r="GD362" i="11" s="1"/>
  <c r="GD363" i="11" s="1"/>
  <c r="GD364" i="11" s="1"/>
  <c r="GD365" i="11" s="1"/>
  <c r="GD366" i="11" s="1"/>
  <c r="GD367" i="11" s="1"/>
  <c r="GD368" i="11" s="1"/>
  <c r="GD369" i="11" s="1"/>
  <c r="GD370" i="11" s="1"/>
  <c r="GD371" i="11" s="1"/>
  <c r="GD372" i="11" s="1"/>
  <c r="GD373" i="11" s="1"/>
  <c r="GD374" i="11" s="1"/>
  <c r="GD375" i="11" s="1"/>
  <c r="GE352" i="11" s="1"/>
  <c r="GE353" i="11" s="1"/>
  <c r="GE354" i="11" s="1"/>
  <c r="GE355" i="11" s="1"/>
  <c r="GE356" i="11" s="1"/>
  <c r="GE357" i="11" s="1"/>
  <c r="GE358" i="11" s="1"/>
  <c r="GE359" i="11" s="1"/>
  <c r="GE360" i="11" s="1"/>
  <c r="GE361" i="11" s="1"/>
  <c r="GE362" i="11" s="1"/>
  <c r="GE363" i="11" s="1"/>
  <c r="GE364" i="11" s="1"/>
  <c r="GE365" i="11" s="1"/>
  <c r="GE366" i="11" s="1"/>
  <c r="GE367" i="11" s="1"/>
  <c r="GE368" i="11" s="1"/>
  <c r="GE369" i="11" s="1"/>
  <c r="GE370" i="11" s="1"/>
  <c r="GE371" i="11" s="1"/>
  <c r="GE372" i="11" s="1"/>
  <c r="GE373" i="11" s="1"/>
  <c r="GE374" i="11" s="1"/>
  <c r="GE375" i="11" s="1"/>
  <c r="GF352" i="11" s="1"/>
  <c r="GF353" i="11" s="1"/>
  <c r="GF354" i="11" s="1"/>
  <c r="GF355" i="11" s="1"/>
  <c r="GF356" i="11" s="1"/>
  <c r="GF357" i="11" s="1"/>
  <c r="GF358" i="11" s="1"/>
  <c r="GF359" i="11" s="1"/>
  <c r="GF360" i="11" s="1"/>
  <c r="GF361" i="11" s="1"/>
  <c r="GF362" i="11" s="1"/>
  <c r="GF363" i="11" s="1"/>
  <c r="GF364" i="11" s="1"/>
  <c r="GF365" i="11" s="1"/>
  <c r="GF366" i="11" s="1"/>
  <c r="GF367" i="11" s="1"/>
  <c r="GF368" i="11" s="1"/>
  <c r="GF369" i="11" s="1"/>
  <c r="GF370" i="11" s="1"/>
  <c r="GF371" i="11" s="1"/>
  <c r="GF372" i="11" s="1"/>
  <c r="GF373" i="11" s="1"/>
  <c r="GF374" i="11" s="1"/>
  <c r="GF375" i="11" s="1"/>
  <c r="GG352" i="11" s="1"/>
  <c r="GG353" i="11" s="1"/>
  <c r="GG354" i="11" s="1"/>
  <c r="GG355" i="11" s="1"/>
  <c r="GG356" i="11" s="1"/>
  <c r="GG357" i="11" s="1"/>
  <c r="GG358" i="11" s="1"/>
  <c r="GG359" i="11" s="1"/>
  <c r="GG360" i="11" s="1"/>
  <c r="GG361" i="11" s="1"/>
  <c r="GG362" i="11" s="1"/>
  <c r="GG363" i="11" s="1"/>
  <c r="GG364" i="11" s="1"/>
  <c r="GG365" i="11" s="1"/>
  <c r="GG366" i="11" s="1"/>
  <c r="GG367" i="11" s="1"/>
  <c r="GG368" i="11" s="1"/>
  <c r="GG369" i="11" s="1"/>
  <c r="GG370" i="11" s="1"/>
  <c r="GG371" i="11" s="1"/>
  <c r="GG372" i="11" s="1"/>
  <c r="GG373" i="11" s="1"/>
  <c r="GG374" i="11" s="1"/>
  <c r="GG375" i="11" s="1"/>
  <c r="GH352" i="11" s="1"/>
  <c r="GH353" i="11" s="1"/>
  <c r="GH354" i="11" s="1"/>
  <c r="GH355" i="11" s="1"/>
  <c r="GH356" i="11" s="1"/>
  <c r="GH357" i="11" s="1"/>
  <c r="GH358" i="11" s="1"/>
  <c r="GH359" i="11" s="1"/>
  <c r="GH360" i="11" s="1"/>
  <c r="GH361" i="11" s="1"/>
  <c r="GH362" i="11" s="1"/>
  <c r="GH363" i="11" s="1"/>
  <c r="GH364" i="11" s="1"/>
  <c r="GH365" i="11" s="1"/>
  <c r="GH366" i="11" s="1"/>
  <c r="GH367" i="11" s="1"/>
  <c r="GH368" i="11" s="1"/>
  <c r="GH369" i="11" s="1"/>
  <c r="GH370" i="11" s="1"/>
  <c r="GH371" i="11" s="1"/>
  <c r="GH372" i="11" s="1"/>
  <c r="GH373" i="11" s="1"/>
  <c r="GH374" i="11" s="1"/>
  <c r="GH375" i="11" s="1"/>
  <c r="GF41" i="11"/>
  <c r="O96" i="8"/>
  <c r="O98" i="8"/>
  <c r="O105" i="8"/>
  <c r="O107" i="8"/>
  <c r="O114" i="8"/>
  <c r="O95" i="8"/>
  <c r="K103" i="8"/>
  <c r="K106" i="8"/>
  <c r="K114" i="8"/>
  <c r="K96" i="8"/>
  <c r="Q49" i="8"/>
  <c r="O56" i="8" s="1"/>
  <c r="O18" i="8"/>
  <c r="E15" i="5"/>
  <c r="L20" i="5" s="1"/>
  <c r="EA351" i="11"/>
  <c r="DZ351" i="11"/>
  <c r="DY351" i="11"/>
  <c r="EF351" i="11" s="1"/>
  <c r="EM351" i="11" s="1"/>
  <c r="ET351" i="11" s="1"/>
  <c r="DX351" i="11"/>
  <c r="EE351" i="11" s="1"/>
  <c r="EL351" i="11" s="1"/>
  <c r="ES351" i="11" s="1"/>
  <c r="DW351" i="11"/>
  <c r="DV351" i="11"/>
  <c r="DU351" i="11"/>
  <c r="EA320" i="11"/>
  <c r="DZ320" i="11"/>
  <c r="EG320" i="11" s="1"/>
  <c r="EN320" i="11" s="1"/>
  <c r="EU320" i="11" s="1"/>
  <c r="DY320" i="11"/>
  <c r="EF320" i="11" s="1"/>
  <c r="EM320" i="11" s="1"/>
  <c r="ET320" i="11" s="1"/>
  <c r="DX320" i="11"/>
  <c r="DW320" i="11"/>
  <c r="DV320" i="11"/>
  <c r="DU320" i="11"/>
  <c r="EB320" i="11" s="1"/>
  <c r="EI320" i="11" s="1"/>
  <c r="EP320" i="11" s="1"/>
  <c r="EW320" i="11" s="1"/>
  <c r="EA289" i="11"/>
  <c r="DZ289" i="11"/>
  <c r="DY289" i="11"/>
  <c r="DX289" i="11"/>
  <c r="DW289" i="11"/>
  <c r="DV289" i="11"/>
  <c r="DU289" i="11"/>
  <c r="EB289" i="11" s="1"/>
  <c r="EI289" i="11" s="1"/>
  <c r="EP289" i="11" s="1"/>
  <c r="EW289" i="11" s="1"/>
  <c r="EA258" i="11"/>
  <c r="DZ258" i="11"/>
  <c r="EG258" i="11" s="1"/>
  <c r="EN258" i="11" s="1"/>
  <c r="EU258" i="11" s="1"/>
  <c r="DY258" i="11"/>
  <c r="EF258" i="11" s="1"/>
  <c r="EM258" i="11" s="1"/>
  <c r="ET258" i="11" s="1"/>
  <c r="DX258" i="11"/>
  <c r="DW258" i="11"/>
  <c r="DV258" i="11"/>
  <c r="DU258" i="11"/>
  <c r="EA227" i="11"/>
  <c r="DZ227" i="11"/>
  <c r="DY227" i="11"/>
  <c r="DX227" i="11"/>
  <c r="EE227" i="11" s="1"/>
  <c r="EL227" i="11" s="1"/>
  <c r="ES227" i="11" s="1"/>
  <c r="DW227" i="11"/>
  <c r="DV227" i="11"/>
  <c r="DU227" i="11"/>
  <c r="EA196" i="11"/>
  <c r="EH196" i="11" s="1"/>
  <c r="EO196" i="11" s="1"/>
  <c r="EV196" i="11" s="1"/>
  <c r="DZ196" i="11"/>
  <c r="DY196" i="11"/>
  <c r="DX196" i="11"/>
  <c r="DW196" i="11"/>
  <c r="ED196" i="11" s="1"/>
  <c r="EK196" i="11" s="1"/>
  <c r="ER196" i="11" s="1"/>
  <c r="EY196" i="11" s="1"/>
  <c r="DV196" i="11"/>
  <c r="DU196" i="11"/>
  <c r="EA165" i="11"/>
  <c r="DZ165" i="11"/>
  <c r="DY165" i="11"/>
  <c r="DX165" i="11"/>
  <c r="DW165" i="11"/>
  <c r="DV165" i="11"/>
  <c r="EC165" i="11" s="1"/>
  <c r="EJ165" i="11" s="1"/>
  <c r="EQ165" i="11" s="1"/>
  <c r="EX165" i="11" s="1"/>
  <c r="DU165" i="11"/>
  <c r="EB165" i="11" s="1"/>
  <c r="EI165" i="11" s="1"/>
  <c r="EP165" i="11" s="1"/>
  <c r="EW165" i="11" s="1"/>
  <c r="EA134" i="11"/>
  <c r="DZ134" i="11"/>
  <c r="DY134" i="11"/>
  <c r="DX134" i="11"/>
  <c r="EE134" i="11" s="1"/>
  <c r="EL134" i="11" s="1"/>
  <c r="ES134" i="11" s="1"/>
  <c r="DW134" i="11"/>
  <c r="DV134" i="11"/>
  <c r="DU134" i="11"/>
  <c r="EB134" i="11" s="1"/>
  <c r="EI134" i="11" s="1"/>
  <c r="EP134" i="11" s="1"/>
  <c r="EW134" i="11" s="1"/>
  <c r="EA103" i="11"/>
  <c r="DZ103" i="11"/>
  <c r="DY103" i="11"/>
  <c r="EF103" i="11" s="1"/>
  <c r="EM103" i="11" s="1"/>
  <c r="ET103" i="11" s="1"/>
  <c r="DX103" i="11"/>
  <c r="EE103" i="11" s="1"/>
  <c r="EL103" i="11" s="1"/>
  <c r="ES103" i="11" s="1"/>
  <c r="DW103" i="11"/>
  <c r="DV103" i="11"/>
  <c r="DU103" i="11"/>
  <c r="EA72" i="11"/>
  <c r="DZ72" i="11"/>
  <c r="EG72" i="11" s="1"/>
  <c r="EN72" i="11" s="1"/>
  <c r="EU72" i="11" s="1"/>
  <c r="DY72" i="11"/>
  <c r="EF72" i="11" s="1"/>
  <c r="EM72" i="11" s="1"/>
  <c r="ET72" i="11" s="1"/>
  <c r="DX72" i="11"/>
  <c r="DW72" i="11"/>
  <c r="DV72" i="11"/>
  <c r="DU72" i="11"/>
  <c r="EA41" i="11"/>
  <c r="DZ41" i="11"/>
  <c r="DY41" i="11"/>
  <c r="DX41" i="11"/>
  <c r="DW41" i="11"/>
  <c r="DV41" i="11"/>
  <c r="DU41" i="11"/>
  <c r="EB41" i="11" s="1"/>
  <c r="EI41" i="11" s="1"/>
  <c r="EP41" i="11" s="1"/>
  <c r="EA10" i="11"/>
  <c r="DZ10" i="11"/>
  <c r="DY10" i="11"/>
  <c r="DX10" i="11"/>
  <c r="EE10" i="11" s="1"/>
  <c r="EL10" i="11" s="1"/>
  <c r="ES10" i="11" s="1"/>
  <c r="DW10" i="11"/>
  <c r="DV10" i="11"/>
  <c r="DU10" i="11"/>
  <c r="E221" i="11"/>
  <c r="F221" i="11"/>
  <c r="G221" i="11"/>
  <c r="H221" i="11"/>
  <c r="I221" i="11"/>
  <c r="L221" i="11"/>
  <c r="M221" i="11"/>
  <c r="N221" i="11"/>
  <c r="O221" i="11"/>
  <c r="DA375" i="11"/>
  <c r="DA374" i="11"/>
  <c r="DA344" i="11"/>
  <c r="DA343" i="11"/>
  <c r="DA313" i="11"/>
  <c r="DA312" i="11"/>
  <c r="DA282" i="11"/>
  <c r="DA281" i="11"/>
  <c r="DA251" i="11"/>
  <c r="DA250" i="11"/>
  <c r="DA220" i="11"/>
  <c r="DA219" i="11"/>
  <c r="DA189" i="11"/>
  <c r="DA188" i="11"/>
  <c r="DA158" i="11"/>
  <c r="DA157" i="11"/>
  <c r="DA127" i="11"/>
  <c r="DA126" i="11"/>
  <c r="DA96" i="11"/>
  <c r="DA95" i="11"/>
  <c r="DA65" i="11"/>
  <c r="DA64" i="11"/>
  <c r="DA34" i="11"/>
  <c r="DA33" i="11"/>
  <c r="EX344" i="11"/>
  <c r="EW344" i="11"/>
  <c r="EV344" i="11"/>
  <c r="EU344" i="11"/>
  <c r="ET344" i="11"/>
  <c r="ES344" i="11"/>
  <c r="ER344" i="11"/>
  <c r="EQ344" i="11"/>
  <c r="EP344" i="11"/>
  <c r="EO344" i="11"/>
  <c r="EN344" i="11"/>
  <c r="EM344" i="11"/>
  <c r="EL344" i="11"/>
  <c r="EK344" i="11"/>
  <c r="EJ344" i="11"/>
  <c r="EI344" i="11"/>
  <c r="EH344" i="11"/>
  <c r="EG344" i="11"/>
  <c r="EF344" i="11"/>
  <c r="EE344" i="11"/>
  <c r="ED344" i="11"/>
  <c r="EC344" i="11"/>
  <c r="EB344" i="11"/>
  <c r="EA344" i="11"/>
  <c r="DZ344" i="11"/>
  <c r="DY344" i="11"/>
  <c r="DX344" i="11"/>
  <c r="DW344" i="11"/>
  <c r="DV344" i="11"/>
  <c r="DU344" i="11"/>
  <c r="EX343" i="11"/>
  <c r="EW343" i="11"/>
  <c r="EV343" i="11"/>
  <c r="EU343" i="11"/>
  <c r="ET343" i="11"/>
  <c r="ES343" i="11"/>
  <c r="ER343" i="11"/>
  <c r="EQ343" i="11"/>
  <c r="EP343" i="11"/>
  <c r="EO343" i="11"/>
  <c r="EN343" i="11"/>
  <c r="EM343" i="11"/>
  <c r="EL343" i="11"/>
  <c r="EK343" i="11"/>
  <c r="EJ343" i="11"/>
  <c r="EI343" i="11"/>
  <c r="EH343" i="11"/>
  <c r="EG343" i="11"/>
  <c r="EF343" i="11"/>
  <c r="EE343" i="11"/>
  <c r="ED343" i="11"/>
  <c r="EC343" i="11"/>
  <c r="EB343" i="11"/>
  <c r="EA343" i="11"/>
  <c r="DZ343" i="11"/>
  <c r="DY343" i="11"/>
  <c r="DX343" i="11"/>
  <c r="DW343" i="11"/>
  <c r="DV343" i="11"/>
  <c r="DU343" i="11"/>
  <c r="EX342" i="11"/>
  <c r="EW342" i="11"/>
  <c r="EV342" i="11"/>
  <c r="EU342" i="11"/>
  <c r="ET342" i="11"/>
  <c r="ES342" i="11"/>
  <c r="ER342" i="11"/>
  <c r="EQ342" i="11"/>
  <c r="EP342" i="11"/>
  <c r="EO342" i="11"/>
  <c r="EN342" i="11"/>
  <c r="EM342" i="11"/>
  <c r="EL342" i="11"/>
  <c r="EK342" i="11"/>
  <c r="EJ342" i="11"/>
  <c r="EI342" i="11"/>
  <c r="EH342" i="11"/>
  <c r="EG342" i="11"/>
  <c r="EF342" i="11"/>
  <c r="EE342" i="11"/>
  <c r="ED342" i="11"/>
  <c r="EC342" i="11"/>
  <c r="EB342" i="11"/>
  <c r="EA342" i="11"/>
  <c r="DZ342" i="11"/>
  <c r="DY342" i="11"/>
  <c r="DX342" i="11"/>
  <c r="DW342" i="11"/>
  <c r="DV342" i="11"/>
  <c r="DU342" i="11"/>
  <c r="EX341" i="11"/>
  <c r="EW341" i="11"/>
  <c r="EV341" i="11"/>
  <c r="EU341" i="11"/>
  <c r="ET341" i="11"/>
  <c r="ES341" i="11"/>
  <c r="ER341" i="11"/>
  <c r="EQ341" i="11"/>
  <c r="EP341" i="11"/>
  <c r="EO341" i="11"/>
  <c r="EN341" i="11"/>
  <c r="EM341" i="11"/>
  <c r="EL341" i="11"/>
  <c r="EK341" i="11"/>
  <c r="EJ341" i="11"/>
  <c r="EI341" i="11"/>
  <c r="EH341" i="11"/>
  <c r="EG341" i="11"/>
  <c r="EF341" i="11"/>
  <c r="EE341" i="11"/>
  <c r="ED341" i="11"/>
  <c r="EC341" i="11"/>
  <c r="EB341" i="11"/>
  <c r="EA341" i="11"/>
  <c r="DZ341" i="11"/>
  <c r="DY341" i="11"/>
  <c r="DX341" i="11"/>
  <c r="DW341" i="11"/>
  <c r="DV341" i="11"/>
  <c r="DU341" i="11"/>
  <c r="EX340" i="11"/>
  <c r="EW340" i="11"/>
  <c r="EV340" i="11"/>
  <c r="EU340" i="11"/>
  <c r="ET340" i="11"/>
  <c r="ES340" i="11"/>
  <c r="ER340" i="11"/>
  <c r="EQ340" i="11"/>
  <c r="EP340" i="11"/>
  <c r="EO340" i="11"/>
  <c r="EN340" i="11"/>
  <c r="EM340" i="11"/>
  <c r="EL340" i="11"/>
  <c r="EK340" i="11"/>
  <c r="EJ340" i="11"/>
  <c r="EI340" i="11"/>
  <c r="EH340" i="11"/>
  <c r="EG340" i="11"/>
  <c r="EF340" i="11"/>
  <c r="EE340" i="11"/>
  <c r="ED340" i="11"/>
  <c r="EC340" i="11"/>
  <c r="EB340" i="11"/>
  <c r="EA340" i="11"/>
  <c r="DZ340" i="11"/>
  <c r="DY340" i="11"/>
  <c r="DX340" i="11"/>
  <c r="DW340" i="11"/>
  <c r="DV340" i="11"/>
  <c r="DU340" i="11"/>
  <c r="EX339" i="11"/>
  <c r="EW339" i="11"/>
  <c r="EV339" i="11"/>
  <c r="EU339" i="11"/>
  <c r="ET339" i="11"/>
  <c r="ES339" i="11"/>
  <c r="ER339" i="11"/>
  <c r="EQ339" i="11"/>
  <c r="EP339" i="11"/>
  <c r="EO339" i="11"/>
  <c r="EN339" i="11"/>
  <c r="EM339" i="11"/>
  <c r="EL339" i="11"/>
  <c r="EK339" i="11"/>
  <c r="EJ339" i="11"/>
  <c r="EI339" i="11"/>
  <c r="EH339" i="11"/>
  <c r="EG339" i="11"/>
  <c r="EF339" i="11"/>
  <c r="EE339" i="11"/>
  <c r="ED339" i="11"/>
  <c r="EC339" i="11"/>
  <c r="EB339" i="11"/>
  <c r="EA339" i="11"/>
  <c r="DZ339" i="11"/>
  <c r="DY339" i="11"/>
  <c r="DX339" i="11"/>
  <c r="DW339" i="11"/>
  <c r="DV339" i="11"/>
  <c r="DU339" i="11"/>
  <c r="EX338" i="11"/>
  <c r="EW338" i="11"/>
  <c r="EV338" i="11"/>
  <c r="EU338" i="11"/>
  <c r="ET338" i="11"/>
  <c r="ES338" i="11"/>
  <c r="ER338" i="11"/>
  <c r="EQ338" i="11"/>
  <c r="EP338" i="11"/>
  <c r="EO338" i="11"/>
  <c r="EN338" i="11"/>
  <c r="EM338" i="11"/>
  <c r="EL338" i="11"/>
  <c r="EK338" i="11"/>
  <c r="EJ338" i="11"/>
  <c r="EI338" i="11"/>
  <c r="EH338" i="11"/>
  <c r="EG338" i="11"/>
  <c r="EF338" i="11"/>
  <c r="EE338" i="11"/>
  <c r="ED338" i="11"/>
  <c r="EC338" i="11"/>
  <c r="EB338" i="11"/>
  <c r="EA338" i="11"/>
  <c r="DZ338" i="11"/>
  <c r="DY338" i="11"/>
  <c r="DX338" i="11"/>
  <c r="DW338" i="11"/>
  <c r="DV338" i="11"/>
  <c r="DU338" i="11"/>
  <c r="EX337" i="11"/>
  <c r="EW337" i="11"/>
  <c r="EV337" i="11"/>
  <c r="EU337" i="11"/>
  <c r="ET337" i="11"/>
  <c r="ES337" i="11"/>
  <c r="ER337" i="11"/>
  <c r="EQ337" i="11"/>
  <c r="EP337" i="11"/>
  <c r="EO337" i="11"/>
  <c r="EN337" i="11"/>
  <c r="EM337" i="11"/>
  <c r="EL337" i="11"/>
  <c r="EK337" i="11"/>
  <c r="EJ337" i="11"/>
  <c r="EI337" i="11"/>
  <c r="EH337" i="11"/>
  <c r="EG337" i="11"/>
  <c r="EF337" i="11"/>
  <c r="EE337" i="11"/>
  <c r="ED337" i="11"/>
  <c r="EC337" i="11"/>
  <c r="EB337" i="11"/>
  <c r="EA337" i="11"/>
  <c r="DZ337" i="11"/>
  <c r="DY337" i="11"/>
  <c r="DX337" i="11"/>
  <c r="DW337" i="11"/>
  <c r="DV337" i="11"/>
  <c r="DU337" i="11"/>
  <c r="EX336" i="11"/>
  <c r="EW336" i="11"/>
  <c r="EV336" i="11"/>
  <c r="EU336" i="11"/>
  <c r="ET336" i="11"/>
  <c r="ES336" i="11"/>
  <c r="ER336" i="11"/>
  <c r="EQ336" i="11"/>
  <c r="EP336" i="11"/>
  <c r="EO336" i="11"/>
  <c r="EN336" i="11"/>
  <c r="EM336" i="11"/>
  <c r="EL336" i="11"/>
  <c r="EK336" i="11"/>
  <c r="EJ336" i="11"/>
  <c r="EI336" i="11"/>
  <c r="EH336" i="11"/>
  <c r="EG336" i="11"/>
  <c r="EF336" i="11"/>
  <c r="EE336" i="11"/>
  <c r="ED336" i="11"/>
  <c r="EC336" i="11"/>
  <c r="EB336" i="11"/>
  <c r="EA336" i="11"/>
  <c r="DZ336" i="11"/>
  <c r="DY336" i="11"/>
  <c r="DX336" i="11"/>
  <c r="DW336" i="11"/>
  <c r="DV336" i="11"/>
  <c r="DU336" i="11"/>
  <c r="EX335" i="11"/>
  <c r="EW335" i="11"/>
  <c r="EV335" i="11"/>
  <c r="EU335" i="11"/>
  <c r="ET335" i="11"/>
  <c r="ES335" i="11"/>
  <c r="ER335" i="11"/>
  <c r="EQ335" i="11"/>
  <c r="EP335" i="11"/>
  <c r="EO335" i="11"/>
  <c r="EN335" i="11"/>
  <c r="EM335" i="11"/>
  <c r="EL335" i="11"/>
  <c r="EK335" i="11"/>
  <c r="EJ335" i="11"/>
  <c r="EI335" i="11"/>
  <c r="EH335" i="11"/>
  <c r="EG335" i="11"/>
  <c r="EF335" i="11"/>
  <c r="EE335" i="11"/>
  <c r="ED335" i="11"/>
  <c r="EC335" i="11"/>
  <c r="EB335" i="11"/>
  <c r="EA335" i="11"/>
  <c r="DZ335" i="11"/>
  <c r="DY335" i="11"/>
  <c r="DX335" i="11"/>
  <c r="DW335" i="11"/>
  <c r="DV335" i="11"/>
  <c r="DU335" i="11"/>
  <c r="EX334" i="11"/>
  <c r="EW334" i="11"/>
  <c r="EV334" i="11"/>
  <c r="EU334" i="11"/>
  <c r="ET334" i="11"/>
  <c r="ES334" i="11"/>
  <c r="ER334" i="11"/>
  <c r="EQ334" i="11"/>
  <c r="EP334" i="11"/>
  <c r="EO334" i="11"/>
  <c r="EN334" i="11"/>
  <c r="EM334" i="11"/>
  <c r="EL334" i="11"/>
  <c r="EK334" i="11"/>
  <c r="EJ334" i="11"/>
  <c r="EI334" i="11"/>
  <c r="EH334" i="11"/>
  <c r="EG334" i="11"/>
  <c r="EF334" i="11"/>
  <c r="EE334" i="11"/>
  <c r="ED334" i="11"/>
  <c r="EC334" i="11"/>
  <c r="EB334" i="11"/>
  <c r="EA334" i="11"/>
  <c r="DZ334" i="11"/>
  <c r="DY334" i="11"/>
  <c r="DX334" i="11"/>
  <c r="DW334" i="11"/>
  <c r="DV334" i="11"/>
  <c r="DU334" i="11"/>
  <c r="EX333" i="11"/>
  <c r="EW333" i="11"/>
  <c r="EV333" i="11"/>
  <c r="EU333" i="11"/>
  <c r="ET333" i="11"/>
  <c r="ES333" i="11"/>
  <c r="ER333" i="11"/>
  <c r="EQ333" i="11"/>
  <c r="EP333" i="11"/>
  <c r="EO333" i="11"/>
  <c r="EN333" i="11"/>
  <c r="EM333" i="11"/>
  <c r="EL333" i="11"/>
  <c r="EK333" i="11"/>
  <c r="EJ333" i="11"/>
  <c r="EI333" i="11"/>
  <c r="EH333" i="11"/>
  <c r="EG333" i="11"/>
  <c r="EF333" i="11"/>
  <c r="EE333" i="11"/>
  <c r="ED333" i="11"/>
  <c r="EC333" i="11"/>
  <c r="EB333" i="11"/>
  <c r="EA333" i="11"/>
  <c r="DZ333" i="11"/>
  <c r="DY333" i="11"/>
  <c r="DX333" i="11"/>
  <c r="DW333" i="11"/>
  <c r="DV333" i="11"/>
  <c r="DU333" i="11"/>
  <c r="EX332" i="11"/>
  <c r="EW332" i="11"/>
  <c r="EV332" i="11"/>
  <c r="EU332" i="11"/>
  <c r="ET332" i="11"/>
  <c r="ES332" i="11"/>
  <c r="ER332" i="11"/>
  <c r="EQ332" i="11"/>
  <c r="EP332" i="11"/>
  <c r="EO332" i="11"/>
  <c r="EN332" i="11"/>
  <c r="EM332" i="11"/>
  <c r="EL332" i="11"/>
  <c r="EK332" i="11"/>
  <c r="EJ332" i="11"/>
  <c r="EI332" i="11"/>
  <c r="EH332" i="11"/>
  <c r="EG332" i="11"/>
  <c r="EF332" i="11"/>
  <c r="EE332" i="11"/>
  <c r="ED332" i="11"/>
  <c r="EC332" i="11"/>
  <c r="EB332" i="11"/>
  <c r="EA332" i="11"/>
  <c r="DZ332" i="11"/>
  <c r="DY332" i="11"/>
  <c r="DX332" i="11"/>
  <c r="DW332" i="11"/>
  <c r="DV332" i="11"/>
  <c r="DU332" i="11"/>
  <c r="EX331" i="11"/>
  <c r="EW331" i="11"/>
  <c r="EV331" i="11"/>
  <c r="EU331" i="11"/>
  <c r="ET331" i="11"/>
  <c r="ES331" i="11"/>
  <c r="ER331" i="11"/>
  <c r="EQ331" i="11"/>
  <c r="EP331" i="11"/>
  <c r="EO331" i="11"/>
  <c r="EN331" i="11"/>
  <c r="EM331" i="11"/>
  <c r="EL331" i="11"/>
  <c r="EK331" i="11"/>
  <c r="EJ331" i="11"/>
  <c r="EI331" i="11"/>
  <c r="EH331" i="11"/>
  <c r="EG331" i="11"/>
  <c r="EF331" i="11"/>
  <c r="EE331" i="11"/>
  <c r="ED331" i="11"/>
  <c r="EC331" i="11"/>
  <c r="EB331" i="11"/>
  <c r="EA331" i="11"/>
  <c r="DZ331" i="11"/>
  <c r="DY331" i="11"/>
  <c r="DX331" i="11"/>
  <c r="DW331" i="11"/>
  <c r="DV331" i="11"/>
  <c r="DU331" i="11"/>
  <c r="EX330" i="11"/>
  <c r="EW330" i="11"/>
  <c r="EV330" i="11"/>
  <c r="EU330" i="11"/>
  <c r="ET330" i="11"/>
  <c r="ES330" i="11"/>
  <c r="ER330" i="11"/>
  <c r="EQ330" i="11"/>
  <c r="EP330" i="11"/>
  <c r="EO330" i="11"/>
  <c r="EN330" i="11"/>
  <c r="EM330" i="11"/>
  <c r="EL330" i="11"/>
  <c r="EK330" i="11"/>
  <c r="EJ330" i="11"/>
  <c r="EI330" i="11"/>
  <c r="EH330" i="11"/>
  <c r="EG330" i="11"/>
  <c r="EF330" i="11"/>
  <c r="EE330" i="11"/>
  <c r="ED330" i="11"/>
  <c r="EC330" i="11"/>
  <c r="EB330" i="11"/>
  <c r="EA330" i="11"/>
  <c r="DZ330" i="11"/>
  <c r="DY330" i="11"/>
  <c r="DX330" i="11"/>
  <c r="DW330" i="11"/>
  <c r="DV330" i="11"/>
  <c r="DU330" i="11"/>
  <c r="EX329" i="11"/>
  <c r="EW329" i="11"/>
  <c r="EV329" i="11"/>
  <c r="EU329" i="11"/>
  <c r="ET329" i="11"/>
  <c r="ES329" i="11"/>
  <c r="ER329" i="11"/>
  <c r="EQ329" i="11"/>
  <c r="EP329" i="11"/>
  <c r="EO329" i="11"/>
  <c r="EN329" i="11"/>
  <c r="EM329" i="11"/>
  <c r="EL329" i="11"/>
  <c r="EK329" i="11"/>
  <c r="EJ329" i="11"/>
  <c r="EI329" i="11"/>
  <c r="EH329" i="11"/>
  <c r="EG329" i="11"/>
  <c r="EF329" i="11"/>
  <c r="EE329" i="11"/>
  <c r="ED329" i="11"/>
  <c r="EC329" i="11"/>
  <c r="EB329" i="11"/>
  <c r="EA329" i="11"/>
  <c r="DZ329" i="11"/>
  <c r="DY329" i="11"/>
  <c r="DX329" i="11"/>
  <c r="DW329" i="11"/>
  <c r="DV329" i="11"/>
  <c r="DU329" i="11"/>
  <c r="EX328" i="11"/>
  <c r="EW328" i="11"/>
  <c r="EV328" i="11"/>
  <c r="EU328" i="11"/>
  <c r="ET328" i="11"/>
  <c r="ES328" i="11"/>
  <c r="ER328" i="11"/>
  <c r="EQ328" i="11"/>
  <c r="EP328" i="11"/>
  <c r="EO328" i="11"/>
  <c r="EN328" i="11"/>
  <c r="EM328" i="11"/>
  <c r="EL328" i="11"/>
  <c r="EK328" i="11"/>
  <c r="EJ328" i="11"/>
  <c r="EI328" i="11"/>
  <c r="EH328" i="11"/>
  <c r="EG328" i="11"/>
  <c r="EF328" i="11"/>
  <c r="EE328" i="11"/>
  <c r="ED328" i="11"/>
  <c r="EC328" i="11"/>
  <c r="EB328" i="11"/>
  <c r="EA328" i="11"/>
  <c r="DZ328" i="11"/>
  <c r="DY328" i="11"/>
  <c r="DX328" i="11"/>
  <c r="DW328" i="11"/>
  <c r="DV328" i="11"/>
  <c r="DU328" i="11"/>
  <c r="EX327" i="11"/>
  <c r="EW327" i="11"/>
  <c r="EV327" i="11"/>
  <c r="EU327" i="11"/>
  <c r="ET327" i="11"/>
  <c r="ES327" i="11"/>
  <c r="ER327" i="11"/>
  <c r="EQ327" i="11"/>
  <c r="EP327" i="11"/>
  <c r="EO327" i="11"/>
  <c r="EN327" i="11"/>
  <c r="EM327" i="11"/>
  <c r="EL327" i="11"/>
  <c r="EK327" i="11"/>
  <c r="EJ327" i="11"/>
  <c r="EI327" i="11"/>
  <c r="EH327" i="11"/>
  <c r="EG327" i="11"/>
  <c r="EF327" i="11"/>
  <c r="EE327" i="11"/>
  <c r="ED327" i="11"/>
  <c r="EC327" i="11"/>
  <c r="EB327" i="11"/>
  <c r="EA327" i="11"/>
  <c r="DZ327" i="11"/>
  <c r="DY327" i="11"/>
  <c r="DX327" i="11"/>
  <c r="DW327" i="11"/>
  <c r="DV327" i="11"/>
  <c r="DU327" i="11"/>
  <c r="EX326" i="11"/>
  <c r="EW326" i="11"/>
  <c r="EV326" i="11"/>
  <c r="EU326" i="11"/>
  <c r="ET326" i="11"/>
  <c r="ES326" i="11"/>
  <c r="ER326" i="11"/>
  <c r="EQ326" i="11"/>
  <c r="EP326" i="11"/>
  <c r="EO326" i="11"/>
  <c r="EN326" i="11"/>
  <c r="EM326" i="11"/>
  <c r="EL326" i="11"/>
  <c r="EK326" i="11"/>
  <c r="EJ326" i="11"/>
  <c r="EI326" i="11"/>
  <c r="EH326" i="11"/>
  <c r="EG326" i="11"/>
  <c r="EF326" i="11"/>
  <c r="EE326" i="11"/>
  <c r="ED326" i="11"/>
  <c r="EC326" i="11"/>
  <c r="EB326" i="11"/>
  <c r="EA326" i="11"/>
  <c r="DZ326" i="11"/>
  <c r="DY326" i="11"/>
  <c r="DX326" i="11"/>
  <c r="DW326" i="11"/>
  <c r="DV326" i="11"/>
  <c r="DU326" i="11"/>
  <c r="EX325" i="11"/>
  <c r="EW325" i="11"/>
  <c r="EV325" i="11"/>
  <c r="EU325" i="11"/>
  <c r="ET325" i="11"/>
  <c r="ES325" i="11"/>
  <c r="ER325" i="11"/>
  <c r="EQ325" i="11"/>
  <c r="EP325" i="11"/>
  <c r="EO325" i="11"/>
  <c r="EN325" i="11"/>
  <c r="EM325" i="11"/>
  <c r="EL325" i="11"/>
  <c r="EK325" i="11"/>
  <c r="EJ325" i="11"/>
  <c r="EI325" i="11"/>
  <c r="EH325" i="11"/>
  <c r="EG325" i="11"/>
  <c r="EF325" i="11"/>
  <c r="EE325" i="11"/>
  <c r="ED325" i="11"/>
  <c r="EC325" i="11"/>
  <c r="EB325" i="11"/>
  <c r="EA325" i="11"/>
  <c r="DZ325" i="11"/>
  <c r="DY325" i="11"/>
  <c r="DX325" i="11"/>
  <c r="DW325" i="11"/>
  <c r="DV325" i="11"/>
  <c r="DU325" i="11"/>
  <c r="EX324" i="11"/>
  <c r="EW324" i="11"/>
  <c r="EV324" i="11"/>
  <c r="EU324" i="11"/>
  <c r="ET324" i="11"/>
  <c r="ES324" i="11"/>
  <c r="ER324" i="11"/>
  <c r="EQ324" i="11"/>
  <c r="EP324" i="11"/>
  <c r="EO324" i="11"/>
  <c r="EN324" i="11"/>
  <c r="EM324" i="11"/>
  <c r="EL324" i="11"/>
  <c r="EK324" i="11"/>
  <c r="EJ324" i="11"/>
  <c r="EI324" i="11"/>
  <c r="EH324" i="11"/>
  <c r="EG324" i="11"/>
  <c r="EF324" i="11"/>
  <c r="EE324" i="11"/>
  <c r="ED324" i="11"/>
  <c r="EC324" i="11"/>
  <c r="EB324" i="11"/>
  <c r="EA324" i="11"/>
  <c r="DZ324" i="11"/>
  <c r="DY324" i="11"/>
  <c r="DX324" i="11"/>
  <c r="DW324" i="11"/>
  <c r="DV324" i="11"/>
  <c r="DU324" i="11"/>
  <c r="EX323" i="11"/>
  <c r="EW323" i="11"/>
  <c r="EV323" i="11"/>
  <c r="EU323" i="11"/>
  <c r="ET323" i="11"/>
  <c r="ES323" i="11"/>
  <c r="ER323" i="11"/>
  <c r="EQ323" i="11"/>
  <c r="EP323" i="11"/>
  <c r="EO323" i="11"/>
  <c r="EN323" i="11"/>
  <c r="EM323" i="11"/>
  <c r="EL323" i="11"/>
  <c r="EK323" i="11"/>
  <c r="EJ323" i="11"/>
  <c r="EI323" i="11"/>
  <c r="EH323" i="11"/>
  <c r="EG323" i="11"/>
  <c r="EF323" i="11"/>
  <c r="EE323" i="11"/>
  <c r="ED323" i="11"/>
  <c r="EC323" i="11"/>
  <c r="EB323" i="11"/>
  <c r="EA323" i="11"/>
  <c r="DZ323" i="11"/>
  <c r="DY323" i="11"/>
  <c r="DX323" i="11"/>
  <c r="DW323" i="11"/>
  <c r="DV323" i="11"/>
  <c r="DU323" i="11"/>
  <c r="EX322" i="11"/>
  <c r="EW322" i="11"/>
  <c r="EV322" i="11"/>
  <c r="EU322" i="11"/>
  <c r="ET322" i="11"/>
  <c r="ES322" i="11"/>
  <c r="ER322" i="11"/>
  <c r="EQ322" i="11"/>
  <c r="EP322" i="11"/>
  <c r="EO322" i="11"/>
  <c r="EN322" i="11"/>
  <c r="EM322" i="11"/>
  <c r="EL322" i="11"/>
  <c r="EK322" i="11"/>
  <c r="EJ322" i="11"/>
  <c r="EI322" i="11"/>
  <c r="EH322" i="11"/>
  <c r="EG322" i="11"/>
  <c r="EF322" i="11"/>
  <c r="EE322" i="11"/>
  <c r="ED322" i="11"/>
  <c r="EC322" i="11"/>
  <c r="EB322" i="11"/>
  <c r="EA322" i="11"/>
  <c r="DZ322" i="11"/>
  <c r="DY322" i="11"/>
  <c r="DX322" i="11"/>
  <c r="DW322" i="11"/>
  <c r="DV322" i="11"/>
  <c r="DU322" i="11"/>
  <c r="EX321" i="11"/>
  <c r="EW321" i="11"/>
  <c r="EV321" i="11"/>
  <c r="EU321" i="11"/>
  <c r="ET321" i="11"/>
  <c r="ES321" i="11"/>
  <c r="ER321" i="11"/>
  <c r="EQ321" i="11"/>
  <c r="EP321" i="11"/>
  <c r="EO321" i="11"/>
  <c r="EN321" i="11"/>
  <c r="EM321" i="11"/>
  <c r="EL321" i="11"/>
  <c r="EK321" i="11"/>
  <c r="EJ321" i="11"/>
  <c r="EI321" i="11"/>
  <c r="EH321" i="11"/>
  <c r="EG321" i="11"/>
  <c r="EF321" i="11"/>
  <c r="EE321" i="11"/>
  <c r="ED321" i="11"/>
  <c r="EC321" i="11"/>
  <c r="EB321" i="11"/>
  <c r="EA321" i="11"/>
  <c r="DZ321" i="11"/>
  <c r="DY321" i="11"/>
  <c r="DX321" i="11"/>
  <c r="DW321" i="11"/>
  <c r="DV321" i="11"/>
  <c r="DU321" i="11"/>
  <c r="EX282" i="11"/>
  <c r="EW282" i="11"/>
  <c r="EV282" i="11"/>
  <c r="EU282" i="11"/>
  <c r="ET282" i="11"/>
  <c r="ES282" i="11"/>
  <c r="ER282" i="11"/>
  <c r="EQ282" i="11"/>
  <c r="EP282" i="11"/>
  <c r="EO282" i="11"/>
  <c r="EN282" i="11"/>
  <c r="EM282" i="11"/>
  <c r="EL282" i="11"/>
  <c r="EK282" i="11"/>
  <c r="EJ282" i="11"/>
  <c r="EI282" i="11"/>
  <c r="EH282" i="11"/>
  <c r="EG282" i="11"/>
  <c r="EF282" i="11"/>
  <c r="EE282" i="11"/>
  <c r="ED282" i="11"/>
  <c r="EC282" i="11"/>
  <c r="EB282" i="11"/>
  <c r="EA282" i="11"/>
  <c r="DZ282" i="11"/>
  <c r="DY282" i="11"/>
  <c r="DX282" i="11"/>
  <c r="DW282" i="11"/>
  <c r="DV282" i="11"/>
  <c r="DU282" i="11"/>
  <c r="EX281" i="11"/>
  <c r="EW281" i="11"/>
  <c r="EV281" i="11"/>
  <c r="EU281" i="11"/>
  <c r="ET281" i="11"/>
  <c r="ES281" i="11"/>
  <c r="ER281" i="11"/>
  <c r="EQ281" i="11"/>
  <c r="EP281" i="11"/>
  <c r="EO281" i="11"/>
  <c r="EN281" i="11"/>
  <c r="EM281" i="11"/>
  <c r="EL281" i="11"/>
  <c r="EK281" i="11"/>
  <c r="EJ281" i="11"/>
  <c r="EI281" i="11"/>
  <c r="EH281" i="11"/>
  <c r="EG281" i="11"/>
  <c r="EF281" i="11"/>
  <c r="EE281" i="11"/>
  <c r="ED281" i="11"/>
  <c r="EC281" i="11"/>
  <c r="EB281" i="11"/>
  <c r="EA281" i="11"/>
  <c r="DZ281" i="11"/>
  <c r="DY281" i="11"/>
  <c r="DX281" i="11"/>
  <c r="DW281" i="11"/>
  <c r="DV281" i="11"/>
  <c r="DU281" i="11"/>
  <c r="EX280" i="11"/>
  <c r="EW280" i="11"/>
  <c r="EV280" i="11"/>
  <c r="EU280" i="11"/>
  <c r="ET280" i="11"/>
  <c r="ES280" i="11"/>
  <c r="ER280" i="11"/>
  <c r="EQ280" i="11"/>
  <c r="EP280" i="11"/>
  <c r="EO280" i="11"/>
  <c r="EN280" i="11"/>
  <c r="EM280" i="11"/>
  <c r="EL280" i="11"/>
  <c r="EK280" i="11"/>
  <c r="EJ280" i="11"/>
  <c r="EI280" i="11"/>
  <c r="EH280" i="11"/>
  <c r="EG280" i="11"/>
  <c r="EF280" i="11"/>
  <c r="EE280" i="11"/>
  <c r="ED280" i="11"/>
  <c r="EC280" i="11"/>
  <c r="EB280" i="11"/>
  <c r="EA280" i="11"/>
  <c r="DZ280" i="11"/>
  <c r="DY280" i="11"/>
  <c r="DX280" i="11"/>
  <c r="DW280" i="11"/>
  <c r="DV280" i="11"/>
  <c r="DU280" i="11"/>
  <c r="EX279" i="11"/>
  <c r="EW279" i="11"/>
  <c r="EV279" i="11"/>
  <c r="EU279" i="11"/>
  <c r="ET279" i="11"/>
  <c r="ES279" i="11"/>
  <c r="ER279" i="11"/>
  <c r="EQ279" i="11"/>
  <c r="EP279" i="11"/>
  <c r="EO279" i="11"/>
  <c r="EN279" i="11"/>
  <c r="EM279" i="11"/>
  <c r="EL279" i="11"/>
  <c r="EK279" i="11"/>
  <c r="EJ279" i="11"/>
  <c r="EI279" i="11"/>
  <c r="EH279" i="11"/>
  <c r="EG279" i="11"/>
  <c r="EF279" i="11"/>
  <c r="EE279" i="11"/>
  <c r="ED279" i="11"/>
  <c r="EC279" i="11"/>
  <c r="EB279" i="11"/>
  <c r="EA279" i="11"/>
  <c r="DZ279" i="11"/>
  <c r="DY279" i="11"/>
  <c r="DX279" i="11"/>
  <c r="DW279" i="11"/>
  <c r="DV279" i="11"/>
  <c r="DU279" i="11"/>
  <c r="EX278" i="11"/>
  <c r="EW278" i="11"/>
  <c r="EV278" i="11"/>
  <c r="EU278" i="11"/>
  <c r="ET278" i="11"/>
  <c r="ES278" i="11"/>
  <c r="ER278" i="11"/>
  <c r="EQ278" i="11"/>
  <c r="EP278" i="11"/>
  <c r="EO278" i="11"/>
  <c r="EN278" i="11"/>
  <c r="EM278" i="11"/>
  <c r="EL278" i="11"/>
  <c r="EK278" i="11"/>
  <c r="EJ278" i="11"/>
  <c r="EI278" i="11"/>
  <c r="EH278" i="11"/>
  <c r="EG278" i="11"/>
  <c r="EF278" i="11"/>
  <c r="EE278" i="11"/>
  <c r="ED278" i="11"/>
  <c r="EC278" i="11"/>
  <c r="EB278" i="11"/>
  <c r="EA278" i="11"/>
  <c r="DZ278" i="11"/>
  <c r="DY278" i="11"/>
  <c r="DX278" i="11"/>
  <c r="DW278" i="11"/>
  <c r="DV278" i="11"/>
  <c r="DU278" i="11"/>
  <c r="EX277" i="11"/>
  <c r="EW277" i="11"/>
  <c r="EV277" i="11"/>
  <c r="EU277" i="11"/>
  <c r="ET277" i="11"/>
  <c r="ES277" i="11"/>
  <c r="ER277" i="11"/>
  <c r="EQ277" i="11"/>
  <c r="EP277" i="11"/>
  <c r="EO277" i="11"/>
  <c r="EN277" i="11"/>
  <c r="EM277" i="11"/>
  <c r="EL277" i="11"/>
  <c r="EK277" i="11"/>
  <c r="EJ277" i="11"/>
  <c r="EI277" i="11"/>
  <c r="EH277" i="11"/>
  <c r="EG277" i="11"/>
  <c r="EF277" i="11"/>
  <c r="EE277" i="11"/>
  <c r="ED277" i="11"/>
  <c r="EC277" i="11"/>
  <c r="EB277" i="11"/>
  <c r="EA277" i="11"/>
  <c r="DZ277" i="11"/>
  <c r="DY277" i="11"/>
  <c r="DX277" i="11"/>
  <c r="DW277" i="11"/>
  <c r="DV277" i="11"/>
  <c r="DU277" i="11"/>
  <c r="EX276" i="11"/>
  <c r="EW276" i="11"/>
  <c r="EV276" i="11"/>
  <c r="EU276" i="11"/>
  <c r="ET276" i="11"/>
  <c r="ES276" i="11"/>
  <c r="ER276" i="11"/>
  <c r="EQ276" i="11"/>
  <c r="EP276" i="11"/>
  <c r="EO276" i="11"/>
  <c r="EN276" i="11"/>
  <c r="EM276" i="11"/>
  <c r="EL276" i="11"/>
  <c r="EK276" i="11"/>
  <c r="EJ276" i="11"/>
  <c r="EI276" i="11"/>
  <c r="EH276" i="11"/>
  <c r="EG276" i="11"/>
  <c r="EF276" i="11"/>
  <c r="EE276" i="11"/>
  <c r="ED276" i="11"/>
  <c r="EC276" i="11"/>
  <c r="EB276" i="11"/>
  <c r="EA276" i="11"/>
  <c r="DZ276" i="11"/>
  <c r="DY276" i="11"/>
  <c r="DX276" i="11"/>
  <c r="DW276" i="11"/>
  <c r="DV276" i="11"/>
  <c r="DU276" i="11"/>
  <c r="EX275" i="11"/>
  <c r="EW275" i="11"/>
  <c r="EV275" i="11"/>
  <c r="EU275" i="11"/>
  <c r="ET275" i="11"/>
  <c r="ES275" i="11"/>
  <c r="ER275" i="11"/>
  <c r="EQ275" i="11"/>
  <c r="EP275" i="11"/>
  <c r="EO275" i="11"/>
  <c r="EN275" i="11"/>
  <c r="EM275" i="11"/>
  <c r="EL275" i="11"/>
  <c r="EK275" i="11"/>
  <c r="EJ275" i="11"/>
  <c r="EI275" i="11"/>
  <c r="EH275" i="11"/>
  <c r="EG275" i="11"/>
  <c r="EF275" i="11"/>
  <c r="EE275" i="11"/>
  <c r="ED275" i="11"/>
  <c r="EC275" i="11"/>
  <c r="EB275" i="11"/>
  <c r="EA275" i="11"/>
  <c r="DZ275" i="11"/>
  <c r="DY275" i="11"/>
  <c r="DX275" i="11"/>
  <c r="DW275" i="11"/>
  <c r="DV275" i="11"/>
  <c r="DU275" i="11"/>
  <c r="EX274" i="11"/>
  <c r="EW274" i="11"/>
  <c r="EV274" i="11"/>
  <c r="EU274" i="11"/>
  <c r="ET274" i="11"/>
  <c r="ES274" i="11"/>
  <c r="ER274" i="11"/>
  <c r="EQ274" i="11"/>
  <c r="EP274" i="11"/>
  <c r="EO274" i="11"/>
  <c r="EN274" i="11"/>
  <c r="EM274" i="11"/>
  <c r="EL274" i="11"/>
  <c r="EK274" i="11"/>
  <c r="EJ274" i="11"/>
  <c r="EI274" i="11"/>
  <c r="EH274" i="11"/>
  <c r="EG274" i="11"/>
  <c r="EF274" i="11"/>
  <c r="EE274" i="11"/>
  <c r="ED274" i="11"/>
  <c r="EC274" i="11"/>
  <c r="EB274" i="11"/>
  <c r="EA274" i="11"/>
  <c r="DZ274" i="11"/>
  <c r="DY274" i="11"/>
  <c r="DX274" i="11"/>
  <c r="DW274" i="11"/>
  <c r="DV274" i="11"/>
  <c r="DU274" i="11"/>
  <c r="EX273" i="11"/>
  <c r="EW273" i="11"/>
  <c r="EV273" i="11"/>
  <c r="EU273" i="11"/>
  <c r="ET273" i="11"/>
  <c r="ES273" i="11"/>
  <c r="ER273" i="11"/>
  <c r="EQ273" i="11"/>
  <c r="EP273" i="11"/>
  <c r="EO273" i="11"/>
  <c r="EN273" i="11"/>
  <c r="EM273" i="11"/>
  <c r="EL273" i="11"/>
  <c r="EK273" i="11"/>
  <c r="EJ273" i="11"/>
  <c r="EI273" i="11"/>
  <c r="EH273" i="11"/>
  <c r="EG273" i="11"/>
  <c r="EF273" i="11"/>
  <c r="EE273" i="11"/>
  <c r="ED273" i="11"/>
  <c r="EC273" i="11"/>
  <c r="EB273" i="11"/>
  <c r="EA273" i="11"/>
  <c r="DZ273" i="11"/>
  <c r="DY273" i="11"/>
  <c r="DX273" i="11"/>
  <c r="DW273" i="11"/>
  <c r="DV273" i="11"/>
  <c r="DU273" i="11"/>
  <c r="EX272" i="11"/>
  <c r="EW272" i="11"/>
  <c r="EV272" i="11"/>
  <c r="EU272" i="11"/>
  <c r="ET272" i="11"/>
  <c r="ES272" i="11"/>
  <c r="ER272" i="11"/>
  <c r="EQ272" i="11"/>
  <c r="EP272" i="11"/>
  <c r="EO272" i="11"/>
  <c r="EN272" i="11"/>
  <c r="EM272" i="11"/>
  <c r="EL272" i="11"/>
  <c r="EK272" i="11"/>
  <c r="EJ272" i="11"/>
  <c r="EI272" i="11"/>
  <c r="EH272" i="11"/>
  <c r="EG272" i="11"/>
  <c r="EF272" i="11"/>
  <c r="EE272" i="11"/>
  <c r="ED272" i="11"/>
  <c r="EC272" i="11"/>
  <c r="EB272" i="11"/>
  <c r="EA272" i="11"/>
  <c r="DZ272" i="11"/>
  <c r="DY272" i="11"/>
  <c r="DX272" i="11"/>
  <c r="DW272" i="11"/>
  <c r="DV272" i="11"/>
  <c r="DU272" i="11"/>
  <c r="EX271" i="11"/>
  <c r="EW271" i="11"/>
  <c r="EV271" i="11"/>
  <c r="EU271" i="11"/>
  <c r="ET271" i="11"/>
  <c r="ES271" i="11"/>
  <c r="ER271" i="11"/>
  <c r="EQ271" i="11"/>
  <c r="EP271" i="11"/>
  <c r="EO271" i="11"/>
  <c r="EN271" i="11"/>
  <c r="EM271" i="11"/>
  <c r="EL271" i="11"/>
  <c r="EK271" i="11"/>
  <c r="EJ271" i="11"/>
  <c r="EI271" i="11"/>
  <c r="EH271" i="11"/>
  <c r="EG271" i="11"/>
  <c r="EF271" i="11"/>
  <c r="EE271" i="11"/>
  <c r="ED271" i="11"/>
  <c r="EC271" i="11"/>
  <c r="EB271" i="11"/>
  <c r="EA271" i="11"/>
  <c r="DZ271" i="11"/>
  <c r="DY271" i="11"/>
  <c r="DX271" i="11"/>
  <c r="DW271" i="11"/>
  <c r="DV271" i="11"/>
  <c r="DU271" i="11"/>
  <c r="EX270" i="11"/>
  <c r="EW270" i="11"/>
  <c r="EV270" i="11"/>
  <c r="EU270" i="11"/>
  <c r="ET270" i="11"/>
  <c r="ES270" i="11"/>
  <c r="ER270" i="11"/>
  <c r="EQ270" i="11"/>
  <c r="EP270" i="11"/>
  <c r="EO270" i="11"/>
  <c r="EN270" i="11"/>
  <c r="EM270" i="11"/>
  <c r="EL270" i="11"/>
  <c r="EK270" i="11"/>
  <c r="EJ270" i="11"/>
  <c r="EI270" i="11"/>
  <c r="EH270" i="11"/>
  <c r="EG270" i="11"/>
  <c r="EF270" i="11"/>
  <c r="EE270" i="11"/>
  <c r="ED270" i="11"/>
  <c r="EC270" i="11"/>
  <c r="EB270" i="11"/>
  <c r="EA270" i="11"/>
  <c r="DZ270" i="11"/>
  <c r="DY270" i="11"/>
  <c r="DX270" i="11"/>
  <c r="DW270" i="11"/>
  <c r="DV270" i="11"/>
  <c r="DU270" i="11"/>
  <c r="EX269" i="11"/>
  <c r="EW269" i="11"/>
  <c r="EV269" i="11"/>
  <c r="EU269" i="11"/>
  <c r="ET269" i="11"/>
  <c r="ES269" i="11"/>
  <c r="ER269" i="11"/>
  <c r="EQ269" i="11"/>
  <c r="EP269" i="11"/>
  <c r="EO269" i="11"/>
  <c r="EN269" i="11"/>
  <c r="EM269" i="11"/>
  <c r="EL269" i="11"/>
  <c r="EK269" i="11"/>
  <c r="EJ269" i="11"/>
  <c r="EI269" i="11"/>
  <c r="EH269" i="11"/>
  <c r="EG269" i="11"/>
  <c r="EF269" i="11"/>
  <c r="EE269" i="11"/>
  <c r="ED269" i="11"/>
  <c r="EC269" i="11"/>
  <c r="EB269" i="11"/>
  <c r="EA269" i="11"/>
  <c r="DZ269" i="11"/>
  <c r="DY269" i="11"/>
  <c r="DX269" i="11"/>
  <c r="DW269" i="11"/>
  <c r="DV269" i="11"/>
  <c r="DU269" i="11"/>
  <c r="EX268" i="11"/>
  <c r="EW268" i="11"/>
  <c r="EV268" i="11"/>
  <c r="EU268" i="11"/>
  <c r="ET268" i="11"/>
  <c r="ES268" i="11"/>
  <c r="ER268" i="11"/>
  <c r="EQ268" i="11"/>
  <c r="EP268" i="11"/>
  <c r="EO268" i="11"/>
  <c r="EN268" i="11"/>
  <c r="EM268" i="11"/>
  <c r="EL268" i="11"/>
  <c r="EK268" i="11"/>
  <c r="EJ268" i="11"/>
  <c r="EI268" i="11"/>
  <c r="EH268" i="11"/>
  <c r="EG268" i="11"/>
  <c r="EF268" i="11"/>
  <c r="EE268" i="11"/>
  <c r="ED268" i="11"/>
  <c r="EC268" i="11"/>
  <c r="EB268" i="11"/>
  <c r="EA268" i="11"/>
  <c r="DZ268" i="11"/>
  <c r="DY268" i="11"/>
  <c r="DX268" i="11"/>
  <c r="DW268" i="11"/>
  <c r="DV268" i="11"/>
  <c r="DU268" i="11"/>
  <c r="EX267" i="11"/>
  <c r="EW267" i="11"/>
  <c r="EV267" i="11"/>
  <c r="EU267" i="11"/>
  <c r="ET267" i="11"/>
  <c r="ES267" i="11"/>
  <c r="ER267" i="11"/>
  <c r="EQ267" i="11"/>
  <c r="EP267" i="11"/>
  <c r="EO267" i="11"/>
  <c r="EN267" i="11"/>
  <c r="EM267" i="11"/>
  <c r="EL267" i="11"/>
  <c r="EK267" i="11"/>
  <c r="EJ267" i="11"/>
  <c r="EI267" i="11"/>
  <c r="EH267" i="11"/>
  <c r="EG267" i="11"/>
  <c r="EF267" i="11"/>
  <c r="EE267" i="11"/>
  <c r="ED267" i="11"/>
  <c r="EC267" i="11"/>
  <c r="EB267" i="11"/>
  <c r="EA267" i="11"/>
  <c r="DZ267" i="11"/>
  <c r="DY267" i="11"/>
  <c r="DX267" i="11"/>
  <c r="DW267" i="11"/>
  <c r="DV267" i="11"/>
  <c r="DU267" i="11"/>
  <c r="EX266" i="11"/>
  <c r="EW266" i="11"/>
  <c r="EV266" i="11"/>
  <c r="EU266" i="11"/>
  <c r="ET266" i="11"/>
  <c r="ES266" i="11"/>
  <c r="ER266" i="11"/>
  <c r="EQ266" i="11"/>
  <c r="EP266" i="11"/>
  <c r="EO266" i="11"/>
  <c r="EN266" i="11"/>
  <c r="EM266" i="11"/>
  <c r="EL266" i="11"/>
  <c r="EK266" i="11"/>
  <c r="EJ266" i="11"/>
  <c r="EI266" i="11"/>
  <c r="EH266" i="11"/>
  <c r="EG266" i="11"/>
  <c r="EF266" i="11"/>
  <c r="EE266" i="11"/>
  <c r="ED266" i="11"/>
  <c r="EC266" i="11"/>
  <c r="EB266" i="11"/>
  <c r="EA266" i="11"/>
  <c r="DZ266" i="11"/>
  <c r="DY266" i="11"/>
  <c r="DX266" i="11"/>
  <c r="DW266" i="11"/>
  <c r="DV266" i="11"/>
  <c r="DU266" i="11"/>
  <c r="EX265" i="11"/>
  <c r="EW265" i="11"/>
  <c r="EV265" i="11"/>
  <c r="EU265" i="11"/>
  <c r="ET265" i="11"/>
  <c r="ES265" i="11"/>
  <c r="ER265" i="11"/>
  <c r="EQ265" i="11"/>
  <c r="EP265" i="11"/>
  <c r="EO265" i="11"/>
  <c r="EN265" i="11"/>
  <c r="EM265" i="11"/>
  <c r="EL265" i="11"/>
  <c r="EK265" i="11"/>
  <c r="EJ265" i="11"/>
  <c r="EI265" i="11"/>
  <c r="EH265" i="11"/>
  <c r="EG265" i="11"/>
  <c r="EF265" i="11"/>
  <c r="EE265" i="11"/>
  <c r="ED265" i="11"/>
  <c r="EC265" i="11"/>
  <c r="EB265" i="11"/>
  <c r="EA265" i="11"/>
  <c r="DZ265" i="11"/>
  <c r="DY265" i="11"/>
  <c r="DX265" i="11"/>
  <c r="DW265" i="11"/>
  <c r="DV265" i="11"/>
  <c r="DU265" i="11"/>
  <c r="EX264" i="11"/>
  <c r="EW264" i="11"/>
  <c r="EV264" i="11"/>
  <c r="EU264" i="11"/>
  <c r="ET264" i="11"/>
  <c r="ES264" i="11"/>
  <c r="ER264" i="11"/>
  <c r="EQ264" i="11"/>
  <c r="EP264" i="11"/>
  <c r="EO264" i="11"/>
  <c r="EN264" i="11"/>
  <c r="EM264" i="11"/>
  <c r="EL264" i="11"/>
  <c r="EK264" i="11"/>
  <c r="EJ264" i="11"/>
  <c r="EI264" i="11"/>
  <c r="EH264" i="11"/>
  <c r="EG264" i="11"/>
  <c r="EF264" i="11"/>
  <c r="EE264" i="11"/>
  <c r="ED264" i="11"/>
  <c r="EC264" i="11"/>
  <c r="EB264" i="11"/>
  <c r="EA264" i="11"/>
  <c r="DZ264" i="11"/>
  <c r="DY264" i="11"/>
  <c r="DX264" i="11"/>
  <c r="DW264" i="11"/>
  <c r="DV264" i="11"/>
  <c r="DU264" i="11"/>
  <c r="EX263" i="11"/>
  <c r="EW263" i="11"/>
  <c r="EV263" i="11"/>
  <c r="EU263" i="11"/>
  <c r="ET263" i="11"/>
  <c r="ES263" i="11"/>
  <c r="ER263" i="11"/>
  <c r="EQ263" i="11"/>
  <c r="EP263" i="11"/>
  <c r="EO263" i="11"/>
  <c r="EN263" i="11"/>
  <c r="EM263" i="11"/>
  <c r="EL263" i="11"/>
  <c r="EK263" i="11"/>
  <c r="EJ263" i="11"/>
  <c r="EI263" i="11"/>
  <c r="EH263" i="11"/>
  <c r="EG263" i="11"/>
  <c r="EF263" i="11"/>
  <c r="EE263" i="11"/>
  <c r="ED263" i="11"/>
  <c r="EC263" i="11"/>
  <c r="EB263" i="11"/>
  <c r="EA263" i="11"/>
  <c r="DZ263" i="11"/>
  <c r="DY263" i="11"/>
  <c r="DX263" i="11"/>
  <c r="DW263" i="11"/>
  <c r="DV263" i="11"/>
  <c r="DU263" i="11"/>
  <c r="EX262" i="11"/>
  <c r="EW262" i="11"/>
  <c r="EV262" i="11"/>
  <c r="EU262" i="11"/>
  <c r="ET262" i="11"/>
  <c r="ES262" i="11"/>
  <c r="ER262" i="11"/>
  <c r="EQ262" i="11"/>
  <c r="EP262" i="11"/>
  <c r="EO262" i="11"/>
  <c r="EN262" i="11"/>
  <c r="EM262" i="11"/>
  <c r="EL262" i="11"/>
  <c r="EK262" i="11"/>
  <c r="EJ262" i="11"/>
  <c r="EI262" i="11"/>
  <c r="EH262" i="11"/>
  <c r="EG262" i="11"/>
  <c r="EF262" i="11"/>
  <c r="EE262" i="11"/>
  <c r="ED262" i="11"/>
  <c r="EC262" i="11"/>
  <c r="EB262" i="11"/>
  <c r="EA262" i="11"/>
  <c r="DZ262" i="11"/>
  <c r="DY262" i="11"/>
  <c r="DX262" i="11"/>
  <c r="DW262" i="11"/>
  <c r="DV262" i="11"/>
  <c r="DU262" i="11"/>
  <c r="EX261" i="11"/>
  <c r="EW261" i="11"/>
  <c r="EV261" i="11"/>
  <c r="EU261" i="11"/>
  <c r="ET261" i="11"/>
  <c r="ES261" i="11"/>
  <c r="ER261" i="11"/>
  <c r="EQ261" i="11"/>
  <c r="EP261" i="11"/>
  <c r="EO261" i="11"/>
  <c r="EN261" i="11"/>
  <c r="EM261" i="11"/>
  <c r="EL261" i="11"/>
  <c r="EK261" i="11"/>
  <c r="EJ261" i="11"/>
  <c r="EI261" i="11"/>
  <c r="EH261" i="11"/>
  <c r="EG261" i="11"/>
  <c r="EF261" i="11"/>
  <c r="EE261" i="11"/>
  <c r="ED261" i="11"/>
  <c r="EC261" i="11"/>
  <c r="EB261" i="11"/>
  <c r="EA261" i="11"/>
  <c r="DZ261" i="11"/>
  <c r="DY261" i="11"/>
  <c r="DX261" i="11"/>
  <c r="DW261" i="11"/>
  <c r="DV261" i="11"/>
  <c r="DU261" i="11"/>
  <c r="EX260" i="11"/>
  <c r="EW260" i="11"/>
  <c r="EV260" i="11"/>
  <c r="EU260" i="11"/>
  <c r="ET260" i="11"/>
  <c r="ES260" i="11"/>
  <c r="ER260" i="11"/>
  <c r="EQ260" i="11"/>
  <c r="EP260" i="11"/>
  <c r="EO260" i="11"/>
  <c r="EN260" i="11"/>
  <c r="EM260" i="11"/>
  <c r="EL260" i="11"/>
  <c r="EK260" i="11"/>
  <c r="EJ260" i="11"/>
  <c r="EI260" i="11"/>
  <c r="EH260" i="11"/>
  <c r="EG260" i="11"/>
  <c r="EF260" i="11"/>
  <c r="EE260" i="11"/>
  <c r="ED260" i="11"/>
  <c r="EC260" i="11"/>
  <c r="EB260" i="11"/>
  <c r="EA260" i="11"/>
  <c r="DZ260" i="11"/>
  <c r="DY260" i="11"/>
  <c r="DX260" i="11"/>
  <c r="DW260" i="11"/>
  <c r="DV260" i="11"/>
  <c r="DU260" i="11"/>
  <c r="EX259" i="11"/>
  <c r="EW259" i="11"/>
  <c r="EV259" i="11"/>
  <c r="EU259" i="11"/>
  <c r="ET259" i="11"/>
  <c r="ES259" i="11"/>
  <c r="ER259" i="11"/>
  <c r="EQ259" i="11"/>
  <c r="EP259" i="11"/>
  <c r="EO259" i="11"/>
  <c r="EN259" i="11"/>
  <c r="EM259" i="11"/>
  <c r="EL259" i="11"/>
  <c r="EK259" i="11"/>
  <c r="EJ259" i="11"/>
  <c r="EI259" i="11"/>
  <c r="EH259" i="11"/>
  <c r="EG259" i="11"/>
  <c r="EF259" i="11"/>
  <c r="EE259" i="11"/>
  <c r="ED259" i="11"/>
  <c r="EC259" i="11"/>
  <c r="EB259" i="11"/>
  <c r="EA259" i="11"/>
  <c r="DZ259" i="11"/>
  <c r="DY259" i="11"/>
  <c r="DX259" i="11"/>
  <c r="DW259" i="11"/>
  <c r="DV259" i="11"/>
  <c r="DU259" i="11"/>
  <c r="EZ282" i="11" s="1"/>
  <c r="EX189" i="11"/>
  <c r="EW189" i="11"/>
  <c r="EV189" i="11"/>
  <c r="EU189" i="11"/>
  <c r="ET189" i="11"/>
  <c r="ES189" i="11"/>
  <c r="ER189" i="11"/>
  <c r="EQ189" i="11"/>
  <c r="EP189" i="11"/>
  <c r="EO189" i="11"/>
  <c r="EN189" i="11"/>
  <c r="EM189" i="11"/>
  <c r="EL189" i="11"/>
  <c r="EK189" i="11"/>
  <c r="EJ189" i="11"/>
  <c r="EI189" i="11"/>
  <c r="EH189" i="11"/>
  <c r="EG189" i="11"/>
  <c r="EF189" i="11"/>
  <c r="EE189" i="11"/>
  <c r="ED189" i="11"/>
  <c r="EC189" i="11"/>
  <c r="EB189" i="11"/>
  <c r="EA189" i="11"/>
  <c r="DZ189" i="11"/>
  <c r="DY189" i="11"/>
  <c r="DX189" i="11"/>
  <c r="DW189" i="11"/>
  <c r="DV189" i="11"/>
  <c r="DU189" i="11"/>
  <c r="EX188" i="11"/>
  <c r="EW188" i="11"/>
  <c r="EV188" i="11"/>
  <c r="EU188" i="11"/>
  <c r="ET188" i="11"/>
  <c r="ES188" i="11"/>
  <c r="ER188" i="11"/>
  <c r="EQ188" i="11"/>
  <c r="EP188" i="11"/>
  <c r="EO188" i="11"/>
  <c r="EN188" i="11"/>
  <c r="EM188" i="11"/>
  <c r="EL188" i="11"/>
  <c r="EK188" i="11"/>
  <c r="EJ188" i="11"/>
  <c r="EI188" i="11"/>
  <c r="EH188" i="11"/>
  <c r="EG188" i="11"/>
  <c r="EF188" i="11"/>
  <c r="EE188" i="11"/>
  <c r="ED188" i="11"/>
  <c r="EC188" i="11"/>
  <c r="EB188" i="11"/>
  <c r="EA188" i="11"/>
  <c r="DZ188" i="11"/>
  <c r="DY188" i="11"/>
  <c r="DX188" i="11"/>
  <c r="DW188" i="11"/>
  <c r="DV188" i="11"/>
  <c r="DU188" i="11"/>
  <c r="EX187" i="11"/>
  <c r="EW187" i="11"/>
  <c r="EV187" i="11"/>
  <c r="EU187" i="11"/>
  <c r="ET187" i="11"/>
  <c r="ES187" i="11"/>
  <c r="ER187" i="11"/>
  <c r="EQ187" i="11"/>
  <c r="EP187" i="11"/>
  <c r="EO187" i="11"/>
  <c r="EN187" i="11"/>
  <c r="EM187" i="11"/>
  <c r="EL187" i="11"/>
  <c r="EK187" i="11"/>
  <c r="EJ187" i="11"/>
  <c r="EI187" i="11"/>
  <c r="EH187" i="11"/>
  <c r="EG187" i="11"/>
  <c r="EF187" i="11"/>
  <c r="EE187" i="11"/>
  <c r="ED187" i="11"/>
  <c r="EC187" i="11"/>
  <c r="EB187" i="11"/>
  <c r="EA187" i="11"/>
  <c r="DZ187" i="11"/>
  <c r="DY187" i="11"/>
  <c r="DX187" i="11"/>
  <c r="DW187" i="11"/>
  <c r="DV187" i="11"/>
  <c r="DU187" i="11"/>
  <c r="EX186" i="11"/>
  <c r="EW186" i="11"/>
  <c r="EV186" i="11"/>
  <c r="EU186" i="11"/>
  <c r="ET186" i="11"/>
  <c r="ES186" i="11"/>
  <c r="ER186" i="11"/>
  <c r="EQ186" i="11"/>
  <c r="EP186" i="11"/>
  <c r="EO186" i="11"/>
  <c r="EN186" i="11"/>
  <c r="EM186" i="11"/>
  <c r="EL186" i="11"/>
  <c r="EK186" i="11"/>
  <c r="EJ186" i="11"/>
  <c r="EI186" i="11"/>
  <c r="EH186" i="11"/>
  <c r="EG186" i="11"/>
  <c r="EF186" i="11"/>
  <c r="EE186" i="11"/>
  <c r="ED186" i="11"/>
  <c r="EC186" i="11"/>
  <c r="EB186" i="11"/>
  <c r="EA186" i="11"/>
  <c r="DZ186" i="11"/>
  <c r="DY186" i="11"/>
  <c r="DX186" i="11"/>
  <c r="DW186" i="11"/>
  <c r="DV186" i="11"/>
  <c r="DU186" i="11"/>
  <c r="EX185" i="11"/>
  <c r="EW185" i="11"/>
  <c r="EV185" i="11"/>
  <c r="EU185" i="11"/>
  <c r="ET185" i="11"/>
  <c r="ES185" i="11"/>
  <c r="ER185" i="11"/>
  <c r="EQ185" i="11"/>
  <c r="EP185" i="11"/>
  <c r="EO185" i="11"/>
  <c r="EN185" i="11"/>
  <c r="EM185" i="11"/>
  <c r="EL185" i="11"/>
  <c r="EK185" i="11"/>
  <c r="EJ185" i="11"/>
  <c r="EI185" i="11"/>
  <c r="EH185" i="11"/>
  <c r="EG185" i="11"/>
  <c r="EF185" i="11"/>
  <c r="EE185" i="11"/>
  <c r="ED185" i="11"/>
  <c r="EC185" i="11"/>
  <c r="EB185" i="11"/>
  <c r="EA185" i="11"/>
  <c r="DZ185" i="11"/>
  <c r="DY185" i="11"/>
  <c r="DX185" i="11"/>
  <c r="DW185" i="11"/>
  <c r="DV185" i="11"/>
  <c r="DU185" i="11"/>
  <c r="EX184" i="11"/>
  <c r="EW184" i="11"/>
  <c r="EV184" i="11"/>
  <c r="EU184" i="11"/>
  <c r="ET184" i="11"/>
  <c r="ES184" i="11"/>
  <c r="ER184" i="11"/>
  <c r="EQ184" i="11"/>
  <c r="EP184" i="11"/>
  <c r="EO184" i="11"/>
  <c r="EN184" i="11"/>
  <c r="EM184" i="11"/>
  <c r="EL184" i="11"/>
  <c r="EK184" i="11"/>
  <c r="EJ184" i="11"/>
  <c r="EI184" i="11"/>
  <c r="EH184" i="11"/>
  <c r="EG184" i="11"/>
  <c r="EF184" i="11"/>
  <c r="EE184" i="11"/>
  <c r="ED184" i="11"/>
  <c r="EC184" i="11"/>
  <c r="EB184" i="11"/>
  <c r="EA184" i="11"/>
  <c r="DZ184" i="11"/>
  <c r="DY184" i="11"/>
  <c r="DX184" i="11"/>
  <c r="DW184" i="11"/>
  <c r="DV184" i="11"/>
  <c r="DU184" i="11"/>
  <c r="EX183" i="11"/>
  <c r="EW183" i="11"/>
  <c r="EV183" i="11"/>
  <c r="EU183" i="11"/>
  <c r="ET183" i="11"/>
  <c r="ES183" i="11"/>
  <c r="ER183" i="11"/>
  <c r="EQ183" i="11"/>
  <c r="EP183" i="11"/>
  <c r="EO183" i="11"/>
  <c r="EN183" i="11"/>
  <c r="EM183" i="11"/>
  <c r="EL183" i="11"/>
  <c r="EK183" i="11"/>
  <c r="EJ183" i="11"/>
  <c r="EI183" i="11"/>
  <c r="EH183" i="11"/>
  <c r="EG183" i="11"/>
  <c r="EF183" i="11"/>
  <c r="EE183" i="11"/>
  <c r="ED183" i="11"/>
  <c r="EC183" i="11"/>
  <c r="EB183" i="11"/>
  <c r="EA183" i="11"/>
  <c r="DZ183" i="11"/>
  <c r="DY183" i="11"/>
  <c r="DX183" i="11"/>
  <c r="DW183" i="11"/>
  <c r="DV183" i="11"/>
  <c r="DU183" i="11"/>
  <c r="EX182" i="11"/>
  <c r="EW182" i="11"/>
  <c r="EV182" i="11"/>
  <c r="EU182" i="11"/>
  <c r="ET182" i="11"/>
  <c r="ES182" i="11"/>
  <c r="ER182" i="11"/>
  <c r="EQ182" i="11"/>
  <c r="EP182" i="11"/>
  <c r="EO182" i="11"/>
  <c r="EN182" i="11"/>
  <c r="EM182" i="11"/>
  <c r="EL182" i="11"/>
  <c r="EK182" i="11"/>
  <c r="EJ182" i="11"/>
  <c r="EI182" i="11"/>
  <c r="EH182" i="11"/>
  <c r="EG182" i="11"/>
  <c r="EF182" i="11"/>
  <c r="EE182" i="11"/>
  <c r="ED182" i="11"/>
  <c r="EC182" i="11"/>
  <c r="EB182" i="11"/>
  <c r="EA182" i="11"/>
  <c r="DZ182" i="11"/>
  <c r="DY182" i="11"/>
  <c r="DX182" i="11"/>
  <c r="DW182" i="11"/>
  <c r="DV182" i="11"/>
  <c r="DU182" i="11"/>
  <c r="EX181" i="11"/>
  <c r="EW181" i="11"/>
  <c r="EV181" i="11"/>
  <c r="EU181" i="11"/>
  <c r="ET181" i="11"/>
  <c r="ES181" i="11"/>
  <c r="ER181" i="11"/>
  <c r="EQ181" i="11"/>
  <c r="EP181" i="11"/>
  <c r="EO181" i="11"/>
  <c r="EN181" i="11"/>
  <c r="EM181" i="11"/>
  <c r="EL181" i="11"/>
  <c r="EK181" i="11"/>
  <c r="EJ181" i="11"/>
  <c r="EI181" i="11"/>
  <c r="EH181" i="11"/>
  <c r="EG181" i="11"/>
  <c r="EF181" i="11"/>
  <c r="EE181" i="11"/>
  <c r="ED181" i="11"/>
  <c r="EC181" i="11"/>
  <c r="EB181" i="11"/>
  <c r="EA181" i="11"/>
  <c r="DZ181" i="11"/>
  <c r="DY181" i="11"/>
  <c r="DX181" i="11"/>
  <c r="DW181" i="11"/>
  <c r="DV181" i="11"/>
  <c r="DU181" i="11"/>
  <c r="EX180" i="11"/>
  <c r="EW180" i="11"/>
  <c r="EV180" i="11"/>
  <c r="EU180" i="11"/>
  <c r="ET180" i="11"/>
  <c r="ES180" i="11"/>
  <c r="ER180" i="11"/>
  <c r="EQ180" i="11"/>
  <c r="EP180" i="11"/>
  <c r="EO180" i="11"/>
  <c r="EN180" i="11"/>
  <c r="EM180" i="11"/>
  <c r="EL180" i="11"/>
  <c r="EK180" i="11"/>
  <c r="EJ180" i="11"/>
  <c r="EI180" i="11"/>
  <c r="EH180" i="11"/>
  <c r="EG180" i="11"/>
  <c r="EF180" i="11"/>
  <c r="EE180" i="11"/>
  <c r="ED180" i="11"/>
  <c r="EC180" i="11"/>
  <c r="EB180" i="11"/>
  <c r="EA180" i="11"/>
  <c r="DZ180" i="11"/>
  <c r="DY180" i="11"/>
  <c r="DX180" i="11"/>
  <c r="DW180" i="11"/>
  <c r="DV180" i="11"/>
  <c r="DU180" i="11"/>
  <c r="EX179" i="11"/>
  <c r="EW179" i="11"/>
  <c r="EV179" i="11"/>
  <c r="EU179" i="11"/>
  <c r="ET179" i="11"/>
  <c r="ES179" i="11"/>
  <c r="ER179" i="11"/>
  <c r="EQ179" i="11"/>
  <c r="EP179" i="11"/>
  <c r="EO179" i="11"/>
  <c r="EN179" i="11"/>
  <c r="EM179" i="11"/>
  <c r="EL179" i="11"/>
  <c r="EK179" i="11"/>
  <c r="EJ179" i="11"/>
  <c r="EI179" i="11"/>
  <c r="EH179" i="11"/>
  <c r="EG179" i="11"/>
  <c r="EF179" i="11"/>
  <c r="EE179" i="11"/>
  <c r="ED179" i="11"/>
  <c r="EC179" i="11"/>
  <c r="EB179" i="11"/>
  <c r="EA179" i="11"/>
  <c r="DZ179" i="11"/>
  <c r="DY179" i="11"/>
  <c r="DX179" i="11"/>
  <c r="DW179" i="11"/>
  <c r="DV179" i="11"/>
  <c r="DU179" i="11"/>
  <c r="EX178" i="11"/>
  <c r="EW178" i="11"/>
  <c r="EV178" i="11"/>
  <c r="EU178" i="11"/>
  <c r="ET178" i="11"/>
  <c r="ES178" i="11"/>
  <c r="ER178" i="11"/>
  <c r="EQ178" i="11"/>
  <c r="EP178" i="11"/>
  <c r="EO178" i="11"/>
  <c r="EN178" i="11"/>
  <c r="EM178" i="11"/>
  <c r="EL178" i="11"/>
  <c r="EK178" i="11"/>
  <c r="EJ178" i="11"/>
  <c r="EI178" i="11"/>
  <c r="EH178" i="11"/>
  <c r="EG178" i="11"/>
  <c r="EF178" i="11"/>
  <c r="EE178" i="11"/>
  <c r="ED178" i="11"/>
  <c r="EC178" i="11"/>
  <c r="EB178" i="11"/>
  <c r="EA178" i="11"/>
  <c r="DZ178" i="11"/>
  <c r="DY178" i="11"/>
  <c r="DX178" i="11"/>
  <c r="DW178" i="11"/>
  <c r="DV178" i="11"/>
  <c r="DU178" i="11"/>
  <c r="EX177" i="11"/>
  <c r="EW177" i="11"/>
  <c r="EV177" i="11"/>
  <c r="EU177" i="11"/>
  <c r="ET177" i="11"/>
  <c r="ES177" i="11"/>
  <c r="ER177" i="11"/>
  <c r="EQ177" i="11"/>
  <c r="EP177" i="11"/>
  <c r="EO177" i="11"/>
  <c r="EN177" i="11"/>
  <c r="EM177" i="11"/>
  <c r="EL177" i="11"/>
  <c r="EK177" i="11"/>
  <c r="EJ177" i="11"/>
  <c r="EI177" i="11"/>
  <c r="EH177" i="11"/>
  <c r="EG177" i="11"/>
  <c r="EF177" i="11"/>
  <c r="EE177" i="11"/>
  <c r="ED177" i="11"/>
  <c r="EC177" i="11"/>
  <c r="EB177" i="11"/>
  <c r="EA177" i="11"/>
  <c r="DZ177" i="11"/>
  <c r="DY177" i="11"/>
  <c r="DX177" i="11"/>
  <c r="DW177" i="11"/>
  <c r="DV177" i="11"/>
  <c r="DU177" i="11"/>
  <c r="EX176" i="11"/>
  <c r="EW176" i="11"/>
  <c r="EV176" i="11"/>
  <c r="EU176" i="11"/>
  <c r="ET176" i="11"/>
  <c r="ES176" i="11"/>
  <c r="ER176" i="11"/>
  <c r="EQ176" i="11"/>
  <c r="EP176" i="11"/>
  <c r="EO176" i="11"/>
  <c r="EN176" i="11"/>
  <c r="EM176" i="11"/>
  <c r="EL176" i="11"/>
  <c r="EK176" i="11"/>
  <c r="EJ176" i="11"/>
  <c r="EI176" i="11"/>
  <c r="EH176" i="11"/>
  <c r="EG176" i="11"/>
  <c r="EF176" i="11"/>
  <c r="EE176" i="11"/>
  <c r="ED176" i="11"/>
  <c r="EC176" i="11"/>
  <c r="EB176" i="11"/>
  <c r="EA176" i="11"/>
  <c r="DZ176" i="11"/>
  <c r="DY176" i="11"/>
  <c r="DX176" i="11"/>
  <c r="DW176" i="11"/>
  <c r="DV176" i="11"/>
  <c r="DU176" i="11"/>
  <c r="EX175" i="11"/>
  <c r="EW175" i="11"/>
  <c r="EV175" i="11"/>
  <c r="EU175" i="11"/>
  <c r="ET175" i="11"/>
  <c r="ES175" i="11"/>
  <c r="ER175" i="11"/>
  <c r="EQ175" i="11"/>
  <c r="EP175" i="11"/>
  <c r="EO175" i="11"/>
  <c r="EN175" i="11"/>
  <c r="EM175" i="11"/>
  <c r="EL175" i="11"/>
  <c r="EK175" i="11"/>
  <c r="EJ175" i="11"/>
  <c r="EI175" i="11"/>
  <c r="EH175" i="11"/>
  <c r="EG175" i="11"/>
  <c r="EF175" i="11"/>
  <c r="EE175" i="11"/>
  <c r="ED175" i="11"/>
  <c r="EC175" i="11"/>
  <c r="EB175" i="11"/>
  <c r="EA175" i="11"/>
  <c r="DZ175" i="11"/>
  <c r="DY175" i="11"/>
  <c r="DX175" i="11"/>
  <c r="DW175" i="11"/>
  <c r="DV175" i="11"/>
  <c r="DU175" i="11"/>
  <c r="EX174" i="11"/>
  <c r="EW174" i="11"/>
  <c r="EV174" i="11"/>
  <c r="EU174" i="11"/>
  <c r="ET174" i="11"/>
  <c r="ES174" i="11"/>
  <c r="ER174" i="11"/>
  <c r="EQ174" i="11"/>
  <c r="EP174" i="11"/>
  <c r="EO174" i="11"/>
  <c r="EN174" i="11"/>
  <c r="EM174" i="11"/>
  <c r="EL174" i="11"/>
  <c r="EK174" i="11"/>
  <c r="EJ174" i="11"/>
  <c r="EI174" i="11"/>
  <c r="EH174" i="11"/>
  <c r="EG174" i="11"/>
  <c r="EF174" i="11"/>
  <c r="EE174" i="11"/>
  <c r="ED174" i="11"/>
  <c r="EC174" i="11"/>
  <c r="EB174" i="11"/>
  <c r="EA174" i="11"/>
  <c r="DZ174" i="11"/>
  <c r="DY174" i="11"/>
  <c r="DX174" i="11"/>
  <c r="DW174" i="11"/>
  <c r="DV174" i="11"/>
  <c r="DU174" i="11"/>
  <c r="EX173" i="11"/>
  <c r="EW173" i="11"/>
  <c r="EV173" i="11"/>
  <c r="EU173" i="11"/>
  <c r="ET173" i="11"/>
  <c r="ES173" i="11"/>
  <c r="ER173" i="11"/>
  <c r="EQ173" i="11"/>
  <c r="EP173" i="11"/>
  <c r="EO173" i="11"/>
  <c r="EN173" i="11"/>
  <c r="EM173" i="11"/>
  <c r="EL173" i="11"/>
  <c r="EK173" i="11"/>
  <c r="EJ173" i="11"/>
  <c r="EI173" i="11"/>
  <c r="EH173" i="11"/>
  <c r="EG173" i="11"/>
  <c r="EF173" i="11"/>
  <c r="EE173" i="11"/>
  <c r="ED173" i="11"/>
  <c r="EC173" i="11"/>
  <c r="EB173" i="11"/>
  <c r="EA173" i="11"/>
  <c r="DZ173" i="11"/>
  <c r="DY173" i="11"/>
  <c r="DX173" i="11"/>
  <c r="DW173" i="11"/>
  <c r="DV173" i="11"/>
  <c r="DU173" i="11"/>
  <c r="EX172" i="11"/>
  <c r="EW172" i="11"/>
  <c r="EV172" i="11"/>
  <c r="EU172" i="11"/>
  <c r="ET172" i="11"/>
  <c r="ES172" i="11"/>
  <c r="ER172" i="11"/>
  <c r="EQ172" i="11"/>
  <c r="EP172" i="11"/>
  <c r="EO172" i="11"/>
  <c r="EN172" i="11"/>
  <c r="EM172" i="11"/>
  <c r="EL172" i="11"/>
  <c r="EK172" i="11"/>
  <c r="EJ172" i="11"/>
  <c r="EI172" i="11"/>
  <c r="EH172" i="11"/>
  <c r="EG172" i="11"/>
  <c r="EF172" i="11"/>
  <c r="EE172" i="11"/>
  <c r="ED172" i="11"/>
  <c r="EC172" i="11"/>
  <c r="EB172" i="11"/>
  <c r="EA172" i="11"/>
  <c r="DZ172" i="11"/>
  <c r="DY172" i="11"/>
  <c r="DX172" i="11"/>
  <c r="DW172" i="11"/>
  <c r="DV172" i="11"/>
  <c r="DU172" i="11"/>
  <c r="EX171" i="11"/>
  <c r="EW171" i="11"/>
  <c r="EV171" i="11"/>
  <c r="EU171" i="11"/>
  <c r="ET171" i="11"/>
  <c r="ES171" i="11"/>
  <c r="ER171" i="11"/>
  <c r="EQ171" i="11"/>
  <c r="EP171" i="11"/>
  <c r="EO171" i="11"/>
  <c r="EN171" i="11"/>
  <c r="EM171" i="11"/>
  <c r="EL171" i="11"/>
  <c r="EK171" i="11"/>
  <c r="EJ171" i="11"/>
  <c r="EI171" i="11"/>
  <c r="EH171" i="11"/>
  <c r="EG171" i="11"/>
  <c r="EF171" i="11"/>
  <c r="EE171" i="11"/>
  <c r="ED171" i="11"/>
  <c r="EC171" i="11"/>
  <c r="EB171" i="11"/>
  <c r="EA171" i="11"/>
  <c r="DZ171" i="11"/>
  <c r="DY171" i="11"/>
  <c r="DX171" i="11"/>
  <c r="DW171" i="11"/>
  <c r="DV171" i="11"/>
  <c r="DU171" i="11"/>
  <c r="EX170" i="11"/>
  <c r="EW170" i="11"/>
  <c r="EV170" i="11"/>
  <c r="EU170" i="11"/>
  <c r="ET170" i="11"/>
  <c r="ES170" i="11"/>
  <c r="ER170" i="11"/>
  <c r="EQ170" i="11"/>
  <c r="EP170" i="11"/>
  <c r="EO170" i="11"/>
  <c r="EN170" i="11"/>
  <c r="EM170" i="11"/>
  <c r="EL170" i="11"/>
  <c r="EK170" i="11"/>
  <c r="EJ170" i="11"/>
  <c r="EI170" i="11"/>
  <c r="EH170" i="11"/>
  <c r="EG170" i="11"/>
  <c r="EF170" i="11"/>
  <c r="EE170" i="11"/>
  <c r="ED170" i="11"/>
  <c r="EC170" i="11"/>
  <c r="EB170" i="11"/>
  <c r="EA170" i="11"/>
  <c r="DZ170" i="11"/>
  <c r="DY170" i="11"/>
  <c r="DX170" i="11"/>
  <c r="DW170" i="11"/>
  <c r="DV170" i="11"/>
  <c r="DU170" i="11"/>
  <c r="EX169" i="11"/>
  <c r="EW169" i="11"/>
  <c r="EV169" i="11"/>
  <c r="EU169" i="11"/>
  <c r="ET169" i="11"/>
  <c r="ES169" i="11"/>
  <c r="ER169" i="11"/>
  <c r="EQ169" i="11"/>
  <c r="EP169" i="11"/>
  <c r="EO169" i="11"/>
  <c r="EN169" i="11"/>
  <c r="EM169" i="11"/>
  <c r="EL169" i="11"/>
  <c r="EK169" i="11"/>
  <c r="EJ169" i="11"/>
  <c r="EI169" i="11"/>
  <c r="EH169" i="11"/>
  <c r="EG169" i="11"/>
  <c r="EF169" i="11"/>
  <c r="EE169" i="11"/>
  <c r="ED169" i="11"/>
  <c r="EC169" i="11"/>
  <c r="EB169" i="11"/>
  <c r="EA169" i="11"/>
  <c r="DZ169" i="11"/>
  <c r="DY169" i="11"/>
  <c r="DX169" i="11"/>
  <c r="DW169" i="11"/>
  <c r="DV169" i="11"/>
  <c r="DU169" i="11"/>
  <c r="EX168" i="11"/>
  <c r="EW168" i="11"/>
  <c r="EV168" i="11"/>
  <c r="EU168" i="11"/>
  <c r="ET168" i="11"/>
  <c r="ES168" i="11"/>
  <c r="ER168" i="11"/>
  <c r="EQ168" i="11"/>
  <c r="EP168" i="11"/>
  <c r="EO168" i="11"/>
  <c r="EN168" i="11"/>
  <c r="EM168" i="11"/>
  <c r="EL168" i="11"/>
  <c r="EK168" i="11"/>
  <c r="EJ168" i="11"/>
  <c r="EI168" i="11"/>
  <c r="EH168" i="11"/>
  <c r="EG168" i="11"/>
  <c r="EF168" i="11"/>
  <c r="EE168" i="11"/>
  <c r="ED168" i="11"/>
  <c r="EC168" i="11"/>
  <c r="EB168" i="11"/>
  <c r="EA168" i="11"/>
  <c r="DZ168" i="11"/>
  <c r="DY168" i="11"/>
  <c r="DX168" i="11"/>
  <c r="DW168" i="11"/>
  <c r="DV168" i="11"/>
  <c r="DU168" i="11"/>
  <c r="EX167" i="11"/>
  <c r="EW167" i="11"/>
  <c r="EV167" i="11"/>
  <c r="EU167" i="11"/>
  <c r="ET167" i="11"/>
  <c r="ES167" i="11"/>
  <c r="ER167" i="11"/>
  <c r="EQ167" i="11"/>
  <c r="EP167" i="11"/>
  <c r="EO167" i="11"/>
  <c r="EN167" i="11"/>
  <c r="EM167" i="11"/>
  <c r="EL167" i="11"/>
  <c r="EK167" i="11"/>
  <c r="EJ167" i="11"/>
  <c r="EI167" i="11"/>
  <c r="EH167" i="11"/>
  <c r="EG167" i="11"/>
  <c r="EF167" i="11"/>
  <c r="EE167" i="11"/>
  <c r="ED167" i="11"/>
  <c r="EC167" i="11"/>
  <c r="EB167" i="11"/>
  <c r="EA167" i="11"/>
  <c r="DZ167" i="11"/>
  <c r="DY167" i="11"/>
  <c r="DX167" i="11"/>
  <c r="DW167" i="11"/>
  <c r="DV167" i="11"/>
  <c r="DU167" i="11"/>
  <c r="EX166" i="11"/>
  <c r="EW166" i="11"/>
  <c r="EV166" i="11"/>
  <c r="EU166" i="11"/>
  <c r="ET166" i="11"/>
  <c r="ES166" i="11"/>
  <c r="ER166" i="11"/>
  <c r="EQ166" i="11"/>
  <c r="EP166" i="11"/>
  <c r="EO166" i="11"/>
  <c r="EN166" i="11"/>
  <c r="EM166" i="11"/>
  <c r="EL166" i="11"/>
  <c r="EK166" i="11"/>
  <c r="EJ166" i="11"/>
  <c r="EI166" i="11"/>
  <c r="EH166" i="11"/>
  <c r="EG166" i="11"/>
  <c r="EF166" i="11"/>
  <c r="EE166" i="11"/>
  <c r="ED166" i="11"/>
  <c r="EC166" i="11"/>
  <c r="EB166" i="11"/>
  <c r="EA166" i="11"/>
  <c r="DZ166" i="11"/>
  <c r="DY166" i="11"/>
  <c r="DX166" i="11"/>
  <c r="DW166" i="11"/>
  <c r="DV166" i="11"/>
  <c r="DU166" i="11"/>
  <c r="EZ189" i="11" s="1"/>
  <c r="EX127" i="11"/>
  <c r="EW127" i="11"/>
  <c r="EV127" i="11"/>
  <c r="EU127" i="11"/>
  <c r="ET127" i="11"/>
  <c r="ES127" i="11"/>
  <c r="ER127" i="11"/>
  <c r="EQ127" i="11"/>
  <c r="EP127" i="11"/>
  <c r="EO127" i="11"/>
  <c r="EN127" i="11"/>
  <c r="EM127" i="11"/>
  <c r="EL127" i="11"/>
  <c r="EK127" i="11"/>
  <c r="EJ127" i="11"/>
  <c r="EI127" i="11"/>
  <c r="EH127" i="11"/>
  <c r="EG127" i="11"/>
  <c r="EF127" i="11"/>
  <c r="EE127" i="11"/>
  <c r="ED127" i="11"/>
  <c r="EC127" i="11"/>
  <c r="EB127" i="11"/>
  <c r="EA127" i="11"/>
  <c r="DZ127" i="11"/>
  <c r="DY127" i="11"/>
  <c r="DX127" i="11"/>
  <c r="DW127" i="11"/>
  <c r="DV127" i="11"/>
  <c r="DU127" i="11"/>
  <c r="EX126" i="11"/>
  <c r="EW126" i="11"/>
  <c r="EV126" i="11"/>
  <c r="EU126" i="11"/>
  <c r="ET126" i="11"/>
  <c r="ES126" i="11"/>
  <c r="ER126" i="11"/>
  <c r="EQ126" i="11"/>
  <c r="EP126" i="11"/>
  <c r="EO126" i="11"/>
  <c r="EN126" i="11"/>
  <c r="EM126" i="11"/>
  <c r="EL126" i="11"/>
  <c r="EK126" i="11"/>
  <c r="EJ126" i="11"/>
  <c r="EI126" i="11"/>
  <c r="EH126" i="11"/>
  <c r="EG126" i="11"/>
  <c r="EF126" i="11"/>
  <c r="EE126" i="11"/>
  <c r="ED126" i="11"/>
  <c r="EC126" i="11"/>
  <c r="EB126" i="11"/>
  <c r="EA126" i="11"/>
  <c r="DZ126" i="11"/>
  <c r="DY126" i="11"/>
  <c r="DX126" i="11"/>
  <c r="DW126" i="11"/>
  <c r="DV126" i="11"/>
  <c r="DU126" i="11"/>
  <c r="EX125" i="11"/>
  <c r="EW125" i="11"/>
  <c r="EV125" i="11"/>
  <c r="EU125" i="11"/>
  <c r="ET125" i="11"/>
  <c r="ES125" i="11"/>
  <c r="ER125" i="11"/>
  <c r="EQ125" i="11"/>
  <c r="EP125" i="11"/>
  <c r="EO125" i="11"/>
  <c r="EN125" i="11"/>
  <c r="EM125" i="11"/>
  <c r="EL125" i="11"/>
  <c r="EK125" i="11"/>
  <c r="EJ125" i="11"/>
  <c r="EI125" i="11"/>
  <c r="EH125" i="11"/>
  <c r="EG125" i="11"/>
  <c r="EF125" i="11"/>
  <c r="EE125" i="11"/>
  <c r="ED125" i="11"/>
  <c r="EC125" i="11"/>
  <c r="EB125" i="11"/>
  <c r="EA125" i="11"/>
  <c r="DZ125" i="11"/>
  <c r="DY125" i="11"/>
  <c r="DX125" i="11"/>
  <c r="DW125" i="11"/>
  <c r="DV125" i="11"/>
  <c r="DU125" i="11"/>
  <c r="EX124" i="11"/>
  <c r="EW124" i="11"/>
  <c r="EV124" i="11"/>
  <c r="EU124" i="11"/>
  <c r="ET124" i="11"/>
  <c r="ES124" i="11"/>
  <c r="ER124" i="11"/>
  <c r="EQ124" i="11"/>
  <c r="EP124" i="11"/>
  <c r="EO124" i="11"/>
  <c r="EN124" i="11"/>
  <c r="EM124" i="11"/>
  <c r="EL124" i="11"/>
  <c r="EK124" i="11"/>
  <c r="EJ124" i="11"/>
  <c r="EI124" i="11"/>
  <c r="EH124" i="11"/>
  <c r="EG124" i="11"/>
  <c r="EF124" i="11"/>
  <c r="EE124" i="11"/>
  <c r="ED124" i="11"/>
  <c r="EC124" i="11"/>
  <c r="EB124" i="11"/>
  <c r="EA124" i="11"/>
  <c r="DZ124" i="11"/>
  <c r="DY124" i="11"/>
  <c r="DX124" i="11"/>
  <c r="DW124" i="11"/>
  <c r="DV124" i="11"/>
  <c r="DU124" i="11"/>
  <c r="EX123" i="11"/>
  <c r="EW123" i="11"/>
  <c r="EV123" i="11"/>
  <c r="EU123" i="11"/>
  <c r="ET123" i="11"/>
  <c r="ES123" i="11"/>
  <c r="ER123" i="11"/>
  <c r="EQ123" i="11"/>
  <c r="EP123" i="11"/>
  <c r="EO123" i="11"/>
  <c r="EN123" i="11"/>
  <c r="EM123" i="11"/>
  <c r="EL123" i="11"/>
  <c r="EK123" i="11"/>
  <c r="EJ123" i="11"/>
  <c r="EI123" i="11"/>
  <c r="EH123" i="11"/>
  <c r="EG123" i="11"/>
  <c r="EF123" i="11"/>
  <c r="EE123" i="11"/>
  <c r="ED123" i="11"/>
  <c r="EC123" i="11"/>
  <c r="EB123" i="11"/>
  <c r="EA123" i="11"/>
  <c r="DZ123" i="11"/>
  <c r="DY123" i="11"/>
  <c r="DX123" i="11"/>
  <c r="DW123" i="11"/>
  <c r="DV123" i="11"/>
  <c r="DU123" i="11"/>
  <c r="EX122" i="11"/>
  <c r="EW122" i="11"/>
  <c r="EV122" i="11"/>
  <c r="EU122" i="11"/>
  <c r="ET122" i="11"/>
  <c r="ES122" i="11"/>
  <c r="ER122" i="11"/>
  <c r="EQ122" i="11"/>
  <c r="EP122" i="11"/>
  <c r="EO122" i="11"/>
  <c r="EN122" i="11"/>
  <c r="EM122" i="11"/>
  <c r="EL122" i="11"/>
  <c r="EK122" i="11"/>
  <c r="EJ122" i="11"/>
  <c r="EI122" i="11"/>
  <c r="EH122" i="11"/>
  <c r="EG122" i="11"/>
  <c r="EF122" i="11"/>
  <c r="EE122" i="11"/>
  <c r="ED122" i="11"/>
  <c r="EC122" i="11"/>
  <c r="EB122" i="11"/>
  <c r="EA122" i="11"/>
  <c r="DZ122" i="11"/>
  <c r="DY122" i="11"/>
  <c r="DX122" i="11"/>
  <c r="DW122" i="11"/>
  <c r="DV122" i="11"/>
  <c r="DU122" i="11"/>
  <c r="EX121" i="11"/>
  <c r="EW121" i="11"/>
  <c r="EV121" i="11"/>
  <c r="EU121" i="11"/>
  <c r="ET121" i="11"/>
  <c r="ES121" i="11"/>
  <c r="ER121" i="11"/>
  <c r="EQ121" i="11"/>
  <c r="EP121" i="11"/>
  <c r="EO121" i="11"/>
  <c r="EN121" i="11"/>
  <c r="EM121" i="11"/>
  <c r="EL121" i="11"/>
  <c r="EK121" i="11"/>
  <c r="EJ121" i="11"/>
  <c r="EI121" i="11"/>
  <c r="EH121" i="11"/>
  <c r="EG121" i="11"/>
  <c r="EF121" i="11"/>
  <c r="EE121" i="11"/>
  <c r="ED121" i="11"/>
  <c r="EC121" i="11"/>
  <c r="EB121" i="11"/>
  <c r="EA121" i="11"/>
  <c r="DZ121" i="11"/>
  <c r="DY121" i="11"/>
  <c r="DX121" i="11"/>
  <c r="DW121" i="11"/>
  <c r="DV121" i="11"/>
  <c r="DU121" i="11"/>
  <c r="EX120" i="11"/>
  <c r="EW120" i="11"/>
  <c r="EV120" i="11"/>
  <c r="EU120" i="11"/>
  <c r="ET120" i="11"/>
  <c r="ES120" i="11"/>
  <c r="ER120" i="11"/>
  <c r="EQ120" i="11"/>
  <c r="EP120" i="11"/>
  <c r="EO120" i="11"/>
  <c r="EN120" i="11"/>
  <c r="EM120" i="11"/>
  <c r="EL120" i="11"/>
  <c r="EK120" i="11"/>
  <c r="EJ120" i="11"/>
  <c r="EI120" i="11"/>
  <c r="EH120" i="11"/>
  <c r="EG120" i="11"/>
  <c r="EF120" i="11"/>
  <c r="EE120" i="11"/>
  <c r="ED120" i="11"/>
  <c r="EC120" i="11"/>
  <c r="EB120" i="11"/>
  <c r="EA120" i="11"/>
  <c r="DZ120" i="11"/>
  <c r="DY120" i="11"/>
  <c r="DX120" i="11"/>
  <c r="DW120" i="11"/>
  <c r="DV120" i="11"/>
  <c r="DU120" i="11"/>
  <c r="EX119" i="11"/>
  <c r="EW119" i="11"/>
  <c r="EV119" i="11"/>
  <c r="EU119" i="11"/>
  <c r="ET119" i="11"/>
  <c r="ES119" i="11"/>
  <c r="ER119" i="11"/>
  <c r="EQ119" i="11"/>
  <c r="EP119" i="11"/>
  <c r="EO119" i="11"/>
  <c r="EN119" i="11"/>
  <c r="EM119" i="11"/>
  <c r="EL119" i="11"/>
  <c r="EK119" i="11"/>
  <c r="EJ119" i="11"/>
  <c r="EI119" i="11"/>
  <c r="EH119" i="11"/>
  <c r="EG119" i="11"/>
  <c r="EF119" i="11"/>
  <c r="EE119" i="11"/>
  <c r="ED119" i="11"/>
  <c r="EC119" i="11"/>
  <c r="EB119" i="11"/>
  <c r="EA119" i="11"/>
  <c r="DZ119" i="11"/>
  <c r="DY119" i="11"/>
  <c r="DX119" i="11"/>
  <c r="DW119" i="11"/>
  <c r="DV119" i="11"/>
  <c r="DU119" i="11"/>
  <c r="EX118" i="11"/>
  <c r="EW118" i="11"/>
  <c r="EV118" i="11"/>
  <c r="EU118" i="11"/>
  <c r="ET118" i="11"/>
  <c r="ES118" i="11"/>
  <c r="ER118" i="11"/>
  <c r="EQ118" i="11"/>
  <c r="EP118" i="11"/>
  <c r="EO118" i="11"/>
  <c r="EN118" i="11"/>
  <c r="EM118" i="11"/>
  <c r="EL118" i="11"/>
  <c r="EK118" i="11"/>
  <c r="EJ118" i="11"/>
  <c r="EI118" i="11"/>
  <c r="EH118" i="11"/>
  <c r="EG118" i="11"/>
  <c r="EF118" i="11"/>
  <c r="EE118" i="11"/>
  <c r="ED118" i="11"/>
  <c r="EC118" i="11"/>
  <c r="EB118" i="11"/>
  <c r="EA118" i="11"/>
  <c r="DZ118" i="11"/>
  <c r="DY118" i="11"/>
  <c r="DX118" i="11"/>
  <c r="DW118" i="11"/>
  <c r="DV118" i="11"/>
  <c r="DU118" i="11"/>
  <c r="EX117" i="11"/>
  <c r="EW117" i="11"/>
  <c r="EV117" i="11"/>
  <c r="EU117" i="11"/>
  <c r="ET117" i="11"/>
  <c r="ES117" i="11"/>
  <c r="ER117" i="11"/>
  <c r="EQ117" i="11"/>
  <c r="EP117" i="11"/>
  <c r="EO117" i="11"/>
  <c r="EN117" i="11"/>
  <c r="EM117" i="11"/>
  <c r="EL117" i="11"/>
  <c r="EK117" i="11"/>
  <c r="EJ117" i="11"/>
  <c r="EI117" i="11"/>
  <c r="EH117" i="11"/>
  <c r="EG117" i="11"/>
  <c r="EF117" i="11"/>
  <c r="EE117" i="11"/>
  <c r="ED117" i="11"/>
  <c r="EC117" i="11"/>
  <c r="EB117" i="11"/>
  <c r="EA117" i="11"/>
  <c r="DZ117" i="11"/>
  <c r="DY117" i="11"/>
  <c r="DX117" i="11"/>
  <c r="DW117" i="11"/>
  <c r="DV117" i="11"/>
  <c r="DU117" i="11"/>
  <c r="EX116" i="11"/>
  <c r="EW116" i="11"/>
  <c r="EV116" i="11"/>
  <c r="EU116" i="11"/>
  <c r="ET116" i="11"/>
  <c r="ES116" i="11"/>
  <c r="ER116" i="11"/>
  <c r="EQ116" i="11"/>
  <c r="EP116" i="11"/>
  <c r="EO116" i="11"/>
  <c r="EN116" i="11"/>
  <c r="EM116" i="11"/>
  <c r="EL116" i="11"/>
  <c r="EK116" i="11"/>
  <c r="EJ116" i="11"/>
  <c r="EI116" i="11"/>
  <c r="EH116" i="11"/>
  <c r="EG116" i="11"/>
  <c r="EF116" i="11"/>
  <c r="EE116" i="11"/>
  <c r="ED116" i="11"/>
  <c r="EC116" i="11"/>
  <c r="EB116" i="11"/>
  <c r="EA116" i="11"/>
  <c r="DZ116" i="11"/>
  <c r="DY116" i="11"/>
  <c r="DX116" i="11"/>
  <c r="DW116" i="11"/>
  <c r="DV116" i="11"/>
  <c r="DU116" i="11"/>
  <c r="EX115" i="11"/>
  <c r="EW115" i="11"/>
  <c r="EV115" i="11"/>
  <c r="EU115" i="11"/>
  <c r="ET115" i="11"/>
  <c r="ES115" i="11"/>
  <c r="ER115" i="11"/>
  <c r="EQ115" i="11"/>
  <c r="EP115" i="11"/>
  <c r="EO115" i="11"/>
  <c r="EN115" i="11"/>
  <c r="EM115" i="11"/>
  <c r="EL115" i="11"/>
  <c r="EK115" i="11"/>
  <c r="EJ115" i="11"/>
  <c r="EI115" i="11"/>
  <c r="EH115" i="11"/>
  <c r="EG115" i="11"/>
  <c r="EF115" i="11"/>
  <c r="EE115" i="11"/>
  <c r="ED115" i="11"/>
  <c r="EC115" i="11"/>
  <c r="EB115" i="11"/>
  <c r="EA115" i="11"/>
  <c r="DZ115" i="11"/>
  <c r="DY115" i="11"/>
  <c r="DX115" i="11"/>
  <c r="DW115" i="11"/>
  <c r="DV115" i="11"/>
  <c r="DU115" i="11"/>
  <c r="EX114" i="11"/>
  <c r="EW114" i="11"/>
  <c r="EV114" i="11"/>
  <c r="EU114" i="11"/>
  <c r="ET114" i="11"/>
  <c r="ES114" i="11"/>
  <c r="ER114" i="11"/>
  <c r="EQ114" i="11"/>
  <c r="EP114" i="11"/>
  <c r="EO114" i="11"/>
  <c r="EN114" i="11"/>
  <c r="EM114" i="11"/>
  <c r="EL114" i="11"/>
  <c r="EK114" i="11"/>
  <c r="EJ114" i="11"/>
  <c r="EI114" i="11"/>
  <c r="EH114" i="11"/>
  <c r="EG114" i="11"/>
  <c r="EF114" i="11"/>
  <c r="EE114" i="11"/>
  <c r="ED114" i="11"/>
  <c r="EC114" i="11"/>
  <c r="EB114" i="11"/>
  <c r="EA114" i="11"/>
  <c r="DZ114" i="11"/>
  <c r="DY114" i="11"/>
  <c r="DX114" i="11"/>
  <c r="DW114" i="11"/>
  <c r="DV114" i="11"/>
  <c r="DU114" i="11"/>
  <c r="EX113" i="11"/>
  <c r="EW113" i="11"/>
  <c r="EV113" i="11"/>
  <c r="EU113" i="11"/>
  <c r="ET113" i="11"/>
  <c r="ES113" i="11"/>
  <c r="ER113" i="11"/>
  <c r="EQ113" i="11"/>
  <c r="EP113" i="11"/>
  <c r="EO113" i="11"/>
  <c r="EN113" i="11"/>
  <c r="EM113" i="11"/>
  <c r="EL113" i="11"/>
  <c r="EK113" i="11"/>
  <c r="EJ113" i="11"/>
  <c r="EI113" i="11"/>
  <c r="EH113" i="11"/>
  <c r="EG113" i="11"/>
  <c r="EF113" i="11"/>
  <c r="EE113" i="11"/>
  <c r="ED113" i="11"/>
  <c r="EC113" i="11"/>
  <c r="EB113" i="11"/>
  <c r="EA113" i="11"/>
  <c r="DZ113" i="11"/>
  <c r="DY113" i="11"/>
  <c r="DX113" i="11"/>
  <c r="DW113" i="11"/>
  <c r="DV113" i="11"/>
  <c r="DU113" i="11"/>
  <c r="EX112" i="11"/>
  <c r="EW112" i="11"/>
  <c r="EV112" i="11"/>
  <c r="EU112" i="11"/>
  <c r="ET112" i="11"/>
  <c r="ES112" i="11"/>
  <c r="ER112" i="11"/>
  <c r="EQ112" i="11"/>
  <c r="EP112" i="11"/>
  <c r="EO112" i="11"/>
  <c r="EN112" i="11"/>
  <c r="EM112" i="11"/>
  <c r="EL112" i="11"/>
  <c r="EK112" i="11"/>
  <c r="EJ112" i="11"/>
  <c r="EI112" i="11"/>
  <c r="EH112" i="11"/>
  <c r="EG112" i="11"/>
  <c r="EF112" i="11"/>
  <c r="EE112" i="11"/>
  <c r="ED112" i="11"/>
  <c r="EC112" i="11"/>
  <c r="EB112" i="11"/>
  <c r="EA112" i="11"/>
  <c r="DZ112" i="11"/>
  <c r="DY112" i="11"/>
  <c r="DX112" i="11"/>
  <c r="DW112" i="11"/>
  <c r="DV112" i="11"/>
  <c r="DU112" i="11"/>
  <c r="EX111" i="11"/>
  <c r="EW111" i="11"/>
  <c r="EV111" i="11"/>
  <c r="EU111" i="11"/>
  <c r="ET111" i="11"/>
  <c r="ES111" i="11"/>
  <c r="ER111" i="11"/>
  <c r="EQ111" i="11"/>
  <c r="EP111" i="11"/>
  <c r="EO111" i="11"/>
  <c r="EN111" i="11"/>
  <c r="EM111" i="11"/>
  <c r="EL111" i="11"/>
  <c r="EK111" i="11"/>
  <c r="EJ111" i="11"/>
  <c r="EI111" i="11"/>
  <c r="EH111" i="11"/>
  <c r="EG111" i="11"/>
  <c r="EF111" i="11"/>
  <c r="EE111" i="11"/>
  <c r="ED111" i="11"/>
  <c r="EC111" i="11"/>
  <c r="EB111" i="11"/>
  <c r="EA111" i="11"/>
  <c r="DZ111" i="11"/>
  <c r="DY111" i="11"/>
  <c r="DX111" i="11"/>
  <c r="DW111" i="11"/>
  <c r="DV111" i="11"/>
  <c r="DU111" i="11"/>
  <c r="EX110" i="11"/>
  <c r="EW110" i="11"/>
  <c r="EV110" i="11"/>
  <c r="EU110" i="11"/>
  <c r="ET110" i="11"/>
  <c r="ES110" i="11"/>
  <c r="ER110" i="11"/>
  <c r="EQ110" i="11"/>
  <c r="EP110" i="11"/>
  <c r="EO110" i="11"/>
  <c r="EN110" i="11"/>
  <c r="EM110" i="11"/>
  <c r="EL110" i="11"/>
  <c r="EK110" i="11"/>
  <c r="EJ110" i="11"/>
  <c r="EI110" i="11"/>
  <c r="EH110" i="11"/>
  <c r="EG110" i="11"/>
  <c r="EF110" i="11"/>
  <c r="EE110" i="11"/>
  <c r="ED110" i="11"/>
  <c r="EC110" i="11"/>
  <c r="EB110" i="11"/>
  <c r="EA110" i="11"/>
  <c r="DZ110" i="11"/>
  <c r="DY110" i="11"/>
  <c r="DX110" i="11"/>
  <c r="DW110" i="11"/>
  <c r="DV110" i="11"/>
  <c r="DU110" i="11"/>
  <c r="EX109" i="11"/>
  <c r="EW109" i="11"/>
  <c r="EV109" i="11"/>
  <c r="EU109" i="11"/>
  <c r="ET109" i="11"/>
  <c r="ES109" i="11"/>
  <c r="ER109" i="11"/>
  <c r="EQ109" i="11"/>
  <c r="EP109" i="11"/>
  <c r="EO109" i="11"/>
  <c r="EN109" i="11"/>
  <c r="EM109" i="11"/>
  <c r="EL109" i="11"/>
  <c r="EK109" i="11"/>
  <c r="EJ109" i="11"/>
  <c r="EI109" i="11"/>
  <c r="EH109" i="11"/>
  <c r="EG109" i="11"/>
  <c r="EF109" i="11"/>
  <c r="EE109" i="11"/>
  <c r="ED109" i="11"/>
  <c r="EC109" i="11"/>
  <c r="EB109" i="11"/>
  <c r="EA109" i="11"/>
  <c r="DZ109" i="11"/>
  <c r="DY109" i="11"/>
  <c r="DX109" i="11"/>
  <c r="DW109" i="11"/>
  <c r="DV109" i="11"/>
  <c r="DU109" i="11"/>
  <c r="EX108" i="11"/>
  <c r="EW108" i="11"/>
  <c r="EV108" i="11"/>
  <c r="EU108" i="11"/>
  <c r="ET108" i="11"/>
  <c r="ES108" i="11"/>
  <c r="ER108" i="11"/>
  <c r="EQ108" i="11"/>
  <c r="EP108" i="11"/>
  <c r="EO108" i="11"/>
  <c r="EN108" i="11"/>
  <c r="EM108" i="11"/>
  <c r="EL108" i="11"/>
  <c r="EK108" i="11"/>
  <c r="EJ108" i="11"/>
  <c r="EI108" i="11"/>
  <c r="EH108" i="11"/>
  <c r="EG108" i="11"/>
  <c r="EF108" i="11"/>
  <c r="EE108" i="11"/>
  <c r="ED108" i="11"/>
  <c r="EC108" i="11"/>
  <c r="EB108" i="11"/>
  <c r="EA108" i="11"/>
  <c r="DZ108" i="11"/>
  <c r="DY108" i="11"/>
  <c r="DX108" i="11"/>
  <c r="DW108" i="11"/>
  <c r="DV108" i="11"/>
  <c r="DU108" i="11"/>
  <c r="EX107" i="11"/>
  <c r="EW107" i="11"/>
  <c r="EV107" i="11"/>
  <c r="EU107" i="11"/>
  <c r="ET107" i="11"/>
  <c r="ES107" i="11"/>
  <c r="ER107" i="11"/>
  <c r="EQ107" i="11"/>
  <c r="EP107" i="11"/>
  <c r="EO107" i="11"/>
  <c r="EN107" i="11"/>
  <c r="EM107" i="11"/>
  <c r="EL107" i="11"/>
  <c r="EK107" i="11"/>
  <c r="EJ107" i="11"/>
  <c r="EI107" i="11"/>
  <c r="EH107" i="11"/>
  <c r="EG107" i="11"/>
  <c r="EF107" i="11"/>
  <c r="EE107" i="11"/>
  <c r="ED107" i="11"/>
  <c r="EC107" i="11"/>
  <c r="EB107" i="11"/>
  <c r="EA107" i="11"/>
  <c r="DZ107" i="11"/>
  <c r="DY107" i="11"/>
  <c r="DX107" i="11"/>
  <c r="DW107" i="11"/>
  <c r="DV107" i="11"/>
  <c r="DU107" i="11"/>
  <c r="EX106" i="11"/>
  <c r="EW106" i="11"/>
  <c r="EV106" i="11"/>
  <c r="EU106" i="11"/>
  <c r="ET106" i="11"/>
  <c r="ES106" i="11"/>
  <c r="ER106" i="11"/>
  <c r="EQ106" i="11"/>
  <c r="EP106" i="11"/>
  <c r="EO106" i="11"/>
  <c r="EN106" i="11"/>
  <c r="EM106" i="11"/>
  <c r="EL106" i="11"/>
  <c r="EK106" i="11"/>
  <c r="EJ106" i="11"/>
  <c r="EI106" i="11"/>
  <c r="EH106" i="11"/>
  <c r="EG106" i="11"/>
  <c r="EF106" i="11"/>
  <c r="EE106" i="11"/>
  <c r="ED106" i="11"/>
  <c r="EC106" i="11"/>
  <c r="EB106" i="11"/>
  <c r="EA106" i="11"/>
  <c r="DZ106" i="11"/>
  <c r="DY106" i="11"/>
  <c r="DX106" i="11"/>
  <c r="DW106" i="11"/>
  <c r="DV106" i="11"/>
  <c r="DU106" i="11"/>
  <c r="EX105" i="11"/>
  <c r="EW105" i="11"/>
  <c r="EV105" i="11"/>
  <c r="EU105" i="11"/>
  <c r="ET105" i="11"/>
  <c r="ES105" i="11"/>
  <c r="ER105" i="11"/>
  <c r="EQ105" i="11"/>
  <c r="EP105" i="11"/>
  <c r="EO105" i="11"/>
  <c r="EN105" i="11"/>
  <c r="EM105" i="11"/>
  <c r="EL105" i="11"/>
  <c r="EK105" i="11"/>
  <c r="EJ105" i="11"/>
  <c r="EI105" i="11"/>
  <c r="EH105" i="11"/>
  <c r="EG105" i="11"/>
  <c r="EF105" i="11"/>
  <c r="EE105" i="11"/>
  <c r="ED105" i="11"/>
  <c r="EC105" i="11"/>
  <c r="EB105" i="11"/>
  <c r="EA105" i="11"/>
  <c r="DZ105" i="11"/>
  <c r="DY105" i="11"/>
  <c r="DX105" i="11"/>
  <c r="DW105" i="11"/>
  <c r="DV105" i="11"/>
  <c r="DU105" i="11"/>
  <c r="EX104" i="11"/>
  <c r="EW104" i="11"/>
  <c r="EV104" i="11"/>
  <c r="EU104" i="11"/>
  <c r="ET104" i="11"/>
  <c r="ES104" i="11"/>
  <c r="ER104" i="11"/>
  <c r="EQ104" i="11"/>
  <c r="EP104" i="11"/>
  <c r="EO104" i="11"/>
  <c r="EN104" i="11"/>
  <c r="EM104" i="11"/>
  <c r="EL104" i="11"/>
  <c r="EK104" i="11"/>
  <c r="EJ104" i="11"/>
  <c r="EI104" i="11"/>
  <c r="EH104" i="11"/>
  <c r="EG104" i="11"/>
  <c r="EF104" i="11"/>
  <c r="EE104" i="11"/>
  <c r="ED104" i="11"/>
  <c r="EC104" i="11"/>
  <c r="EB104" i="11"/>
  <c r="EA104" i="11"/>
  <c r="DZ104" i="11"/>
  <c r="DY104" i="11"/>
  <c r="DX104" i="11"/>
  <c r="DW104" i="11"/>
  <c r="DV104" i="11"/>
  <c r="DU104" i="11"/>
  <c r="EZ127" i="11" s="1"/>
  <c r="EW65" i="11"/>
  <c r="EV65" i="11"/>
  <c r="EU65" i="11"/>
  <c r="ET65" i="11"/>
  <c r="ES65" i="11"/>
  <c r="ER65" i="11"/>
  <c r="EQ65" i="11"/>
  <c r="EP65" i="11"/>
  <c r="EO65" i="11"/>
  <c r="EN65" i="11"/>
  <c r="EM65" i="11"/>
  <c r="EL65" i="11"/>
  <c r="EK65" i="11"/>
  <c r="EJ65" i="11"/>
  <c r="EI65" i="11"/>
  <c r="EH65" i="11"/>
  <c r="EG65" i="11"/>
  <c r="EF65" i="11"/>
  <c r="EE65" i="11"/>
  <c r="ED65" i="11"/>
  <c r="EC65" i="11"/>
  <c r="EB65" i="11"/>
  <c r="EA65" i="11"/>
  <c r="DZ65" i="11"/>
  <c r="DY65" i="11"/>
  <c r="DX65" i="11"/>
  <c r="DW65" i="11"/>
  <c r="DV65" i="11"/>
  <c r="DU65" i="11"/>
  <c r="EW64" i="11"/>
  <c r="EV64" i="11"/>
  <c r="EU64" i="11"/>
  <c r="ET64" i="11"/>
  <c r="ES64" i="11"/>
  <c r="ER64" i="11"/>
  <c r="EQ64" i="11"/>
  <c r="EP64" i="11"/>
  <c r="EO64" i="11"/>
  <c r="EN64" i="11"/>
  <c r="EM64" i="11"/>
  <c r="EL64" i="11"/>
  <c r="EK64" i="11"/>
  <c r="EJ64" i="11"/>
  <c r="EI64" i="11"/>
  <c r="EH64" i="11"/>
  <c r="EG64" i="11"/>
  <c r="EF64" i="11"/>
  <c r="EE64" i="11"/>
  <c r="ED64" i="11"/>
  <c r="EC64" i="11"/>
  <c r="EB64" i="11"/>
  <c r="EA64" i="11"/>
  <c r="DZ64" i="11"/>
  <c r="DY64" i="11"/>
  <c r="DX64" i="11"/>
  <c r="DW64" i="11"/>
  <c r="DV64" i="11"/>
  <c r="DU64" i="11"/>
  <c r="EW63" i="11"/>
  <c r="EV63" i="11"/>
  <c r="EU63" i="11"/>
  <c r="ET63" i="11"/>
  <c r="ES63" i="11"/>
  <c r="ER63" i="11"/>
  <c r="EQ63" i="11"/>
  <c r="EP63" i="11"/>
  <c r="EO63" i="11"/>
  <c r="EN63" i="11"/>
  <c r="EM63" i="11"/>
  <c r="EL63" i="11"/>
  <c r="EK63" i="11"/>
  <c r="EJ63" i="11"/>
  <c r="EI63" i="11"/>
  <c r="EH63" i="11"/>
  <c r="EG63" i="11"/>
  <c r="EF63" i="11"/>
  <c r="EE63" i="11"/>
  <c r="ED63" i="11"/>
  <c r="EC63" i="11"/>
  <c r="EB63" i="11"/>
  <c r="EA63" i="11"/>
  <c r="DZ63" i="11"/>
  <c r="DY63" i="11"/>
  <c r="DX63" i="11"/>
  <c r="DW63" i="11"/>
  <c r="DV63" i="11"/>
  <c r="DU63" i="11"/>
  <c r="EW62" i="11"/>
  <c r="EV62" i="11"/>
  <c r="EU62" i="11"/>
  <c r="ET62" i="11"/>
  <c r="ES62" i="11"/>
  <c r="ER62" i="11"/>
  <c r="EQ62" i="11"/>
  <c r="EP62" i="11"/>
  <c r="EO62" i="11"/>
  <c r="EN62" i="11"/>
  <c r="EM62" i="11"/>
  <c r="EL62" i="11"/>
  <c r="EK62" i="11"/>
  <c r="EJ62" i="11"/>
  <c r="EI62" i="11"/>
  <c r="EH62" i="11"/>
  <c r="EG62" i="11"/>
  <c r="EF62" i="11"/>
  <c r="EE62" i="11"/>
  <c r="ED62" i="11"/>
  <c r="EC62" i="11"/>
  <c r="EB62" i="11"/>
  <c r="EA62" i="11"/>
  <c r="DZ62" i="11"/>
  <c r="DY62" i="11"/>
  <c r="DX62" i="11"/>
  <c r="DW62" i="11"/>
  <c r="DV62" i="11"/>
  <c r="DU62" i="11"/>
  <c r="EW61" i="11"/>
  <c r="EV61" i="11"/>
  <c r="EU61" i="11"/>
  <c r="ET61" i="11"/>
  <c r="ES61" i="11"/>
  <c r="ER61" i="11"/>
  <c r="EQ61" i="11"/>
  <c r="EP61" i="11"/>
  <c r="EO61" i="11"/>
  <c r="EN61" i="11"/>
  <c r="EM61" i="11"/>
  <c r="EL61" i="11"/>
  <c r="EK61" i="11"/>
  <c r="EJ61" i="11"/>
  <c r="EI61" i="11"/>
  <c r="EH61" i="11"/>
  <c r="EG61" i="11"/>
  <c r="EF61" i="11"/>
  <c r="EE61" i="11"/>
  <c r="ED61" i="11"/>
  <c r="EC61" i="11"/>
  <c r="EB61" i="11"/>
  <c r="EA61" i="11"/>
  <c r="DZ61" i="11"/>
  <c r="DY61" i="11"/>
  <c r="DX61" i="11"/>
  <c r="DW61" i="11"/>
  <c r="DV61" i="11"/>
  <c r="DU61" i="11"/>
  <c r="EW60" i="11"/>
  <c r="EV60" i="11"/>
  <c r="EU60" i="11"/>
  <c r="ET60" i="11"/>
  <c r="ES60" i="11"/>
  <c r="ER60" i="11"/>
  <c r="EQ60" i="11"/>
  <c r="EP60" i="11"/>
  <c r="EO60" i="11"/>
  <c r="EN60" i="11"/>
  <c r="EM60" i="11"/>
  <c r="EL60" i="11"/>
  <c r="EK60" i="11"/>
  <c r="EJ60" i="11"/>
  <c r="EI60" i="11"/>
  <c r="EH60" i="11"/>
  <c r="EG60" i="11"/>
  <c r="EF60" i="11"/>
  <c r="EE60" i="11"/>
  <c r="ED60" i="11"/>
  <c r="EC60" i="11"/>
  <c r="EB60" i="11"/>
  <c r="EA60" i="11"/>
  <c r="DZ60" i="11"/>
  <c r="DY60" i="11"/>
  <c r="DX60" i="11"/>
  <c r="DW60" i="11"/>
  <c r="DV60" i="11"/>
  <c r="DU60" i="11"/>
  <c r="EW59" i="11"/>
  <c r="EV59" i="11"/>
  <c r="EU59" i="11"/>
  <c r="ET59" i="11"/>
  <c r="ES59" i="11"/>
  <c r="ER59" i="11"/>
  <c r="EQ59" i="11"/>
  <c r="EP59" i="11"/>
  <c r="EO59" i="11"/>
  <c r="EN59" i="11"/>
  <c r="EM59" i="11"/>
  <c r="EL59" i="11"/>
  <c r="EK59" i="11"/>
  <c r="EJ59" i="11"/>
  <c r="EI59" i="11"/>
  <c r="EH59" i="11"/>
  <c r="EG59" i="11"/>
  <c r="EF59" i="11"/>
  <c r="EE59" i="11"/>
  <c r="ED59" i="11"/>
  <c r="EC59" i="11"/>
  <c r="EB59" i="11"/>
  <c r="EA59" i="11"/>
  <c r="DZ59" i="11"/>
  <c r="DY59" i="11"/>
  <c r="DX59" i="11"/>
  <c r="DW59" i="11"/>
  <c r="DV59" i="11"/>
  <c r="DU59" i="11"/>
  <c r="EW58" i="11"/>
  <c r="EV58" i="11"/>
  <c r="EU58" i="11"/>
  <c r="ET58" i="11"/>
  <c r="ES58" i="11"/>
  <c r="ER58" i="11"/>
  <c r="EQ58" i="11"/>
  <c r="EP58" i="11"/>
  <c r="EO58" i="11"/>
  <c r="EN58" i="11"/>
  <c r="EM58" i="11"/>
  <c r="EL58" i="11"/>
  <c r="EK58" i="11"/>
  <c r="EJ58" i="11"/>
  <c r="EI58" i="11"/>
  <c r="EH58" i="11"/>
  <c r="EG58" i="11"/>
  <c r="EF58" i="11"/>
  <c r="EE58" i="11"/>
  <c r="ED58" i="11"/>
  <c r="EC58" i="11"/>
  <c r="EB58" i="11"/>
  <c r="EA58" i="11"/>
  <c r="DZ58" i="11"/>
  <c r="DY58" i="11"/>
  <c r="DX58" i="11"/>
  <c r="DW58" i="11"/>
  <c r="DV58" i="11"/>
  <c r="DU58" i="11"/>
  <c r="EW57" i="11"/>
  <c r="EV57" i="11"/>
  <c r="EU57" i="11"/>
  <c r="ET57" i="11"/>
  <c r="ES57" i="11"/>
  <c r="ER57" i="11"/>
  <c r="EQ57" i="11"/>
  <c r="EP57" i="11"/>
  <c r="EO57" i="11"/>
  <c r="EN57" i="11"/>
  <c r="EM57" i="11"/>
  <c r="EL57" i="11"/>
  <c r="EK57" i="11"/>
  <c r="EJ57" i="11"/>
  <c r="EI57" i="11"/>
  <c r="EH57" i="11"/>
  <c r="EG57" i="11"/>
  <c r="EF57" i="11"/>
  <c r="EE57" i="11"/>
  <c r="ED57" i="11"/>
  <c r="EC57" i="11"/>
  <c r="EB57" i="11"/>
  <c r="EA57" i="11"/>
  <c r="DZ57" i="11"/>
  <c r="DY57" i="11"/>
  <c r="DX57" i="11"/>
  <c r="DW57" i="11"/>
  <c r="DV57" i="11"/>
  <c r="DU57" i="11"/>
  <c r="EW56" i="11"/>
  <c r="EV56" i="11"/>
  <c r="EU56" i="11"/>
  <c r="ET56" i="11"/>
  <c r="ES56" i="11"/>
  <c r="ER56" i="11"/>
  <c r="EQ56" i="11"/>
  <c r="EP56" i="11"/>
  <c r="EO56" i="11"/>
  <c r="EN56" i="11"/>
  <c r="EM56" i="11"/>
  <c r="EL56" i="11"/>
  <c r="EK56" i="11"/>
  <c r="EJ56" i="11"/>
  <c r="EI56" i="11"/>
  <c r="EH56" i="11"/>
  <c r="EG56" i="11"/>
  <c r="EF56" i="11"/>
  <c r="EE56" i="11"/>
  <c r="ED56" i="11"/>
  <c r="EC56" i="11"/>
  <c r="EB56" i="11"/>
  <c r="EA56" i="11"/>
  <c r="DZ56" i="11"/>
  <c r="DY56" i="11"/>
  <c r="DX56" i="11"/>
  <c r="DW56" i="11"/>
  <c r="DV56" i="11"/>
  <c r="DU56" i="11"/>
  <c r="EW55" i="11"/>
  <c r="EV55" i="11"/>
  <c r="EU55" i="11"/>
  <c r="ET55" i="11"/>
  <c r="ES55" i="11"/>
  <c r="ER55" i="11"/>
  <c r="EQ55" i="11"/>
  <c r="EP55" i="11"/>
  <c r="EO55" i="11"/>
  <c r="EN55" i="11"/>
  <c r="EM55" i="11"/>
  <c r="EL55" i="11"/>
  <c r="EK55" i="11"/>
  <c r="EJ55" i="11"/>
  <c r="EI55" i="11"/>
  <c r="EH55" i="11"/>
  <c r="EG55" i="11"/>
  <c r="EF55" i="11"/>
  <c r="EE55" i="11"/>
  <c r="ED55" i="11"/>
  <c r="EC55" i="11"/>
  <c r="EB55" i="11"/>
  <c r="EA55" i="11"/>
  <c r="DZ55" i="11"/>
  <c r="DY55" i="11"/>
  <c r="DX55" i="11"/>
  <c r="DW55" i="11"/>
  <c r="DV55" i="11"/>
  <c r="DU55" i="11"/>
  <c r="EW54" i="11"/>
  <c r="EV54" i="11"/>
  <c r="EU54" i="11"/>
  <c r="ET54" i="11"/>
  <c r="ES54" i="11"/>
  <c r="ER54" i="11"/>
  <c r="EQ54" i="11"/>
  <c r="EP54" i="11"/>
  <c r="EO54" i="11"/>
  <c r="EN54" i="11"/>
  <c r="EM54" i="11"/>
  <c r="EL54" i="11"/>
  <c r="EK54" i="11"/>
  <c r="EJ54" i="11"/>
  <c r="EI54" i="11"/>
  <c r="EH54" i="11"/>
  <c r="EG54" i="11"/>
  <c r="EF54" i="11"/>
  <c r="EE54" i="11"/>
  <c r="ED54" i="11"/>
  <c r="EC54" i="11"/>
  <c r="EB54" i="11"/>
  <c r="EA54" i="11"/>
  <c r="DZ54" i="11"/>
  <c r="DY54" i="11"/>
  <c r="DX54" i="11"/>
  <c r="DW54" i="11"/>
  <c r="DV54" i="11"/>
  <c r="DU54" i="11"/>
  <c r="EW53" i="11"/>
  <c r="EV53" i="11"/>
  <c r="EU53" i="11"/>
  <c r="ET53" i="11"/>
  <c r="ES53" i="11"/>
  <c r="ER53" i="11"/>
  <c r="EQ53" i="11"/>
  <c r="EP53" i="11"/>
  <c r="EO53" i="11"/>
  <c r="EN53" i="11"/>
  <c r="EM53" i="11"/>
  <c r="EL53" i="11"/>
  <c r="EK53" i="11"/>
  <c r="EJ53" i="11"/>
  <c r="EI53" i="11"/>
  <c r="EH53" i="11"/>
  <c r="EG53" i="11"/>
  <c r="EF53" i="11"/>
  <c r="EE53" i="11"/>
  <c r="ED53" i="11"/>
  <c r="EC53" i="11"/>
  <c r="EB53" i="11"/>
  <c r="EA53" i="11"/>
  <c r="DZ53" i="11"/>
  <c r="DY53" i="11"/>
  <c r="DX53" i="11"/>
  <c r="DW53" i="11"/>
  <c r="DV53" i="11"/>
  <c r="DU53" i="11"/>
  <c r="EW52" i="11"/>
  <c r="EV52" i="11"/>
  <c r="EU52" i="11"/>
  <c r="ET52" i="11"/>
  <c r="ES52" i="11"/>
  <c r="ER52" i="11"/>
  <c r="EQ52" i="11"/>
  <c r="EP52" i="11"/>
  <c r="EO52" i="11"/>
  <c r="EN52" i="11"/>
  <c r="EM52" i="11"/>
  <c r="EL52" i="11"/>
  <c r="EK52" i="11"/>
  <c r="EJ52" i="11"/>
  <c r="EI52" i="11"/>
  <c r="EH52" i="11"/>
  <c r="EG52" i="11"/>
  <c r="EF52" i="11"/>
  <c r="EE52" i="11"/>
  <c r="ED52" i="11"/>
  <c r="EC52" i="11"/>
  <c r="EB52" i="11"/>
  <c r="EA52" i="11"/>
  <c r="DZ52" i="11"/>
  <c r="DY52" i="11"/>
  <c r="DX52" i="11"/>
  <c r="DW52" i="11"/>
  <c r="DV52" i="11"/>
  <c r="DU52" i="11"/>
  <c r="EW51" i="11"/>
  <c r="EV51" i="11"/>
  <c r="EU51" i="11"/>
  <c r="ET51" i="11"/>
  <c r="ES51" i="11"/>
  <c r="ER51" i="11"/>
  <c r="EQ51" i="11"/>
  <c r="EP51" i="11"/>
  <c r="EO51" i="11"/>
  <c r="EN51" i="11"/>
  <c r="EM51" i="11"/>
  <c r="EL51" i="11"/>
  <c r="EK51" i="11"/>
  <c r="EJ51" i="11"/>
  <c r="EI51" i="11"/>
  <c r="EH51" i="11"/>
  <c r="EG51" i="11"/>
  <c r="EF51" i="11"/>
  <c r="EE51" i="11"/>
  <c r="ED51" i="11"/>
  <c r="EC51" i="11"/>
  <c r="EB51" i="11"/>
  <c r="EA51" i="11"/>
  <c r="DZ51" i="11"/>
  <c r="DY51" i="11"/>
  <c r="DX51" i="11"/>
  <c r="DW51" i="11"/>
  <c r="DV51" i="11"/>
  <c r="DU51" i="11"/>
  <c r="EW50" i="11"/>
  <c r="EV50" i="11"/>
  <c r="EU50" i="11"/>
  <c r="ET50" i="11"/>
  <c r="ES50" i="11"/>
  <c r="ER50" i="11"/>
  <c r="EQ50" i="11"/>
  <c r="EP50" i="11"/>
  <c r="EO50" i="11"/>
  <c r="EN50" i="11"/>
  <c r="EM50" i="11"/>
  <c r="EL50" i="11"/>
  <c r="EK50" i="11"/>
  <c r="EJ50" i="11"/>
  <c r="EI50" i="11"/>
  <c r="EH50" i="11"/>
  <c r="EG50" i="11"/>
  <c r="EF50" i="11"/>
  <c r="EE50" i="11"/>
  <c r="ED50" i="11"/>
  <c r="EC50" i="11"/>
  <c r="EB50" i="11"/>
  <c r="EA50" i="11"/>
  <c r="DZ50" i="11"/>
  <c r="DY50" i="11"/>
  <c r="DX50" i="11"/>
  <c r="DW50" i="11"/>
  <c r="DV50" i="11"/>
  <c r="DU50" i="11"/>
  <c r="EW49" i="11"/>
  <c r="EV49" i="11"/>
  <c r="EU49" i="11"/>
  <c r="ET49" i="11"/>
  <c r="ES49" i="11"/>
  <c r="ER49" i="11"/>
  <c r="EQ49" i="11"/>
  <c r="EP49" i="11"/>
  <c r="EO49" i="11"/>
  <c r="EN49" i="11"/>
  <c r="EM49" i="11"/>
  <c r="EL49" i="11"/>
  <c r="EK49" i="11"/>
  <c r="EJ49" i="11"/>
  <c r="EI49" i="11"/>
  <c r="EH49" i="11"/>
  <c r="EG49" i="11"/>
  <c r="EF49" i="11"/>
  <c r="EE49" i="11"/>
  <c r="ED49" i="11"/>
  <c r="EC49" i="11"/>
  <c r="EB49" i="11"/>
  <c r="EA49" i="11"/>
  <c r="DZ49" i="11"/>
  <c r="DY49" i="11"/>
  <c r="DX49" i="11"/>
  <c r="DW49" i="11"/>
  <c r="DV49" i="11"/>
  <c r="DU49" i="11"/>
  <c r="EW48" i="11"/>
  <c r="EV48" i="11"/>
  <c r="EU48" i="11"/>
  <c r="ET48" i="11"/>
  <c r="ES48" i="11"/>
  <c r="ER48" i="11"/>
  <c r="EQ48" i="11"/>
  <c r="EP48" i="11"/>
  <c r="EO48" i="11"/>
  <c r="EN48" i="11"/>
  <c r="EM48" i="11"/>
  <c r="EL48" i="11"/>
  <c r="EK48" i="11"/>
  <c r="EJ48" i="11"/>
  <c r="EI48" i="11"/>
  <c r="EH48" i="11"/>
  <c r="EG48" i="11"/>
  <c r="EF48" i="11"/>
  <c r="EE48" i="11"/>
  <c r="ED48" i="11"/>
  <c r="EC48" i="11"/>
  <c r="EB48" i="11"/>
  <c r="EA48" i="11"/>
  <c r="DZ48" i="11"/>
  <c r="DY48" i="11"/>
  <c r="DX48" i="11"/>
  <c r="DW48" i="11"/>
  <c r="DV48" i="11"/>
  <c r="DU48" i="11"/>
  <c r="EW47" i="11"/>
  <c r="EV47" i="11"/>
  <c r="EU47" i="11"/>
  <c r="ET47" i="11"/>
  <c r="ES47" i="11"/>
  <c r="ER47" i="11"/>
  <c r="EQ47" i="11"/>
  <c r="EP47" i="11"/>
  <c r="EO47" i="11"/>
  <c r="EN47" i="11"/>
  <c r="EM47" i="11"/>
  <c r="EL47" i="11"/>
  <c r="EK47" i="11"/>
  <c r="EJ47" i="11"/>
  <c r="EI47" i="11"/>
  <c r="EH47" i="11"/>
  <c r="EG47" i="11"/>
  <c r="EF47" i="11"/>
  <c r="EE47" i="11"/>
  <c r="ED47" i="11"/>
  <c r="EC47" i="11"/>
  <c r="EB47" i="11"/>
  <c r="EA47" i="11"/>
  <c r="DZ47" i="11"/>
  <c r="DY47" i="11"/>
  <c r="DX47" i="11"/>
  <c r="DW47" i="11"/>
  <c r="DV47" i="11"/>
  <c r="DU47" i="11"/>
  <c r="EW46" i="11"/>
  <c r="EV46" i="11"/>
  <c r="EU46" i="11"/>
  <c r="ET46" i="11"/>
  <c r="ES46" i="11"/>
  <c r="ER46" i="11"/>
  <c r="EQ46" i="11"/>
  <c r="EP46" i="11"/>
  <c r="EO46" i="11"/>
  <c r="EN46" i="11"/>
  <c r="EM46" i="11"/>
  <c r="EL46" i="11"/>
  <c r="EK46" i="11"/>
  <c r="EJ46" i="11"/>
  <c r="EI46" i="11"/>
  <c r="EH46" i="11"/>
  <c r="EG46" i="11"/>
  <c r="EF46" i="11"/>
  <c r="EE46" i="11"/>
  <c r="ED46" i="11"/>
  <c r="EC46" i="11"/>
  <c r="EB46" i="11"/>
  <c r="EA46" i="11"/>
  <c r="DZ46" i="11"/>
  <c r="DY46" i="11"/>
  <c r="DX46" i="11"/>
  <c r="DW46" i="11"/>
  <c r="DV46" i="11"/>
  <c r="DU46" i="11"/>
  <c r="EW45" i="11"/>
  <c r="EV45" i="11"/>
  <c r="EU45" i="11"/>
  <c r="ET45" i="11"/>
  <c r="ES45" i="11"/>
  <c r="ER45" i="11"/>
  <c r="EQ45" i="11"/>
  <c r="EP45" i="11"/>
  <c r="EO45" i="11"/>
  <c r="EN45" i="11"/>
  <c r="EM45" i="11"/>
  <c r="EL45" i="11"/>
  <c r="EK45" i="11"/>
  <c r="EJ45" i="11"/>
  <c r="EI45" i="11"/>
  <c r="EH45" i="11"/>
  <c r="EG45" i="11"/>
  <c r="EF45" i="11"/>
  <c r="EE45" i="11"/>
  <c r="ED45" i="11"/>
  <c r="EC45" i="11"/>
  <c r="EB45" i="11"/>
  <c r="EA45" i="11"/>
  <c r="DZ45" i="11"/>
  <c r="DY45" i="11"/>
  <c r="DX45" i="11"/>
  <c r="DW45" i="11"/>
  <c r="DV45" i="11"/>
  <c r="DU45" i="11"/>
  <c r="EW44" i="11"/>
  <c r="EV44" i="11"/>
  <c r="EU44" i="11"/>
  <c r="ET44" i="11"/>
  <c r="ES44" i="11"/>
  <c r="ER44" i="11"/>
  <c r="EQ44" i="11"/>
  <c r="EP44" i="11"/>
  <c r="EO44" i="11"/>
  <c r="EN44" i="11"/>
  <c r="EM44" i="11"/>
  <c r="EL44" i="11"/>
  <c r="EK44" i="11"/>
  <c r="EJ44" i="11"/>
  <c r="EI44" i="11"/>
  <c r="EH44" i="11"/>
  <c r="EG44" i="11"/>
  <c r="EF44" i="11"/>
  <c r="EE44" i="11"/>
  <c r="ED44" i="11"/>
  <c r="EC44" i="11"/>
  <c r="EB44" i="11"/>
  <c r="EA44" i="11"/>
  <c r="DZ44" i="11"/>
  <c r="DY44" i="11"/>
  <c r="DX44" i="11"/>
  <c r="DW44" i="11"/>
  <c r="DV44" i="11"/>
  <c r="DU44" i="11"/>
  <c r="EW43" i="11"/>
  <c r="EV43" i="11"/>
  <c r="EU43" i="11"/>
  <c r="ET43" i="11"/>
  <c r="ES43" i="11"/>
  <c r="ER43" i="11"/>
  <c r="EQ43" i="11"/>
  <c r="EP43" i="11"/>
  <c r="EO43" i="11"/>
  <c r="EN43" i="11"/>
  <c r="EM43" i="11"/>
  <c r="EL43" i="11"/>
  <c r="EK43" i="11"/>
  <c r="EJ43" i="11"/>
  <c r="EI43" i="11"/>
  <c r="EH43" i="11"/>
  <c r="EG43" i="11"/>
  <c r="EF43" i="11"/>
  <c r="EE43" i="11"/>
  <c r="ED43" i="11"/>
  <c r="EC43" i="11"/>
  <c r="EB43" i="11"/>
  <c r="EA43" i="11"/>
  <c r="DZ43" i="11"/>
  <c r="DY43" i="11"/>
  <c r="DX43" i="11"/>
  <c r="DW43" i="11"/>
  <c r="DV43" i="11"/>
  <c r="DU43" i="11"/>
  <c r="EW42" i="11"/>
  <c r="EV42" i="11"/>
  <c r="EU42" i="11"/>
  <c r="ET42" i="11"/>
  <c r="ES42" i="11"/>
  <c r="ER42" i="11"/>
  <c r="EQ42" i="11"/>
  <c r="EP42" i="11"/>
  <c r="EO42" i="11"/>
  <c r="EN42" i="11"/>
  <c r="EM42" i="11"/>
  <c r="EL42" i="11"/>
  <c r="EK42" i="11"/>
  <c r="EJ42" i="11"/>
  <c r="EI42" i="11"/>
  <c r="EH42" i="11"/>
  <c r="EG42" i="11"/>
  <c r="EF42" i="11"/>
  <c r="EE42" i="11"/>
  <c r="ED42" i="11"/>
  <c r="EC42" i="11"/>
  <c r="EB42" i="11"/>
  <c r="EA42" i="11"/>
  <c r="DZ42" i="11"/>
  <c r="DY42" i="11"/>
  <c r="DX42" i="11"/>
  <c r="DW42" i="11"/>
  <c r="DV42" i="11"/>
  <c r="DU42" i="11"/>
  <c r="EY375" i="11"/>
  <c r="EX375" i="11"/>
  <c r="EW375" i="11"/>
  <c r="EV375" i="11"/>
  <c r="EU375" i="11"/>
  <c r="ET375" i="11"/>
  <c r="ES375" i="11"/>
  <c r="ER375" i="11"/>
  <c r="EQ375" i="11"/>
  <c r="EP375" i="11"/>
  <c r="EO375" i="11"/>
  <c r="EN375" i="11"/>
  <c r="EM375" i="11"/>
  <c r="EL375" i="11"/>
  <c r="EK375" i="11"/>
  <c r="EJ375" i="11"/>
  <c r="EI375" i="11"/>
  <c r="EH375" i="11"/>
  <c r="EG375" i="11"/>
  <c r="EF375" i="11"/>
  <c r="EE375" i="11"/>
  <c r="ED375" i="11"/>
  <c r="EC375" i="11"/>
  <c r="EB375" i="11"/>
  <c r="EA375" i="11"/>
  <c r="DZ375" i="11"/>
  <c r="DY375" i="11"/>
  <c r="DX375" i="11"/>
  <c r="DW375" i="11"/>
  <c r="DV375" i="11"/>
  <c r="DU375" i="11"/>
  <c r="EY374" i="11"/>
  <c r="EX374" i="11"/>
  <c r="EW374" i="11"/>
  <c r="EV374" i="11"/>
  <c r="EU374" i="11"/>
  <c r="ET374" i="11"/>
  <c r="ES374" i="11"/>
  <c r="ER374" i="11"/>
  <c r="EQ374" i="11"/>
  <c r="EP374" i="11"/>
  <c r="EO374" i="11"/>
  <c r="EN374" i="11"/>
  <c r="EM374" i="11"/>
  <c r="EL374" i="11"/>
  <c r="EK374" i="11"/>
  <c r="EJ374" i="11"/>
  <c r="EI374" i="11"/>
  <c r="EH374" i="11"/>
  <c r="EG374" i="11"/>
  <c r="EF374" i="11"/>
  <c r="EE374" i="11"/>
  <c r="ED374" i="11"/>
  <c r="EC374" i="11"/>
  <c r="EB374" i="11"/>
  <c r="EA374" i="11"/>
  <c r="DZ374" i="11"/>
  <c r="DY374" i="11"/>
  <c r="DX374" i="11"/>
  <c r="DW374" i="11"/>
  <c r="DV374" i="11"/>
  <c r="DU374" i="11"/>
  <c r="EY373" i="11"/>
  <c r="EX373" i="11"/>
  <c r="EW373" i="11"/>
  <c r="EV373" i="11"/>
  <c r="EU373" i="11"/>
  <c r="ET373" i="11"/>
  <c r="ES373" i="11"/>
  <c r="ER373" i="11"/>
  <c r="EQ373" i="11"/>
  <c r="EP373" i="11"/>
  <c r="EO373" i="11"/>
  <c r="EN373" i="11"/>
  <c r="EM373" i="11"/>
  <c r="EL373" i="11"/>
  <c r="EK373" i="11"/>
  <c r="EJ373" i="11"/>
  <c r="EI373" i="11"/>
  <c r="EH373" i="11"/>
  <c r="EG373" i="11"/>
  <c r="EF373" i="11"/>
  <c r="EE373" i="11"/>
  <c r="ED373" i="11"/>
  <c r="EC373" i="11"/>
  <c r="EB373" i="11"/>
  <c r="EA373" i="11"/>
  <c r="DZ373" i="11"/>
  <c r="DY373" i="11"/>
  <c r="DX373" i="11"/>
  <c r="DW373" i="11"/>
  <c r="DV373" i="11"/>
  <c r="DU373" i="11"/>
  <c r="EY372" i="11"/>
  <c r="EX372" i="11"/>
  <c r="EW372" i="11"/>
  <c r="EV372" i="11"/>
  <c r="EU372" i="11"/>
  <c r="ET372" i="11"/>
  <c r="ES372" i="11"/>
  <c r="ER372" i="11"/>
  <c r="EQ372" i="11"/>
  <c r="EP372" i="11"/>
  <c r="EO372" i="11"/>
  <c r="EN372" i="11"/>
  <c r="EM372" i="11"/>
  <c r="EL372" i="11"/>
  <c r="EK372" i="11"/>
  <c r="EJ372" i="11"/>
  <c r="EI372" i="11"/>
  <c r="EH372" i="11"/>
  <c r="EG372" i="11"/>
  <c r="EF372" i="11"/>
  <c r="EE372" i="11"/>
  <c r="ED372" i="11"/>
  <c r="EC372" i="11"/>
  <c r="EB372" i="11"/>
  <c r="EA372" i="11"/>
  <c r="DZ372" i="11"/>
  <c r="DY372" i="11"/>
  <c r="DX372" i="11"/>
  <c r="DW372" i="11"/>
  <c r="DV372" i="11"/>
  <c r="DU372" i="11"/>
  <c r="EY371" i="11"/>
  <c r="EX371" i="11"/>
  <c r="EW371" i="11"/>
  <c r="EV371" i="11"/>
  <c r="EU371" i="11"/>
  <c r="ET371" i="11"/>
  <c r="ES371" i="11"/>
  <c r="ER371" i="11"/>
  <c r="EQ371" i="11"/>
  <c r="EP371" i="11"/>
  <c r="EO371" i="11"/>
  <c r="EN371" i="11"/>
  <c r="EM371" i="11"/>
  <c r="EL371" i="11"/>
  <c r="EK371" i="11"/>
  <c r="EJ371" i="11"/>
  <c r="EI371" i="11"/>
  <c r="EH371" i="11"/>
  <c r="EG371" i="11"/>
  <c r="EF371" i="11"/>
  <c r="EE371" i="11"/>
  <c r="ED371" i="11"/>
  <c r="EC371" i="11"/>
  <c r="EB371" i="11"/>
  <c r="EA371" i="11"/>
  <c r="DZ371" i="11"/>
  <c r="DY371" i="11"/>
  <c r="DX371" i="11"/>
  <c r="DW371" i="11"/>
  <c r="DV371" i="11"/>
  <c r="DU371" i="11"/>
  <c r="EY370" i="11"/>
  <c r="EX370" i="11"/>
  <c r="EW370" i="11"/>
  <c r="EV370" i="11"/>
  <c r="EU370" i="11"/>
  <c r="ET370" i="11"/>
  <c r="ES370" i="11"/>
  <c r="ER370" i="11"/>
  <c r="EQ370" i="11"/>
  <c r="EP370" i="11"/>
  <c r="EO370" i="11"/>
  <c r="EN370" i="11"/>
  <c r="EM370" i="11"/>
  <c r="EL370" i="11"/>
  <c r="EK370" i="11"/>
  <c r="EJ370" i="11"/>
  <c r="EI370" i="11"/>
  <c r="EH370" i="11"/>
  <c r="EG370" i="11"/>
  <c r="EF370" i="11"/>
  <c r="EE370" i="11"/>
  <c r="ED370" i="11"/>
  <c r="EC370" i="11"/>
  <c r="EB370" i="11"/>
  <c r="EA370" i="11"/>
  <c r="DZ370" i="11"/>
  <c r="DY370" i="11"/>
  <c r="DX370" i="11"/>
  <c r="DW370" i="11"/>
  <c r="DV370" i="11"/>
  <c r="DU370" i="11"/>
  <c r="EY369" i="11"/>
  <c r="EX369" i="11"/>
  <c r="EW369" i="11"/>
  <c r="EV369" i="11"/>
  <c r="EU369" i="11"/>
  <c r="ET369" i="11"/>
  <c r="ES369" i="11"/>
  <c r="ER369" i="11"/>
  <c r="EQ369" i="11"/>
  <c r="EP369" i="11"/>
  <c r="EO369" i="11"/>
  <c r="EN369" i="11"/>
  <c r="EM369" i="11"/>
  <c r="EL369" i="11"/>
  <c r="EK369" i="11"/>
  <c r="EJ369" i="11"/>
  <c r="EI369" i="11"/>
  <c r="EH369" i="11"/>
  <c r="EG369" i="11"/>
  <c r="EF369" i="11"/>
  <c r="EE369" i="11"/>
  <c r="ED369" i="11"/>
  <c r="EC369" i="11"/>
  <c r="EB369" i="11"/>
  <c r="EA369" i="11"/>
  <c r="DZ369" i="11"/>
  <c r="DY369" i="11"/>
  <c r="DX369" i="11"/>
  <c r="DW369" i="11"/>
  <c r="DV369" i="11"/>
  <c r="DU369" i="11"/>
  <c r="EY368" i="11"/>
  <c r="EX368" i="11"/>
  <c r="EW368" i="11"/>
  <c r="EV368" i="11"/>
  <c r="EU368" i="11"/>
  <c r="ET368" i="11"/>
  <c r="ES368" i="11"/>
  <c r="ER368" i="11"/>
  <c r="EQ368" i="11"/>
  <c r="EP368" i="11"/>
  <c r="EO368" i="11"/>
  <c r="EN368" i="11"/>
  <c r="EM368" i="11"/>
  <c r="EL368" i="11"/>
  <c r="EK368" i="11"/>
  <c r="EJ368" i="11"/>
  <c r="EI368" i="11"/>
  <c r="EH368" i="11"/>
  <c r="EG368" i="11"/>
  <c r="EF368" i="11"/>
  <c r="EE368" i="11"/>
  <c r="ED368" i="11"/>
  <c r="EC368" i="11"/>
  <c r="EB368" i="11"/>
  <c r="EA368" i="11"/>
  <c r="DZ368" i="11"/>
  <c r="DY368" i="11"/>
  <c r="DX368" i="11"/>
  <c r="DW368" i="11"/>
  <c r="DV368" i="11"/>
  <c r="DU368" i="11"/>
  <c r="EY367" i="11"/>
  <c r="EX367" i="11"/>
  <c r="EW367" i="11"/>
  <c r="EV367" i="11"/>
  <c r="EU367" i="11"/>
  <c r="ET367" i="11"/>
  <c r="ES367" i="11"/>
  <c r="ER367" i="11"/>
  <c r="EQ367" i="11"/>
  <c r="EP367" i="11"/>
  <c r="EO367" i="11"/>
  <c r="EN367" i="11"/>
  <c r="EM367" i="11"/>
  <c r="EL367" i="11"/>
  <c r="EK367" i="11"/>
  <c r="EJ367" i="11"/>
  <c r="EI367" i="11"/>
  <c r="EH367" i="11"/>
  <c r="EG367" i="11"/>
  <c r="EF367" i="11"/>
  <c r="EE367" i="11"/>
  <c r="ED367" i="11"/>
  <c r="EC367" i="11"/>
  <c r="EB367" i="11"/>
  <c r="EA367" i="11"/>
  <c r="DZ367" i="11"/>
  <c r="DY367" i="11"/>
  <c r="DX367" i="11"/>
  <c r="DW367" i="11"/>
  <c r="DV367" i="11"/>
  <c r="DU367" i="11"/>
  <c r="EY366" i="11"/>
  <c r="EX366" i="11"/>
  <c r="EW366" i="11"/>
  <c r="EV366" i="11"/>
  <c r="EU366" i="11"/>
  <c r="ET366" i="11"/>
  <c r="ES366" i="11"/>
  <c r="ER366" i="11"/>
  <c r="EQ366" i="11"/>
  <c r="EP366" i="11"/>
  <c r="EO366" i="11"/>
  <c r="EN366" i="11"/>
  <c r="EM366" i="11"/>
  <c r="EL366" i="11"/>
  <c r="EK366" i="11"/>
  <c r="EJ366" i="11"/>
  <c r="EI366" i="11"/>
  <c r="EH366" i="11"/>
  <c r="EG366" i="11"/>
  <c r="EF366" i="11"/>
  <c r="EE366" i="11"/>
  <c r="ED366" i="11"/>
  <c r="EC366" i="11"/>
  <c r="EB366" i="11"/>
  <c r="EA366" i="11"/>
  <c r="DZ366" i="11"/>
  <c r="DY366" i="11"/>
  <c r="DX366" i="11"/>
  <c r="DW366" i="11"/>
  <c r="DV366" i="11"/>
  <c r="DU366" i="11"/>
  <c r="EY365" i="11"/>
  <c r="EX365" i="11"/>
  <c r="EW365" i="11"/>
  <c r="EV365" i="11"/>
  <c r="EU365" i="11"/>
  <c r="ET365" i="11"/>
  <c r="ES365" i="11"/>
  <c r="ER365" i="11"/>
  <c r="EQ365" i="11"/>
  <c r="EP365" i="11"/>
  <c r="EO365" i="11"/>
  <c r="EN365" i="11"/>
  <c r="EM365" i="11"/>
  <c r="EL365" i="11"/>
  <c r="EK365" i="11"/>
  <c r="EJ365" i="11"/>
  <c r="EI365" i="11"/>
  <c r="EH365" i="11"/>
  <c r="EG365" i="11"/>
  <c r="EF365" i="11"/>
  <c r="EE365" i="11"/>
  <c r="ED365" i="11"/>
  <c r="EC365" i="11"/>
  <c r="EB365" i="11"/>
  <c r="EA365" i="11"/>
  <c r="DZ365" i="11"/>
  <c r="DY365" i="11"/>
  <c r="DX365" i="11"/>
  <c r="DW365" i="11"/>
  <c r="DV365" i="11"/>
  <c r="DU365" i="11"/>
  <c r="EY364" i="11"/>
  <c r="EX364" i="11"/>
  <c r="EW364" i="11"/>
  <c r="EV364" i="11"/>
  <c r="EU364" i="11"/>
  <c r="ET364" i="11"/>
  <c r="ES364" i="11"/>
  <c r="ER364" i="11"/>
  <c r="EQ364" i="11"/>
  <c r="EP364" i="11"/>
  <c r="EO364" i="11"/>
  <c r="EN364" i="11"/>
  <c r="EM364" i="11"/>
  <c r="EL364" i="11"/>
  <c r="EK364" i="11"/>
  <c r="EJ364" i="11"/>
  <c r="EI364" i="11"/>
  <c r="EH364" i="11"/>
  <c r="EG364" i="11"/>
  <c r="EF364" i="11"/>
  <c r="EE364" i="11"/>
  <c r="ED364" i="11"/>
  <c r="EC364" i="11"/>
  <c r="EB364" i="11"/>
  <c r="EA364" i="11"/>
  <c r="DZ364" i="11"/>
  <c r="DY364" i="11"/>
  <c r="DX364" i="11"/>
  <c r="DW364" i="11"/>
  <c r="DV364" i="11"/>
  <c r="DU364" i="11"/>
  <c r="EY363" i="11"/>
  <c r="EX363" i="11"/>
  <c r="EW363" i="11"/>
  <c r="EV363" i="11"/>
  <c r="EU363" i="11"/>
  <c r="ET363" i="11"/>
  <c r="ES363" i="11"/>
  <c r="ER363" i="11"/>
  <c r="EQ363" i="11"/>
  <c r="EP363" i="11"/>
  <c r="EO363" i="11"/>
  <c r="EN363" i="11"/>
  <c r="EM363" i="11"/>
  <c r="EL363" i="11"/>
  <c r="EK363" i="11"/>
  <c r="EJ363" i="11"/>
  <c r="EI363" i="11"/>
  <c r="EH363" i="11"/>
  <c r="EG363" i="11"/>
  <c r="EF363" i="11"/>
  <c r="EE363" i="11"/>
  <c r="ED363" i="11"/>
  <c r="EC363" i="11"/>
  <c r="EB363" i="11"/>
  <c r="EA363" i="11"/>
  <c r="DZ363" i="11"/>
  <c r="DY363" i="11"/>
  <c r="DX363" i="11"/>
  <c r="DW363" i="11"/>
  <c r="DV363" i="11"/>
  <c r="DU363" i="11"/>
  <c r="EY362" i="11"/>
  <c r="EX362" i="11"/>
  <c r="EW362" i="11"/>
  <c r="EV362" i="11"/>
  <c r="EU362" i="11"/>
  <c r="ET362" i="11"/>
  <c r="ES362" i="11"/>
  <c r="ER362" i="11"/>
  <c r="EQ362" i="11"/>
  <c r="EP362" i="11"/>
  <c r="EO362" i="11"/>
  <c r="EN362" i="11"/>
  <c r="EM362" i="11"/>
  <c r="EL362" i="11"/>
  <c r="EK362" i="11"/>
  <c r="EJ362" i="11"/>
  <c r="EI362" i="11"/>
  <c r="EH362" i="11"/>
  <c r="EG362" i="11"/>
  <c r="EF362" i="11"/>
  <c r="EE362" i="11"/>
  <c r="ED362" i="11"/>
  <c r="EC362" i="11"/>
  <c r="EB362" i="11"/>
  <c r="EA362" i="11"/>
  <c r="DZ362" i="11"/>
  <c r="DY362" i="11"/>
  <c r="DX362" i="11"/>
  <c r="DW362" i="11"/>
  <c r="DV362" i="11"/>
  <c r="DU362" i="11"/>
  <c r="EY361" i="11"/>
  <c r="EX361" i="11"/>
  <c r="EW361" i="11"/>
  <c r="EV361" i="11"/>
  <c r="EU361" i="11"/>
  <c r="ET361" i="11"/>
  <c r="ES361" i="11"/>
  <c r="ER361" i="11"/>
  <c r="EQ361" i="11"/>
  <c r="EP361" i="11"/>
  <c r="EO361" i="11"/>
  <c r="EN361" i="11"/>
  <c r="EM361" i="11"/>
  <c r="EL361" i="11"/>
  <c r="EK361" i="11"/>
  <c r="EJ361" i="11"/>
  <c r="EI361" i="11"/>
  <c r="EH361" i="11"/>
  <c r="EG361" i="11"/>
  <c r="EF361" i="11"/>
  <c r="EE361" i="11"/>
  <c r="ED361" i="11"/>
  <c r="EC361" i="11"/>
  <c r="EB361" i="11"/>
  <c r="EA361" i="11"/>
  <c r="DZ361" i="11"/>
  <c r="DY361" i="11"/>
  <c r="DX361" i="11"/>
  <c r="DW361" i="11"/>
  <c r="DV361" i="11"/>
  <c r="DU361" i="11"/>
  <c r="EY360" i="11"/>
  <c r="EX360" i="11"/>
  <c r="EW360" i="11"/>
  <c r="EV360" i="11"/>
  <c r="EU360" i="11"/>
  <c r="ET360" i="11"/>
  <c r="ES360" i="11"/>
  <c r="ER360" i="11"/>
  <c r="EQ360" i="11"/>
  <c r="EP360" i="11"/>
  <c r="EO360" i="11"/>
  <c r="EN360" i="11"/>
  <c r="EM360" i="11"/>
  <c r="EL360" i="11"/>
  <c r="EK360" i="11"/>
  <c r="EJ360" i="11"/>
  <c r="EI360" i="11"/>
  <c r="EH360" i="11"/>
  <c r="EG360" i="11"/>
  <c r="EF360" i="11"/>
  <c r="EE360" i="11"/>
  <c r="ED360" i="11"/>
  <c r="EC360" i="11"/>
  <c r="EB360" i="11"/>
  <c r="EA360" i="11"/>
  <c r="DZ360" i="11"/>
  <c r="DY360" i="11"/>
  <c r="DX360" i="11"/>
  <c r="DW360" i="11"/>
  <c r="DV360" i="11"/>
  <c r="DU360" i="11"/>
  <c r="EY359" i="11"/>
  <c r="EX359" i="11"/>
  <c r="EW359" i="11"/>
  <c r="EV359" i="11"/>
  <c r="EU359" i="11"/>
  <c r="ET359" i="11"/>
  <c r="ES359" i="11"/>
  <c r="ER359" i="11"/>
  <c r="EQ359" i="11"/>
  <c r="EP359" i="11"/>
  <c r="EO359" i="11"/>
  <c r="EN359" i="11"/>
  <c r="EM359" i="11"/>
  <c r="EL359" i="11"/>
  <c r="EK359" i="11"/>
  <c r="EJ359" i="11"/>
  <c r="EI359" i="11"/>
  <c r="EH359" i="11"/>
  <c r="EG359" i="11"/>
  <c r="EF359" i="11"/>
  <c r="EE359" i="11"/>
  <c r="ED359" i="11"/>
  <c r="EC359" i="11"/>
  <c r="EB359" i="11"/>
  <c r="EA359" i="11"/>
  <c r="DZ359" i="11"/>
  <c r="DY359" i="11"/>
  <c r="DX359" i="11"/>
  <c r="DW359" i="11"/>
  <c r="DV359" i="11"/>
  <c r="DU359" i="11"/>
  <c r="EY358" i="11"/>
  <c r="EX358" i="11"/>
  <c r="EW358" i="11"/>
  <c r="EV358" i="11"/>
  <c r="EU358" i="11"/>
  <c r="ET358" i="11"/>
  <c r="ES358" i="11"/>
  <c r="ER358" i="11"/>
  <c r="EQ358" i="11"/>
  <c r="EP358" i="11"/>
  <c r="EO358" i="11"/>
  <c r="EN358" i="11"/>
  <c r="EM358" i="11"/>
  <c r="EL358" i="11"/>
  <c r="EK358" i="11"/>
  <c r="EJ358" i="11"/>
  <c r="EI358" i="11"/>
  <c r="EH358" i="11"/>
  <c r="EG358" i="11"/>
  <c r="EF358" i="11"/>
  <c r="EE358" i="11"/>
  <c r="ED358" i="11"/>
  <c r="EC358" i="11"/>
  <c r="EB358" i="11"/>
  <c r="EA358" i="11"/>
  <c r="DZ358" i="11"/>
  <c r="DY358" i="11"/>
  <c r="DX358" i="11"/>
  <c r="DW358" i="11"/>
  <c r="DV358" i="11"/>
  <c r="DU358" i="11"/>
  <c r="EY357" i="11"/>
  <c r="EX357" i="11"/>
  <c r="EW357" i="11"/>
  <c r="EV357" i="11"/>
  <c r="EU357" i="11"/>
  <c r="ET357" i="11"/>
  <c r="ES357" i="11"/>
  <c r="ER357" i="11"/>
  <c r="EQ357" i="11"/>
  <c r="EP357" i="11"/>
  <c r="EO357" i="11"/>
  <c r="EN357" i="11"/>
  <c r="EM357" i="11"/>
  <c r="EL357" i="11"/>
  <c r="EK357" i="11"/>
  <c r="EJ357" i="11"/>
  <c r="EI357" i="11"/>
  <c r="EH357" i="11"/>
  <c r="EG357" i="11"/>
  <c r="EF357" i="11"/>
  <c r="EE357" i="11"/>
  <c r="ED357" i="11"/>
  <c r="EC357" i="11"/>
  <c r="EB357" i="11"/>
  <c r="EA357" i="11"/>
  <c r="DZ357" i="11"/>
  <c r="DY357" i="11"/>
  <c r="DX357" i="11"/>
  <c r="DW357" i="11"/>
  <c r="DV357" i="11"/>
  <c r="DU357" i="11"/>
  <c r="EY356" i="11"/>
  <c r="EX356" i="11"/>
  <c r="EW356" i="11"/>
  <c r="EV356" i="11"/>
  <c r="EU356" i="11"/>
  <c r="ET356" i="11"/>
  <c r="ES356" i="11"/>
  <c r="ER356" i="11"/>
  <c r="EQ356" i="11"/>
  <c r="EP356" i="11"/>
  <c r="EO356" i="11"/>
  <c r="EN356" i="11"/>
  <c r="EM356" i="11"/>
  <c r="EL356" i="11"/>
  <c r="EK356" i="11"/>
  <c r="EJ356" i="11"/>
  <c r="EI356" i="11"/>
  <c r="EH356" i="11"/>
  <c r="EG356" i="11"/>
  <c r="EF356" i="11"/>
  <c r="EE356" i="11"/>
  <c r="ED356" i="11"/>
  <c r="EC356" i="11"/>
  <c r="EB356" i="11"/>
  <c r="EA356" i="11"/>
  <c r="DZ356" i="11"/>
  <c r="DY356" i="11"/>
  <c r="DX356" i="11"/>
  <c r="DW356" i="11"/>
  <c r="DV356" i="11"/>
  <c r="DU356" i="11"/>
  <c r="EY355" i="11"/>
  <c r="EX355" i="11"/>
  <c r="EW355" i="11"/>
  <c r="EV355" i="11"/>
  <c r="EU355" i="11"/>
  <c r="ET355" i="11"/>
  <c r="ES355" i="11"/>
  <c r="ER355" i="11"/>
  <c r="EQ355" i="11"/>
  <c r="EP355" i="11"/>
  <c r="EO355" i="11"/>
  <c r="EN355" i="11"/>
  <c r="EM355" i="11"/>
  <c r="EL355" i="11"/>
  <c r="EK355" i="11"/>
  <c r="EJ355" i="11"/>
  <c r="EI355" i="11"/>
  <c r="EH355" i="11"/>
  <c r="EG355" i="11"/>
  <c r="EF355" i="11"/>
  <c r="EE355" i="11"/>
  <c r="ED355" i="11"/>
  <c r="EC355" i="11"/>
  <c r="EB355" i="11"/>
  <c r="EA355" i="11"/>
  <c r="DZ355" i="11"/>
  <c r="DY355" i="11"/>
  <c r="DX355" i="11"/>
  <c r="DW355" i="11"/>
  <c r="DV355" i="11"/>
  <c r="DU355" i="11"/>
  <c r="EY354" i="11"/>
  <c r="EX354" i="11"/>
  <c r="EW354" i="11"/>
  <c r="EV354" i="11"/>
  <c r="EU354" i="11"/>
  <c r="ET354" i="11"/>
  <c r="ES354" i="11"/>
  <c r="ER354" i="11"/>
  <c r="EQ354" i="11"/>
  <c r="EP354" i="11"/>
  <c r="EO354" i="11"/>
  <c r="EN354" i="11"/>
  <c r="EM354" i="11"/>
  <c r="EL354" i="11"/>
  <c r="EK354" i="11"/>
  <c r="EJ354" i="11"/>
  <c r="EI354" i="11"/>
  <c r="EH354" i="11"/>
  <c r="EG354" i="11"/>
  <c r="EF354" i="11"/>
  <c r="EE354" i="11"/>
  <c r="ED354" i="11"/>
  <c r="EC354" i="11"/>
  <c r="EB354" i="11"/>
  <c r="EA354" i="11"/>
  <c r="DZ354" i="11"/>
  <c r="DY354" i="11"/>
  <c r="DX354" i="11"/>
  <c r="DW354" i="11"/>
  <c r="DV354" i="11"/>
  <c r="DU354" i="11"/>
  <c r="EY353" i="11"/>
  <c r="EX353" i="11"/>
  <c r="EW353" i="11"/>
  <c r="EV353" i="11"/>
  <c r="EU353" i="11"/>
  <c r="ET353" i="11"/>
  <c r="ES353" i="11"/>
  <c r="ER353" i="11"/>
  <c r="EQ353" i="11"/>
  <c r="EP353" i="11"/>
  <c r="EO353" i="11"/>
  <c r="EN353" i="11"/>
  <c r="EM353" i="11"/>
  <c r="EL353" i="11"/>
  <c r="EK353" i="11"/>
  <c r="EJ353" i="11"/>
  <c r="EI353" i="11"/>
  <c r="EH353" i="11"/>
  <c r="EG353" i="11"/>
  <c r="EF353" i="11"/>
  <c r="EE353" i="11"/>
  <c r="ED353" i="11"/>
  <c r="EC353" i="11"/>
  <c r="EB353" i="11"/>
  <c r="EA353" i="11"/>
  <c r="DZ353" i="11"/>
  <c r="DY353" i="11"/>
  <c r="DX353" i="11"/>
  <c r="DW353" i="11"/>
  <c r="DV353" i="11"/>
  <c r="DU353" i="11"/>
  <c r="EY352" i="11"/>
  <c r="EX352" i="11"/>
  <c r="EW352" i="11"/>
  <c r="EV352" i="11"/>
  <c r="EU352" i="11"/>
  <c r="ET352" i="11"/>
  <c r="ES352" i="11"/>
  <c r="ER352" i="11"/>
  <c r="EQ352" i="11"/>
  <c r="EP352" i="11"/>
  <c r="EO352" i="11"/>
  <c r="EN352" i="11"/>
  <c r="EM352" i="11"/>
  <c r="EL352" i="11"/>
  <c r="EK352" i="11"/>
  <c r="EJ352" i="11"/>
  <c r="EI352" i="11"/>
  <c r="EH352" i="11"/>
  <c r="EG352" i="11"/>
  <c r="EF352" i="11"/>
  <c r="EE352" i="11"/>
  <c r="ED352" i="11"/>
  <c r="EC352" i="11"/>
  <c r="EB352" i="11"/>
  <c r="EA352" i="11"/>
  <c r="DZ352" i="11"/>
  <c r="DY352" i="11"/>
  <c r="DX352" i="11"/>
  <c r="DW352" i="11"/>
  <c r="DV352" i="11"/>
  <c r="EZ375" i="11" s="1"/>
  <c r="DU352" i="11"/>
  <c r="EY313" i="11"/>
  <c r="EX313" i="11"/>
  <c r="EW313" i="11"/>
  <c r="EV313" i="11"/>
  <c r="EU313" i="11"/>
  <c r="ET313" i="11"/>
  <c r="ES313" i="11"/>
  <c r="ER313" i="11"/>
  <c r="EQ313" i="11"/>
  <c r="EP313" i="11"/>
  <c r="EO313" i="11"/>
  <c r="EN313" i="11"/>
  <c r="EM313" i="11"/>
  <c r="EL313" i="11"/>
  <c r="EK313" i="11"/>
  <c r="EJ313" i="11"/>
  <c r="EI313" i="11"/>
  <c r="EH313" i="11"/>
  <c r="EG313" i="11"/>
  <c r="EF313" i="11"/>
  <c r="EE313" i="11"/>
  <c r="ED313" i="11"/>
  <c r="EC313" i="11"/>
  <c r="EB313" i="11"/>
  <c r="EA313" i="11"/>
  <c r="DZ313" i="11"/>
  <c r="DY313" i="11"/>
  <c r="DX313" i="11"/>
  <c r="DW313" i="11"/>
  <c r="DV313" i="11"/>
  <c r="DU313" i="11"/>
  <c r="EY312" i="11"/>
  <c r="EX312" i="11"/>
  <c r="EW312" i="11"/>
  <c r="EV312" i="11"/>
  <c r="EU312" i="11"/>
  <c r="ET312" i="11"/>
  <c r="ES312" i="11"/>
  <c r="ER312" i="11"/>
  <c r="EQ312" i="11"/>
  <c r="EP312" i="11"/>
  <c r="EO312" i="11"/>
  <c r="EN312" i="11"/>
  <c r="EM312" i="11"/>
  <c r="EL312" i="11"/>
  <c r="EK312" i="11"/>
  <c r="EJ312" i="11"/>
  <c r="EI312" i="11"/>
  <c r="EH312" i="11"/>
  <c r="EG312" i="11"/>
  <c r="EF312" i="11"/>
  <c r="EE312" i="11"/>
  <c r="ED312" i="11"/>
  <c r="EC312" i="11"/>
  <c r="EB312" i="11"/>
  <c r="EA312" i="11"/>
  <c r="DZ312" i="11"/>
  <c r="DY312" i="11"/>
  <c r="DX312" i="11"/>
  <c r="DW312" i="11"/>
  <c r="DV312" i="11"/>
  <c r="DU312" i="11"/>
  <c r="EY311" i="11"/>
  <c r="EX311" i="11"/>
  <c r="EW311" i="11"/>
  <c r="EV311" i="11"/>
  <c r="EU311" i="11"/>
  <c r="ET311" i="11"/>
  <c r="ES311" i="11"/>
  <c r="ER311" i="11"/>
  <c r="EQ311" i="11"/>
  <c r="EP311" i="11"/>
  <c r="EO311" i="11"/>
  <c r="EN311" i="11"/>
  <c r="EM311" i="11"/>
  <c r="EL311" i="11"/>
  <c r="EK311" i="11"/>
  <c r="EJ311" i="11"/>
  <c r="EI311" i="11"/>
  <c r="EH311" i="11"/>
  <c r="EG311" i="11"/>
  <c r="EF311" i="11"/>
  <c r="EE311" i="11"/>
  <c r="ED311" i="11"/>
  <c r="EC311" i="11"/>
  <c r="EB311" i="11"/>
  <c r="EA311" i="11"/>
  <c r="DZ311" i="11"/>
  <c r="DY311" i="11"/>
  <c r="DX311" i="11"/>
  <c r="DW311" i="11"/>
  <c r="DV311" i="11"/>
  <c r="DU311" i="11"/>
  <c r="EY310" i="11"/>
  <c r="EX310" i="11"/>
  <c r="EW310" i="11"/>
  <c r="EV310" i="11"/>
  <c r="EU310" i="11"/>
  <c r="ET310" i="11"/>
  <c r="ES310" i="11"/>
  <c r="ER310" i="11"/>
  <c r="EQ310" i="11"/>
  <c r="EP310" i="11"/>
  <c r="EO310" i="11"/>
  <c r="EN310" i="11"/>
  <c r="EM310" i="11"/>
  <c r="EL310" i="11"/>
  <c r="EK310" i="11"/>
  <c r="EJ310" i="11"/>
  <c r="EI310" i="11"/>
  <c r="EH310" i="11"/>
  <c r="EG310" i="11"/>
  <c r="EF310" i="11"/>
  <c r="EE310" i="11"/>
  <c r="ED310" i="11"/>
  <c r="EC310" i="11"/>
  <c r="EB310" i="11"/>
  <c r="EA310" i="11"/>
  <c r="DZ310" i="11"/>
  <c r="DY310" i="11"/>
  <c r="DX310" i="11"/>
  <c r="DW310" i="11"/>
  <c r="DV310" i="11"/>
  <c r="DU310" i="11"/>
  <c r="EY309" i="11"/>
  <c r="EX309" i="11"/>
  <c r="EW309" i="11"/>
  <c r="EV309" i="11"/>
  <c r="EU309" i="11"/>
  <c r="ET309" i="11"/>
  <c r="ES309" i="11"/>
  <c r="ER309" i="11"/>
  <c r="EQ309" i="11"/>
  <c r="EP309" i="11"/>
  <c r="EO309" i="11"/>
  <c r="EN309" i="11"/>
  <c r="EM309" i="11"/>
  <c r="EL309" i="11"/>
  <c r="EK309" i="11"/>
  <c r="EJ309" i="11"/>
  <c r="EI309" i="11"/>
  <c r="EH309" i="11"/>
  <c r="EG309" i="11"/>
  <c r="EF309" i="11"/>
  <c r="EE309" i="11"/>
  <c r="ED309" i="11"/>
  <c r="EC309" i="11"/>
  <c r="EB309" i="11"/>
  <c r="EA309" i="11"/>
  <c r="DZ309" i="11"/>
  <c r="DY309" i="11"/>
  <c r="DX309" i="11"/>
  <c r="DW309" i="11"/>
  <c r="DV309" i="11"/>
  <c r="DU309" i="11"/>
  <c r="EY308" i="11"/>
  <c r="EX308" i="11"/>
  <c r="EW308" i="11"/>
  <c r="EV308" i="11"/>
  <c r="EU308" i="11"/>
  <c r="ET308" i="11"/>
  <c r="ES308" i="11"/>
  <c r="ER308" i="11"/>
  <c r="EQ308" i="11"/>
  <c r="EP308" i="11"/>
  <c r="EO308" i="11"/>
  <c r="EN308" i="11"/>
  <c r="EM308" i="11"/>
  <c r="EL308" i="11"/>
  <c r="EK308" i="11"/>
  <c r="EJ308" i="11"/>
  <c r="EI308" i="11"/>
  <c r="EH308" i="11"/>
  <c r="EG308" i="11"/>
  <c r="EF308" i="11"/>
  <c r="EE308" i="11"/>
  <c r="ED308" i="11"/>
  <c r="EC308" i="11"/>
  <c r="EB308" i="11"/>
  <c r="EA308" i="11"/>
  <c r="DZ308" i="11"/>
  <c r="DY308" i="11"/>
  <c r="DX308" i="11"/>
  <c r="DW308" i="11"/>
  <c r="DV308" i="11"/>
  <c r="DU308" i="11"/>
  <c r="EY307" i="11"/>
  <c r="EX307" i="11"/>
  <c r="EW307" i="11"/>
  <c r="EV307" i="11"/>
  <c r="EU307" i="11"/>
  <c r="ET307" i="11"/>
  <c r="ES307" i="11"/>
  <c r="ER307" i="11"/>
  <c r="EQ307" i="11"/>
  <c r="EP307" i="11"/>
  <c r="EO307" i="11"/>
  <c r="EN307" i="11"/>
  <c r="EM307" i="11"/>
  <c r="EL307" i="11"/>
  <c r="EK307" i="11"/>
  <c r="EJ307" i="11"/>
  <c r="EI307" i="11"/>
  <c r="EH307" i="11"/>
  <c r="EG307" i="11"/>
  <c r="EF307" i="11"/>
  <c r="EE307" i="11"/>
  <c r="ED307" i="11"/>
  <c r="EC307" i="11"/>
  <c r="EB307" i="11"/>
  <c r="EA307" i="11"/>
  <c r="DZ307" i="11"/>
  <c r="DY307" i="11"/>
  <c r="DX307" i="11"/>
  <c r="DW307" i="11"/>
  <c r="DV307" i="11"/>
  <c r="DU307" i="11"/>
  <c r="EY306" i="11"/>
  <c r="EX306" i="11"/>
  <c r="EW306" i="11"/>
  <c r="EV306" i="11"/>
  <c r="EU306" i="11"/>
  <c r="ET306" i="11"/>
  <c r="ES306" i="11"/>
  <c r="ER306" i="11"/>
  <c r="EQ306" i="11"/>
  <c r="EP306" i="11"/>
  <c r="EO306" i="11"/>
  <c r="EN306" i="11"/>
  <c r="EM306" i="11"/>
  <c r="EL306" i="11"/>
  <c r="EK306" i="11"/>
  <c r="EJ306" i="11"/>
  <c r="EI306" i="11"/>
  <c r="EH306" i="11"/>
  <c r="EG306" i="11"/>
  <c r="EF306" i="11"/>
  <c r="EE306" i="11"/>
  <c r="ED306" i="11"/>
  <c r="EC306" i="11"/>
  <c r="EB306" i="11"/>
  <c r="EA306" i="11"/>
  <c r="DZ306" i="11"/>
  <c r="DY306" i="11"/>
  <c r="DX306" i="11"/>
  <c r="DW306" i="11"/>
  <c r="DV306" i="11"/>
  <c r="DU306" i="11"/>
  <c r="EY305" i="11"/>
  <c r="EX305" i="11"/>
  <c r="EW305" i="11"/>
  <c r="EV305" i="11"/>
  <c r="EU305" i="11"/>
  <c r="ET305" i="11"/>
  <c r="ES305" i="11"/>
  <c r="ER305" i="11"/>
  <c r="EQ305" i="11"/>
  <c r="EP305" i="11"/>
  <c r="EO305" i="11"/>
  <c r="EN305" i="11"/>
  <c r="EM305" i="11"/>
  <c r="EL305" i="11"/>
  <c r="EK305" i="11"/>
  <c r="EJ305" i="11"/>
  <c r="EI305" i="11"/>
  <c r="EH305" i="11"/>
  <c r="EG305" i="11"/>
  <c r="EF305" i="11"/>
  <c r="EE305" i="11"/>
  <c r="ED305" i="11"/>
  <c r="EC305" i="11"/>
  <c r="EB305" i="11"/>
  <c r="EA305" i="11"/>
  <c r="DZ305" i="11"/>
  <c r="DY305" i="11"/>
  <c r="DX305" i="11"/>
  <c r="DW305" i="11"/>
  <c r="DV305" i="11"/>
  <c r="DU305" i="11"/>
  <c r="EY304" i="11"/>
  <c r="EX304" i="11"/>
  <c r="EW304" i="11"/>
  <c r="EV304" i="11"/>
  <c r="EU304" i="11"/>
  <c r="ET304" i="11"/>
  <c r="ES304" i="11"/>
  <c r="ER304" i="11"/>
  <c r="EQ304" i="11"/>
  <c r="EP304" i="11"/>
  <c r="EO304" i="11"/>
  <c r="EN304" i="11"/>
  <c r="EM304" i="11"/>
  <c r="EL304" i="11"/>
  <c r="EK304" i="11"/>
  <c r="EJ304" i="11"/>
  <c r="EI304" i="11"/>
  <c r="EH304" i="11"/>
  <c r="EG304" i="11"/>
  <c r="EF304" i="11"/>
  <c r="EE304" i="11"/>
  <c r="ED304" i="11"/>
  <c r="EC304" i="11"/>
  <c r="EB304" i="11"/>
  <c r="EA304" i="11"/>
  <c r="DZ304" i="11"/>
  <c r="DY304" i="11"/>
  <c r="DX304" i="11"/>
  <c r="DW304" i="11"/>
  <c r="DV304" i="11"/>
  <c r="DU304" i="11"/>
  <c r="EY303" i="11"/>
  <c r="EX303" i="11"/>
  <c r="EW303" i="11"/>
  <c r="EV303" i="11"/>
  <c r="EU303" i="11"/>
  <c r="ET303" i="11"/>
  <c r="ES303" i="11"/>
  <c r="ER303" i="11"/>
  <c r="EQ303" i="11"/>
  <c r="EP303" i="11"/>
  <c r="EO303" i="11"/>
  <c r="EN303" i="11"/>
  <c r="EM303" i="11"/>
  <c r="EL303" i="11"/>
  <c r="EK303" i="11"/>
  <c r="EJ303" i="11"/>
  <c r="EI303" i="11"/>
  <c r="EH303" i="11"/>
  <c r="EG303" i="11"/>
  <c r="EF303" i="11"/>
  <c r="EE303" i="11"/>
  <c r="ED303" i="11"/>
  <c r="EC303" i="11"/>
  <c r="EB303" i="11"/>
  <c r="EA303" i="11"/>
  <c r="DZ303" i="11"/>
  <c r="DY303" i="11"/>
  <c r="DX303" i="11"/>
  <c r="DW303" i="11"/>
  <c r="DV303" i="11"/>
  <c r="DU303" i="11"/>
  <c r="EY302" i="11"/>
  <c r="EX302" i="11"/>
  <c r="EW302" i="11"/>
  <c r="EV302" i="11"/>
  <c r="EU302" i="11"/>
  <c r="ET302" i="11"/>
  <c r="ES302" i="11"/>
  <c r="ER302" i="11"/>
  <c r="EQ302" i="11"/>
  <c r="EP302" i="11"/>
  <c r="EO302" i="11"/>
  <c r="EN302" i="11"/>
  <c r="EM302" i="11"/>
  <c r="EL302" i="11"/>
  <c r="EK302" i="11"/>
  <c r="EJ302" i="11"/>
  <c r="EI302" i="11"/>
  <c r="EH302" i="11"/>
  <c r="EG302" i="11"/>
  <c r="EF302" i="11"/>
  <c r="EE302" i="11"/>
  <c r="ED302" i="11"/>
  <c r="EC302" i="11"/>
  <c r="EB302" i="11"/>
  <c r="EA302" i="11"/>
  <c r="DZ302" i="11"/>
  <c r="DY302" i="11"/>
  <c r="DX302" i="11"/>
  <c r="DW302" i="11"/>
  <c r="DV302" i="11"/>
  <c r="DU302" i="11"/>
  <c r="EY301" i="11"/>
  <c r="EX301" i="11"/>
  <c r="EW301" i="11"/>
  <c r="EV301" i="11"/>
  <c r="EU301" i="11"/>
  <c r="ET301" i="11"/>
  <c r="ES301" i="11"/>
  <c r="ER301" i="11"/>
  <c r="EQ301" i="11"/>
  <c r="EP301" i="11"/>
  <c r="EO301" i="11"/>
  <c r="EN301" i="11"/>
  <c r="EM301" i="11"/>
  <c r="EL301" i="11"/>
  <c r="EK301" i="11"/>
  <c r="EJ301" i="11"/>
  <c r="EI301" i="11"/>
  <c r="EH301" i="11"/>
  <c r="EG301" i="11"/>
  <c r="EF301" i="11"/>
  <c r="EE301" i="11"/>
  <c r="ED301" i="11"/>
  <c r="EC301" i="11"/>
  <c r="EB301" i="11"/>
  <c r="EA301" i="11"/>
  <c r="DZ301" i="11"/>
  <c r="DY301" i="11"/>
  <c r="DX301" i="11"/>
  <c r="DW301" i="11"/>
  <c r="DV301" i="11"/>
  <c r="DU301" i="11"/>
  <c r="EY300" i="11"/>
  <c r="EX300" i="11"/>
  <c r="EW300" i="11"/>
  <c r="EV300" i="11"/>
  <c r="EU300" i="11"/>
  <c r="ET300" i="11"/>
  <c r="ES300" i="11"/>
  <c r="ER300" i="11"/>
  <c r="EQ300" i="11"/>
  <c r="EP300" i="11"/>
  <c r="EO300" i="11"/>
  <c r="EN300" i="11"/>
  <c r="EM300" i="11"/>
  <c r="EL300" i="11"/>
  <c r="EK300" i="11"/>
  <c r="EJ300" i="11"/>
  <c r="EI300" i="11"/>
  <c r="EH300" i="11"/>
  <c r="EG300" i="11"/>
  <c r="EF300" i="11"/>
  <c r="EE300" i="11"/>
  <c r="ED300" i="11"/>
  <c r="EC300" i="11"/>
  <c r="EB300" i="11"/>
  <c r="EA300" i="11"/>
  <c r="DZ300" i="11"/>
  <c r="DY300" i="11"/>
  <c r="DX300" i="11"/>
  <c r="DW300" i="11"/>
  <c r="DV300" i="11"/>
  <c r="DU300" i="11"/>
  <c r="EY299" i="11"/>
  <c r="EX299" i="11"/>
  <c r="EW299" i="11"/>
  <c r="EV299" i="11"/>
  <c r="EU299" i="11"/>
  <c r="ET299" i="11"/>
  <c r="ES299" i="11"/>
  <c r="ER299" i="11"/>
  <c r="EQ299" i="11"/>
  <c r="EP299" i="11"/>
  <c r="EO299" i="11"/>
  <c r="EN299" i="11"/>
  <c r="EM299" i="11"/>
  <c r="EL299" i="11"/>
  <c r="EK299" i="11"/>
  <c r="EJ299" i="11"/>
  <c r="EI299" i="11"/>
  <c r="EH299" i="11"/>
  <c r="EG299" i="11"/>
  <c r="EF299" i="11"/>
  <c r="EE299" i="11"/>
  <c r="ED299" i="11"/>
  <c r="EC299" i="11"/>
  <c r="EB299" i="11"/>
  <c r="EA299" i="11"/>
  <c r="DZ299" i="11"/>
  <c r="DY299" i="11"/>
  <c r="DX299" i="11"/>
  <c r="DW299" i="11"/>
  <c r="DV299" i="11"/>
  <c r="DU299" i="11"/>
  <c r="EY298" i="11"/>
  <c r="EX298" i="11"/>
  <c r="EW298" i="11"/>
  <c r="EV298" i="11"/>
  <c r="EU298" i="11"/>
  <c r="ET298" i="11"/>
  <c r="ES298" i="11"/>
  <c r="ER298" i="11"/>
  <c r="EQ298" i="11"/>
  <c r="EP298" i="11"/>
  <c r="EO298" i="11"/>
  <c r="EN298" i="11"/>
  <c r="EM298" i="11"/>
  <c r="EL298" i="11"/>
  <c r="EK298" i="11"/>
  <c r="EJ298" i="11"/>
  <c r="EI298" i="11"/>
  <c r="EH298" i="11"/>
  <c r="EG298" i="11"/>
  <c r="EF298" i="11"/>
  <c r="EE298" i="11"/>
  <c r="ED298" i="11"/>
  <c r="EC298" i="11"/>
  <c r="EB298" i="11"/>
  <c r="EA298" i="11"/>
  <c r="DZ298" i="11"/>
  <c r="DY298" i="11"/>
  <c r="DX298" i="11"/>
  <c r="DW298" i="11"/>
  <c r="DV298" i="11"/>
  <c r="DU298" i="11"/>
  <c r="EY297" i="11"/>
  <c r="EX297" i="11"/>
  <c r="EW297" i="11"/>
  <c r="EV297" i="11"/>
  <c r="EU297" i="11"/>
  <c r="ET297" i="11"/>
  <c r="ES297" i="11"/>
  <c r="ER297" i="11"/>
  <c r="EQ297" i="11"/>
  <c r="EP297" i="11"/>
  <c r="EO297" i="11"/>
  <c r="EN297" i="11"/>
  <c r="EM297" i="11"/>
  <c r="EL297" i="11"/>
  <c r="EK297" i="11"/>
  <c r="EJ297" i="11"/>
  <c r="EI297" i="11"/>
  <c r="EH297" i="11"/>
  <c r="EG297" i="11"/>
  <c r="EF297" i="11"/>
  <c r="EE297" i="11"/>
  <c r="ED297" i="11"/>
  <c r="EC297" i="11"/>
  <c r="EB297" i="11"/>
  <c r="EA297" i="11"/>
  <c r="DZ297" i="11"/>
  <c r="DY297" i="11"/>
  <c r="DX297" i="11"/>
  <c r="DW297" i="11"/>
  <c r="DV297" i="11"/>
  <c r="DU297" i="11"/>
  <c r="EY296" i="11"/>
  <c r="EX296" i="11"/>
  <c r="EW296" i="11"/>
  <c r="EV296" i="11"/>
  <c r="EU296" i="11"/>
  <c r="ET296" i="11"/>
  <c r="ES296" i="11"/>
  <c r="ER296" i="11"/>
  <c r="EQ296" i="11"/>
  <c r="EP296" i="11"/>
  <c r="EO296" i="11"/>
  <c r="EN296" i="11"/>
  <c r="EM296" i="11"/>
  <c r="EL296" i="11"/>
  <c r="EK296" i="11"/>
  <c r="EJ296" i="11"/>
  <c r="EI296" i="11"/>
  <c r="EH296" i="11"/>
  <c r="EG296" i="11"/>
  <c r="EF296" i="11"/>
  <c r="EE296" i="11"/>
  <c r="ED296" i="11"/>
  <c r="EC296" i="11"/>
  <c r="EB296" i="11"/>
  <c r="EA296" i="11"/>
  <c r="DZ296" i="11"/>
  <c r="DY296" i="11"/>
  <c r="DX296" i="11"/>
  <c r="DW296" i="11"/>
  <c r="DV296" i="11"/>
  <c r="DU296" i="11"/>
  <c r="EY295" i="11"/>
  <c r="EX295" i="11"/>
  <c r="EW295" i="11"/>
  <c r="EV295" i="11"/>
  <c r="EU295" i="11"/>
  <c r="ET295" i="11"/>
  <c r="ES295" i="11"/>
  <c r="ER295" i="11"/>
  <c r="EQ295" i="11"/>
  <c r="EP295" i="11"/>
  <c r="EO295" i="11"/>
  <c r="EN295" i="11"/>
  <c r="EM295" i="11"/>
  <c r="EL295" i="11"/>
  <c r="EK295" i="11"/>
  <c r="EJ295" i="11"/>
  <c r="EI295" i="11"/>
  <c r="EH295" i="11"/>
  <c r="EG295" i="11"/>
  <c r="EF295" i="11"/>
  <c r="EE295" i="11"/>
  <c r="ED295" i="11"/>
  <c r="EC295" i="11"/>
  <c r="EB295" i="11"/>
  <c r="EA295" i="11"/>
  <c r="DZ295" i="11"/>
  <c r="DY295" i="11"/>
  <c r="DX295" i="11"/>
  <c r="DW295" i="11"/>
  <c r="DV295" i="11"/>
  <c r="DU295" i="11"/>
  <c r="EY294" i="11"/>
  <c r="EX294" i="11"/>
  <c r="EW294" i="11"/>
  <c r="EV294" i="11"/>
  <c r="EU294" i="11"/>
  <c r="ET294" i="11"/>
  <c r="ES294" i="11"/>
  <c r="ER294" i="11"/>
  <c r="EQ294" i="11"/>
  <c r="EP294" i="11"/>
  <c r="EO294" i="11"/>
  <c r="EN294" i="11"/>
  <c r="EM294" i="11"/>
  <c r="EL294" i="11"/>
  <c r="EK294" i="11"/>
  <c r="EJ294" i="11"/>
  <c r="EI294" i="11"/>
  <c r="EH294" i="11"/>
  <c r="EG294" i="11"/>
  <c r="EF294" i="11"/>
  <c r="EE294" i="11"/>
  <c r="ED294" i="11"/>
  <c r="EC294" i="11"/>
  <c r="EB294" i="11"/>
  <c r="EA294" i="11"/>
  <c r="DZ294" i="11"/>
  <c r="DY294" i="11"/>
  <c r="DX294" i="11"/>
  <c r="DW294" i="11"/>
  <c r="DV294" i="11"/>
  <c r="DU294" i="11"/>
  <c r="EY293" i="11"/>
  <c r="EX293" i="11"/>
  <c r="EW293" i="11"/>
  <c r="EV293" i="11"/>
  <c r="EU293" i="11"/>
  <c r="ET293" i="11"/>
  <c r="ES293" i="11"/>
  <c r="ER293" i="11"/>
  <c r="EQ293" i="11"/>
  <c r="EP293" i="11"/>
  <c r="EO293" i="11"/>
  <c r="EN293" i="11"/>
  <c r="EM293" i="11"/>
  <c r="EL293" i="11"/>
  <c r="EK293" i="11"/>
  <c r="EJ293" i="11"/>
  <c r="EI293" i="11"/>
  <c r="EH293" i="11"/>
  <c r="EG293" i="11"/>
  <c r="EF293" i="11"/>
  <c r="EE293" i="11"/>
  <c r="ED293" i="11"/>
  <c r="EC293" i="11"/>
  <c r="EB293" i="11"/>
  <c r="EA293" i="11"/>
  <c r="DZ293" i="11"/>
  <c r="DY293" i="11"/>
  <c r="DX293" i="11"/>
  <c r="DW293" i="11"/>
  <c r="DV293" i="11"/>
  <c r="DU293" i="11"/>
  <c r="EY292" i="11"/>
  <c r="EX292" i="11"/>
  <c r="EW292" i="11"/>
  <c r="EV292" i="11"/>
  <c r="EU292" i="11"/>
  <c r="ET292" i="11"/>
  <c r="ES292" i="11"/>
  <c r="ER292" i="11"/>
  <c r="EQ292" i="11"/>
  <c r="EP292" i="11"/>
  <c r="EO292" i="11"/>
  <c r="EN292" i="11"/>
  <c r="EM292" i="11"/>
  <c r="EL292" i="11"/>
  <c r="EK292" i="11"/>
  <c r="EJ292" i="11"/>
  <c r="EI292" i="11"/>
  <c r="EH292" i="11"/>
  <c r="EG292" i="11"/>
  <c r="EF292" i="11"/>
  <c r="EE292" i="11"/>
  <c r="ED292" i="11"/>
  <c r="EC292" i="11"/>
  <c r="EB292" i="11"/>
  <c r="EA292" i="11"/>
  <c r="DZ292" i="11"/>
  <c r="DY292" i="11"/>
  <c r="DX292" i="11"/>
  <c r="DW292" i="11"/>
  <c r="DV292" i="11"/>
  <c r="DU292" i="11"/>
  <c r="EY291" i="11"/>
  <c r="EX291" i="11"/>
  <c r="EW291" i="11"/>
  <c r="EV291" i="11"/>
  <c r="EU291" i="11"/>
  <c r="ET291" i="11"/>
  <c r="ES291" i="11"/>
  <c r="ER291" i="11"/>
  <c r="EQ291" i="11"/>
  <c r="EP291" i="11"/>
  <c r="EO291" i="11"/>
  <c r="EN291" i="11"/>
  <c r="EM291" i="11"/>
  <c r="EL291" i="11"/>
  <c r="EK291" i="11"/>
  <c r="EJ291" i="11"/>
  <c r="EI291" i="11"/>
  <c r="EH291" i="11"/>
  <c r="EG291" i="11"/>
  <c r="EF291" i="11"/>
  <c r="EE291" i="11"/>
  <c r="ED291" i="11"/>
  <c r="EC291" i="11"/>
  <c r="EB291" i="11"/>
  <c r="EA291" i="11"/>
  <c r="DZ291" i="11"/>
  <c r="DY291" i="11"/>
  <c r="DX291" i="11"/>
  <c r="DW291" i="11"/>
  <c r="DV291" i="11"/>
  <c r="DU291" i="11"/>
  <c r="EY290" i="11"/>
  <c r="EX290" i="11"/>
  <c r="EW290" i="11"/>
  <c r="EV290" i="11"/>
  <c r="EU290" i="11"/>
  <c r="ET290" i="11"/>
  <c r="ES290" i="11"/>
  <c r="ER290" i="11"/>
  <c r="EQ290" i="11"/>
  <c r="EP290" i="11"/>
  <c r="EO290" i="11"/>
  <c r="EN290" i="11"/>
  <c r="EM290" i="11"/>
  <c r="EL290" i="11"/>
  <c r="EK290" i="11"/>
  <c r="EJ290" i="11"/>
  <c r="EI290" i="11"/>
  <c r="EH290" i="11"/>
  <c r="EG290" i="11"/>
  <c r="EF290" i="11"/>
  <c r="EE290" i="11"/>
  <c r="ED290" i="11"/>
  <c r="EC290" i="11"/>
  <c r="EB290" i="11"/>
  <c r="EA290" i="11"/>
  <c r="DZ290" i="11"/>
  <c r="DY290" i="11"/>
  <c r="DX290" i="11"/>
  <c r="DW290" i="11"/>
  <c r="DV290" i="11"/>
  <c r="DU290" i="11"/>
  <c r="EZ313" i="11" s="1"/>
  <c r="EY251" i="11"/>
  <c r="EX251" i="11"/>
  <c r="EW251" i="11"/>
  <c r="EV251" i="11"/>
  <c r="EU251" i="11"/>
  <c r="ET251" i="11"/>
  <c r="ES251" i="11"/>
  <c r="ER251" i="11"/>
  <c r="EQ251" i="11"/>
  <c r="EP251" i="11"/>
  <c r="EO251" i="11"/>
  <c r="EN251" i="11"/>
  <c r="EM251" i="11"/>
  <c r="EL251" i="11"/>
  <c r="EK251" i="11"/>
  <c r="EJ251" i="11"/>
  <c r="EI251" i="11"/>
  <c r="EH251" i="11"/>
  <c r="EG251" i="11"/>
  <c r="EF251" i="11"/>
  <c r="EE251" i="11"/>
  <c r="ED251" i="11"/>
  <c r="EC251" i="11"/>
  <c r="EB251" i="11"/>
  <c r="EA251" i="11"/>
  <c r="DZ251" i="11"/>
  <c r="DY251" i="11"/>
  <c r="DX251" i="11"/>
  <c r="DW251" i="11"/>
  <c r="DV251" i="11"/>
  <c r="DU251" i="11"/>
  <c r="EY250" i="11"/>
  <c r="EX250" i="11"/>
  <c r="EW250" i="11"/>
  <c r="EV250" i="11"/>
  <c r="EU250" i="11"/>
  <c r="ET250" i="11"/>
  <c r="ES250" i="11"/>
  <c r="ER250" i="11"/>
  <c r="EQ250" i="11"/>
  <c r="EP250" i="11"/>
  <c r="EO250" i="11"/>
  <c r="EN250" i="11"/>
  <c r="EM250" i="11"/>
  <c r="EL250" i="11"/>
  <c r="EK250" i="11"/>
  <c r="EJ250" i="11"/>
  <c r="EI250" i="11"/>
  <c r="EH250" i="11"/>
  <c r="EG250" i="11"/>
  <c r="EF250" i="11"/>
  <c r="EE250" i="11"/>
  <c r="ED250" i="11"/>
  <c r="EC250" i="11"/>
  <c r="EB250" i="11"/>
  <c r="EA250" i="11"/>
  <c r="DZ250" i="11"/>
  <c r="DY250" i="11"/>
  <c r="DX250" i="11"/>
  <c r="DW250" i="11"/>
  <c r="DV250" i="11"/>
  <c r="DU250" i="11"/>
  <c r="EY249" i="11"/>
  <c r="EX249" i="11"/>
  <c r="EW249" i="11"/>
  <c r="EV249" i="11"/>
  <c r="EU249" i="11"/>
  <c r="ET249" i="11"/>
  <c r="ES249" i="11"/>
  <c r="ER249" i="11"/>
  <c r="EQ249" i="11"/>
  <c r="EP249" i="11"/>
  <c r="EO249" i="11"/>
  <c r="EN249" i="11"/>
  <c r="EM249" i="11"/>
  <c r="EL249" i="11"/>
  <c r="EK249" i="11"/>
  <c r="EJ249" i="11"/>
  <c r="EI249" i="11"/>
  <c r="EH249" i="11"/>
  <c r="EG249" i="11"/>
  <c r="EF249" i="11"/>
  <c r="EE249" i="11"/>
  <c r="ED249" i="11"/>
  <c r="EC249" i="11"/>
  <c r="EB249" i="11"/>
  <c r="EA249" i="11"/>
  <c r="DZ249" i="11"/>
  <c r="DY249" i="11"/>
  <c r="DX249" i="11"/>
  <c r="DW249" i="11"/>
  <c r="DV249" i="11"/>
  <c r="DU249" i="11"/>
  <c r="EY248" i="11"/>
  <c r="EX248" i="11"/>
  <c r="EW248" i="11"/>
  <c r="EV248" i="11"/>
  <c r="EU248" i="11"/>
  <c r="ET248" i="11"/>
  <c r="ES248" i="11"/>
  <c r="ER248" i="11"/>
  <c r="EQ248" i="11"/>
  <c r="EP248" i="11"/>
  <c r="EO248" i="11"/>
  <c r="EN248" i="11"/>
  <c r="EM248" i="11"/>
  <c r="EL248" i="11"/>
  <c r="EK248" i="11"/>
  <c r="EJ248" i="11"/>
  <c r="EI248" i="11"/>
  <c r="EH248" i="11"/>
  <c r="EG248" i="11"/>
  <c r="EF248" i="11"/>
  <c r="EE248" i="11"/>
  <c r="ED248" i="11"/>
  <c r="EC248" i="11"/>
  <c r="EB248" i="11"/>
  <c r="EA248" i="11"/>
  <c r="DZ248" i="11"/>
  <c r="DY248" i="11"/>
  <c r="DX248" i="11"/>
  <c r="DW248" i="11"/>
  <c r="DV248" i="11"/>
  <c r="DU248" i="11"/>
  <c r="EY247" i="11"/>
  <c r="EX247" i="11"/>
  <c r="EW247" i="11"/>
  <c r="EV247" i="11"/>
  <c r="EU247" i="11"/>
  <c r="ET247" i="11"/>
  <c r="ES247" i="11"/>
  <c r="ER247" i="11"/>
  <c r="EQ247" i="11"/>
  <c r="EP247" i="11"/>
  <c r="EO247" i="11"/>
  <c r="EN247" i="11"/>
  <c r="EM247" i="11"/>
  <c r="EL247" i="11"/>
  <c r="EK247" i="11"/>
  <c r="EJ247" i="11"/>
  <c r="EI247" i="11"/>
  <c r="EH247" i="11"/>
  <c r="EG247" i="11"/>
  <c r="EF247" i="11"/>
  <c r="EE247" i="11"/>
  <c r="ED247" i="11"/>
  <c r="EC247" i="11"/>
  <c r="EB247" i="11"/>
  <c r="EA247" i="11"/>
  <c r="DZ247" i="11"/>
  <c r="DY247" i="11"/>
  <c r="DX247" i="11"/>
  <c r="DW247" i="11"/>
  <c r="DV247" i="11"/>
  <c r="DU247" i="11"/>
  <c r="EY246" i="11"/>
  <c r="EX246" i="11"/>
  <c r="EW246" i="11"/>
  <c r="EV246" i="11"/>
  <c r="EU246" i="11"/>
  <c r="ET246" i="11"/>
  <c r="ES246" i="11"/>
  <c r="ER246" i="11"/>
  <c r="EQ246" i="11"/>
  <c r="EP246" i="11"/>
  <c r="EO246" i="11"/>
  <c r="EN246" i="11"/>
  <c r="EM246" i="11"/>
  <c r="EL246" i="11"/>
  <c r="EK246" i="11"/>
  <c r="EJ246" i="11"/>
  <c r="EI246" i="11"/>
  <c r="EH246" i="11"/>
  <c r="EG246" i="11"/>
  <c r="EF246" i="11"/>
  <c r="EE246" i="11"/>
  <c r="ED246" i="11"/>
  <c r="EC246" i="11"/>
  <c r="EB246" i="11"/>
  <c r="EA246" i="11"/>
  <c r="DZ246" i="11"/>
  <c r="DY246" i="11"/>
  <c r="DX246" i="11"/>
  <c r="DW246" i="11"/>
  <c r="DV246" i="11"/>
  <c r="DU246" i="11"/>
  <c r="EY245" i="11"/>
  <c r="EX245" i="11"/>
  <c r="EW245" i="11"/>
  <c r="EV245" i="11"/>
  <c r="EU245" i="11"/>
  <c r="ET245" i="11"/>
  <c r="ES245" i="11"/>
  <c r="ER245" i="11"/>
  <c r="EQ245" i="11"/>
  <c r="EP245" i="11"/>
  <c r="EO245" i="11"/>
  <c r="EN245" i="11"/>
  <c r="EM245" i="11"/>
  <c r="EL245" i="11"/>
  <c r="EK245" i="11"/>
  <c r="EJ245" i="11"/>
  <c r="EI245" i="11"/>
  <c r="EH245" i="11"/>
  <c r="EG245" i="11"/>
  <c r="EF245" i="11"/>
  <c r="EE245" i="11"/>
  <c r="ED245" i="11"/>
  <c r="EC245" i="11"/>
  <c r="EB245" i="11"/>
  <c r="EA245" i="11"/>
  <c r="DZ245" i="11"/>
  <c r="DY245" i="11"/>
  <c r="DX245" i="11"/>
  <c r="DW245" i="11"/>
  <c r="DV245" i="11"/>
  <c r="DU245" i="11"/>
  <c r="EY244" i="11"/>
  <c r="EX244" i="11"/>
  <c r="EW244" i="11"/>
  <c r="EV244" i="11"/>
  <c r="EU244" i="11"/>
  <c r="ET244" i="11"/>
  <c r="ES244" i="11"/>
  <c r="ER244" i="11"/>
  <c r="EQ244" i="11"/>
  <c r="EP244" i="11"/>
  <c r="EO244" i="11"/>
  <c r="EN244" i="11"/>
  <c r="EM244" i="11"/>
  <c r="EL244" i="11"/>
  <c r="EK244" i="11"/>
  <c r="EJ244" i="11"/>
  <c r="EI244" i="11"/>
  <c r="EH244" i="11"/>
  <c r="EG244" i="11"/>
  <c r="EF244" i="11"/>
  <c r="EE244" i="11"/>
  <c r="ED244" i="11"/>
  <c r="EC244" i="11"/>
  <c r="EB244" i="11"/>
  <c r="EA244" i="11"/>
  <c r="DZ244" i="11"/>
  <c r="DY244" i="11"/>
  <c r="DX244" i="11"/>
  <c r="DW244" i="11"/>
  <c r="DV244" i="11"/>
  <c r="DU244" i="11"/>
  <c r="EY243" i="11"/>
  <c r="EX243" i="11"/>
  <c r="EW243" i="11"/>
  <c r="EV243" i="11"/>
  <c r="EU243" i="11"/>
  <c r="ET243" i="11"/>
  <c r="ES243" i="11"/>
  <c r="ER243" i="11"/>
  <c r="EQ243" i="11"/>
  <c r="EP243" i="11"/>
  <c r="EO243" i="11"/>
  <c r="EN243" i="11"/>
  <c r="EM243" i="11"/>
  <c r="EL243" i="11"/>
  <c r="EK243" i="11"/>
  <c r="EJ243" i="11"/>
  <c r="EI243" i="11"/>
  <c r="EH243" i="11"/>
  <c r="EG243" i="11"/>
  <c r="EF243" i="11"/>
  <c r="EE243" i="11"/>
  <c r="ED243" i="11"/>
  <c r="EC243" i="11"/>
  <c r="EB243" i="11"/>
  <c r="EA243" i="11"/>
  <c r="DZ243" i="11"/>
  <c r="DY243" i="11"/>
  <c r="DX243" i="11"/>
  <c r="DW243" i="11"/>
  <c r="DV243" i="11"/>
  <c r="DU243" i="11"/>
  <c r="EY242" i="11"/>
  <c r="EX242" i="11"/>
  <c r="EW242" i="11"/>
  <c r="EV242" i="11"/>
  <c r="EU242" i="11"/>
  <c r="ET242" i="11"/>
  <c r="ES242" i="11"/>
  <c r="ER242" i="11"/>
  <c r="EQ242" i="11"/>
  <c r="EP242" i="11"/>
  <c r="EO242" i="11"/>
  <c r="EN242" i="11"/>
  <c r="EM242" i="11"/>
  <c r="EL242" i="11"/>
  <c r="EK242" i="11"/>
  <c r="EJ242" i="11"/>
  <c r="EI242" i="11"/>
  <c r="EH242" i="11"/>
  <c r="EG242" i="11"/>
  <c r="EF242" i="11"/>
  <c r="EE242" i="11"/>
  <c r="ED242" i="11"/>
  <c r="EC242" i="11"/>
  <c r="EB242" i="11"/>
  <c r="EA242" i="11"/>
  <c r="DZ242" i="11"/>
  <c r="DY242" i="11"/>
  <c r="DX242" i="11"/>
  <c r="DW242" i="11"/>
  <c r="DV242" i="11"/>
  <c r="DU242" i="11"/>
  <c r="EY241" i="11"/>
  <c r="EX241" i="11"/>
  <c r="EW241" i="11"/>
  <c r="EV241" i="11"/>
  <c r="EU241" i="11"/>
  <c r="ET241" i="11"/>
  <c r="ES241" i="11"/>
  <c r="ER241" i="11"/>
  <c r="EQ241" i="11"/>
  <c r="EP241" i="11"/>
  <c r="EO241" i="11"/>
  <c r="EN241" i="11"/>
  <c r="EM241" i="11"/>
  <c r="EL241" i="11"/>
  <c r="EK241" i="11"/>
  <c r="EJ241" i="11"/>
  <c r="EI241" i="11"/>
  <c r="EH241" i="11"/>
  <c r="EG241" i="11"/>
  <c r="EF241" i="11"/>
  <c r="EE241" i="11"/>
  <c r="ED241" i="11"/>
  <c r="EC241" i="11"/>
  <c r="EB241" i="11"/>
  <c r="EA241" i="11"/>
  <c r="DZ241" i="11"/>
  <c r="DY241" i="11"/>
  <c r="DX241" i="11"/>
  <c r="DW241" i="11"/>
  <c r="DV241" i="11"/>
  <c r="DU241" i="11"/>
  <c r="EY240" i="11"/>
  <c r="EX240" i="11"/>
  <c r="EW240" i="11"/>
  <c r="EV240" i="11"/>
  <c r="EU240" i="11"/>
  <c r="ET240" i="11"/>
  <c r="ES240" i="11"/>
  <c r="ER240" i="11"/>
  <c r="EQ240" i="11"/>
  <c r="EP240" i="11"/>
  <c r="EO240" i="11"/>
  <c r="EN240" i="11"/>
  <c r="EM240" i="11"/>
  <c r="EL240" i="11"/>
  <c r="EK240" i="11"/>
  <c r="EJ240" i="11"/>
  <c r="EI240" i="11"/>
  <c r="EH240" i="11"/>
  <c r="EG240" i="11"/>
  <c r="EF240" i="11"/>
  <c r="EE240" i="11"/>
  <c r="ED240" i="11"/>
  <c r="EC240" i="11"/>
  <c r="EB240" i="11"/>
  <c r="EA240" i="11"/>
  <c r="DZ240" i="11"/>
  <c r="DY240" i="11"/>
  <c r="DX240" i="11"/>
  <c r="DW240" i="11"/>
  <c r="DV240" i="11"/>
  <c r="DU240" i="11"/>
  <c r="EY239" i="11"/>
  <c r="EX239" i="11"/>
  <c r="EW239" i="11"/>
  <c r="EV239" i="11"/>
  <c r="EU239" i="11"/>
  <c r="ET239" i="11"/>
  <c r="ES239" i="11"/>
  <c r="ER239" i="11"/>
  <c r="EQ239" i="11"/>
  <c r="EP239" i="11"/>
  <c r="EO239" i="11"/>
  <c r="EN239" i="11"/>
  <c r="EM239" i="11"/>
  <c r="EL239" i="11"/>
  <c r="EK239" i="11"/>
  <c r="EJ239" i="11"/>
  <c r="EI239" i="11"/>
  <c r="EH239" i="11"/>
  <c r="EG239" i="11"/>
  <c r="EF239" i="11"/>
  <c r="EE239" i="11"/>
  <c r="ED239" i="11"/>
  <c r="EC239" i="11"/>
  <c r="EB239" i="11"/>
  <c r="EA239" i="11"/>
  <c r="DZ239" i="11"/>
  <c r="DY239" i="11"/>
  <c r="DX239" i="11"/>
  <c r="DW239" i="11"/>
  <c r="DV239" i="11"/>
  <c r="DU239" i="11"/>
  <c r="EY238" i="11"/>
  <c r="EX238" i="11"/>
  <c r="EW238" i="11"/>
  <c r="EV238" i="11"/>
  <c r="EU238" i="11"/>
  <c r="ET238" i="11"/>
  <c r="ES238" i="11"/>
  <c r="ER238" i="11"/>
  <c r="EQ238" i="11"/>
  <c r="EP238" i="11"/>
  <c r="EO238" i="11"/>
  <c r="EN238" i="11"/>
  <c r="EM238" i="11"/>
  <c r="EL238" i="11"/>
  <c r="EK238" i="11"/>
  <c r="EJ238" i="11"/>
  <c r="EI238" i="11"/>
  <c r="EH238" i="11"/>
  <c r="EG238" i="11"/>
  <c r="EF238" i="11"/>
  <c r="EE238" i="11"/>
  <c r="ED238" i="11"/>
  <c r="EC238" i="11"/>
  <c r="EB238" i="11"/>
  <c r="EA238" i="11"/>
  <c r="DZ238" i="11"/>
  <c r="DY238" i="11"/>
  <c r="DX238" i="11"/>
  <c r="DW238" i="11"/>
  <c r="DV238" i="11"/>
  <c r="DU238" i="11"/>
  <c r="EY237" i="11"/>
  <c r="EX237" i="11"/>
  <c r="EW237" i="11"/>
  <c r="EV237" i="11"/>
  <c r="EU237" i="11"/>
  <c r="ET237" i="11"/>
  <c r="ES237" i="11"/>
  <c r="ER237" i="11"/>
  <c r="EQ237" i="11"/>
  <c r="EP237" i="11"/>
  <c r="EO237" i="11"/>
  <c r="EN237" i="11"/>
  <c r="EM237" i="11"/>
  <c r="EL237" i="11"/>
  <c r="EK237" i="11"/>
  <c r="EJ237" i="11"/>
  <c r="EI237" i="11"/>
  <c r="EH237" i="11"/>
  <c r="EG237" i="11"/>
  <c r="EF237" i="11"/>
  <c r="EE237" i="11"/>
  <c r="ED237" i="11"/>
  <c r="EC237" i="11"/>
  <c r="EB237" i="11"/>
  <c r="EA237" i="11"/>
  <c r="DZ237" i="11"/>
  <c r="DY237" i="11"/>
  <c r="DX237" i="11"/>
  <c r="DW237" i="11"/>
  <c r="DV237" i="11"/>
  <c r="DU237" i="11"/>
  <c r="EY236" i="11"/>
  <c r="EX236" i="11"/>
  <c r="EW236" i="11"/>
  <c r="EV236" i="11"/>
  <c r="EU236" i="11"/>
  <c r="ET236" i="11"/>
  <c r="ES236" i="11"/>
  <c r="ER236" i="11"/>
  <c r="EQ236" i="11"/>
  <c r="EP236" i="11"/>
  <c r="EO236" i="11"/>
  <c r="EN236" i="11"/>
  <c r="EM236" i="11"/>
  <c r="EL236" i="11"/>
  <c r="EK236" i="11"/>
  <c r="EJ236" i="11"/>
  <c r="EI236" i="11"/>
  <c r="EH236" i="11"/>
  <c r="EG236" i="11"/>
  <c r="EF236" i="11"/>
  <c r="EE236" i="11"/>
  <c r="ED236" i="11"/>
  <c r="EC236" i="11"/>
  <c r="EB236" i="11"/>
  <c r="EA236" i="11"/>
  <c r="DZ236" i="11"/>
  <c r="DY236" i="11"/>
  <c r="DX236" i="11"/>
  <c r="DW236" i="11"/>
  <c r="DV236" i="11"/>
  <c r="DU236" i="11"/>
  <c r="EY235" i="11"/>
  <c r="EX235" i="11"/>
  <c r="EW235" i="11"/>
  <c r="EV235" i="11"/>
  <c r="EU235" i="11"/>
  <c r="ET235" i="11"/>
  <c r="ES235" i="11"/>
  <c r="ER235" i="11"/>
  <c r="EQ235" i="11"/>
  <c r="EP235" i="11"/>
  <c r="EO235" i="11"/>
  <c r="EN235" i="11"/>
  <c r="EM235" i="11"/>
  <c r="EL235" i="11"/>
  <c r="EK235" i="11"/>
  <c r="EJ235" i="11"/>
  <c r="EI235" i="11"/>
  <c r="EH235" i="11"/>
  <c r="EG235" i="11"/>
  <c r="EF235" i="11"/>
  <c r="EE235" i="11"/>
  <c r="ED235" i="11"/>
  <c r="EC235" i="11"/>
  <c r="EB235" i="11"/>
  <c r="EA235" i="11"/>
  <c r="DZ235" i="11"/>
  <c r="DY235" i="11"/>
  <c r="DX235" i="11"/>
  <c r="DW235" i="11"/>
  <c r="DV235" i="11"/>
  <c r="DU235" i="11"/>
  <c r="EY234" i="11"/>
  <c r="EX234" i="11"/>
  <c r="EW234" i="11"/>
  <c r="EV234" i="11"/>
  <c r="EU234" i="11"/>
  <c r="ET234" i="11"/>
  <c r="ES234" i="11"/>
  <c r="ER234" i="11"/>
  <c r="EQ234" i="11"/>
  <c r="EP234" i="11"/>
  <c r="EO234" i="11"/>
  <c r="EN234" i="11"/>
  <c r="EM234" i="11"/>
  <c r="EL234" i="11"/>
  <c r="EK234" i="11"/>
  <c r="EJ234" i="11"/>
  <c r="EI234" i="11"/>
  <c r="EH234" i="11"/>
  <c r="EG234" i="11"/>
  <c r="EF234" i="11"/>
  <c r="EE234" i="11"/>
  <c r="ED234" i="11"/>
  <c r="EC234" i="11"/>
  <c r="EB234" i="11"/>
  <c r="EA234" i="11"/>
  <c r="DZ234" i="11"/>
  <c r="DY234" i="11"/>
  <c r="DX234" i="11"/>
  <c r="DW234" i="11"/>
  <c r="DV234" i="11"/>
  <c r="DU234" i="11"/>
  <c r="EY233" i="11"/>
  <c r="EX233" i="11"/>
  <c r="EW233" i="11"/>
  <c r="EV233" i="11"/>
  <c r="EU233" i="11"/>
  <c r="ET233" i="11"/>
  <c r="ES233" i="11"/>
  <c r="ER233" i="11"/>
  <c r="EQ233" i="11"/>
  <c r="EP233" i="11"/>
  <c r="EO233" i="11"/>
  <c r="EN233" i="11"/>
  <c r="EM233" i="11"/>
  <c r="EL233" i="11"/>
  <c r="EK233" i="11"/>
  <c r="EJ233" i="11"/>
  <c r="EI233" i="11"/>
  <c r="EH233" i="11"/>
  <c r="EG233" i="11"/>
  <c r="EF233" i="11"/>
  <c r="EE233" i="11"/>
  <c r="ED233" i="11"/>
  <c r="EC233" i="11"/>
  <c r="EB233" i="11"/>
  <c r="EA233" i="11"/>
  <c r="DZ233" i="11"/>
  <c r="DY233" i="11"/>
  <c r="DX233" i="11"/>
  <c r="DW233" i="11"/>
  <c r="DV233" i="11"/>
  <c r="DU233" i="11"/>
  <c r="EY232" i="11"/>
  <c r="EX232" i="11"/>
  <c r="EW232" i="11"/>
  <c r="EV232" i="11"/>
  <c r="EU232" i="11"/>
  <c r="ET232" i="11"/>
  <c r="ES232" i="11"/>
  <c r="ER232" i="11"/>
  <c r="EQ232" i="11"/>
  <c r="EP232" i="11"/>
  <c r="EO232" i="11"/>
  <c r="EN232" i="11"/>
  <c r="EM232" i="11"/>
  <c r="EL232" i="11"/>
  <c r="EK232" i="11"/>
  <c r="EJ232" i="11"/>
  <c r="EI232" i="11"/>
  <c r="EH232" i="11"/>
  <c r="EG232" i="11"/>
  <c r="EF232" i="11"/>
  <c r="EE232" i="11"/>
  <c r="ED232" i="11"/>
  <c r="EC232" i="11"/>
  <c r="EB232" i="11"/>
  <c r="EA232" i="11"/>
  <c r="DZ232" i="11"/>
  <c r="DY232" i="11"/>
  <c r="DX232" i="11"/>
  <c r="DW232" i="11"/>
  <c r="DV232" i="11"/>
  <c r="DU232" i="11"/>
  <c r="EY231" i="11"/>
  <c r="EX231" i="11"/>
  <c r="EW231" i="11"/>
  <c r="EV231" i="11"/>
  <c r="EU231" i="11"/>
  <c r="ET231" i="11"/>
  <c r="ES231" i="11"/>
  <c r="ER231" i="11"/>
  <c r="EQ231" i="11"/>
  <c r="EP231" i="11"/>
  <c r="EO231" i="11"/>
  <c r="EN231" i="11"/>
  <c r="EM231" i="11"/>
  <c r="EL231" i="11"/>
  <c r="EK231" i="11"/>
  <c r="EJ231" i="11"/>
  <c r="EI231" i="11"/>
  <c r="EH231" i="11"/>
  <c r="EG231" i="11"/>
  <c r="EF231" i="11"/>
  <c r="EE231" i="11"/>
  <c r="ED231" i="11"/>
  <c r="EC231" i="11"/>
  <c r="EB231" i="11"/>
  <c r="EA231" i="11"/>
  <c r="DZ231" i="11"/>
  <c r="DY231" i="11"/>
  <c r="DX231" i="11"/>
  <c r="DW231" i="11"/>
  <c r="DV231" i="11"/>
  <c r="DU231" i="11"/>
  <c r="EY230" i="11"/>
  <c r="EX230" i="11"/>
  <c r="EW230" i="11"/>
  <c r="EV230" i="11"/>
  <c r="EU230" i="11"/>
  <c r="ET230" i="11"/>
  <c r="ES230" i="11"/>
  <c r="ER230" i="11"/>
  <c r="EQ230" i="11"/>
  <c r="EP230" i="11"/>
  <c r="EO230" i="11"/>
  <c r="EN230" i="11"/>
  <c r="EM230" i="11"/>
  <c r="EL230" i="11"/>
  <c r="EK230" i="11"/>
  <c r="EJ230" i="11"/>
  <c r="EI230" i="11"/>
  <c r="EH230" i="11"/>
  <c r="EG230" i="11"/>
  <c r="EF230" i="11"/>
  <c r="EE230" i="11"/>
  <c r="ED230" i="11"/>
  <c r="EC230" i="11"/>
  <c r="EB230" i="11"/>
  <c r="EA230" i="11"/>
  <c r="DZ230" i="11"/>
  <c r="DY230" i="11"/>
  <c r="DX230" i="11"/>
  <c r="DW230" i="11"/>
  <c r="DV230" i="11"/>
  <c r="DU230" i="11"/>
  <c r="EY229" i="11"/>
  <c r="EX229" i="11"/>
  <c r="EW229" i="11"/>
  <c r="EV229" i="11"/>
  <c r="EU229" i="11"/>
  <c r="ET229" i="11"/>
  <c r="ES229" i="11"/>
  <c r="ER229" i="11"/>
  <c r="EQ229" i="11"/>
  <c r="EP229" i="11"/>
  <c r="EO229" i="11"/>
  <c r="EN229" i="11"/>
  <c r="EM229" i="11"/>
  <c r="EL229" i="11"/>
  <c r="EK229" i="11"/>
  <c r="EJ229" i="11"/>
  <c r="EI229" i="11"/>
  <c r="EH229" i="11"/>
  <c r="EG229" i="11"/>
  <c r="EF229" i="11"/>
  <c r="EE229" i="11"/>
  <c r="ED229" i="11"/>
  <c r="EC229" i="11"/>
  <c r="EB229" i="11"/>
  <c r="EA229" i="11"/>
  <c r="DZ229" i="11"/>
  <c r="DY229" i="11"/>
  <c r="DX229" i="11"/>
  <c r="DW229" i="11"/>
  <c r="DV229" i="11"/>
  <c r="DU229" i="11"/>
  <c r="EY228" i="11"/>
  <c r="EX228" i="11"/>
  <c r="EW228" i="11"/>
  <c r="EV228" i="11"/>
  <c r="EU228" i="11"/>
  <c r="ET228" i="11"/>
  <c r="ES228" i="11"/>
  <c r="ER228" i="11"/>
  <c r="EQ228" i="11"/>
  <c r="EP228" i="11"/>
  <c r="EO228" i="11"/>
  <c r="EN228" i="11"/>
  <c r="EM228" i="11"/>
  <c r="EL228" i="11"/>
  <c r="EK228" i="11"/>
  <c r="EJ228" i="11"/>
  <c r="EI228" i="11"/>
  <c r="EH228" i="11"/>
  <c r="EG228" i="11"/>
  <c r="EF228" i="11"/>
  <c r="EE228" i="11"/>
  <c r="ED228" i="11"/>
  <c r="EC228" i="11"/>
  <c r="EB228" i="11"/>
  <c r="EA228" i="11"/>
  <c r="DZ228" i="11"/>
  <c r="DY228" i="11"/>
  <c r="DX228" i="11"/>
  <c r="DW228" i="11"/>
  <c r="DV228" i="11"/>
  <c r="DU228" i="11"/>
  <c r="EY220" i="11"/>
  <c r="EX220" i="11"/>
  <c r="EW220" i="11"/>
  <c r="EV220" i="11"/>
  <c r="EU220" i="11"/>
  <c r="ET220" i="11"/>
  <c r="ES220" i="11"/>
  <c r="ER220" i="11"/>
  <c r="EQ220" i="11"/>
  <c r="EP220" i="11"/>
  <c r="EO220" i="11"/>
  <c r="EN220" i="11"/>
  <c r="EM220" i="11"/>
  <c r="EL220" i="11"/>
  <c r="EK220" i="11"/>
  <c r="EJ220" i="11"/>
  <c r="EI220" i="11"/>
  <c r="EH220" i="11"/>
  <c r="EG220" i="11"/>
  <c r="EF220" i="11"/>
  <c r="EE220" i="11"/>
  <c r="ED220" i="11"/>
  <c r="EC220" i="11"/>
  <c r="EB220" i="11"/>
  <c r="EA220" i="11"/>
  <c r="DZ220" i="11"/>
  <c r="DY220" i="11"/>
  <c r="DX220" i="11"/>
  <c r="DW220" i="11"/>
  <c r="DV220" i="11"/>
  <c r="DU220" i="11"/>
  <c r="EY219" i="11"/>
  <c r="EX219" i="11"/>
  <c r="EW219" i="11"/>
  <c r="EV219" i="11"/>
  <c r="EU219" i="11"/>
  <c r="ET219" i="11"/>
  <c r="ES219" i="11"/>
  <c r="ER219" i="11"/>
  <c r="EQ219" i="11"/>
  <c r="EP219" i="11"/>
  <c r="EO219" i="11"/>
  <c r="EN219" i="11"/>
  <c r="EM219" i="11"/>
  <c r="EL219" i="11"/>
  <c r="EK219" i="11"/>
  <c r="EJ219" i="11"/>
  <c r="EI219" i="11"/>
  <c r="EH219" i="11"/>
  <c r="EG219" i="11"/>
  <c r="EF219" i="11"/>
  <c r="EE219" i="11"/>
  <c r="ED219" i="11"/>
  <c r="EC219" i="11"/>
  <c r="EB219" i="11"/>
  <c r="EA219" i="11"/>
  <c r="DZ219" i="11"/>
  <c r="DY219" i="11"/>
  <c r="DX219" i="11"/>
  <c r="DW219" i="11"/>
  <c r="DV219" i="11"/>
  <c r="DU219" i="11"/>
  <c r="EY218" i="11"/>
  <c r="EX218" i="11"/>
  <c r="EW218" i="11"/>
  <c r="EV218" i="11"/>
  <c r="EU218" i="11"/>
  <c r="ET218" i="11"/>
  <c r="ES218" i="11"/>
  <c r="ER218" i="11"/>
  <c r="EQ218" i="11"/>
  <c r="EP218" i="11"/>
  <c r="EO218" i="11"/>
  <c r="EN218" i="11"/>
  <c r="EM218" i="11"/>
  <c r="EL218" i="11"/>
  <c r="EK218" i="11"/>
  <c r="EJ218" i="11"/>
  <c r="EI218" i="11"/>
  <c r="EH218" i="11"/>
  <c r="EG218" i="11"/>
  <c r="EF218" i="11"/>
  <c r="EE218" i="11"/>
  <c r="ED218" i="11"/>
  <c r="EC218" i="11"/>
  <c r="EB218" i="11"/>
  <c r="EA218" i="11"/>
  <c r="DZ218" i="11"/>
  <c r="DY218" i="11"/>
  <c r="DX218" i="11"/>
  <c r="DW218" i="11"/>
  <c r="DV218" i="11"/>
  <c r="DU218" i="11"/>
  <c r="EY217" i="11"/>
  <c r="EX217" i="11"/>
  <c r="EW217" i="11"/>
  <c r="EV217" i="11"/>
  <c r="EU217" i="11"/>
  <c r="ET217" i="11"/>
  <c r="ES217" i="11"/>
  <c r="ER217" i="11"/>
  <c r="EQ217" i="11"/>
  <c r="EP217" i="11"/>
  <c r="EO217" i="11"/>
  <c r="EN217" i="11"/>
  <c r="EM217" i="11"/>
  <c r="EL217" i="11"/>
  <c r="EK217" i="11"/>
  <c r="EJ217" i="11"/>
  <c r="EI217" i="11"/>
  <c r="EH217" i="11"/>
  <c r="EG217" i="11"/>
  <c r="EF217" i="11"/>
  <c r="EE217" i="11"/>
  <c r="ED217" i="11"/>
  <c r="EC217" i="11"/>
  <c r="EB217" i="11"/>
  <c r="EA217" i="11"/>
  <c r="DZ217" i="11"/>
  <c r="DY217" i="11"/>
  <c r="DX217" i="11"/>
  <c r="DW217" i="11"/>
  <c r="DV217" i="11"/>
  <c r="DU217" i="11"/>
  <c r="EY216" i="11"/>
  <c r="EX216" i="11"/>
  <c r="EW216" i="11"/>
  <c r="EV216" i="11"/>
  <c r="EU216" i="11"/>
  <c r="ET216" i="11"/>
  <c r="ES216" i="11"/>
  <c r="ER216" i="11"/>
  <c r="EQ216" i="11"/>
  <c r="EP216" i="11"/>
  <c r="EO216" i="11"/>
  <c r="EN216" i="11"/>
  <c r="EM216" i="11"/>
  <c r="EL216" i="11"/>
  <c r="EK216" i="11"/>
  <c r="EJ216" i="11"/>
  <c r="EI216" i="11"/>
  <c r="EH216" i="11"/>
  <c r="EG216" i="11"/>
  <c r="EF216" i="11"/>
  <c r="EE216" i="11"/>
  <c r="ED216" i="11"/>
  <c r="EC216" i="11"/>
  <c r="EB216" i="11"/>
  <c r="EA216" i="11"/>
  <c r="DZ216" i="11"/>
  <c r="DY216" i="11"/>
  <c r="DX216" i="11"/>
  <c r="DW216" i="11"/>
  <c r="DV216" i="11"/>
  <c r="DU216" i="11"/>
  <c r="EY215" i="11"/>
  <c r="EX215" i="11"/>
  <c r="EW215" i="11"/>
  <c r="EV215" i="11"/>
  <c r="EU215" i="11"/>
  <c r="ET215" i="11"/>
  <c r="ES215" i="11"/>
  <c r="ER215" i="11"/>
  <c r="EQ215" i="11"/>
  <c r="EP215" i="11"/>
  <c r="EO215" i="11"/>
  <c r="EN215" i="11"/>
  <c r="EM215" i="11"/>
  <c r="EL215" i="11"/>
  <c r="EK215" i="11"/>
  <c r="EJ215" i="11"/>
  <c r="EI215" i="11"/>
  <c r="EH215" i="11"/>
  <c r="EG215" i="11"/>
  <c r="EF215" i="11"/>
  <c r="EE215" i="11"/>
  <c r="ED215" i="11"/>
  <c r="EC215" i="11"/>
  <c r="EB215" i="11"/>
  <c r="EA215" i="11"/>
  <c r="DZ215" i="11"/>
  <c r="DY215" i="11"/>
  <c r="DX215" i="11"/>
  <c r="DW215" i="11"/>
  <c r="DV215" i="11"/>
  <c r="DU215" i="11"/>
  <c r="EY214" i="11"/>
  <c r="EX214" i="11"/>
  <c r="EW214" i="11"/>
  <c r="EV214" i="11"/>
  <c r="EU214" i="11"/>
  <c r="ET214" i="11"/>
  <c r="ES214" i="11"/>
  <c r="ER214" i="11"/>
  <c r="EQ214" i="11"/>
  <c r="EP214" i="11"/>
  <c r="EO214" i="11"/>
  <c r="EN214" i="11"/>
  <c r="EM214" i="11"/>
  <c r="EL214" i="11"/>
  <c r="EK214" i="11"/>
  <c r="EJ214" i="11"/>
  <c r="EI214" i="11"/>
  <c r="EH214" i="11"/>
  <c r="EG214" i="11"/>
  <c r="EF214" i="11"/>
  <c r="EE214" i="11"/>
  <c r="ED214" i="11"/>
  <c r="EC214" i="11"/>
  <c r="EB214" i="11"/>
  <c r="EA214" i="11"/>
  <c r="DZ214" i="11"/>
  <c r="DY214" i="11"/>
  <c r="DX214" i="11"/>
  <c r="DW214" i="11"/>
  <c r="DV214" i="11"/>
  <c r="DU214" i="11"/>
  <c r="EY213" i="11"/>
  <c r="EX213" i="11"/>
  <c r="EW213" i="11"/>
  <c r="EV213" i="11"/>
  <c r="EU213" i="11"/>
  <c r="ET213" i="11"/>
  <c r="ES213" i="11"/>
  <c r="ER213" i="11"/>
  <c r="EQ213" i="11"/>
  <c r="EP213" i="11"/>
  <c r="EO213" i="11"/>
  <c r="EN213" i="11"/>
  <c r="EM213" i="11"/>
  <c r="EL213" i="11"/>
  <c r="EK213" i="11"/>
  <c r="EJ213" i="11"/>
  <c r="EI213" i="11"/>
  <c r="EH213" i="11"/>
  <c r="EG213" i="11"/>
  <c r="EF213" i="11"/>
  <c r="EE213" i="11"/>
  <c r="ED213" i="11"/>
  <c r="EC213" i="11"/>
  <c r="EB213" i="11"/>
  <c r="EA213" i="11"/>
  <c r="DZ213" i="11"/>
  <c r="DY213" i="11"/>
  <c r="DX213" i="11"/>
  <c r="DW213" i="11"/>
  <c r="DV213" i="11"/>
  <c r="DU213" i="11"/>
  <c r="EY212" i="11"/>
  <c r="EX212" i="11"/>
  <c r="EW212" i="11"/>
  <c r="EV212" i="11"/>
  <c r="EU212" i="11"/>
  <c r="ET212" i="11"/>
  <c r="ES212" i="11"/>
  <c r="ER212" i="11"/>
  <c r="EQ212" i="11"/>
  <c r="EP212" i="11"/>
  <c r="EO212" i="11"/>
  <c r="EN212" i="11"/>
  <c r="EM212" i="11"/>
  <c r="EL212" i="11"/>
  <c r="EK212" i="11"/>
  <c r="EJ212" i="11"/>
  <c r="EI212" i="11"/>
  <c r="EH212" i="11"/>
  <c r="EG212" i="11"/>
  <c r="EF212" i="11"/>
  <c r="EE212" i="11"/>
  <c r="ED212" i="11"/>
  <c r="EC212" i="11"/>
  <c r="EB212" i="11"/>
  <c r="EA212" i="11"/>
  <c r="DZ212" i="11"/>
  <c r="DY212" i="11"/>
  <c r="DX212" i="11"/>
  <c r="DW212" i="11"/>
  <c r="DV212" i="11"/>
  <c r="DU212" i="11"/>
  <c r="EY211" i="11"/>
  <c r="EX211" i="11"/>
  <c r="EW211" i="11"/>
  <c r="EV211" i="11"/>
  <c r="EU211" i="11"/>
  <c r="ET211" i="11"/>
  <c r="ES211" i="11"/>
  <c r="ER211" i="11"/>
  <c r="EQ211" i="11"/>
  <c r="EP211" i="11"/>
  <c r="EO211" i="11"/>
  <c r="EN211" i="11"/>
  <c r="EM211" i="11"/>
  <c r="EL211" i="11"/>
  <c r="EK211" i="11"/>
  <c r="EJ211" i="11"/>
  <c r="EI211" i="11"/>
  <c r="EH211" i="11"/>
  <c r="EG211" i="11"/>
  <c r="EF211" i="11"/>
  <c r="EE211" i="11"/>
  <c r="ED211" i="11"/>
  <c r="EC211" i="11"/>
  <c r="EB211" i="11"/>
  <c r="EA211" i="11"/>
  <c r="DZ211" i="11"/>
  <c r="DY211" i="11"/>
  <c r="DX211" i="11"/>
  <c r="DW211" i="11"/>
  <c r="DV211" i="11"/>
  <c r="DU211" i="11"/>
  <c r="EY210" i="11"/>
  <c r="EX210" i="11"/>
  <c r="EW210" i="11"/>
  <c r="EV210" i="11"/>
  <c r="EU210" i="11"/>
  <c r="ET210" i="11"/>
  <c r="ES210" i="11"/>
  <c r="ER210" i="11"/>
  <c r="EQ210" i="11"/>
  <c r="EP210" i="11"/>
  <c r="EO210" i="11"/>
  <c r="EN210" i="11"/>
  <c r="EM210" i="11"/>
  <c r="EL210" i="11"/>
  <c r="EK210" i="11"/>
  <c r="EJ210" i="11"/>
  <c r="EI210" i="11"/>
  <c r="EH210" i="11"/>
  <c r="EG210" i="11"/>
  <c r="EF210" i="11"/>
  <c r="EE210" i="11"/>
  <c r="ED210" i="11"/>
  <c r="EC210" i="11"/>
  <c r="EB210" i="11"/>
  <c r="EA210" i="11"/>
  <c r="DZ210" i="11"/>
  <c r="DY210" i="11"/>
  <c r="DX210" i="11"/>
  <c r="DW210" i="11"/>
  <c r="DV210" i="11"/>
  <c r="DU210" i="11"/>
  <c r="EY209" i="11"/>
  <c r="EX209" i="11"/>
  <c r="EW209" i="11"/>
  <c r="EV209" i="11"/>
  <c r="EU209" i="11"/>
  <c r="ET209" i="11"/>
  <c r="ES209" i="11"/>
  <c r="ER209" i="11"/>
  <c r="EQ209" i="11"/>
  <c r="EP209" i="11"/>
  <c r="EO209" i="11"/>
  <c r="EN209" i="11"/>
  <c r="EM209" i="11"/>
  <c r="EL209" i="11"/>
  <c r="EK209" i="11"/>
  <c r="EJ209" i="11"/>
  <c r="EI209" i="11"/>
  <c r="EH209" i="11"/>
  <c r="EG209" i="11"/>
  <c r="EF209" i="11"/>
  <c r="EE209" i="11"/>
  <c r="ED209" i="11"/>
  <c r="EC209" i="11"/>
  <c r="EB209" i="11"/>
  <c r="EA209" i="11"/>
  <c r="DZ209" i="11"/>
  <c r="DY209" i="11"/>
  <c r="DX209" i="11"/>
  <c r="DW209" i="11"/>
  <c r="DV209" i="11"/>
  <c r="DU209" i="11"/>
  <c r="EY208" i="11"/>
  <c r="EX208" i="11"/>
  <c r="EW208" i="11"/>
  <c r="EV208" i="11"/>
  <c r="EU208" i="11"/>
  <c r="ET208" i="11"/>
  <c r="ES208" i="11"/>
  <c r="ER208" i="11"/>
  <c r="EQ208" i="11"/>
  <c r="EP208" i="11"/>
  <c r="EO208" i="11"/>
  <c r="EN208" i="11"/>
  <c r="EM208" i="11"/>
  <c r="EL208" i="11"/>
  <c r="EK208" i="11"/>
  <c r="EJ208" i="11"/>
  <c r="EI208" i="11"/>
  <c r="EH208" i="11"/>
  <c r="EG208" i="11"/>
  <c r="EF208" i="11"/>
  <c r="EE208" i="11"/>
  <c r="ED208" i="11"/>
  <c r="EC208" i="11"/>
  <c r="EB208" i="11"/>
  <c r="EA208" i="11"/>
  <c r="DZ208" i="11"/>
  <c r="DY208" i="11"/>
  <c r="DX208" i="11"/>
  <c r="DW208" i="11"/>
  <c r="DV208" i="11"/>
  <c r="DU208" i="11"/>
  <c r="EY207" i="11"/>
  <c r="EX207" i="11"/>
  <c r="EW207" i="11"/>
  <c r="EV207" i="11"/>
  <c r="EU207" i="11"/>
  <c r="ET207" i="11"/>
  <c r="ES207" i="11"/>
  <c r="ER207" i="11"/>
  <c r="EQ207" i="11"/>
  <c r="EP207" i="11"/>
  <c r="EO207" i="11"/>
  <c r="EN207" i="11"/>
  <c r="EM207" i="11"/>
  <c r="EL207" i="11"/>
  <c r="EK207" i="11"/>
  <c r="EJ207" i="11"/>
  <c r="EI207" i="11"/>
  <c r="EH207" i="11"/>
  <c r="EG207" i="11"/>
  <c r="EF207" i="11"/>
  <c r="EE207" i="11"/>
  <c r="ED207" i="11"/>
  <c r="EC207" i="11"/>
  <c r="EB207" i="11"/>
  <c r="EA207" i="11"/>
  <c r="DZ207" i="11"/>
  <c r="DY207" i="11"/>
  <c r="DX207" i="11"/>
  <c r="DW207" i="11"/>
  <c r="DV207" i="11"/>
  <c r="DU207" i="11"/>
  <c r="EY206" i="11"/>
  <c r="EX206" i="11"/>
  <c r="EW206" i="11"/>
  <c r="EV206" i="11"/>
  <c r="EU206" i="11"/>
  <c r="ET206" i="11"/>
  <c r="ES206" i="11"/>
  <c r="ER206" i="11"/>
  <c r="EQ206" i="11"/>
  <c r="EP206" i="11"/>
  <c r="EO206" i="11"/>
  <c r="EN206" i="11"/>
  <c r="EM206" i="11"/>
  <c r="EL206" i="11"/>
  <c r="EK206" i="11"/>
  <c r="EJ206" i="11"/>
  <c r="EI206" i="11"/>
  <c r="EH206" i="11"/>
  <c r="EG206" i="11"/>
  <c r="EF206" i="11"/>
  <c r="EE206" i="11"/>
  <c r="ED206" i="11"/>
  <c r="EC206" i="11"/>
  <c r="EB206" i="11"/>
  <c r="EA206" i="11"/>
  <c r="DZ206" i="11"/>
  <c r="DY206" i="11"/>
  <c r="DX206" i="11"/>
  <c r="DW206" i="11"/>
  <c r="DV206" i="11"/>
  <c r="DU206" i="11"/>
  <c r="EY205" i="11"/>
  <c r="EX205" i="11"/>
  <c r="EW205" i="11"/>
  <c r="EV205" i="11"/>
  <c r="EU205" i="11"/>
  <c r="ET205" i="11"/>
  <c r="ES205" i="11"/>
  <c r="ER205" i="11"/>
  <c r="EQ205" i="11"/>
  <c r="EP205" i="11"/>
  <c r="EO205" i="11"/>
  <c r="EN205" i="11"/>
  <c r="EM205" i="11"/>
  <c r="EL205" i="11"/>
  <c r="EK205" i="11"/>
  <c r="EJ205" i="11"/>
  <c r="EI205" i="11"/>
  <c r="EH205" i="11"/>
  <c r="EG205" i="11"/>
  <c r="EF205" i="11"/>
  <c r="EE205" i="11"/>
  <c r="ED205" i="11"/>
  <c r="EC205" i="11"/>
  <c r="EB205" i="11"/>
  <c r="EA205" i="11"/>
  <c r="DZ205" i="11"/>
  <c r="DY205" i="11"/>
  <c r="DX205" i="11"/>
  <c r="DW205" i="11"/>
  <c r="DV205" i="11"/>
  <c r="DU205" i="11"/>
  <c r="EY204" i="11"/>
  <c r="EX204" i="11"/>
  <c r="EW204" i="11"/>
  <c r="EV204" i="11"/>
  <c r="EU204" i="11"/>
  <c r="ET204" i="11"/>
  <c r="ES204" i="11"/>
  <c r="ER204" i="11"/>
  <c r="EQ204" i="11"/>
  <c r="EP204" i="11"/>
  <c r="EO204" i="11"/>
  <c r="EN204" i="11"/>
  <c r="EM204" i="11"/>
  <c r="EL204" i="11"/>
  <c r="EK204" i="11"/>
  <c r="EJ204" i="11"/>
  <c r="EI204" i="11"/>
  <c r="EH204" i="11"/>
  <c r="EG204" i="11"/>
  <c r="EF204" i="11"/>
  <c r="EE204" i="11"/>
  <c r="ED204" i="11"/>
  <c r="EC204" i="11"/>
  <c r="EB204" i="11"/>
  <c r="EA204" i="11"/>
  <c r="DZ204" i="11"/>
  <c r="DY204" i="11"/>
  <c r="DX204" i="11"/>
  <c r="DW204" i="11"/>
  <c r="DV204" i="11"/>
  <c r="DU204" i="11"/>
  <c r="EY203" i="11"/>
  <c r="EX203" i="11"/>
  <c r="EW203" i="11"/>
  <c r="EV203" i="11"/>
  <c r="EU203" i="11"/>
  <c r="ET203" i="11"/>
  <c r="ES203" i="11"/>
  <c r="ER203" i="11"/>
  <c r="EQ203" i="11"/>
  <c r="EP203" i="11"/>
  <c r="EO203" i="11"/>
  <c r="EN203" i="11"/>
  <c r="EM203" i="11"/>
  <c r="EL203" i="11"/>
  <c r="EK203" i="11"/>
  <c r="EJ203" i="11"/>
  <c r="EI203" i="11"/>
  <c r="EH203" i="11"/>
  <c r="EG203" i="11"/>
  <c r="EF203" i="11"/>
  <c r="EE203" i="11"/>
  <c r="ED203" i="11"/>
  <c r="EC203" i="11"/>
  <c r="EB203" i="11"/>
  <c r="EA203" i="11"/>
  <c r="DZ203" i="11"/>
  <c r="DY203" i="11"/>
  <c r="DX203" i="11"/>
  <c r="DW203" i="11"/>
  <c r="DV203" i="11"/>
  <c r="DU203" i="11"/>
  <c r="EY202" i="11"/>
  <c r="EX202" i="11"/>
  <c r="EW202" i="11"/>
  <c r="EV202" i="11"/>
  <c r="EU202" i="11"/>
  <c r="ET202" i="11"/>
  <c r="ES202" i="11"/>
  <c r="ER202" i="11"/>
  <c r="EQ202" i="11"/>
  <c r="EP202" i="11"/>
  <c r="EO202" i="11"/>
  <c r="EN202" i="11"/>
  <c r="EM202" i="11"/>
  <c r="EL202" i="11"/>
  <c r="EK202" i="11"/>
  <c r="EJ202" i="11"/>
  <c r="EI202" i="11"/>
  <c r="EH202" i="11"/>
  <c r="EG202" i="11"/>
  <c r="EF202" i="11"/>
  <c r="EE202" i="11"/>
  <c r="ED202" i="11"/>
  <c r="EC202" i="11"/>
  <c r="EB202" i="11"/>
  <c r="EA202" i="11"/>
  <c r="DZ202" i="11"/>
  <c r="DY202" i="11"/>
  <c r="DX202" i="11"/>
  <c r="DW202" i="11"/>
  <c r="DV202" i="11"/>
  <c r="DU202" i="11"/>
  <c r="EY201" i="11"/>
  <c r="EX201" i="11"/>
  <c r="EW201" i="11"/>
  <c r="EV201" i="11"/>
  <c r="EU201" i="11"/>
  <c r="ET201" i="11"/>
  <c r="ES201" i="11"/>
  <c r="ER201" i="11"/>
  <c r="EQ201" i="11"/>
  <c r="EP201" i="11"/>
  <c r="EO201" i="11"/>
  <c r="EN201" i="11"/>
  <c r="EM201" i="11"/>
  <c r="EL201" i="11"/>
  <c r="EK201" i="11"/>
  <c r="EJ201" i="11"/>
  <c r="EI201" i="11"/>
  <c r="EH201" i="11"/>
  <c r="EG201" i="11"/>
  <c r="EF201" i="11"/>
  <c r="EE201" i="11"/>
  <c r="ED201" i="11"/>
  <c r="EC201" i="11"/>
  <c r="EB201" i="11"/>
  <c r="EA201" i="11"/>
  <c r="DZ201" i="11"/>
  <c r="DY201" i="11"/>
  <c r="DX201" i="11"/>
  <c r="DW201" i="11"/>
  <c r="DV201" i="11"/>
  <c r="DU201" i="11"/>
  <c r="EY200" i="11"/>
  <c r="EX200" i="11"/>
  <c r="EW200" i="11"/>
  <c r="EV200" i="11"/>
  <c r="EU200" i="11"/>
  <c r="ET200" i="11"/>
  <c r="ES200" i="11"/>
  <c r="ER200" i="11"/>
  <c r="EQ200" i="11"/>
  <c r="EP200" i="11"/>
  <c r="EO200" i="11"/>
  <c r="EN200" i="11"/>
  <c r="EM200" i="11"/>
  <c r="EL200" i="11"/>
  <c r="EK200" i="11"/>
  <c r="EJ200" i="11"/>
  <c r="EI200" i="11"/>
  <c r="EH200" i="11"/>
  <c r="EG200" i="11"/>
  <c r="EF200" i="11"/>
  <c r="EE200" i="11"/>
  <c r="ED200" i="11"/>
  <c r="EC200" i="11"/>
  <c r="EB200" i="11"/>
  <c r="EA200" i="11"/>
  <c r="DZ200" i="11"/>
  <c r="DY200" i="11"/>
  <c r="DX200" i="11"/>
  <c r="DW200" i="11"/>
  <c r="DV200" i="11"/>
  <c r="DU200" i="11"/>
  <c r="EY199" i="11"/>
  <c r="EX199" i="11"/>
  <c r="EW199" i="11"/>
  <c r="EV199" i="11"/>
  <c r="EU199" i="11"/>
  <c r="ET199" i="11"/>
  <c r="ES199" i="11"/>
  <c r="ER199" i="11"/>
  <c r="EQ199" i="11"/>
  <c r="EP199" i="11"/>
  <c r="EO199" i="11"/>
  <c r="EN199" i="11"/>
  <c r="EM199" i="11"/>
  <c r="EL199" i="11"/>
  <c r="EK199" i="11"/>
  <c r="EJ199" i="11"/>
  <c r="EI199" i="11"/>
  <c r="EH199" i="11"/>
  <c r="EG199" i="11"/>
  <c r="EF199" i="11"/>
  <c r="EE199" i="11"/>
  <c r="ED199" i="11"/>
  <c r="EC199" i="11"/>
  <c r="EB199" i="11"/>
  <c r="EA199" i="11"/>
  <c r="DZ199" i="11"/>
  <c r="DY199" i="11"/>
  <c r="DX199" i="11"/>
  <c r="DW199" i="11"/>
  <c r="DV199" i="11"/>
  <c r="DU199" i="11"/>
  <c r="EY198" i="11"/>
  <c r="EX198" i="11"/>
  <c r="EW198" i="11"/>
  <c r="EV198" i="11"/>
  <c r="EU198" i="11"/>
  <c r="ET198" i="11"/>
  <c r="ES198" i="11"/>
  <c r="ER198" i="11"/>
  <c r="EQ198" i="11"/>
  <c r="EP198" i="11"/>
  <c r="EO198" i="11"/>
  <c r="EN198" i="11"/>
  <c r="EM198" i="11"/>
  <c r="EL198" i="11"/>
  <c r="EK198" i="11"/>
  <c r="EJ198" i="11"/>
  <c r="EI198" i="11"/>
  <c r="EH198" i="11"/>
  <c r="EG198" i="11"/>
  <c r="EF198" i="11"/>
  <c r="EE198" i="11"/>
  <c r="ED198" i="11"/>
  <c r="EC198" i="11"/>
  <c r="EB198" i="11"/>
  <c r="EA198" i="11"/>
  <c r="DZ198" i="11"/>
  <c r="DY198" i="11"/>
  <c r="DX198" i="11"/>
  <c r="DW198" i="11"/>
  <c r="DV198" i="11"/>
  <c r="DU198" i="11"/>
  <c r="EY197" i="11"/>
  <c r="EX197" i="11"/>
  <c r="EW197" i="11"/>
  <c r="EV197" i="11"/>
  <c r="EU197" i="11"/>
  <c r="ET197" i="11"/>
  <c r="ES197" i="11"/>
  <c r="ER197" i="11"/>
  <c r="EQ197" i="11"/>
  <c r="EP197" i="11"/>
  <c r="EO197" i="11"/>
  <c r="EN197" i="11"/>
  <c r="EM197" i="11"/>
  <c r="EL197" i="11"/>
  <c r="EK197" i="11"/>
  <c r="EJ197" i="11"/>
  <c r="EI197" i="11"/>
  <c r="EH197" i="11"/>
  <c r="EG197" i="11"/>
  <c r="EF197" i="11"/>
  <c r="EE197" i="11"/>
  <c r="ED197" i="11"/>
  <c r="EC197" i="11"/>
  <c r="EB197" i="11"/>
  <c r="EA197" i="11"/>
  <c r="DZ197" i="11"/>
  <c r="DY197" i="11"/>
  <c r="DX197" i="11"/>
  <c r="DW197" i="11"/>
  <c r="DV197" i="11"/>
  <c r="DU197" i="11"/>
  <c r="EY158" i="11"/>
  <c r="EX158" i="11"/>
  <c r="EW158" i="11"/>
  <c r="EV158" i="11"/>
  <c r="EU158" i="11"/>
  <c r="ET158" i="11"/>
  <c r="ES158" i="11"/>
  <c r="ER158" i="11"/>
  <c r="EQ158" i="11"/>
  <c r="EP158" i="11"/>
  <c r="EO158" i="11"/>
  <c r="EN158" i="11"/>
  <c r="EM158" i="11"/>
  <c r="EL158" i="11"/>
  <c r="EK158" i="11"/>
  <c r="EJ158" i="11"/>
  <c r="EI158" i="11"/>
  <c r="EH158" i="11"/>
  <c r="EG158" i="11"/>
  <c r="EF158" i="11"/>
  <c r="EE158" i="11"/>
  <c r="ED158" i="11"/>
  <c r="EC158" i="11"/>
  <c r="EB158" i="11"/>
  <c r="EA158" i="11"/>
  <c r="DZ158" i="11"/>
  <c r="DY158" i="11"/>
  <c r="DX158" i="11"/>
  <c r="DW158" i="11"/>
  <c r="DV158" i="11"/>
  <c r="DU158" i="11"/>
  <c r="EY157" i="11"/>
  <c r="EX157" i="11"/>
  <c r="EW157" i="11"/>
  <c r="EV157" i="11"/>
  <c r="EU157" i="11"/>
  <c r="ET157" i="11"/>
  <c r="ES157" i="11"/>
  <c r="ER157" i="11"/>
  <c r="EQ157" i="11"/>
  <c r="EP157" i="11"/>
  <c r="EO157" i="11"/>
  <c r="EN157" i="11"/>
  <c r="EM157" i="11"/>
  <c r="EL157" i="11"/>
  <c r="EK157" i="11"/>
  <c r="EJ157" i="11"/>
  <c r="EI157" i="11"/>
  <c r="EH157" i="11"/>
  <c r="EG157" i="11"/>
  <c r="EF157" i="11"/>
  <c r="EE157" i="11"/>
  <c r="ED157" i="11"/>
  <c r="EC157" i="11"/>
  <c r="EB157" i="11"/>
  <c r="EA157" i="11"/>
  <c r="DZ157" i="11"/>
  <c r="DY157" i="11"/>
  <c r="DX157" i="11"/>
  <c r="DW157" i="11"/>
  <c r="DV157" i="11"/>
  <c r="DU157" i="11"/>
  <c r="EY156" i="11"/>
  <c r="EX156" i="11"/>
  <c r="EW156" i="11"/>
  <c r="EV156" i="11"/>
  <c r="EU156" i="11"/>
  <c r="ET156" i="11"/>
  <c r="ES156" i="11"/>
  <c r="ER156" i="11"/>
  <c r="EQ156" i="11"/>
  <c r="EP156" i="11"/>
  <c r="EO156" i="11"/>
  <c r="EN156" i="11"/>
  <c r="EM156" i="11"/>
  <c r="EL156" i="11"/>
  <c r="EK156" i="11"/>
  <c r="EJ156" i="11"/>
  <c r="EI156" i="11"/>
  <c r="EH156" i="11"/>
  <c r="EG156" i="11"/>
  <c r="EF156" i="11"/>
  <c r="EE156" i="11"/>
  <c r="ED156" i="11"/>
  <c r="EC156" i="11"/>
  <c r="EB156" i="11"/>
  <c r="EA156" i="11"/>
  <c r="DZ156" i="11"/>
  <c r="DY156" i="11"/>
  <c r="DX156" i="11"/>
  <c r="DW156" i="11"/>
  <c r="DV156" i="11"/>
  <c r="DU156" i="11"/>
  <c r="EY155" i="11"/>
  <c r="EX155" i="11"/>
  <c r="EW155" i="11"/>
  <c r="EV155" i="11"/>
  <c r="EU155" i="11"/>
  <c r="ET155" i="11"/>
  <c r="ES155" i="11"/>
  <c r="ER155" i="11"/>
  <c r="EQ155" i="11"/>
  <c r="EP155" i="11"/>
  <c r="EO155" i="11"/>
  <c r="EN155" i="11"/>
  <c r="EM155" i="11"/>
  <c r="EL155" i="11"/>
  <c r="EK155" i="11"/>
  <c r="EJ155" i="11"/>
  <c r="EI155" i="11"/>
  <c r="EH155" i="11"/>
  <c r="EG155" i="11"/>
  <c r="EF155" i="11"/>
  <c r="EE155" i="11"/>
  <c r="ED155" i="11"/>
  <c r="EC155" i="11"/>
  <c r="EB155" i="11"/>
  <c r="EA155" i="11"/>
  <c r="DZ155" i="11"/>
  <c r="DY155" i="11"/>
  <c r="DX155" i="11"/>
  <c r="DW155" i="11"/>
  <c r="DV155" i="11"/>
  <c r="DU155" i="11"/>
  <c r="EY154" i="11"/>
  <c r="EX154" i="11"/>
  <c r="EW154" i="11"/>
  <c r="EV154" i="11"/>
  <c r="EU154" i="11"/>
  <c r="ET154" i="11"/>
  <c r="ES154" i="11"/>
  <c r="ER154" i="11"/>
  <c r="EQ154" i="11"/>
  <c r="EP154" i="11"/>
  <c r="EO154" i="11"/>
  <c r="EN154" i="11"/>
  <c r="EM154" i="11"/>
  <c r="EL154" i="11"/>
  <c r="EK154" i="11"/>
  <c r="EJ154" i="11"/>
  <c r="EI154" i="11"/>
  <c r="EH154" i="11"/>
  <c r="EG154" i="11"/>
  <c r="EF154" i="11"/>
  <c r="EE154" i="11"/>
  <c r="ED154" i="11"/>
  <c r="EC154" i="11"/>
  <c r="EB154" i="11"/>
  <c r="EA154" i="11"/>
  <c r="DZ154" i="11"/>
  <c r="DY154" i="11"/>
  <c r="DX154" i="11"/>
  <c r="DW154" i="11"/>
  <c r="DV154" i="11"/>
  <c r="DU154" i="11"/>
  <c r="EY153" i="11"/>
  <c r="EX153" i="11"/>
  <c r="EW153" i="11"/>
  <c r="EV153" i="11"/>
  <c r="EU153" i="11"/>
  <c r="ET153" i="11"/>
  <c r="ES153" i="11"/>
  <c r="ER153" i="11"/>
  <c r="EQ153" i="11"/>
  <c r="EP153" i="11"/>
  <c r="EO153" i="11"/>
  <c r="EN153" i="11"/>
  <c r="EM153" i="11"/>
  <c r="EL153" i="11"/>
  <c r="EK153" i="11"/>
  <c r="EJ153" i="11"/>
  <c r="EI153" i="11"/>
  <c r="EH153" i="11"/>
  <c r="EG153" i="11"/>
  <c r="EF153" i="11"/>
  <c r="EE153" i="11"/>
  <c r="ED153" i="11"/>
  <c r="EC153" i="11"/>
  <c r="EB153" i="11"/>
  <c r="EA153" i="11"/>
  <c r="DZ153" i="11"/>
  <c r="DY153" i="11"/>
  <c r="DX153" i="11"/>
  <c r="DW153" i="11"/>
  <c r="DV153" i="11"/>
  <c r="DU153" i="11"/>
  <c r="EY152" i="11"/>
  <c r="EX152" i="11"/>
  <c r="EW152" i="11"/>
  <c r="EV152" i="11"/>
  <c r="EU152" i="11"/>
  <c r="ET152" i="11"/>
  <c r="ES152" i="11"/>
  <c r="ER152" i="11"/>
  <c r="EQ152" i="11"/>
  <c r="EP152" i="11"/>
  <c r="EO152" i="11"/>
  <c r="EN152" i="11"/>
  <c r="EM152" i="11"/>
  <c r="EL152" i="11"/>
  <c r="EK152" i="11"/>
  <c r="EJ152" i="11"/>
  <c r="EI152" i="11"/>
  <c r="EH152" i="11"/>
  <c r="EG152" i="11"/>
  <c r="EF152" i="11"/>
  <c r="EE152" i="11"/>
  <c r="ED152" i="11"/>
  <c r="EC152" i="11"/>
  <c r="EB152" i="11"/>
  <c r="EA152" i="11"/>
  <c r="DZ152" i="11"/>
  <c r="DY152" i="11"/>
  <c r="DX152" i="11"/>
  <c r="DW152" i="11"/>
  <c r="DV152" i="11"/>
  <c r="DU152" i="11"/>
  <c r="EY151" i="11"/>
  <c r="EX151" i="11"/>
  <c r="EW151" i="11"/>
  <c r="EV151" i="11"/>
  <c r="EU151" i="11"/>
  <c r="ET151" i="11"/>
  <c r="ES151" i="11"/>
  <c r="ER151" i="11"/>
  <c r="EQ151" i="11"/>
  <c r="EP151" i="11"/>
  <c r="EO151" i="11"/>
  <c r="EN151" i="11"/>
  <c r="EM151" i="11"/>
  <c r="EL151" i="11"/>
  <c r="EK151" i="11"/>
  <c r="EJ151" i="11"/>
  <c r="EI151" i="11"/>
  <c r="EH151" i="11"/>
  <c r="EG151" i="11"/>
  <c r="EF151" i="11"/>
  <c r="EE151" i="11"/>
  <c r="ED151" i="11"/>
  <c r="EC151" i="11"/>
  <c r="EB151" i="11"/>
  <c r="EA151" i="11"/>
  <c r="DZ151" i="11"/>
  <c r="DY151" i="11"/>
  <c r="DX151" i="11"/>
  <c r="DW151" i="11"/>
  <c r="DV151" i="11"/>
  <c r="DU151" i="11"/>
  <c r="EY150" i="11"/>
  <c r="EX150" i="11"/>
  <c r="EW150" i="11"/>
  <c r="EV150" i="11"/>
  <c r="EU150" i="11"/>
  <c r="ET150" i="11"/>
  <c r="ES150" i="11"/>
  <c r="ER150" i="11"/>
  <c r="EQ150" i="11"/>
  <c r="EP150" i="11"/>
  <c r="EO150" i="11"/>
  <c r="EN150" i="11"/>
  <c r="EM150" i="11"/>
  <c r="EL150" i="11"/>
  <c r="EK150" i="11"/>
  <c r="EJ150" i="11"/>
  <c r="EI150" i="11"/>
  <c r="EH150" i="11"/>
  <c r="EG150" i="11"/>
  <c r="EF150" i="11"/>
  <c r="EE150" i="11"/>
  <c r="ED150" i="11"/>
  <c r="EC150" i="11"/>
  <c r="EB150" i="11"/>
  <c r="EA150" i="11"/>
  <c r="DZ150" i="11"/>
  <c r="DY150" i="11"/>
  <c r="DX150" i="11"/>
  <c r="DW150" i="11"/>
  <c r="DV150" i="11"/>
  <c r="DU150" i="11"/>
  <c r="EY149" i="11"/>
  <c r="EX149" i="11"/>
  <c r="EW149" i="11"/>
  <c r="EV149" i="11"/>
  <c r="EU149" i="11"/>
  <c r="ET149" i="11"/>
  <c r="ES149" i="11"/>
  <c r="ER149" i="11"/>
  <c r="EQ149" i="11"/>
  <c r="EP149" i="11"/>
  <c r="EO149" i="11"/>
  <c r="EN149" i="11"/>
  <c r="EM149" i="11"/>
  <c r="EL149" i="11"/>
  <c r="EK149" i="11"/>
  <c r="EJ149" i="11"/>
  <c r="EI149" i="11"/>
  <c r="EH149" i="11"/>
  <c r="EG149" i="11"/>
  <c r="EF149" i="11"/>
  <c r="EE149" i="11"/>
  <c r="ED149" i="11"/>
  <c r="EC149" i="11"/>
  <c r="EB149" i="11"/>
  <c r="EA149" i="11"/>
  <c r="DZ149" i="11"/>
  <c r="DY149" i="11"/>
  <c r="DX149" i="11"/>
  <c r="DW149" i="11"/>
  <c r="DV149" i="11"/>
  <c r="DU149" i="11"/>
  <c r="EY148" i="11"/>
  <c r="EX148" i="11"/>
  <c r="EW148" i="11"/>
  <c r="EV148" i="11"/>
  <c r="EU148" i="11"/>
  <c r="ET148" i="11"/>
  <c r="ES148" i="11"/>
  <c r="ER148" i="11"/>
  <c r="EQ148" i="11"/>
  <c r="EP148" i="11"/>
  <c r="EO148" i="11"/>
  <c r="EN148" i="11"/>
  <c r="EM148" i="11"/>
  <c r="EL148" i="11"/>
  <c r="EK148" i="11"/>
  <c r="EJ148" i="11"/>
  <c r="EI148" i="11"/>
  <c r="EH148" i="11"/>
  <c r="EG148" i="11"/>
  <c r="EF148" i="11"/>
  <c r="EE148" i="11"/>
  <c r="ED148" i="11"/>
  <c r="EC148" i="11"/>
  <c r="EB148" i="11"/>
  <c r="EA148" i="11"/>
  <c r="DZ148" i="11"/>
  <c r="DY148" i="11"/>
  <c r="DX148" i="11"/>
  <c r="DW148" i="11"/>
  <c r="DV148" i="11"/>
  <c r="DU148" i="11"/>
  <c r="EY147" i="11"/>
  <c r="EX147" i="11"/>
  <c r="EW147" i="11"/>
  <c r="EV147" i="11"/>
  <c r="EU147" i="11"/>
  <c r="ET147" i="11"/>
  <c r="ES147" i="11"/>
  <c r="ER147" i="11"/>
  <c r="EQ147" i="11"/>
  <c r="EP147" i="11"/>
  <c r="EO147" i="11"/>
  <c r="EN147" i="11"/>
  <c r="EM147" i="11"/>
  <c r="EL147" i="11"/>
  <c r="EK147" i="11"/>
  <c r="EJ147" i="11"/>
  <c r="EI147" i="11"/>
  <c r="EH147" i="11"/>
  <c r="EG147" i="11"/>
  <c r="EF147" i="11"/>
  <c r="EE147" i="11"/>
  <c r="ED147" i="11"/>
  <c r="EC147" i="11"/>
  <c r="EB147" i="11"/>
  <c r="EA147" i="11"/>
  <c r="DZ147" i="11"/>
  <c r="DY147" i="11"/>
  <c r="DX147" i="11"/>
  <c r="DW147" i="11"/>
  <c r="DV147" i="11"/>
  <c r="DU147" i="11"/>
  <c r="EY146" i="11"/>
  <c r="EX146" i="11"/>
  <c r="EW146" i="11"/>
  <c r="EV146" i="11"/>
  <c r="EU146" i="11"/>
  <c r="ET146" i="11"/>
  <c r="ES146" i="11"/>
  <c r="ER146" i="11"/>
  <c r="EQ146" i="11"/>
  <c r="EP146" i="11"/>
  <c r="EO146" i="11"/>
  <c r="EN146" i="11"/>
  <c r="EM146" i="11"/>
  <c r="EL146" i="11"/>
  <c r="EK146" i="11"/>
  <c r="EJ146" i="11"/>
  <c r="EI146" i="11"/>
  <c r="EH146" i="11"/>
  <c r="EG146" i="11"/>
  <c r="EF146" i="11"/>
  <c r="EE146" i="11"/>
  <c r="ED146" i="11"/>
  <c r="EC146" i="11"/>
  <c r="EB146" i="11"/>
  <c r="EA146" i="11"/>
  <c r="DZ146" i="11"/>
  <c r="DY146" i="11"/>
  <c r="DX146" i="11"/>
  <c r="DW146" i="11"/>
  <c r="DV146" i="11"/>
  <c r="DU146" i="11"/>
  <c r="EY145" i="11"/>
  <c r="EX145" i="11"/>
  <c r="EW145" i="11"/>
  <c r="EV145" i="11"/>
  <c r="EU145" i="11"/>
  <c r="ET145" i="11"/>
  <c r="ES145" i="11"/>
  <c r="ER145" i="11"/>
  <c r="EQ145" i="11"/>
  <c r="EP145" i="11"/>
  <c r="EO145" i="11"/>
  <c r="EN145" i="11"/>
  <c r="EM145" i="11"/>
  <c r="EL145" i="11"/>
  <c r="EK145" i="11"/>
  <c r="EJ145" i="11"/>
  <c r="EI145" i="11"/>
  <c r="EH145" i="11"/>
  <c r="EG145" i="11"/>
  <c r="EF145" i="11"/>
  <c r="EE145" i="11"/>
  <c r="ED145" i="11"/>
  <c r="EC145" i="11"/>
  <c r="EB145" i="11"/>
  <c r="EA145" i="11"/>
  <c r="DZ145" i="11"/>
  <c r="DY145" i="11"/>
  <c r="DX145" i="11"/>
  <c r="DW145" i="11"/>
  <c r="DV145" i="11"/>
  <c r="DU145" i="11"/>
  <c r="EY144" i="11"/>
  <c r="EX144" i="11"/>
  <c r="EW144" i="11"/>
  <c r="EV144" i="11"/>
  <c r="EU144" i="11"/>
  <c r="ET144" i="11"/>
  <c r="ES144" i="11"/>
  <c r="ER144" i="11"/>
  <c r="EQ144" i="11"/>
  <c r="EP144" i="11"/>
  <c r="EO144" i="11"/>
  <c r="EN144" i="11"/>
  <c r="EM144" i="11"/>
  <c r="EL144" i="11"/>
  <c r="EK144" i="11"/>
  <c r="EJ144" i="11"/>
  <c r="EI144" i="11"/>
  <c r="EH144" i="11"/>
  <c r="EG144" i="11"/>
  <c r="EF144" i="11"/>
  <c r="EE144" i="11"/>
  <c r="ED144" i="11"/>
  <c r="EC144" i="11"/>
  <c r="EB144" i="11"/>
  <c r="EA144" i="11"/>
  <c r="DZ144" i="11"/>
  <c r="DY144" i="11"/>
  <c r="DX144" i="11"/>
  <c r="DW144" i="11"/>
  <c r="DV144" i="11"/>
  <c r="DU144" i="11"/>
  <c r="EY143" i="11"/>
  <c r="EX143" i="11"/>
  <c r="EW143" i="11"/>
  <c r="EV143" i="11"/>
  <c r="EU143" i="11"/>
  <c r="ET143" i="11"/>
  <c r="ES143" i="11"/>
  <c r="ER143" i="11"/>
  <c r="EQ143" i="11"/>
  <c r="EP143" i="11"/>
  <c r="EO143" i="11"/>
  <c r="EN143" i="11"/>
  <c r="EM143" i="11"/>
  <c r="EL143" i="11"/>
  <c r="EK143" i="11"/>
  <c r="EJ143" i="11"/>
  <c r="EI143" i="11"/>
  <c r="EH143" i="11"/>
  <c r="EG143" i="11"/>
  <c r="EF143" i="11"/>
  <c r="EE143" i="11"/>
  <c r="ED143" i="11"/>
  <c r="EC143" i="11"/>
  <c r="EB143" i="11"/>
  <c r="EA143" i="11"/>
  <c r="DZ143" i="11"/>
  <c r="DY143" i="11"/>
  <c r="DX143" i="11"/>
  <c r="DW143" i="11"/>
  <c r="DV143" i="11"/>
  <c r="DU143" i="11"/>
  <c r="EY142" i="11"/>
  <c r="EX142" i="11"/>
  <c r="EW142" i="11"/>
  <c r="EV142" i="11"/>
  <c r="EU142" i="11"/>
  <c r="ET142" i="11"/>
  <c r="ES142" i="11"/>
  <c r="ER142" i="11"/>
  <c r="EQ142" i="11"/>
  <c r="EP142" i="11"/>
  <c r="EO142" i="11"/>
  <c r="EN142" i="11"/>
  <c r="EM142" i="11"/>
  <c r="EL142" i="11"/>
  <c r="EK142" i="11"/>
  <c r="EJ142" i="11"/>
  <c r="EI142" i="11"/>
  <c r="EH142" i="11"/>
  <c r="EG142" i="11"/>
  <c r="EF142" i="11"/>
  <c r="EE142" i="11"/>
  <c r="ED142" i="11"/>
  <c r="EC142" i="11"/>
  <c r="EB142" i="11"/>
  <c r="EA142" i="11"/>
  <c r="DZ142" i="11"/>
  <c r="DY142" i="11"/>
  <c r="DX142" i="11"/>
  <c r="DW142" i="11"/>
  <c r="DV142" i="11"/>
  <c r="DU142" i="11"/>
  <c r="EY141" i="11"/>
  <c r="EX141" i="11"/>
  <c r="EW141" i="11"/>
  <c r="EV141" i="11"/>
  <c r="EZ158" i="11" s="1"/>
  <c r="EU141" i="11"/>
  <c r="ET141" i="11"/>
  <c r="ES141" i="11"/>
  <c r="ER141" i="11"/>
  <c r="EQ141" i="11"/>
  <c r="EP141" i="11"/>
  <c r="EO141" i="11"/>
  <c r="EN141" i="11"/>
  <c r="EM141" i="11"/>
  <c r="EL141" i="11"/>
  <c r="EK141" i="11"/>
  <c r="EJ141" i="11"/>
  <c r="EI141" i="11"/>
  <c r="EH141" i="11"/>
  <c r="EG141" i="11"/>
  <c r="EF141" i="11"/>
  <c r="EE141" i="11"/>
  <c r="ED141" i="11"/>
  <c r="EC141" i="11"/>
  <c r="EB141" i="11"/>
  <c r="EA141" i="11"/>
  <c r="DZ141" i="11"/>
  <c r="DY141" i="11"/>
  <c r="DX141" i="11"/>
  <c r="DW141" i="11"/>
  <c r="DV141" i="11"/>
  <c r="DU141" i="11"/>
  <c r="EY140" i="11"/>
  <c r="EX140" i="11"/>
  <c r="EW140" i="11"/>
  <c r="EV140" i="11"/>
  <c r="EU140" i="11"/>
  <c r="ET140" i="11"/>
  <c r="ES140" i="11"/>
  <c r="ER140" i="11"/>
  <c r="EQ140" i="11"/>
  <c r="EP140" i="11"/>
  <c r="EO140" i="11"/>
  <c r="EN140" i="11"/>
  <c r="EM140" i="11"/>
  <c r="EL140" i="11"/>
  <c r="EK140" i="11"/>
  <c r="EJ140" i="11"/>
  <c r="EI140" i="11"/>
  <c r="EH140" i="11"/>
  <c r="EG140" i="11"/>
  <c r="EF140" i="11"/>
  <c r="EE140" i="11"/>
  <c r="ED140" i="11"/>
  <c r="EC140" i="11"/>
  <c r="EB140" i="11"/>
  <c r="EA140" i="11"/>
  <c r="DZ140" i="11"/>
  <c r="DY140" i="11"/>
  <c r="DX140" i="11"/>
  <c r="DW140" i="11"/>
  <c r="DV140" i="11"/>
  <c r="DU140" i="11"/>
  <c r="EY139" i="11"/>
  <c r="EX139" i="11"/>
  <c r="EW139" i="11"/>
  <c r="EV139" i="11"/>
  <c r="EU139" i="11"/>
  <c r="ET139" i="11"/>
  <c r="ES139" i="11"/>
  <c r="ER139" i="11"/>
  <c r="EQ139" i="11"/>
  <c r="EP139" i="11"/>
  <c r="EO139" i="11"/>
  <c r="EN139" i="11"/>
  <c r="EM139" i="11"/>
  <c r="EL139" i="11"/>
  <c r="EK139" i="11"/>
  <c r="EJ139" i="11"/>
  <c r="EI139" i="11"/>
  <c r="EH139" i="11"/>
  <c r="EG139" i="11"/>
  <c r="EF139" i="11"/>
  <c r="EE139" i="11"/>
  <c r="ED139" i="11"/>
  <c r="EC139" i="11"/>
  <c r="EB139" i="11"/>
  <c r="EA139" i="11"/>
  <c r="DZ139" i="11"/>
  <c r="DY139" i="11"/>
  <c r="DX139" i="11"/>
  <c r="DW139" i="11"/>
  <c r="DV139" i="11"/>
  <c r="DU139" i="11"/>
  <c r="EY138" i="11"/>
  <c r="EX138" i="11"/>
  <c r="EW138" i="11"/>
  <c r="EV138" i="11"/>
  <c r="EU138" i="11"/>
  <c r="ET138" i="11"/>
  <c r="ES138" i="11"/>
  <c r="ER138" i="11"/>
  <c r="EQ138" i="11"/>
  <c r="EP138" i="11"/>
  <c r="EO138" i="11"/>
  <c r="EN138" i="11"/>
  <c r="EM138" i="11"/>
  <c r="EL138" i="11"/>
  <c r="EK138" i="11"/>
  <c r="EJ138" i="11"/>
  <c r="EI138" i="11"/>
  <c r="EH138" i="11"/>
  <c r="EG138" i="11"/>
  <c r="EF138" i="11"/>
  <c r="EE138" i="11"/>
  <c r="ED138" i="11"/>
  <c r="EC138" i="11"/>
  <c r="EB138" i="11"/>
  <c r="EA138" i="11"/>
  <c r="DZ138" i="11"/>
  <c r="DY138" i="11"/>
  <c r="DX138" i="11"/>
  <c r="DW138" i="11"/>
  <c r="DV138" i="11"/>
  <c r="DU138" i="11"/>
  <c r="EY137" i="11"/>
  <c r="EX137" i="11"/>
  <c r="EW137" i="11"/>
  <c r="EV137" i="11"/>
  <c r="EU137" i="11"/>
  <c r="ET137" i="11"/>
  <c r="ES137" i="11"/>
  <c r="ER137" i="11"/>
  <c r="EQ137" i="11"/>
  <c r="EP137" i="11"/>
  <c r="EO137" i="11"/>
  <c r="EN137" i="11"/>
  <c r="EM137" i="11"/>
  <c r="EL137" i="11"/>
  <c r="EK137" i="11"/>
  <c r="EJ137" i="11"/>
  <c r="EI137" i="11"/>
  <c r="EH137" i="11"/>
  <c r="EG137" i="11"/>
  <c r="EF137" i="11"/>
  <c r="EE137" i="11"/>
  <c r="ED137" i="11"/>
  <c r="EC137" i="11"/>
  <c r="EB137" i="11"/>
  <c r="EA137" i="11"/>
  <c r="DZ137" i="11"/>
  <c r="DY137" i="11"/>
  <c r="DX137" i="11"/>
  <c r="DW137" i="11"/>
  <c r="DV137" i="11"/>
  <c r="DU137" i="11"/>
  <c r="EY136" i="11"/>
  <c r="EX136" i="11"/>
  <c r="EW136" i="11"/>
  <c r="EV136" i="11"/>
  <c r="EU136" i="11"/>
  <c r="ET136" i="11"/>
  <c r="ES136" i="11"/>
  <c r="ER136" i="11"/>
  <c r="EQ136" i="11"/>
  <c r="EP136" i="11"/>
  <c r="EO136" i="11"/>
  <c r="EN136" i="11"/>
  <c r="EM136" i="11"/>
  <c r="EL136" i="11"/>
  <c r="EK136" i="11"/>
  <c r="EJ136" i="11"/>
  <c r="EI136" i="11"/>
  <c r="EH136" i="11"/>
  <c r="EG136" i="11"/>
  <c r="EF136" i="11"/>
  <c r="EE136" i="11"/>
  <c r="ED136" i="11"/>
  <c r="EC136" i="11"/>
  <c r="EB136" i="11"/>
  <c r="EA136" i="11"/>
  <c r="DZ136" i="11"/>
  <c r="DY136" i="11"/>
  <c r="DX136" i="11"/>
  <c r="DW136" i="11"/>
  <c r="DV136" i="11"/>
  <c r="DU136" i="11"/>
  <c r="EY135" i="11"/>
  <c r="EX135" i="11"/>
  <c r="EW135" i="11"/>
  <c r="EV135" i="11"/>
  <c r="EU135" i="11"/>
  <c r="ET135" i="11"/>
  <c r="ES135" i="11"/>
  <c r="ER135" i="11"/>
  <c r="EQ135" i="11"/>
  <c r="EP135" i="11"/>
  <c r="EO135" i="11"/>
  <c r="EN135" i="11"/>
  <c r="EM135" i="11"/>
  <c r="EL135" i="11"/>
  <c r="EK135" i="11"/>
  <c r="EJ135" i="11"/>
  <c r="EI135" i="11"/>
  <c r="EH135" i="11"/>
  <c r="EG135" i="11"/>
  <c r="EF135" i="11"/>
  <c r="EE135" i="11"/>
  <c r="ED135" i="11"/>
  <c r="EC135" i="11"/>
  <c r="EB135" i="11"/>
  <c r="EA135" i="11"/>
  <c r="DZ135" i="11"/>
  <c r="DY135" i="11"/>
  <c r="DX135" i="11"/>
  <c r="DW135" i="11"/>
  <c r="DV135" i="11"/>
  <c r="DU135" i="11"/>
  <c r="EY96" i="11"/>
  <c r="EX96" i="11"/>
  <c r="EW96" i="11"/>
  <c r="EV96" i="11"/>
  <c r="EU96" i="11"/>
  <c r="ET96" i="11"/>
  <c r="ES96" i="11"/>
  <c r="ER96" i="11"/>
  <c r="EQ96" i="11"/>
  <c r="EP96" i="11"/>
  <c r="EO96" i="11"/>
  <c r="EN96" i="11"/>
  <c r="EM96" i="11"/>
  <c r="EL96" i="11"/>
  <c r="EK96" i="11"/>
  <c r="EJ96" i="11"/>
  <c r="EI96" i="11"/>
  <c r="EH96" i="11"/>
  <c r="EG96" i="11"/>
  <c r="EF96" i="11"/>
  <c r="EE96" i="11"/>
  <c r="ED96" i="11"/>
  <c r="EC96" i="11"/>
  <c r="EB96" i="11"/>
  <c r="EA96" i="11"/>
  <c r="DZ96" i="11"/>
  <c r="DY96" i="11"/>
  <c r="DX96" i="11"/>
  <c r="DW96" i="11"/>
  <c r="DV96" i="11"/>
  <c r="DU96" i="11"/>
  <c r="EY95" i="11"/>
  <c r="EX95" i="11"/>
  <c r="EW95" i="11"/>
  <c r="EV95" i="11"/>
  <c r="EU95" i="11"/>
  <c r="ET95" i="11"/>
  <c r="ES95" i="11"/>
  <c r="ER95" i="11"/>
  <c r="EQ95" i="11"/>
  <c r="EP95" i="11"/>
  <c r="EO95" i="11"/>
  <c r="EN95" i="11"/>
  <c r="EM95" i="11"/>
  <c r="EL95" i="11"/>
  <c r="EK95" i="11"/>
  <c r="EJ95" i="11"/>
  <c r="EI95" i="11"/>
  <c r="EH95" i="11"/>
  <c r="EG95" i="11"/>
  <c r="EF95" i="11"/>
  <c r="EE95" i="11"/>
  <c r="ED95" i="11"/>
  <c r="EC95" i="11"/>
  <c r="EB95" i="11"/>
  <c r="EA95" i="11"/>
  <c r="DZ95" i="11"/>
  <c r="DY95" i="11"/>
  <c r="DX95" i="11"/>
  <c r="DW95" i="11"/>
  <c r="DV95" i="11"/>
  <c r="DU95" i="11"/>
  <c r="EY94" i="11"/>
  <c r="EX94" i="11"/>
  <c r="EW94" i="11"/>
  <c r="EV94" i="11"/>
  <c r="EU94" i="11"/>
  <c r="ET94" i="11"/>
  <c r="ES94" i="11"/>
  <c r="ER94" i="11"/>
  <c r="EQ94" i="11"/>
  <c r="EP94" i="11"/>
  <c r="EO94" i="11"/>
  <c r="EN94" i="11"/>
  <c r="EM94" i="11"/>
  <c r="EL94" i="11"/>
  <c r="EK94" i="11"/>
  <c r="EJ94" i="11"/>
  <c r="EI94" i="11"/>
  <c r="EH94" i="11"/>
  <c r="EG94" i="11"/>
  <c r="EF94" i="11"/>
  <c r="EE94" i="11"/>
  <c r="ED94" i="11"/>
  <c r="EC94" i="11"/>
  <c r="EB94" i="11"/>
  <c r="EA94" i="11"/>
  <c r="DZ94" i="11"/>
  <c r="DY94" i="11"/>
  <c r="DX94" i="11"/>
  <c r="DW94" i="11"/>
  <c r="DV94" i="11"/>
  <c r="DU94" i="11"/>
  <c r="EY93" i="11"/>
  <c r="EX93" i="11"/>
  <c r="EW93" i="11"/>
  <c r="EV93" i="11"/>
  <c r="EU93" i="11"/>
  <c r="ET93" i="11"/>
  <c r="ES93" i="11"/>
  <c r="ER93" i="11"/>
  <c r="EQ93" i="11"/>
  <c r="EP93" i="11"/>
  <c r="EO93" i="11"/>
  <c r="EN93" i="11"/>
  <c r="EM93" i="11"/>
  <c r="EL93" i="11"/>
  <c r="EK93" i="11"/>
  <c r="EJ93" i="11"/>
  <c r="EI93" i="11"/>
  <c r="EH93" i="11"/>
  <c r="EG93" i="11"/>
  <c r="EF93" i="11"/>
  <c r="EE93" i="11"/>
  <c r="ED93" i="11"/>
  <c r="EC93" i="11"/>
  <c r="EB93" i="11"/>
  <c r="EA93" i="11"/>
  <c r="DZ93" i="11"/>
  <c r="DY93" i="11"/>
  <c r="DX93" i="11"/>
  <c r="DW93" i="11"/>
  <c r="DV93" i="11"/>
  <c r="DU93" i="11"/>
  <c r="EY92" i="11"/>
  <c r="EX92" i="11"/>
  <c r="EW92" i="11"/>
  <c r="EV92" i="11"/>
  <c r="EU92" i="11"/>
  <c r="ET92" i="11"/>
  <c r="ES92" i="11"/>
  <c r="ER92" i="11"/>
  <c r="EQ92" i="11"/>
  <c r="EP92" i="11"/>
  <c r="EO92" i="11"/>
  <c r="EN92" i="11"/>
  <c r="EM92" i="11"/>
  <c r="EL92" i="11"/>
  <c r="EK92" i="11"/>
  <c r="EJ92" i="11"/>
  <c r="EI92" i="11"/>
  <c r="EH92" i="11"/>
  <c r="EG92" i="11"/>
  <c r="EF92" i="11"/>
  <c r="EE92" i="11"/>
  <c r="ED92" i="11"/>
  <c r="EC92" i="11"/>
  <c r="EB92" i="11"/>
  <c r="EA92" i="11"/>
  <c r="DZ92" i="11"/>
  <c r="DY92" i="11"/>
  <c r="DX92" i="11"/>
  <c r="DW92" i="11"/>
  <c r="DV92" i="11"/>
  <c r="DU92" i="11"/>
  <c r="EY91" i="11"/>
  <c r="EX91" i="11"/>
  <c r="EW91" i="11"/>
  <c r="EV91" i="11"/>
  <c r="EU91" i="11"/>
  <c r="ET91" i="11"/>
  <c r="ES91" i="11"/>
  <c r="ER91" i="11"/>
  <c r="EQ91" i="11"/>
  <c r="EP91" i="11"/>
  <c r="EO91" i="11"/>
  <c r="EN91" i="11"/>
  <c r="EM91" i="11"/>
  <c r="EL91" i="11"/>
  <c r="EK91" i="11"/>
  <c r="EJ91" i="11"/>
  <c r="EI91" i="11"/>
  <c r="EH91" i="11"/>
  <c r="EG91" i="11"/>
  <c r="EF91" i="11"/>
  <c r="EE91" i="11"/>
  <c r="ED91" i="11"/>
  <c r="EC91" i="11"/>
  <c r="EB91" i="11"/>
  <c r="EA91" i="11"/>
  <c r="DZ91" i="11"/>
  <c r="DY91" i="11"/>
  <c r="DX91" i="11"/>
  <c r="DW91" i="11"/>
  <c r="DV91" i="11"/>
  <c r="DU91" i="11"/>
  <c r="EY90" i="11"/>
  <c r="EX90" i="11"/>
  <c r="EW90" i="11"/>
  <c r="EV90" i="11"/>
  <c r="EU90" i="11"/>
  <c r="ET90" i="11"/>
  <c r="ES90" i="11"/>
  <c r="ER90" i="11"/>
  <c r="EQ90" i="11"/>
  <c r="EP90" i="11"/>
  <c r="EO90" i="11"/>
  <c r="EN90" i="11"/>
  <c r="EM90" i="11"/>
  <c r="EL90" i="11"/>
  <c r="EK90" i="11"/>
  <c r="EJ90" i="11"/>
  <c r="EI90" i="11"/>
  <c r="EH90" i="11"/>
  <c r="EG90" i="11"/>
  <c r="EF90" i="11"/>
  <c r="EE90" i="11"/>
  <c r="ED90" i="11"/>
  <c r="EC90" i="11"/>
  <c r="EB90" i="11"/>
  <c r="EA90" i="11"/>
  <c r="DZ90" i="11"/>
  <c r="DY90" i="11"/>
  <c r="DX90" i="11"/>
  <c r="DW90" i="11"/>
  <c r="DV90" i="11"/>
  <c r="DU90" i="11"/>
  <c r="EY89" i="11"/>
  <c r="EX89" i="11"/>
  <c r="EW89" i="11"/>
  <c r="EV89" i="11"/>
  <c r="EU89" i="11"/>
  <c r="ET89" i="11"/>
  <c r="ES89" i="11"/>
  <c r="ER89" i="11"/>
  <c r="EQ89" i="11"/>
  <c r="EP89" i="11"/>
  <c r="EO89" i="11"/>
  <c r="EN89" i="11"/>
  <c r="EM89" i="11"/>
  <c r="EL89" i="11"/>
  <c r="EK89" i="11"/>
  <c r="EJ89" i="11"/>
  <c r="EI89" i="11"/>
  <c r="EH89" i="11"/>
  <c r="EG89" i="11"/>
  <c r="EF89" i="11"/>
  <c r="EE89" i="11"/>
  <c r="ED89" i="11"/>
  <c r="EC89" i="11"/>
  <c r="EB89" i="11"/>
  <c r="EA89" i="11"/>
  <c r="DZ89" i="11"/>
  <c r="DY89" i="11"/>
  <c r="DX89" i="11"/>
  <c r="DW89" i="11"/>
  <c r="DV89" i="11"/>
  <c r="DU89" i="11"/>
  <c r="EY88" i="11"/>
  <c r="EX88" i="11"/>
  <c r="EW88" i="11"/>
  <c r="EV88" i="11"/>
  <c r="EU88" i="11"/>
  <c r="ET88" i="11"/>
  <c r="ES88" i="11"/>
  <c r="ER88" i="11"/>
  <c r="EQ88" i="11"/>
  <c r="EP88" i="11"/>
  <c r="EO88" i="11"/>
  <c r="EN88" i="11"/>
  <c r="EM88" i="11"/>
  <c r="EL88" i="11"/>
  <c r="EK88" i="11"/>
  <c r="EJ88" i="11"/>
  <c r="EI88" i="11"/>
  <c r="EH88" i="11"/>
  <c r="EG88" i="11"/>
  <c r="EF88" i="11"/>
  <c r="EE88" i="11"/>
  <c r="ED88" i="11"/>
  <c r="EC88" i="11"/>
  <c r="EB88" i="11"/>
  <c r="EA88" i="11"/>
  <c r="DZ88" i="11"/>
  <c r="DY88" i="11"/>
  <c r="DX88" i="11"/>
  <c r="DW88" i="11"/>
  <c r="DV88" i="11"/>
  <c r="DU88" i="11"/>
  <c r="EY87" i="11"/>
  <c r="EX87" i="11"/>
  <c r="EW87" i="11"/>
  <c r="EV87" i="11"/>
  <c r="EU87" i="11"/>
  <c r="ET87" i="11"/>
  <c r="ES87" i="11"/>
  <c r="ER87" i="11"/>
  <c r="EQ87" i="11"/>
  <c r="EP87" i="11"/>
  <c r="EO87" i="11"/>
  <c r="EN87" i="11"/>
  <c r="EM87" i="11"/>
  <c r="EL87" i="11"/>
  <c r="EK87" i="11"/>
  <c r="EJ87" i="11"/>
  <c r="EI87" i="11"/>
  <c r="EH87" i="11"/>
  <c r="EG87" i="11"/>
  <c r="EF87" i="11"/>
  <c r="EE87" i="11"/>
  <c r="ED87" i="11"/>
  <c r="EC87" i="11"/>
  <c r="EB87" i="11"/>
  <c r="EA87" i="11"/>
  <c r="DZ87" i="11"/>
  <c r="DY87" i="11"/>
  <c r="DX87" i="11"/>
  <c r="DW87" i="11"/>
  <c r="DV87" i="11"/>
  <c r="DU87" i="11"/>
  <c r="EY86" i="11"/>
  <c r="EX86" i="11"/>
  <c r="EW86" i="11"/>
  <c r="EV86" i="11"/>
  <c r="EU86" i="11"/>
  <c r="ET86" i="11"/>
  <c r="ES86" i="11"/>
  <c r="ER86" i="11"/>
  <c r="EQ86" i="11"/>
  <c r="EP86" i="11"/>
  <c r="EO86" i="11"/>
  <c r="EN86" i="11"/>
  <c r="EM86" i="11"/>
  <c r="EL86" i="11"/>
  <c r="EK86" i="11"/>
  <c r="EJ86" i="11"/>
  <c r="EI86" i="11"/>
  <c r="EH86" i="11"/>
  <c r="EG86" i="11"/>
  <c r="EF86" i="11"/>
  <c r="EE86" i="11"/>
  <c r="ED86" i="11"/>
  <c r="EC86" i="11"/>
  <c r="EB86" i="11"/>
  <c r="EA86" i="11"/>
  <c r="DZ86" i="11"/>
  <c r="DY86" i="11"/>
  <c r="DX86" i="11"/>
  <c r="DW86" i="11"/>
  <c r="DV86" i="11"/>
  <c r="DU86" i="11"/>
  <c r="EY85" i="11"/>
  <c r="EX85" i="11"/>
  <c r="EW85" i="11"/>
  <c r="EV85" i="11"/>
  <c r="EU85" i="11"/>
  <c r="ET85" i="11"/>
  <c r="ES85" i="11"/>
  <c r="ER85" i="11"/>
  <c r="EQ85" i="11"/>
  <c r="EP85" i="11"/>
  <c r="EO85" i="11"/>
  <c r="EN85" i="11"/>
  <c r="EM85" i="11"/>
  <c r="EL85" i="11"/>
  <c r="EK85" i="11"/>
  <c r="EJ85" i="11"/>
  <c r="EI85" i="11"/>
  <c r="EH85" i="11"/>
  <c r="EG85" i="11"/>
  <c r="EF85" i="11"/>
  <c r="EE85" i="11"/>
  <c r="ED85" i="11"/>
  <c r="EC85" i="11"/>
  <c r="EB85" i="11"/>
  <c r="EA85" i="11"/>
  <c r="DZ85" i="11"/>
  <c r="DY85" i="11"/>
  <c r="DX85" i="11"/>
  <c r="DW85" i="11"/>
  <c r="DV85" i="11"/>
  <c r="DU85" i="11"/>
  <c r="EY84" i="11"/>
  <c r="EX84" i="11"/>
  <c r="EW84" i="11"/>
  <c r="EV84" i="11"/>
  <c r="EU84" i="11"/>
  <c r="ET84" i="11"/>
  <c r="ES84" i="11"/>
  <c r="ER84" i="11"/>
  <c r="EQ84" i="11"/>
  <c r="EP84" i="11"/>
  <c r="EO84" i="11"/>
  <c r="EN84" i="11"/>
  <c r="EM84" i="11"/>
  <c r="EL84" i="11"/>
  <c r="EK84" i="11"/>
  <c r="EJ84" i="11"/>
  <c r="EI84" i="11"/>
  <c r="EH84" i="11"/>
  <c r="EG84" i="11"/>
  <c r="EF84" i="11"/>
  <c r="EE84" i="11"/>
  <c r="ED84" i="11"/>
  <c r="EC84" i="11"/>
  <c r="EB84" i="11"/>
  <c r="EA84" i="11"/>
  <c r="DZ84" i="11"/>
  <c r="DY84" i="11"/>
  <c r="DX84" i="11"/>
  <c r="DW84" i="11"/>
  <c r="DV84" i="11"/>
  <c r="DU84" i="11"/>
  <c r="EY83" i="11"/>
  <c r="EX83" i="11"/>
  <c r="EW83" i="11"/>
  <c r="EV83" i="11"/>
  <c r="EU83" i="11"/>
  <c r="ET83" i="11"/>
  <c r="ES83" i="11"/>
  <c r="ER83" i="11"/>
  <c r="EQ83" i="11"/>
  <c r="EP83" i="11"/>
  <c r="EO83" i="11"/>
  <c r="EN83" i="11"/>
  <c r="EM83" i="11"/>
  <c r="EL83" i="11"/>
  <c r="EK83" i="11"/>
  <c r="EJ83" i="11"/>
  <c r="EI83" i="11"/>
  <c r="EH83" i="11"/>
  <c r="EG83" i="11"/>
  <c r="EF83" i="11"/>
  <c r="EE83" i="11"/>
  <c r="ED83" i="11"/>
  <c r="EC83" i="11"/>
  <c r="EB83" i="11"/>
  <c r="EA83" i="11"/>
  <c r="DZ83" i="11"/>
  <c r="DY83" i="11"/>
  <c r="DX83" i="11"/>
  <c r="DW83" i="11"/>
  <c r="DV83" i="11"/>
  <c r="DU83" i="11"/>
  <c r="EY82" i="11"/>
  <c r="EX82" i="11"/>
  <c r="EW82" i="11"/>
  <c r="EV82" i="11"/>
  <c r="EU82" i="11"/>
  <c r="ET82" i="11"/>
  <c r="ES82" i="11"/>
  <c r="ER82" i="11"/>
  <c r="EQ82" i="11"/>
  <c r="EP82" i="11"/>
  <c r="EO82" i="11"/>
  <c r="EN82" i="11"/>
  <c r="EM82" i="11"/>
  <c r="EL82" i="11"/>
  <c r="EK82" i="11"/>
  <c r="EJ82" i="11"/>
  <c r="EI82" i="11"/>
  <c r="EH82" i="11"/>
  <c r="EG82" i="11"/>
  <c r="EF82" i="11"/>
  <c r="EE82" i="11"/>
  <c r="ED82" i="11"/>
  <c r="EC82" i="11"/>
  <c r="EB82" i="11"/>
  <c r="EA82" i="11"/>
  <c r="DZ82" i="11"/>
  <c r="DY82" i="11"/>
  <c r="DX82" i="11"/>
  <c r="DW82" i="11"/>
  <c r="DV82" i="11"/>
  <c r="DU82" i="11"/>
  <c r="EY81" i="11"/>
  <c r="EX81" i="11"/>
  <c r="EW81" i="11"/>
  <c r="EV81" i="11"/>
  <c r="EU81" i="11"/>
  <c r="ET81" i="11"/>
  <c r="ES81" i="11"/>
  <c r="ER81" i="11"/>
  <c r="EQ81" i="11"/>
  <c r="EP81" i="11"/>
  <c r="EO81" i="11"/>
  <c r="EN81" i="11"/>
  <c r="EM81" i="11"/>
  <c r="EL81" i="11"/>
  <c r="EK81" i="11"/>
  <c r="EJ81" i="11"/>
  <c r="EI81" i="11"/>
  <c r="EH81" i="11"/>
  <c r="EG81" i="11"/>
  <c r="EF81" i="11"/>
  <c r="EE81" i="11"/>
  <c r="ED81" i="11"/>
  <c r="EC81" i="11"/>
  <c r="EB81" i="11"/>
  <c r="EA81" i="11"/>
  <c r="DZ81" i="11"/>
  <c r="DY81" i="11"/>
  <c r="DX81" i="11"/>
  <c r="DW81" i="11"/>
  <c r="DV81" i="11"/>
  <c r="DU81" i="11"/>
  <c r="EY80" i="11"/>
  <c r="EX80" i="11"/>
  <c r="EW80" i="11"/>
  <c r="EV80" i="11"/>
  <c r="EU80" i="11"/>
  <c r="ET80" i="11"/>
  <c r="ES80" i="11"/>
  <c r="ER80" i="11"/>
  <c r="EQ80" i="11"/>
  <c r="EP80" i="11"/>
  <c r="EO80" i="11"/>
  <c r="EN80" i="11"/>
  <c r="EM80" i="11"/>
  <c r="EL80" i="11"/>
  <c r="EK80" i="11"/>
  <c r="EJ80" i="11"/>
  <c r="EI80" i="11"/>
  <c r="EH80" i="11"/>
  <c r="EG80" i="11"/>
  <c r="EF80" i="11"/>
  <c r="EE80" i="11"/>
  <c r="ED80" i="11"/>
  <c r="EC80" i="11"/>
  <c r="EB80" i="11"/>
  <c r="EA80" i="11"/>
  <c r="DZ80" i="11"/>
  <c r="DY80" i="11"/>
  <c r="DX80" i="11"/>
  <c r="DW80" i="11"/>
  <c r="DV80" i="11"/>
  <c r="DU80" i="11"/>
  <c r="EY79" i="11"/>
  <c r="EX79" i="11"/>
  <c r="EW79" i="11"/>
  <c r="EV79" i="11"/>
  <c r="EU79" i="11"/>
  <c r="ET79" i="11"/>
  <c r="ES79" i="11"/>
  <c r="ER79" i="11"/>
  <c r="EQ79" i="11"/>
  <c r="EP79" i="11"/>
  <c r="EO79" i="11"/>
  <c r="EN79" i="11"/>
  <c r="EM79" i="11"/>
  <c r="EL79" i="11"/>
  <c r="EK79" i="11"/>
  <c r="EJ79" i="11"/>
  <c r="EI79" i="11"/>
  <c r="EH79" i="11"/>
  <c r="EG79" i="11"/>
  <c r="EF79" i="11"/>
  <c r="EE79" i="11"/>
  <c r="ED79" i="11"/>
  <c r="EC79" i="11"/>
  <c r="EB79" i="11"/>
  <c r="EA79" i="11"/>
  <c r="DZ79" i="11"/>
  <c r="DY79" i="11"/>
  <c r="DX79" i="11"/>
  <c r="DW79" i="11"/>
  <c r="DV79" i="11"/>
  <c r="DU79" i="11"/>
  <c r="EY78" i="11"/>
  <c r="EX78" i="11"/>
  <c r="EW78" i="11"/>
  <c r="EV78" i="11"/>
  <c r="EU78" i="11"/>
  <c r="ET78" i="11"/>
  <c r="ES78" i="11"/>
  <c r="ER78" i="11"/>
  <c r="EQ78" i="11"/>
  <c r="EP78" i="11"/>
  <c r="EO78" i="11"/>
  <c r="EN78" i="11"/>
  <c r="EM78" i="11"/>
  <c r="EL78" i="11"/>
  <c r="EK78" i="11"/>
  <c r="EJ78" i="11"/>
  <c r="EI78" i="11"/>
  <c r="EH78" i="11"/>
  <c r="EG78" i="11"/>
  <c r="EF78" i="11"/>
  <c r="EE78" i="11"/>
  <c r="ED78" i="11"/>
  <c r="EC78" i="11"/>
  <c r="EB78" i="11"/>
  <c r="EA78" i="11"/>
  <c r="DZ78" i="11"/>
  <c r="DY78" i="11"/>
  <c r="DX78" i="11"/>
  <c r="DW78" i="11"/>
  <c r="DV78" i="11"/>
  <c r="DU78" i="11"/>
  <c r="EY77" i="11"/>
  <c r="EX77" i="11"/>
  <c r="EW77" i="11"/>
  <c r="EV77" i="11"/>
  <c r="EU77" i="11"/>
  <c r="ET77" i="11"/>
  <c r="ES77" i="11"/>
  <c r="ER77" i="11"/>
  <c r="EQ77" i="11"/>
  <c r="EP77" i="11"/>
  <c r="EO77" i="11"/>
  <c r="EN77" i="11"/>
  <c r="EM77" i="11"/>
  <c r="EL77" i="11"/>
  <c r="EK77" i="11"/>
  <c r="EJ77" i="11"/>
  <c r="EI77" i="11"/>
  <c r="EH77" i="11"/>
  <c r="EG77" i="11"/>
  <c r="EF77" i="11"/>
  <c r="EE77" i="11"/>
  <c r="ED77" i="11"/>
  <c r="EC77" i="11"/>
  <c r="EB77" i="11"/>
  <c r="EA77" i="11"/>
  <c r="DZ77" i="11"/>
  <c r="DY77" i="11"/>
  <c r="DX77" i="11"/>
  <c r="DW77" i="11"/>
  <c r="DV77" i="11"/>
  <c r="DU77" i="11"/>
  <c r="EY76" i="11"/>
  <c r="EX76" i="11"/>
  <c r="EW76" i="11"/>
  <c r="EV76" i="11"/>
  <c r="EU76" i="11"/>
  <c r="ET76" i="11"/>
  <c r="ES76" i="11"/>
  <c r="ER76" i="11"/>
  <c r="EQ76" i="11"/>
  <c r="EP76" i="11"/>
  <c r="EO76" i="11"/>
  <c r="EN76" i="11"/>
  <c r="EM76" i="11"/>
  <c r="EL76" i="11"/>
  <c r="EK76" i="11"/>
  <c r="EJ76" i="11"/>
  <c r="EI76" i="11"/>
  <c r="EH76" i="11"/>
  <c r="EG76" i="11"/>
  <c r="EF76" i="11"/>
  <c r="EE76" i="11"/>
  <c r="ED76" i="11"/>
  <c r="EC76" i="11"/>
  <c r="EB76" i="11"/>
  <c r="EA76" i="11"/>
  <c r="DZ76" i="11"/>
  <c r="DY76" i="11"/>
  <c r="DX76" i="11"/>
  <c r="DW76" i="11"/>
  <c r="DV76" i="11"/>
  <c r="DU76" i="11"/>
  <c r="EY75" i="11"/>
  <c r="EX75" i="11"/>
  <c r="EW75" i="11"/>
  <c r="EV75" i="11"/>
  <c r="EU75" i="11"/>
  <c r="ET75" i="11"/>
  <c r="ES75" i="11"/>
  <c r="ER75" i="11"/>
  <c r="EQ75" i="11"/>
  <c r="EP75" i="11"/>
  <c r="EO75" i="11"/>
  <c r="EN75" i="11"/>
  <c r="EM75" i="11"/>
  <c r="EL75" i="11"/>
  <c r="EK75" i="11"/>
  <c r="EJ75" i="11"/>
  <c r="EI75" i="11"/>
  <c r="EH75" i="11"/>
  <c r="EG75" i="11"/>
  <c r="EF75" i="11"/>
  <c r="EE75" i="11"/>
  <c r="ED75" i="11"/>
  <c r="EC75" i="11"/>
  <c r="EB75" i="11"/>
  <c r="EA75" i="11"/>
  <c r="DZ75" i="11"/>
  <c r="DY75" i="11"/>
  <c r="DX75" i="11"/>
  <c r="DW75" i="11"/>
  <c r="DV75" i="11"/>
  <c r="DU75" i="11"/>
  <c r="EY74" i="11"/>
  <c r="EX74" i="11"/>
  <c r="EW74" i="11"/>
  <c r="EV74" i="11"/>
  <c r="EU74" i="11"/>
  <c r="ET74" i="11"/>
  <c r="ES74" i="11"/>
  <c r="ER74" i="11"/>
  <c r="EQ74" i="11"/>
  <c r="EP74" i="11"/>
  <c r="EO74" i="11"/>
  <c r="EN74" i="11"/>
  <c r="EM74" i="11"/>
  <c r="EL74" i="11"/>
  <c r="EK74" i="11"/>
  <c r="EJ74" i="11"/>
  <c r="EI74" i="11"/>
  <c r="EH74" i="11"/>
  <c r="EG74" i="11"/>
  <c r="EF74" i="11"/>
  <c r="EE74" i="11"/>
  <c r="ED74" i="11"/>
  <c r="EC74" i="11"/>
  <c r="EB74" i="11"/>
  <c r="EA74" i="11"/>
  <c r="DZ74" i="11"/>
  <c r="DY74" i="11"/>
  <c r="DX74" i="11"/>
  <c r="DW74" i="11"/>
  <c r="DV74" i="11"/>
  <c r="DU74" i="11"/>
  <c r="EY73" i="11"/>
  <c r="EX73" i="11"/>
  <c r="EW73" i="11"/>
  <c r="EV73" i="11"/>
  <c r="EU73" i="11"/>
  <c r="ET73" i="11"/>
  <c r="ES73" i="11"/>
  <c r="ER73" i="11"/>
  <c r="EQ73" i="11"/>
  <c r="EP73" i="11"/>
  <c r="EO73" i="11"/>
  <c r="EN73" i="11"/>
  <c r="EM73" i="11"/>
  <c r="EL73" i="11"/>
  <c r="EK73" i="11"/>
  <c r="EJ73" i="11"/>
  <c r="EI73" i="11"/>
  <c r="EH73" i="11"/>
  <c r="EG73" i="11"/>
  <c r="EF73" i="11"/>
  <c r="EE73" i="11"/>
  <c r="ED73" i="11"/>
  <c r="EC73" i="11"/>
  <c r="EB73" i="11"/>
  <c r="EA73" i="11"/>
  <c r="DZ73" i="11"/>
  <c r="DY73" i="11"/>
  <c r="DX73" i="11"/>
  <c r="DW73" i="11"/>
  <c r="DV73" i="11"/>
  <c r="DU73" i="11"/>
  <c r="EZ96" i="11" s="1"/>
  <c r="CS376" i="11"/>
  <c r="CR376" i="11"/>
  <c r="CQ376" i="11"/>
  <c r="CP376" i="11"/>
  <c r="CO376" i="11"/>
  <c r="CN376" i="11"/>
  <c r="CM376" i="11"/>
  <c r="CL376" i="11"/>
  <c r="CK376" i="11"/>
  <c r="CJ376" i="11"/>
  <c r="CI376" i="11"/>
  <c r="CH376" i="11"/>
  <c r="CG376" i="11"/>
  <c r="CF376" i="11"/>
  <c r="CE376" i="11"/>
  <c r="CD376" i="11"/>
  <c r="CC376" i="11"/>
  <c r="CB376" i="11"/>
  <c r="CA376" i="11"/>
  <c r="BZ376" i="11"/>
  <c r="BY376" i="11"/>
  <c r="BX376" i="11"/>
  <c r="BW376" i="11"/>
  <c r="BV376" i="11"/>
  <c r="BU376" i="11"/>
  <c r="BT376" i="11"/>
  <c r="BS376" i="11"/>
  <c r="BR376" i="11"/>
  <c r="BQ376" i="11"/>
  <c r="BP376" i="11"/>
  <c r="BO376" i="11"/>
  <c r="CR345" i="11"/>
  <c r="CQ345" i="11"/>
  <c r="CP345" i="11"/>
  <c r="CO345" i="11"/>
  <c r="CN345" i="11"/>
  <c r="CM345" i="11"/>
  <c r="CL345" i="11"/>
  <c r="CK345" i="11"/>
  <c r="CJ345" i="11"/>
  <c r="CI345" i="11"/>
  <c r="CH345" i="11"/>
  <c r="CG345" i="11"/>
  <c r="CF345" i="11"/>
  <c r="CE345" i="11"/>
  <c r="CD345" i="11"/>
  <c r="CC345" i="11"/>
  <c r="CB345" i="11"/>
  <c r="CA345" i="11"/>
  <c r="BZ345" i="11"/>
  <c r="BY345" i="11"/>
  <c r="BX345" i="11"/>
  <c r="BW345" i="11"/>
  <c r="BV345" i="11"/>
  <c r="BU345" i="11"/>
  <c r="BT345" i="11"/>
  <c r="BS345" i="11"/>
  <c r="BR345" i="11"/>
  <c r="BQ345" i="11"/>
  <c r="BP345" i="11"/>
  <c r="BO345" i="11"/>
  <c r="CS314" i="11"/>
  <c r="CR314" i="11"/>
  <c r="CQ314" i="11"/>
  <c r="CP314" i="11"/>
  <c r="CO314" i="11"/>
  <c r="CN314" i="11"/>
  <c r="CM314" i="11"/>
  <c r="CL314" i="11"/>
  <c r="CK314" i="11"/>
  <c r="CJ314" i="11"/>
  <c r="CI314" i="11"/>
  <c r="CH314" i="11"/>
  <c r="CG314" i="11"/>
  <c r="CF314" i="11"/>
  <c r="CE314" i="11"/>
  <c r="CD314" i="11"/>
  <c r="CC314" i="11"/>
  <c r="CB314" i="11"/>
  <c r="CA314" i="11"/>
  <c r="BZ314" i="11"/>
  <c r="BY314" i="11"/>
  <c r="BX314" i="11"/>
  <c r="BW314" i="11"/>
  <c r="BV314" i="11"/>
  <c r="BU314" i="11"/>
  <c r="BT314" i="11"/>
  <c r="BS314" i="11"/>
  <c r="BR314" i="11"/>
  <c r="BQ314" i="11"/>
  <c r="BP314" i="11"/>
  <c r="BO314" i="11"/>
  <c r="CR283" i="11"/>
  <c r="CQ283" i="11"/>
  <c r="CP283" i="11"/>
  <c r="CO283" i="11"/>
  <c r="CN283" i="11"/>
  <c r="CM283" i="11"/>
  <c r="CL283" i="11"/>
  <c r="CK283" i="11"/>
  <c r="CJ283" i="11"/>
  <c r="CI283" i="11"/>
  <c r="CH283" i="11"/>
  <c r="CG283" i="11"/>
  <c r="CF283" i="11"/>
  <c r="CE283" i="11"/>
  <c r="CD283" i="11"/>
  <c r="CC283" i="11"/>
  <c r="CB283" i="11"/>
  <c r="CA283" i="11"/>
  <c r="BZ283" i="11"/>
  <c r="BY283" i="11"/>
  <c r="BX283" i="11"/>
  <c r="BW283" i="11"/>
  <c r="BV283" i="11"/>
  <c r="BU283" i="11"/>
  <c r="BT283" i="11"/>
  <c r="BS283" i="11"/>
  <c r="BR283" i="11"/>
  <c r="BQ283" i="11"/>
  <c r="BP283" i="11"/>
  <c r="BO283" i="11"/>
  <c r="CS252" i="11"/>
  <c r="CR252" i="11"/>
  <c r="CQ252" i="11"/>
  <c r="CP252" i="11"/>
  <c r="CO252" i="11"/>
  <c r="CN252" i="11"/>
  <c r="CM252" i="11"/>
  <c r="CL252" i="11"/>
  <c r="CK252" i="11"/>
  <c r="CJ252" i="11"/>
  <c r="CI252" i="11"/>
  <c r="CH252" i="11"/>
  <c r="CG252" i="11"/>
  <c r="CF252" i="11"/>
  <c r="CE252" i="11"/>
  <c r="CD252" i="11"/>
  <c r="CC252" i="11"/>
  <c r="CB252" i="11"/>
  <c r="CA252" i="11"/>
  <c r="BZ252" i="11"/>
  <c r="BY252" i="11"/>
  <c r="BX252" i="11"/>
  <c r="BW252" i="11"/>
  <c r="BV252" i="11"/>
  <c r="BU252" i="11"/>
  <c r="BT252" i="11"/>
  <c r="BS252" i="11"/>
  <c r="BR252" i="11"/>
  <c r="BQ252" i="11"/>
  <c r="BP252" i="11"/>
  <c r="BO252" i="11"/>
  <c r="CS221" i="11"/>
  <c r="CR221" i="11"/>
  <c r="CQ221" i="11"/>
  <c r="CP221" i="11"/>
  <c r="CO221" i="11"/>
  <c r="CN221" i="11"/>
  <c r="CM221" i="11"/>
  <c r="CL221" i="11"/>
  <c r="CK221" i="11"/>
  <c r="CJ221" i="11"/>
  <c r="CI221" i="11"/>
  <c r="CH221" i="11"/>
  <c r="CG221" i="11"/>
  <c r="CF221" i="11"/>
  <c r="CE221" i="11"/>
  <c r="CD221" i="11"/>
  <c r="CC221" i="11"/>
  <c r="CB221" i="11"/>
  <c r="CA221" i="11"/>
  <c r="BZ221" i="11"/>
  <c r="BY221" i="11"/>
  <c r="BX221" i="11"/>
  <c r="BW221" i="11"/>
  <c r="BV221" i="11"/>
  <c r="BU221" i="11"/>
  <c r="BT221" i="11"/>
  <c r="BS221" i="11"/>
  <c r="BR221" i="11"/>
  <c r="BQ221" i="11"/>
  <c r="BP221" i="11"/>
  <c r="BO221" i="11"/>
  <c r="CR190" i="11"/>
  <c r="CQ190" i="11"/>
  <c r="CP190" i="11"/>
  <c r="CO190" i="11"/>
  <c r="CN190" i="11"/>
  <c r="CM190" i="11"/>
  <c r="CL190" i="11"/>
  <c r="CK190" i="11"/>
  <c r="CJ190" i="11"/>
  <c r="CI190" i="11"/>
  <c r="CH190" i="11"/>
  <c r="CG190" i="11"/>
  <c r="CF190" i="11"/>
  <c r="CE190" i="11"/>
  <c r="CD190" i="11"/>
  <c r="CC190" i="11"/>
  <c r="CB190" i="11"/>
  <c r="CA190" i="11"/>
  <c r="BZ190" i="11"/>
  <c r="BY190" i="11"/>
  <c r="BX190" i="11"/>
  <c r="BW190" i="11"/>
  <c r="BV190" i="11"/>
  <c r="BU190" i="11"/>
  <c r="BT190" i="11"/>
  <c r="BS190" i="11"/>
  <c r="BR190" i="11"/>
  <c r="BQ190" i="11"/>
  <c r="BP190" i="11"/>
  <c r="BO190" i="11"/>
  <c r="CS159" i="11"/>
  <c r="CR159" i="11"/>
  <c r="CQ159" i="11"/>
  <c r="CP159" i="11"/>
  <c r="CO159" i="11"/>
  <c r="CN159" i="11"/>
  <c r="CM159" i="11"/>
  <c r="CL159" i="11"/>
  <c r="CK159" i="11"/>
  <c r="CJ159" i="11"/>
  <c r="CI159" i="11"/>
  <c r="CH159" i="11"/>
  <c r="CG159" i="11"/>
  <c r="CF159" i="11"/>
  <c r="CE159" i="11"/>
  <c r="CD159" i="11"/>
  <c r="CC159" i="11"/>
  <c r="CB159" i="11"/>
  <c r="CA159" i="11"/>
  <c r="BZ159" i="11"/>
  <c r="BY159" i="11"/>
  <c r="BX159" i="11"/>
  <c r="BW159" i="11"/>
  <c r="BV159" i="11"/>
  <c r="BU159" i="11"/>
  <c r="BT159" i="11"/>
  <c r="BS159" i="11"/>
  <c r="BR159" i="11"/>
  <c r="BQ159" i="11"/>
  <c r="BP159" i="11"/>
  <c r="BO159" i="11"/>
  <c r="CR128" i="11"/>
  <c r="CQ128" i="11"/>
  <c r="CP128" i="11"/>
  <c r="CO128" i="11"/>
  <c r="CN128" i="11"/>
  <c r="CM128" i="11"/>
  <c r="CL128" i="11"/>
  <c r="CK128" i="11"/>
  <c r="CJ128" i="11"/>
  <c r="CI128" i="11"/>
  <c r="CH128" i="11"/>
  <c r="CG128" i="11"/>
  <c r="CF128" i="11"/>
  <c r="CE128" i="11"/>
  <c r="CD128" i="11"/>
  <c r="CC128" i="11"/>
  <c r="CB128" i="11"/>
  <c r="CA128" i="11"/>
  <c r="BZ128" i="11"/>
  <c r="BY128" i="11"/>
  <c r="BX128" i="11"/>
  <c r="BW128" i="11"/>
  <c r="BV128" i="11"/>
  <c r="BU128" i="11"/>
  <c r="BT128" i="11"/>
  <c r="BS128" i="11"/>
  <c r="BR128" i="11"/>
  <c r="BQ128" i="11"/>
  <c r="BP128" i="11"/>
  <c r="BO128" i="11"/>
  <c r="CS97" i="11"/>
  <c r="CR97" i="11"/>
  <c r="CQ97" i="11"/>
  <c r="CP97" i="11"/>
  <c r="CO97" i="11"/>
  <c r="CN97" i="11"/>
  <c r="CM97" i="11"/>
  <c r="CL97" i="11"/>
  <c r="CK97" i="11"/>
  <c r="CJ97" i="11"/>
  <c r="CI97" i="11"/>
  <c r="CH97" i="11"/>
  <c r="CG97" i="11"/>
  <c r="CF97" i="11"/>
  <c r="CE97" i="11"/>
  <c r="CD97" i="11"/>
  <c r="CC97" i="11"/>
  <c r="CB97" i="11"/>
  <c r="CA97" i="11"/>
  <c r="BZ97" i="11"/>
  <c r="BY97" i="11"/>
  <c r="BX97" i="11"/>
  <c r="BW97" i="11"/>
  <c r="BV97" i="11"/>
  <c r="BU97" i="11"/>
  <c r="BT97" i="11"/>
  <c r="BS97" i="11"/>
  <c r="BR97" i="11"/>
  <c r="BQ97" i="11"/>
  <c r="BP97" i="11"/>
  <c r="BO97" i="11"/>
  <c r="CQ66" i="11"/>
  <c r="CP66" i="11"/>
  <c r="CO66" i="11"/>
  <c r="CN66" i="11"/>
  <c r="CM66" i="11"/>
  <c r="CL66" i="11"/>
  <c r="CK66" i="11"/>
  <c r="CJ66" i="11"/>
  <c r="CI66" i="11"/>
  <c r="CH66" i="11"/>
  <c r="CG66" i="11"/>
  <c r="CF66" i="11"/>
  <c r="CE66" i="11"/>
  <c r="CD66" i="11"/>
  <c r="CC66" i="11"/>
  <c r="CB66" i="11"/>
  <c r="CA66" i="11"/>
  <c r="BZ66" i="11"/>
  <c r="BY66" i="11"/>
  <c r="BX66" i="11"/>
  <c r="BW66" i="11"/>
  <c r="BV66" i="11"/>
  <c r="BU66" i="11"/>
  <c r="BT66" i="11"/>
  <c r="BS66" i="11"/>
  <c r="BR66" i="11"/>
  <c r="BQ66" i="11"/>
  <c r="BP66" i="11"/>
  <c r="CS36" i="11"/>
  <c r="CR36" i="11"/>
  <c r="CQ36" i="11"/>
  <c r="CP36" i="11"/>
  <c r="CO36" i="11"/>
  <c r="CN36" i="11"/>
  <c r="CM36" i="11"/>
  <c r="CL36" i="11"/>
  <c r="CK36" i="11"/>
  <c r="CJ36" i="11"/>
  <c r="CI36" i="11"/>
  <c r="CH36" i="11"/>
  <c r="CG36" i="11"/>
  <c r="CF36" i="11"/>
  <c r="CE36" i="11"/>
  <c r="CD36" i="11"/>
  <c r="CC36" i="11"/>
  <c r="CB36" i="11"/>
  <c r="CA36" i="11"/>
  <c r="BZ36" i="11"/>
  <c r="BY36" i="11"/>
  <c r="BX36" i="11"/>
  <c r="BW36" i="11"/>
  <c r="BV36" i="11"/>
  <c r="BU36" i="11"/>
  <c r="BT36" i="11"/>
  <c r="BS36" i="11"/>
  <c r="BR36" i="11"/>
  <c r="BQ36" i="11"/>
  <c r="BP36" i="11"/>
  <c r="DS2" i="11"/>
  <c r="EY34" i="11"/>
  <c r="EX34" i="11"/>
  <c r="EW34" i="11"/>
  <c r="EV34" i="11"/>
  <c r="EU34" i="11"/>
  <c r="ET34" i="11"/>
  <c r="ES34" i="11"/>
  <c r="ER34" i="11"/>
  <c r="EQ34" i="11"/>
  <c r="EP34" i="11"/>
  <c r="EO34" i="11"/>
  <c r="EN34" i="11"/>
  <c r="EM34" i="11"/>
  <c r="EL34" i="11"/>
  <c r="EK34" i="11"/>
  <c r="EJ34" i="11"/>
  <c r="EI34" i="11"/>
  <c r="EH34" i="11"/>
  <c r="EG34" i="11"/>
  <c r="EF34" i="11"/>
  <c r="EE34" i="11"/>
  <c r="ED34" i="11"/>
  <c r="EC34" i="11"/>
  <c r="EB34" i="11"/>
  <c r="EA34" i="11"/>
  <c r="DZ34" i="11"/>
  <c r="DY34" i="11"/>
  <c r="DW34" i="11"/>
  <c r="DV34" i="11"/>
  <c r="DU34" i="11"/>
  <c r="EY33" i="11"/>
  <c r="EX33" i="11"/>
  <c r="EW33" i="11"/>
  <c r="EV33" i="11"/>
  <c r="EU33" i="11"/>
  <c r="ET33" i="11"/>
  <c r="ES33" i="11"/>
  <c r="ER33" i="11"/>
  <c r="EQ33" i="11"/>
  <c r="EP33" i="11"/>
  <c r="EO33" i="11"/>
  <c r="EN33" i="11"/>
  <c r="EM33" i="11"/>
  <c r="EL33" i="11"/>
  <c r="EK33" i="11"/>
  <c r="EJ33" i="11"/>
  <c r="EI33" i="11"/>
  <c r="EH33" i="11"/>
  <c r="EG33" i="11"/>
  <c r="EF33" i="11"/>
  <c r="EE33" i="11"/>
  <c r="ED33" i="11"/>
  <c r="EC33" i="11"/>
  <c r="EB33" i="11"/>
  <c r="EA33" i="11"/>
  <c r="DZ33" i="11"/>
  <c r="DY33" i="11"/>
  <c r="DW33" i="11"/>
  <c r="DV33" i="11"/>
  <c r="DU33" i="11"/>
  <c r="EY32" i="11"/>
  <c r="EX32" i="11"/>
  <c r="EW32" i="11"/>
  <c r="EV32" i="11"/>
  <c r="EU32" i="11"/>
  <c r="ET32" i="11"/>
  <c r="ES32" i="11"/>
  <c r="ER32" i="11"/>
  <c r="EQ32" i="11"/>
  <c r="EP32" i="11"/>
  <c r="EO32" i="11"/>
  <c r="EN32" i="11"/>
  <c r="EM32" i="11"/>
  <c r="EL32" i="11"/>
  <c r="EK32" i="11"/>
  <c r="EJ32" i="11"/>
  <c r="EI32" i="11"/>
  <c r="EH32" i="11"/>
  <c r="EG32" i="11"/>
  <c r="EF32" i="11"/>
  <c r="EE32" i="11"/>
  <c r="ED32" i="11"/>
  <c r="EC32" i="11"/>
  <c r="EB32" i="11"/>
  <c r="EA32" i="11"/>
  <c r="DZ32" i="11"/>
  <c r="DY32" i="11"/>
  <c r="DW32" i="11"/>
  <c r="DV32" i="11"/>
  <c r="DU32" i="11"/>
  <c r="EY31" i="11"/>
  <c r="EX31" i="11"/>
  <c r="EW31" i="11"/>
  <c r="EV31" i="11"/>
  <c r="EU31" i="11"/>
  <c r="ET31" i="11"/>
  <c r="ES31" i="11"/>
  <c r="ER31" i="11"/>
  <c r="EQ31" i="11"/>
  <c r="EP31" i="11"/>
  <c r="EO31" i="11"/>
  <c r="EN31" i="11"/>
  <c r="EM31" i="11"/>
  <c r="EL31" i="11"/>
  <c r="EK31" i="11"/>
  <c r="EJ31" i="11"/>
  <c r="EI31" i="11"/>
  <c r="EH31" i="11"/>
  <c r="EG31" i="11"/>
  <c r="EF31" i="11"/>
  <c r="EE31" i="11"/>
  <c r="ED31" i="11"/>
  <c r="EC31" i="11"/>
  <c r="EB31" i="11"/>
  <c r="EA31" i="11"/>
  <c r="DZ31" i="11"/>
  <c r="DY31" i="11"/>
  <c r="DW31" i="11"/>
  <c r="DV31" i="11"/>
  <c r="DU31" i="11"/>
  <c r="EY30" i="11"/>
  <c r="EX30" i="11"/>
  <c r="EW30" i="11"/>
  <c r="EV30" i="11"/>
  <c r="EU30" i="11"/>
  <c r="ET30" i="11"/>
  <c r="ES30" i="11"/>
  <c r="ER30" i="11"/>
  <c r="EQ30" i="11"/>
  <c r="EP30" i="11"/>
  <c r="EO30" i="11"/>
  <c r="EN30" i="11"/>
  <c r="EM30" i="11"/>
  <c r="EL30" i="11"/>
  <c r="EK30" i="11"/>
  <c r="EJ30" i="11"/>
  <c r="EI30" i="11"/>
  <c r="EH30" i="11"/>
  <c r="EG30" i="11"/>
  <c r="EF30" i="11"/>
  <c r="EE30" i="11"/>
  <c r="ED30" i="11"/>
  <c r="EC30" i="11"/>
  <c r="EB30" i="11"/>
  <c r="EA30" i="11"/>
  <c r="DZ30" i="11"/>
  <c r="DY30" i="11"/>
  <c r="DW30" i="11"/>
  <c r="DV30" i="11"/>
  <c r="DU30" i="11"/>
  <c r="EY29" i="11"/>
  <c r="EX29" i="11"/>
  <c r="EW29" i="11"/>
  <c r="EV29" i="11"/>
  <c r="EU29" i="11"/>
  <c r="ET29" i="11"/>
  <c r="ES29" i="11"/>
  <c r="ER29" i="11"/>
  <c r="EQ29" i="11"/>
  <c r="EP29" i="11"/>
  <c r="EO29" i="11"/>
  <c r="EN29" i="11"/>
  <c r="EM29" i="11"/>
  <c r="EL29" i="11"/>
  <c r="EK29" i="11"/>
  <c r="EJ29" i="11"/>
  <c r="EI29" i="11"/>
  <c r="EH29" i="11"/>
  <c r="EG29" i="11"/>
  <c r="EF29" i="11"/>
  <c r="EE29" i="11"/>
  <c r="ED29" i="11"/>
  <c r="EC29" i="11"/>
  <c r="EB29" i="11"/>
  <c r="EA29" i="11"/>
  <c r="DZ29" i="11"/>
  <c r="DY29" i="11"/>
  <c r="DW29" i="11"/>
  <c r="DV29" i="11"/>
  <c r="DU29" i="11"/>
  <c r="EY28" i="11"/>
  <c r="EX28" i="11"/>
  <c r="EW28" i="11"/>
  <c r="EV28" i="11"/>
  <c r="EU28" i="11"/>
  <c r="ET28" i="11"/>
  <c r="ES28" i="11"/>
  <c r="ER28" i="11"/>
  <c r="EQ28" i="11"/>
  <c r="EP28" i="11"/>
  <c r="EO28" i="11"/>
  <c r="EN28" i="11"/>
  <c r="EM28" i="11"/>
  <c r="EL28" i="11"/>
  <c r="EK28" i="11"/>
  <c r="EJ28" i="11"/>
  <c r="EI28" i="11"/>
  <c r="EH28" i="11"/>
  <c r="EG28" i="11"/>
  <c r="EF28" i="11"/>
  <c r="EE28" i="11"/>
  <c r="ED28" i="11"/>
  <c r="EC28" i="11"/>
  <c r="EB28" i="11"/>
  <c r="EA28" i="11"/>
  <c r="DZ28" i="11"/>
  <c r="DY28" i="11"/>
  <c r="DW28" i="11"/>
  <c r="DV28" i="11"/>
  <c r="DU28" i="11"/>
  <c r="EY27" i="11"/>
  <c r="EX27" i="11"/>
  <c r="EW27" i="11"/>
  <c r="EV27" i="11"/>
  <c r="EU27" i="11"/>
  <c r="ET27" i="11"/>
  <c r="ES27" i="11"/>
  <c r="ER27" i="11"/>
  <c r="EQ27" i="11"/>
  <c r="EP27" i="11"/>
  <c r="EO27" i="11"/>
  <c r="EN27" i="11"/>
  <c r="EM27" i="11"/>
  <c r="EL27" i="11"/>
  <c r="EK27" i="11"/>
  <c r="EJ27" i="11"/>
  <c r="EI27" i="11"/>
  <c r="EH27" i="11"/>
  <c r="EG27" i="11"/>
  <c r="EF27" i="11"/>
  <c r="EE27" i="11"/>
  <c r="ED27" i="11"/>
  <c r="EC27" i="11"/>
  <c r="EB27" i="11"/>
  <c r="EA27" i="11"/>
  <c r="DZ27" i="11"/>
  <c r="DY27" i="11"/>
  <c r="DW27" i="11"/>
  <c r="DV27" i="11"/>
  <c r="DU27" i="11"/>
  <c r="EY26" i="11"/>
  <c r="EX26" i="11"/>
  <c r="EW26" i="11"/>
  <c r="EV26" i="11"/>
  <c r="EU26" i="11"/>
  <c r="ET26" i="11"/>
  <c r="ES26" i="11"/>
  <c r="ER26" i="11"/>
  <c r="EQ26" i="11"/>
  <c r="EP26" i="11"/>
  <c r="EO26" i="11"/>
  <c r="EN26" i="11"/>
  <c r="EM26" i="11"/>
  <c r="EL26" i="11"/>
  <c r="EK26" i="11"/>
  <c r="EJ26" i="11"/>
  <c r="EI26" i="11"/>
  <c r="EH26" i="11"/>
  <c r="EG26" i="11"/>
  <c r="EF26" i="11"/>
  <c r="EE26" i="11"/>
  <c r="ED26" i="11"/>
  <c r="EC26" i="11"/>
  <c r="EB26" i="11"/>
  <c r="EA26" i="11"/>
  <c r="DZ26" i="11"/>
  <c r="DY26" i="11"/>
  <c r="DW26" i="11"/>
  <c r="DV26" i="11"/>
  <c r="DU26" i="11"/>
  <c r="EY25" i="11"/>
  <c r="EX25" i="11"/>
  <c r="EW25" i="11"/>
  <c r="EV25" i="11"/>
  <c r="EU25" i="11"/>
  <c r="ET25" i="11"/>
  <c r="ES25" i="11"/>
  <c r="ER25" i="11"/>
  <c r="EQ25" i="11"/>
  <c r="EP25" i="11"/>
  <c r="EO25" i="11"/>
  <c r="EN25" i="11"/>
  <c r="EM25" i="11"/>
  <c r="EL25" i="11"/>
  <c r="EK25" i="11"/>
  <c r="EJ25" i="11"/>
  <c r="EI25" i="11"/>
  <c r="EH25" i="11"/>
  <c r="EG25" i="11"/>
  <c r="EF25" i="11"/>
  <c r="EE25" i="11"/>
  <c r="ED25" i="11"/>
  <c r="EC25" i="11"/>
  <c r="EB25" i="11"/>
  <c r="EA25" i="11"/>
  <c r="DZ25" i="11"/>
  <c r="DY25" i="11"/>
  <c r="DW25" i="11"/>
  <c r="DV25" i="11"/>
  <c r="DU25" i="11"/>
  <c r="EY24" i="11"/>
  <c r="EX24" i="11"/>
  <c r="EW24" i="11"/>
  <c r="EV24" i="11"/>
  <c r="EU24" i="11"/>
  <c r="ET24" i="11"/>
  <c r="ES24" i="11"/>
  <c r="ER24" i="11"/>
  <c r="EQ24" i="11"/>
  <c r="EP24" i="11"/>
  <c r="EO24" i="11"/>
  <c r="EN24" i="11"/>
  <c r="EM24" i="11"/>
  <c r="EL24" i="11"/>
  <c r="EK24" i="11"/>
  <c r="EJ24" i="11"/>
  <c r="EI24" i="11"/>
  <c r="EH24" i="11"/>
  <c r="EG24" i="11"/>
  <c r="EF24" i="11"/>
  <c r="EE24" i="11"/>
  <c r="ED24" i="11"/>
  <c r="EC24" i="11"/>
  <c r="EB24" i="11"/>
  <c r="EA24" i="11"/>
  <c r="DZ24" i="11"/>
  <c r="DY24" i="11"/>
  <c r="DW24" i="11"/>
  <c r="DV24" i="11"/>
  <c r="DU24" i="11"/>
  <c r="EY23" i="11"/>
  <c r="EX23" i="11"/>
  <c r="EW23" i="11"/>
  <c r="EV23" i="11"/>
  <c r="EU23" i="11"/>
  <c r="ET23" i="11"/>
  <c r="ES23" i="11"/>
  <c r="ER23" i="11"/>
  <c r="EQ23" i="11"/>
  <c r="EP23" i="11"/>
  <c r="EO23" i="11"/>
  <c r="EN23" i="11"/>
  <c r="EM23" i="11"/>
  <c r="EL23" i="11"/>
  <c r="EK23" i="11"/>
  <c r="EJ23" i="11"/>
  <c r="EI23" i="11"/>
  <c r="EH23" i="11"/>
  <c r="EG23" i="11"/>
  <c r="EF23" i="11"/>
  <c r="EE23" i="11"/>
  <c r="ED23" i="11"/>
  <c r="EC23" i="11"/>
  <c r="EB23" i="11"/>
  <c r="EA23" i="11"/>
  <c r="DZ23" i="11"/>
  <c r="DY23" i="11"/>
  <c r="DW23" i="11"/>
  <c r="DV23" i="11"/>
  <c r="DU23" i="11"/>
  <c r="EY22" i="11"/>
  <c r="EX22" i="11"/>
  <c r="EW22" i="11"/>
  <c r="EV22" i="11"/>
  <c r="EU22" i="11"/>
  <c r="ET22" i="11"/>
  <c r="ES22" i="11"/>
  <c r="ER22" i="11"/>
  <c r="EQ22" i="11"/>
  <c r="EP22" i="11"/>
  <c r="EO22" i="11"/>
  <c r="EN22" i="11"/>
  <c r="EM22" i="11"/>
  <c r="EL22" i="11"/>
  <c r="EK22" i="11"/>
  <c r="EJ22" i="11"/>
  <c r="EI22" i="11"/>
  <c r="EH22" i="11"/>
  <c r="EG22" i="11"/>
  <c r="EF22" i="11"/>
  <c r="EE22" i="11"/>
  <c r="ED22" i="11"/>
  <c r="EC22" i="11"/>
  <c r="EB22" i="11"/>
  <c r="EA22" i="11"/>
  <c r="DZ22" i="11"/>
  <c r="DY22" i="11"/>
  <c r="DW22" i="11"/>
  <c r="DV22" i="11"/>
  <c r="DU22" i="11"/>
  <c r="EY21" i="11"/>
  <c r="EX21" i="11"/>
  <c r="EW21" i="11"/>
  <c r="EV21" i="11"/>
  <c r="EU21" i="11"/>
  <c r="ET21" i="11"/>
  <c r="ES21" i="11"/>
  <c r="ER21" i="11"/>
  <c r="EQ21" i="11"/>
  <c r="EP21" i="11"/>
  <c r="EO21" i="11"/>
  <c r="EN21" i="11"/>
  <c r="EM21" i="11"/>
  <c r="EL21" i="11"/>
  <c r="EK21" i="11"/>
  <c r="EJ21" i="11"/>
  <c r="EI21" i="11"/>
  <c r="EH21" i="11"/>
  <c r="EG21" i="11"/>
  <c r="EF21" i="11"/>
  <c r="EE21" i="11"/>
  <c r="ED21" i="11"/>
  <c r="EC21" i="11"/>
  <c r="EB21" i="11"/>
  <c r="EA21" i="11"/>
  <c r="DZ21" i="11"/>
  <c r="DY21" i="11"/>
  <c r="DW21" i="11"/>
  <c r="DV21" i="11"/>
  <c r="DU21" i="11"/>
  <c r="EY20" i="11"/>
  <c r="EX20" i="11"/>
  <c r="EW20" i="11"/>
  <c r="EV20" i="11"/>
  <c r="EU20" i="11"/>
  <c r="ET20" i="11"/>
  <c r="ES20" i="11"/>
  <c r="ER20" i="11"/>
  <c r="EQ20" i="11"/>
  <c r="EP20" i="11"/>
  <c r="EO20" i="11"/>
  <c r="EN20" i="11"/>
  <c r="EM20" i="11"/>
  <c r="EL20" i="11"/>
  <c r="EK20" i="11"/>
  <c r="EJ20" i="11"/>
  <c r="EI20" i="11"/>
  <c r="EH20" i="11"/>
  <c r="EG20" i="11"/>
  <c r="EF20" i="11"/>
  <c r="EE20" i="11"/>
  <c r="ED20" i="11"/>
  <c r="EC20" i="11"/>
  <c r="EB20" i="11"/>
  <c r="EA20" i="11"/>
  <c r="DZ20" i="11"/>
  <c r="DY20" i="11"/>
  <c r="DW20" i="11"/>
  <c r="DV20" i="11"/>
  <c r="DU20" i="11"/>
  <c r="EY19" i="11"/>
  <c r="EX19" i="11"/>
  <c r="EW19" i="11"/>
  <c r="EV19" i="11"/>
  <c r="EU19" i="11"/>
  <c r="ET19" i="11"/>
  <c r="ES19" i="11"/>
  <c r="ER19" i="11"/>
  <c r="EQ19" i="11"/>
  <c r="EP19" i="11"/>
  <c r="EO19" i="11"/>
  <c r="EN19" i="11"/>
  <c r="EM19" i="11"/>
  <c r="EL19" i="11"/>
  <c r="EK19" i="11"/>
  <c r="EJ19" i="11"/>
  <c r="EI19" i="11"/>
  <c r="EH19" i="11"/>
  <c r="EG19" i="11"/>
  <c r="EF19" i="11"/>
  <c r="EE19" i="11"/>
  <c r="ED19" i="11"/>
  <c r="EC19" i="11"/>
  <c r="EB19" i="11"/>
  <c r="EA19" i="11"/>
  <c r="DZ19" i="11"/>
  <c r="DY19" i="11"/>
  <c r="DW19" i="11"/>
  <c r="DV19" i="11"/>
  <c r="DU19" i="11"/>
  <c r="EY18" i="11"/>
  <c r="EX18" i="11"/>
  <c r="EW18" i="11"/>
  <c r="EV18" i="11"/>
  <c r="EU18" i="11"/>
  <c r="ET18" i="11"/>
  <c r="ES18" i="11"/>
  <c r="ER18" i="11"/>
  <c r="EQ18" i="11"/>
  <c r="EP18" i="11"/>
  <c r="EO18" i="11"/>
  <c r="EN18" i="11"/>
  <c r="EM18" i="11"/>
  <c r="EL18" i="11"/>
  <c r="EK18" i="11"/>
  <c r="EJ18" i="11"/>
  <c r="EI18" i="11"/>
  <c r="EH18" i="11"/>
  <c r="EG18" i="11"/>
  <c r="EF18" i="11"/>
  <c r="EE18" i="11"/>
  <c r="ED18" i="11"/>
  <c r="EC18" i="11"/>
  <c r="EB18" i="11"/>
  <c r="EA18" i="11"/>
  <c r="DZ18" i="11"/>
  <c r="DY18" i="11"/>
  <c r="DW18" i="11"/>
  <c r="DV18" i="11"/>
  <c r="DU18" i="11"/>
  <c r="EY17" i="11"/>
  <c r="EX17" i="11"/>
  <c r="EW17" i="11"/>
  <c r="EV17" i="11"/>
  <c r="EU17" i="11"/>
  <c r="ET17" i="11"/>
  <c r="ES17" i="11"/>
  <c r="ER17" i="11"/>
  <c r="EQ17" i="11"/>
  <c r="EP17" i="11"/>
  <c r="EO17" i="11"/>
  <c r="EN17" i="11"/>
  <c r="EM17" i="11"/>
  <c r="EL17" i="11"/>
  <c r="EK17" i="11"/>
  <c r="EJ17" i="11"/>
  <c r="EI17" i="11"/>
  <c r="EH17" i="11"/>
  <c r="EG17" i="11"/>
  <c r="EF17" i="11"/>
  <c r="EE17" i="11"/>
  <c r="ED17" i="11"/>
  <c r="EC17" i="11"/>
  <c r="EB17" i="11"/>
  <c r="EA17" i="11"/>
  <c r="DZ17" i="11"/>
  <c r="DY17" i="11"/>
  <c r="DW17" i="11"/>
  <c r="DV17" i="11"/>
  <c r="DU17" i="11"/>
  <c r="EY16" i="11"/>
  <c r="EX16" i="11"/>
  <c r="EW16" i="11"/>
  <c r="EV16" i="11"/>
  <c r="EU16" i="11"/>
  <c r="ET16" i="11"/>
  <c r="ES16" i="11"/>
  <c r="ER16" i="11"/>
  <c r="EQ16" i="11"/>
  <c r="EP16" i="11"/>
  <c r="EO16" i="11"/>
  <c r="EN16" i="11"/>
  <c r="EM16" i="11"/>
  <c r="EL16" i="11"/>
  <c r="EK16" i="11"/>
  <c r="EJ16" i="11"/>
  <c r="EI16" i="11"/>
  <c r="EH16" i="11"/>
  <c r="EG16" i="11"/>
  <c r="EF16" i="11"/>
  <c r="EE16" i="11"/>
  <c r="ED16" i="11"/>
  <c r="EC16" i="11"/>
  <c r="EB16" i="11"/>
  <c r="EA16" i="11"/>
  <c r="DZ16" i="11"/>
  <c r="DY16" i="11"/>
  <c r="DW16" i="11"/>
  <c r="DV16" i="11"/>
  <c r="DU16" i="11"/>
  <c r="EY15" i="11"/>
  <c r="EX15" i="11"/>
  <c r="EW15" i="11"/>
  <c r="EV15" i="11"/>
  <c r="EU15" i="11"/>
  <c r="ET15" i="11"/>
  <c r="ES15" i="11"/>
  <c r="ER15" i="11"/>
  <c r="EQ15" i="11"/>
  <c r="EP15" i="11"/>
  <c r="EO15" i="11"/>
  <c r="EN15" i="11"/>
  <c r="EM15" i="11"/>
  <c r="EL15" i="11"/>
  <c r="EK15" i="11"/>
  <c r="EJ15" i="11"/>
  <c r="EI15" i="11"/>
  <c r="EH15" i="11"/>
  <c r="EG15" i="11"/>
  <c r="EF15" i="11"/>
  <c r="EE15" i="11"/>
  <c r="ED15" i="11"/>
  <c r="EC15" i="11"/>
  <c r="EB15" i="11"/>
  <c r="EA15" i="11"/>
  <c r="DZ15" i="11"/>
  <c r="DY15" i="11"/>
  <c r="DW15" i="11"/>
  <c r="DV15" i="11"/>
  <c r="DU15" i="11"/>
  <c r="EY14" i="11"/>
  <c r="EX14" i="11"/>
  <c r="EW14" i="11"/>
  <c r="EV14" i="11"/>
  <c r="EU14" i="11"/>
  <c r="ET14" i="11"/>
  <c r="ES14" i="11"/>
  <c r="ER14" i="11"/>
  <c r="EQ14" i="11"/>
  <c r="EP14" i="11"/>
  <c r="EO14" i="11"/>
  <c r="EN14" i="11"/>
  <c r="EM14" i="11"/>
  <c r="EL14" i="11"/>
  <c r="EK14" i="11"/>
  <c r="EJ14" i="11"/>
  <c r="EI14" i="11"/>
  <c r="EH14" i="11"/>
  <c r="EG14" i="11"/>
  <c r="EF14" i="11"/>
  <c r="EE14" i="11"/>
  <c r="ED14" i="11"/>
  <c r="EC14" i="11"/>
  <c r="EB14" i="11"/>
  <c r="EA14" i="11"/>
  <c r="DZ14" i="11"/>
  <c r="DY14" i="11"/>
  <c r="DW14" i="11"/>
  <c r="DV14" i="11"/>
  <c r="DU14" i="11"/>
  <c r="EY13" i="11"/>
  <c r="EX13" i="11"/>
  <c r="EW13" i="11"/>
  <c r="EV13" i="11"/>
  <c r="EU13" i="11"/>
  <c r="ET13" i="11"/>
  <c r="ES13" i="11"/>
  <c r="ER13" i="11"/>
  <c r="EQ13" i="11"/>
  <c r="EP13" i="11"/>
  <c r="EO13" i="11"/>
  <c r="EN13" i="11"/>
  <c r="EM13" i="11"/>
  <c r="EL13" i="11"/>
  <c r="EK13" i="11"/>
  <c r="EJ13" i="11"/>
  <c r="EI13" i="11"/>
  <c r="EH13" i="11"/>
  <c r="EG13" i="11"/>
  <c r="EF13" i="11"/>
  <c r="EE13" i="11"/>
  <c r="ED13" i="11"/>
  <c r="EC13" i="11"/>
  <c r="EB13" i="11"/>
  <c r="EA13" i="11"/>
  <c r="DZ13" i="11"/>
  <c r="DY13" i="11"/>
  <c r="DW13" i="11"/>
  <c r="DV13" i="11"/>
  <c r="DU13" i="11"/>
  <c r="EY12" i="11"/>
  <c r="EX12" i="11"/>
  <c r="EW12" i="11"/>
  <c r="EV12" i="11"/>
  <c r="EU12" i="11"/>
  <c r="ET12" i="11"/>
  <c r="ES12" i="11"/>
  <c r="ER12" i="11"/>
  <c r="EQ12" i="11"/>
  <c r="EP12" i="11"/>
  <c r="EO12" i="11"/>
  <c r="EN12" i="11"/>
  <c r="EM12" i="11"/>
  <c r="EL12" i="11"/>
  <c r="EK12" i="11"/>
  <c r="EJ12" i="11"/>
  <c r="EI12" i="11"/>
  <c r="EH12" i="11"/>
  <c r="EG12" i="11"/>
  <c r="EF12" i="11"/>
  <c r="EE12" i="11"/>
  <c r="ED12" i="11"/>
  <c r="EC12" i="11"/>
  <c r="EB12" i="11"/>
  <c r="EA12" i="11"/>
  <c r="DZ12" i="11"/>
  <c r="DY12" i="11"/>
  <c r="DW12" i="11"/>
  <c r="DV12" i="11"/>
  <c r="DU12" i="11"/>
  <c r="EY11" i="11"/>
  <c r="EX11" i="11"/>
  <c r="EW11" i="11"/>
  <c r="EV11" i="11"/>
  <c r="EU11" i="11"/>
  <c r="ET11" i="11"/>
  <c r="ES11" i="11"/>
  <c r="ER11" i="11"/>
  <c r="EQ11" i="11"/>
  <c r="EP11" i="11"/>
  <c r="EO11" i="11"/>
  <c r="EN11" i="11"/>
  <c r="EM11" i="11"/>
  <c r="EL11" i="11"/>
  <c r="EK11" i="11"/>
  <c r="EJ11" i="11"/>
  <c r="EI11" i="11"/>
  <c r="EH11" i="11"/>
  <c r="EG11" i="11"/>
  <c r="EF11" i="11"/>
  <c r="EE11" i="11"/>
  <c r="ED11" i="11"/>
  <c r="EC11" i="11"/>
  <c r="EB11" i="11"/>
  <c r="EA11" i="11"/>
  <c r="DZ11" i="11"/>
  <c r="DY11" i="11"/>
  <c r="DW11" i="11"/>
  <c r="DV11" i="11"/>
  <c r="DU11" i="11"/>
  <c r="EH351" i="11"/>
  <c r="EO351" i="11" s="1"/>
  <c r="EV351" i="11" s="1"/>
  <c r="ED351" i="11"/>
  <c r="EK351" i="11" s="1"/>
  <c r="ER351" i="11" s="1"/>
  <c r="EY351" i="11" s="1"/>
  <c r="EB351" i="11"/>
  <c r="EI351" i="11" s="1"/>
  <c r="EP351" i="11" s="1"/>
  <c r="EW351" i="11" s="1"/>
  <c r="EG351" i="11"/>
  <c r="EN351" i="11" s="1"/>
  <c r="EU351" i="11" s="1"/>
  <c r="EC351" i="11"/>
  <c r="EJ351" i="11" s="1"/>
  <c r="EQ351" i="11" s="1"/>
  <c r="EX351" i="11" s="1"/>
  <c r="EE320" i="11"/>
  <c r="EL320" i="11" s="1"/>
  <c r="ES320" i="11" s="1"/>
  <c r="EC320" i="11"/>
  <c r="EJ320" i="11" s="1"/>
  <c r="EQ320" i="11" s="1"/>
  <c r="EX320" i="11" s="1"/>
  <c r="EH320" i="11"/>
  <c r="EO320" i="11" s="1"/>
  <c r="EV320" i="11" s="1"/>
  <c r="ED320" i="11"/>
  <c r="EK320" i="11" s="1"/>
  <c r="ER320" i="11" s="1"/>
  <c r="EG289" i="11"/>
  <c r="EN289" i="11" s="1"/>
  <c r="EU289" i="11" s="1"/>
  <c r="EE289" i="11"/>
  <c r="EL289" i="11" s="1"/>
  <c r="ES289" i="11" s="1"/>
  <c r="EC289" i="11"/>
  <c r="EJ289" i="11" s="1"/>
  <c r="EQ289" i="11" s="1"/>
  <c r="EX289" i="11" s="1"/>
  <c r="EH289" i="11"/>
  <c r="EO289" i="11" s="1"/>
  <c r="EV289" i="11" s="1"/>
  <c r="EF289" i="11"/>
  <c r="EM289" i="11" s="1"/>
  <c r="ET289" i="11" s="1"/>
  <c r="ED289" i="11"/>
  <c r="EK289" i="11" s="1"/>
  <c r="ER289" i="11" s="1"/>
  <c r="EY289" i="11" s="1"/>
  <c r="EJ258" i="11"/>
  <c r="EQ258" i="11" s="1"/>
  <c r="EX258" i="11" s="1"/>
  <c r="EH258" i="11"/>
  <c r="EO258" i="11" s="1"/>
  <c r="EV258" i="11" s="1"/>
  <c r="ED258" i="11"/>
  <c r="EK258" i="11" s="1"/>
  <c r="ER258" i="11" s="1"/>
  <c r="EB258" i="11"/>
  <c r="EI258" i="11" s="1"/>
  <c r="EP258" i="11" s="1"/>
  <c r="EW258" i="11" s="1"/>
  <c r="EE258" i="11"/>
  <c r="EL258" i="11" s="1"/>
  <c r="ES258" i="11" s="1"/>
  <c r="EC258" i="11"/>
  <c r="EH227" i="11"/>
  <c r="EO227" i="11" s="1"/>
  <c r="EV227" i="11" s="1"/>
  <c r="EF227" i="11"/>
  <c r="EM227" i="11" s="1"/>
  <c r="ET227" i="11" s="1"/>
  <c r="ED227" i="11"/>
  <c r="EK227" i="11" s="1"/>
  <c r="ER227" i="11" s="1"/>
  <c r="EY227" i="11" s="1"/>
  <c r="EB227" i="11"/>
  <c r="EI227" i="11" s="1"/>
  <c r="EP227" i="11" s="1"/>
  <c r="EW227" i="11" s="1"/>
  <c r="EG227" i="11"/>
  <c r="EN227" i="11" s="1"/>
  <c r="EU227" i="11" s="1"/>
  <c r="EC227" i="11"/>
  <c r="EJ227" i="11" s="1"/>
  <c r="EQ227" i="11" s="1"/>
  <c r="EX227" i="11" s="1"/>
  <c r="EU196" i="11"/>
  <c r="EG196" i="11"/>
  <c r="EN196" i="11" s="1"/>
  <c r="EE196" i="11"/>
  <c r="EL196" i="11" s="1"/>
  <c r="ES196" i="11" s="1"/>
  <c r="EC196" i="11"/>
  <c r="EJ196" i="11" s="1"/>
  <c r="EQ196" i="11" s="1"/>
  <c r="EX196" i="11" s="1"/>
  <c r="EF196" i="11"/>
  <c r="EM196" i="11" s="1"/>
  <c r="ET196" i="11" s="1"/>
  <c r="EB196" i="11"/>
  <c r="EI196" i="11" s="1"/>
  <c r="EP196" i="11" s="1"/>
  <c r="EW196" i="11" s="1"/>
  <c r="EH165" i="11"/>
  <c r="EO165" i="11" s="1"/>
  <c r="EV165" i="11" s="1"/>
  <c r="EF165" i="11"/>
  <c r="EM165" i="11" s="1"/>
  <c r="ET165" i="11" s="1"/>
  <c r="ED165" i="11"/>
  <c r="EK165" i="11" s="1"/>
  <c r="ER165" i="11" s="1"/>
  <c r="EG165" i="11"/>
  <c r="EN165" i="11" s="1"/>
  <c r="EU165" i="11" s="1"/>
  <c r="EE165" i="11"/>
  <c r="EL165" i="11" s="1"/>
  <c r="ES165" i="11" s="1"/>
  <c r="EH134" i="11"/>
  <c r="EO134" i="11" s="1"/>
  <c r="EV134" i="11" s="1"/>
  <c r="EF134" i="11"/>
  <c r="EM134" i="11" s="1"/>
  <c r="ET134" i="11" s="1"/>
  <c r="ED134" i="11"/>
  <c r="EK134" i="11" s="1"/>
  <c r="ER134" i="11" s="1"/>
  <c r="EY134" i="11" s="1"/>
  <c r="EG134" i="11"/>
  <c r="EN134" i="11" s="1"/>
  <c r="EU134" i="11" s="1"/>
  <c r="EC134" i="11"/>
  <c r="EJ134" i="11" s="1"/>
  <c r="EQ134" i="11" s="1"/>
  <c r="EX134" i="11" s="1"/>
  <c r="EO103" i="11"/>
  <c r="EV103" i="11" s="1"/>
  <c r="EG103" i="11"/>
  <c r="EN103" i="11" s="1"/>
  <c r="EU103" i="11" s="1"/>
  <c r="EC103" i="11"/>
  <c r="EJ103" i="11" s="1"/>
  <c r="EQ103" i="11" s="1"/>
  <c r="EX103" i="11" s="1"/>
  <c r="EH103" i="11"/>
  <c r="ED103" i="11"/>
  <c r="EK103" i="11" s="1"/>
  <c r="ER103" i="11" s="1"/>
  <c r="EB103" i="11"/>
  <c r="EI103" i="11" s="1"/>
  <c r="EP103" i="11" s="1"/>
  <c r="EW103" i="11" s="1"/>
  <c r="EO72" i="11"/>
  <c r="EV72" i="11" s="1"/>
  <c r="EE72" i="11"/>
  <c r="EL72" i="11" s="1"/>
  <c r="ES72" i="11" s="1"/>
  <c r="EC72" i="11"/>
  <c r="EJ72" i="11" s="1"/>
  <c r="EQ72" i="11" s="1"/>
  <c r="EX72" i="11" s="1"/>
  <c r="EH72" i="11"/>
  <c r="ED72" i="11"/>
  <c r="EK72" i="11" s="1"/>
  <c r="ER72" i="11" s="1"/>
  <c r="EY72" i="11" s="1"/>
  <c r="EB72" i="11"/>
  <c r="EI72" i="11" s="1"/>
  <c r="EP72" i="11" s="1"/>
  <c r="EW72" i="11" s="1"/>
  <c r="EV41" i="11"/>
  <c r="EH41" i="11"/>
  <c r="EO41" i="11" s="1"/>
  <c r="EF41" i="11"/>
  <c r="EM41" i="11" s="1"/>
  <c r="ET41" i="11" s="1"/>
  <c r="ED41" i="11"/>
  <c r="EK41" i="11" s="1"/>
  <c r="ER41" i="11" s="1"/>
  <c r="EG41" i="11"/>
  <c r="EN41" i="11" s="1"/>
  <c r="EU41" i="11" s="1"/>
  <c r="EE41" i="11"/>
  <c r="EL41" i="11" s="1"/>
  <c r="ES41" i="11" s="1"/>
  <c r="EC41" i="11"/>
  <c r="EJ41" i="11" s="1"/>
  <c r="EQ41" i="11" s="1"/>
  <c r="EV10" i="11"/>
  <c r="EH10" i="11"/>
  <c r="EO10" i="11" s="1"/>
  <c r="EF10" i="11"/>
  <c r="EM10" i="11" s="1"/>
  <c r="ET10" i="11" s="1"/>
  <c r="ED10" i="11"/>
  <c r="EK10" i="11" s="1"/>
  <c r="ER10" i="11" s="1"/>
  <c r="EY10" i="11" s="1"/>
  <c r="EB10" i="11"/>
  <c r="EI10" i="11" s="1"/>
  <c r="EP10" i="11" s="1"/>
  <c r="EW10" i="11" s="1"/>
  <c r="EG10" i="11"/>
  <c r="EN10" i="11" s="1"/>
  <c r="EU10" i="11" s="1"/>
  <c r="EC10" i="11"/>
  <c r="EJ10" i="11" s="1"/>
  <c r="EQ10" i="11" s="1"/>
  <c r="EX10" i="11" s="1"/>
  <c r="O55" i="8" l="1"/>
  <c r="O67" i="8"/>
  <c r="K66" i="8"/>
  <c r="K57" i="8"/>
  <c r="O71" i="8"/>
  <c r="O63" i="8"/>
  <c r="O76" i="8"/>
  <c r="O70" i="8"/>
  <c r="O61" i="8"/>
  <c r="K64" i="8"/>
  <c r="O74" i="8"/>
  <c r="O66" i="8"/>
  <c r="K110" i="8"/>
  <c r="K101" i="8"/>
  <c r="O113" i="8"/>
  <c r="O102" i="8"/>
  <c r="O34" i="8"/>
  <c r="K109" i="8"/>
  <c r="K99" i="8"/>
  <c r="O109" i="8"/>
  <c r="O99" i="8"/>
  <c r="O33" i="8"/>
  <c r="O26" i="8"/>
  <c r="K111" i="8"/>
  <c r="K105" i="8"/>
  <c r="K98" i="8"/>
  <c r="O110" i="8"/>
  <c r="O103" i="8"/>
  <c r="O97" i="8"/>
  <c r="O23" i="8"/>
  <c r="K113" i="8"/>
  <c r="K107" i="8"/>
  <c r="K102" i="8"/>
  <c r="K97" i="8"/>
  <c r="O111" i="8"/>
  <c r="O106" i="8"/>
  <c r="O101" i="8"/>
  <c r="K112" i="8"/>
  <c r="K108" i="8"/>
  <c r="K104" i="8"/>
  <c r="K100" i="8"/>
  <c r="O116" i="8"/>
  <c r="O112" i="8"/>
  <c r="O108" i="8"/>
  <c r="O104" i="8"/>
  <c r="O100" i="8"/>
  <c r="K23" i="8"/>
  <c r="O31" i="8"/>
  <c r="O21" i="8"/>
  <c r="K74" i="8"/>
  <c r="K63" i="8"/>
  <c r="O36" i="8"/>
  <c r="O73" i="8"/>
  <c r="O69" i="8"/>
  <c r="O65" i="8"/>
  <c r="O59" i="8"/>
  <c r="K27" i="8"/>
  <c r="O27" i="8"/>
  <c r="K71" i="8"/>
  <c r="K58" i="8"/>
  <c r="K59" i="8"/>
  <c r="O72" i="8"/>
  <c r="O68" i="8"/>
  <c r="O64" i="8"/>
  <c r="O57" i="8"/>
  <c r="O62" i="8"/>
  <c r="O58" i="8"/>
  <c r="O60" i="8"/>
  <c r="K70" i="8"/>
  <c r="K56" i="8"/>
  <c r="K68" i="8"/>
  <c r="K60" i="8"/>
  <c r="K72" i="8"/>
  <c r="K67" i="8"/>
  <c r="K62" i="8"/>
  <c r="K73" i="8"/>
  <c r="K69" i="8"/>
  <c r="K65" i="8"/>
  <c r="K61" i="8"/>
  <c r="K31" i="8"/>
  <c r="O29" i="8"/>
  <c r="O22" i="8"/>
  <c r="O17" i="8"/>
  <c r="O16" i="8"/>
  <c r="O15" i="8"/>
  <c r="O30" i="8"/>
  <c r="O25" i="8"/>
  <c r="O19" i="8"/>
  <c r="K19" i="8"/>
  <c r="K34" i="8"/>
  <c r="O32" i="8"/>
  <c r="O28" i="8"/>
  <c r="O24" i="8"/>
  <c r="O20" i="8"/>
  <c r="K16" i="8"/>
  <c r="K20" i="8"/>
  <c r="K24" i="8"/>
  <c r="K28" i="8"/>
  <c r="K32" i="8"/>
  <c r="K17" i="8"/>
  <c r="K21" i="8"/>
  <c r="K25" i="8"/>
  <c r="K29" i="8"/>
  <c r="K33" i="8"/>
  <c r="K18" i="8"/>
  <c r="K22" i="8"/>
  <c r="K26" i="8"/>
  <c r="K30" i="8"/>
  <c r="EZ220" i="11"/>
  <c r="EZ251" i="11"/>
  <c r="EZ34" i="11"/>
  <c r="EZ65" i="11"/>
  <c r="DA381" i="11"/>
  <c r="V16" i="11" s="1"/>
  <c r="DA380" i="11"/>
  <c r="V14" i="11" s="1"/>
  <c r="EZ344" i="11"/>
  <c r="EW41" i="11"/>
  <c r="CS349" i="11"/>
  <c r="CR349" i="11"/>
  <c r="CQ349" i="11"/>
  <c r="CP349" i="11"/>
  <c r="CO349" i="11"/>
  <c r="CN349" i="11"/>
  <c r="CM349" i="11"/>
  <c r="CL349" i="11"/>
  <c r="CK349" i="11"/>
  <c r="CJ349" i="11"/>
  <c r="CI349" i="11"/>
  <c r="CH349" i="11"/>
  <c r="CG349" i="11"/>
  <c r="CF349" i="11"/>
  <c r="CE349" i="11"/>
  <c r="CD349" i="11"/>
  <c r="CC349" i="11"/>
  <c r="CB349" i="11"/>
  <c r="CA349" i="11"/>
  <c r="BZ349" i="11"/>
  <c r="BY349" i="11"/>
  <c r="BX349" i="11"/>
  <c r="BW349" i="11"/>
  <c r="BV349" i="11"/>
  <c r="BU349" i="11"/>
  <c r="BT349" i="11"/>
  <c r="BS349" i="11"/>
  <c r="BR349" i="11"/>
  <c r="BQ349" i="11"/>
  <c r="BP349" i="11"/>
  <c r="BO349" i="11"/>
  <c r="CR318" i="11"/>
  <c r="CQ318" i="11"/>
  <c r="CP318" i="11"/>
  <c r="CO318" i="11"/>
  <c r="CN318" i="11"/>
  <c r="CM318" i="11"/>
  <c r="CL318" i="11"/>
  <c r="CK318" i="11"/>
  <c r="CJ318" i="11"/>
  <c r="CI318" i="11"/>
  <c r="CH318" i="11"/>
  <c r="CG318" i="11"/>
  <c r="CF318" i="11"/>
  <c r="CE318" i="11"/>
  <c r="CD318" i="11"/>
  <c r="CC318" i="11"/>
  <c r="CB318" i="11"/>
  <c r="CA318" i="11"/>
  <c r="BZ318" i="11"/>
  <c r="BY318" i="11"/>
  <c r="BX318" i="11"/>
  <c r="BW318" i="11"/>
  <c r="BV318" i="11"/>
  <c r="BU318" i="11"/>
  <c r="BT318" i="11"/>
  <c r="BS318" i="11"/>
  <c r="BR318" i="11"/>
  <c r="BQ318" i="11"/>
  <c r="BP318" i="11"/>
  <c r="BO318" i="11"/>
  <c r="CS287" i="11"/>
  <c r="CR287" i="11"/>
  <c r="CQ287" i="11"/>
  <c r="CP287" i="11"/>
  <c r="CO287" i="11"/>
  <c r="CN287" i="11"/>
  <c r="CM287" i="11"/>
  <c r="CL287" i="11"/>
  <c r="CK287" i="11"/>
  <c r="CJ287" i="11"/>
  <c r="CI287" i="11"/>
  <c r="CH287" i="11"/>
  <c r="CG287" i="11"/>
  <c r="CF287" i="11"/>
  <c r="CE287" i="11"/>
  <c r="CD287" i="11"/>
  <c r="CC287" i="11"/>
  <c r="CB287" i="11"/>
  <c r="CA287" i="11"/>
  <c r="BZ287" i="11"/>
  <c r="BY287" i="11"/>
  <c r="BX287" i="11"/>
  <c r="BW287" i="11"/>
  <c r="BV287" i="11"/>
  <c r="BU287" i="11"/>
  <c r="BT287" i="11"/>
  <c r="BS287" i="11"/>
  <c r="BR287" i="11"/>
  <c r="BQ287" i="11"/>
  <c r="BP287" i="11"/>
  <c r="BO287" i="11"/>
  <c r="CR256" i="11"/>
  <c r="CQ256" i="11"/>
  <c r="CP256" i="11"/>
  <c r="CO256" i="11"/>
  <c r="CN256" i="11"/>
  <c r="CM256" i="11"/>
  <c r="CL256" i="11"/>
  <c r="CK256" i="11"/>
  <c r="CJ256" i="11"/>
  <c r="CI256" i="11"/>
  <c r="CH256" i="11"/>
  <c r="CG256" i="11"/>
  <c r="CF256" i="11"/>
  <c r="CE256" i="11"/>
  <c r="CD256" i="11"/>
  <c r="CC256" i="11"/>
  <c r="CB256" i="11"/>
  <c r="CA256" i="11"/>
  <c r="BZ256" i="11"/>
  <c r="BY256" i="11"/>
  <c r="BX256" i="11"/>
  <c r="BW256" i="11"/>
  <c r="BV256" i="11"/>
  <c r="BU256" i="11"/>
  <c r="BT256" i="11"/>
  <c r="BS256" i="11"/>
  <c r="BR256" i="11"/>
  <c r="BQ256" i="11"/>
  <c r="BP256" i="11"/>
  <c r="BO256" i="11"/>
  <c r="CS225" i="11"/>
  <c r="CR225" i="11"/>
  <c r="CQ225" i="11"/>
  <c r="CP225" i="11"/>
  <c r="CO225" i="11"/>
  <c r="CN225" i="11"/>
  <c r="CM225" i="11"/>
  <c r="CL225" i="11"/>
  <c r="CK225" i="11"/>
  <c r="CJ225" i="11"/>
  <c r="CI225" i="11"/>
  <c r="CH225" i="11"/>
  <c r="CG225" i="11"/>
  <c r="CF225" i="11"/>
  <c r="CE225" i="11"/>
  <c r="CD225" i="11"/>
  <c r="CC225" i="11"/>
  <c r="CB225" i="11"/>
  <c r="CA225" i="11"/>
  <c r="BZ225" i="11"/>
  <c r="BY225" i="11"/>
  <c r="BX225" i="11"/>
  <c r="BW225" i="11"/>
  <c r="BV225" i="11"/>
  <c r="BU225" i="11"/>
  <c r="BT225" i="11"/>
  <c r="BS225" i="11"/>
  <c r="BR225" i="11"/>
  <c r="BQ225" i="11"/>
  <c r="BP225" i="11"/>
  <c r="BO225" i="11"/>
  <c r="CS194" i="11"/>
  <c r="CR194" i="11"/>
  <c r="CQ194" i="11"/>
  <c r="CP194" i="11"/>
  <c r="CO194" i="11"/>
  <c r="CN194" i="11"/>
  <c r="CM194" i="11"/>
  <c r="CL194" i="11"/>
  <c r="CK194" i="11"/>
  <c r="CJ194" i="11"/>
  <c r="CI194" i="11"/>
  <c r="CH194" i="11"/>
  <c r="CG194" i="11"/>
  <c r="CF194" i="11"/>
  <c r="CE194" i="11"/>
  <c r="CD194" i="11"/>
  <c r="CC194" i="11"/>
  <c r="CB194" i="11"/>
  <c r="CA194" i="11"/>
  <c r="BZ194" i="11"/>
  <c r="BY194" i="11"/>
  <c r="BX194" i="11"/>
  <c r="BW194" i="11"/>
  <c r="BV194" i="11"/>
  <c r="BU194" i="11"/>
  <c r="BT194" i="11"/>
  <c r="BS194" i="11"/>
  <c r="BR194" i="11"/>
  <c r="BQ194" i="11"/>
  <c r="BP194" i="11"/>
  <c r="BO194" i="11"/>
  <c r="CR163" i="11"/>
  <c r="CQ163" i="11"/>
  <c r="CP163" i="11"/>
  <c r="CO163" i="11"/>
  <c r="CN163" i="11"/>
  <c r="CM163" i="11"/>
  <c r="CL163" i="11"/>
  <c r="CK163" i="11"/>
  <c r="CJ163" i="11"/>
  <c r="CI163" i="11"/>
  <c r="CH163" i="11"/>
  <c r="CG163" i="11"/>
  <c r="CF163" i="11"/>
  <c r="CE163" i="11"/>
  <c r="CD163" i="11"/>
  <c r="CC163" i="11"/>
  <c r="CB163" i="11"/>
  <c r="CA163" i="11"/>
  <c r="BZ163" i="11"/>
  <c r="BY163" i="11"/>
  <c r="BX163" i="11"/>
  <c r="BW163" i="11"/>
  <c r="BV163" i="11"/>
  <c r="BU163" i="11"/>
  <c r="BT163" i="11"/>
  <c r="BS163" i="11"/>
  <c r="BR163" i="11"/>
  <c r="BQ163" i="11"/>
  <c r="BP163" i="11"/>
  <c r="BO163" i="11"/>
  <c r="CS132" i="11"/>
  <c r="CR132" i="11"/>
  <c r="CQ132" i="11"/>
  <c r="CP132" i="11"/>
  <c r="CO132" i="11"/>
  <c r="CN132" i="11"/>
  <c r="CM132" i="11"/>
  <c r="CL132" i="11"/>
  <c r="CK132" i="11"/>
  <c r="CJ132" i="11"/>
  <c r="CI132" i="11"/>
  <c r="CH132" i="11"/>
  <c r="CG132" i="11"/>
  <c r="CF132" i="11"/>
  <c r="CE132" i="11"/>
  <c r="CD132" i="11"/>
  <c r="CC132" i="11"/>
  <c r="CB132" i="11"/>
  <c r="CA132" i="11"/>
  <c r="BZ132" i="11"/>
  <c r="BY132" i="11"/>
  <c r="BX132" i="11"/>
  <c r="BW132" i="11"/>
  <c r="BV132" i="11"/>
  <c r="BU132" i="11"/>
  <c r="BT132" i="11"/>
  <c r="BS132" i="11"/>
  <c r="BR132" i="11"/>
  <c r="BQ132" i="11"/>
  <c r="BP132" i="11"/>
  <c r="BO132" i="11"/>
  <c r="CR101" i="11"/>
  <c r="CQ101" i="11"/>
  <c r="CP101" i="11"/>
  <c r="CO101" i="11"/>
  <c r="CN101" i="11"/>
  <c r="CM101" i="11"/>
  <c r="CL101" i="11"/>
  <c r="CK101" i="11"/>
  <c r="CJ101" i="11"/>
  <c r="CI101" i="11"/>
  <c r="CH101" i="11"/>
  <c r="CG101" i="11"/>
  <c r="CF101" i="11"/>
  <c r="CE101" i="11"/>
  <c r="CD101" i="11"/>
  <c r="CC101" i="11"/>
  <c r="CB101" i="11"/>
  <c r="CA101" i="11"/>
  <c r="BZ101" i="11"/>
  <c r="BY101" i="11"/>
  <c r="BX101" i="11"/>
  <c r="BW101" i="11"/>
  <c r="BV101" i="11"/>
  <c r="BU101" i="11"/>
  <c r="BT101" i="11"/>
  <c r="BS101" i="11"/>
  <c r="BR101" i="11"/>
  <c r="BQ101" i="11"/>
  <c r="BP101" i="11"/>
  <c r="BO101" i="11"/>
  <c r="CS70" i="11"/>
  <c r="CR70" i="11"/>
  <c r="CQ70" i="11"/>
  <c r="CP70" i="11"/>
  <c r="CO70" i="11"/>
  <c r="CN70" i="11"/>
  <c r="CM70" i="11"/>
  <c r="CL70" i="11"/>
  <c r="CK70" i="11"/>
  <c r="CJ70" i="11"/>
  <c r="CI70" i="11"/>
  <c r="CH70" i="11"/>
  <c r="CG70" i="11"/>
  <c r="CF70" i="11"/>
  <c r="CE70" i="11"/>
  <c r="CD70" i="11"/>
  <c r="CC70" i="11"/>
  <c r="CB70" i="11"/>
  <c r="CA70" i="11"/>
  <c r="BZ70" i="11"/>
  <c r="BY70" i="11"/>
  <c r="BX70" i="11"/>
  <c r="BW70" i="11"/>
  <c r="BV70" i="11"/>
  <c r="BU70" i="11"/>
  <c r="BT70" i="11"/>
  <c r="BS70" i="11"/>
  <c r="BR70" i="11"/>
  <c r="BQ70" i="11"/>
  <c r="BP70" i="11"/>
  <c r="BO70" i="11"/>
  <c r="CQ39" i="11"/>
  <c r="CP39" i="11"/>
  <c r="CO39" i="11"/>
  <c r="CN39" i="11"/>
  <c r="CM39" i="11"/>
  <c r="CL39" i="11"/>
  <c r="CK39" i="11"/>
  <c r="CJ39" i="11"/>
  <c r="CI39" i="11"/>
  <c r="CH39" i="11"/>
  <c r="CG39" i="11"/>
  <c r="CF39" i="11"/>
  <c r="CE39" i="11"/>
  <c r="CD39" i="11"/>
  <c r="CC39" i="11"/>
  <c r="CB39" i="11"/>
  <c r="CA39" i="11"/>
  <c r="BZ39" i="11"/>
  <c r="BY39" i="11"/>
  <c r="BX39" i="11"/>
  <c r="BW39" i="11"/>
  <c r="BV39" i="11"/>
  <c r="BU39" i="11"/>
  <c r="BT39" i="11"/>
  <c r="BS39" i="11"/>
  <c r="BR39" i="11"/>
  <c r="BQ39" i="11"/>
  <c r="BP39" i="11"/>
  <c r="BO39" i="11"/>
  <c r="CS8" i="11"/>
  <c r="CR8" i="11"/>
  <c r="CQ8" i="11"/>
  <c r="CP8" i="11"/>
  <c r="CO8" i="11"/>
  <c r="CN8" i="11"/>
  <c r="CM8" i="11"/>
  <c r="CL8" i="11"/>
  <c r="CK8" i="11"/>
  <c r="CJ8" i="11"/>
  <c r="CI8" i="11"/>
  <c r="CH8" i="11"/>
  <c r="CG8" i="11"/>
  <c r="CF8" i="11"/>
  <c r="CE8" i="11"/>
  <c r="CD8" i="11"/>
  <c r="CC8" i="11"/>
  <c r="CB8" i="11"/>
  <c r="CA8" i="11"/>
  <c r="BZ8" i="11"/>
  <c r="BY8" i="11"/>
  <c r="BX8" i="11"/>
  <c r="BW8" i="11"/>
  <c r="BV8" i="11"/>
  <c r="BU8" i="11"/>
  <c r="BT8" i="11"/>
  <c r="BS8" i="11"/>
  <c r="BR8" i="11"/>
  <c r="BQ8" i="11"/>
  <c r="BP8" i="11"/>
  <c r="BO8" i="11"/>
  <c r="B39" i="7"/>
  <c r="M40" i="7"/>
  <c r="O67" i="7" s="1"/>
  <c r="E40" i="7"/>
  <c r="B37" i="7"/>
  <c r="M55" i="6"/>
  <c r="R219" i="11" l="1"/>
  <c r="R218" i="11"/>
  <c r="EL6" i="11"/>
  <c r="V18" i="11" s="1"/>
  <c r="F57" i="7"/>
  <c r="F61" i="7"/>
  <c r="F67" i="7"/>
  <c r="G60" i="7"/>
  <c r="H59" i="7"/>
  <c r="H69" i="7"/>
  <c r="I69" i="7"/>
  <c r="J67" i="7"/>
  <c r="G58" i="7"/>
  <c r="G65" i="7"/>
  <c r="F46" i="7"/>
  <c r="F58" i="7"/>
  <c r="F63" i="7"/>
  <c r="F68" i="7"/>
  <c r="G61" i="7"/>
  <c r="H60" i="7"/>
  <c r="I59" i="7"/>
  <c r="J56" i="7"/>
  <c r="K59" i="7"/>
  <c r="M59" i="7"/>
  <c r="L67" i="7"/>
  <c r="F56" i="7"/>
  <c r="F60" i="7"/>
  <c r="F66" i="7"/>
  <c r="G59" i="7"/>
  <c r="G69" i="7"/>
  <c r="H67" i="7"/>
  <c r="I67" i="7"/>
  <c r="J61" i="7"/>
  <c r="F54" i="7"/>
  <c r="F62" i="7"/>
  <c r="F50" i="7"/>
  <c r="F59" i="7"/>
  <c r="F65" i="7"/>
  <c r="F69" i="7"/>
  <c r="G67" i="7"/>
  <c r="H61" i="7"/>
  <c r="I61" i="7"/>
  <c r="J60" i="7"/>
  <c r="K67" i="7"/>
  <c r="K61" i="7"/>
  <c r="N50" i="7"/>
  <c r="O50" i="7"/>
  <c r="O53" i="7"/>
  <c r="N53" i="7"/>
  <c r="K56" i="7"/>
  <c r="K60" i="7"/>
  <c r="N49" i="7"/>
  <c r="O49" i="7"/>
  <c r="O47" i="7"/>
  <c r="N47" i="7"/>
  <c r="O52" i="7"/>
  <c r="N52" i="7"/>
  <c r="N46" i="7"/>
  <c r="O46" i="7"/>
  <c r="O51" i="7"/>
  <c r="N51" i="7"/>
  <c r="J69" i="7"/>
  <c r="G63" i="7"/>
  <c r="F64" i="7"/>
  <c r="O48" i="7"/>
  <c r="N48" i="7"/>
  <c r="F55" i="7"/>
  <c r="G56" i="7"/>
  <c r="I60" i="7"/>
  <c r="J59" i="7"/>
  <c r="M67" i="7"/>
  <c r="G57" i="7"/>
  <c r="H56" i="7"/>
  <c r="I56" i="7"/>
  <c r="L59" i="7"/>
  <c r="N67" i="7"/>
  <c r="G62" i="7"/>
  <c r="G66" i="7"/>
  <c r="G68" i="7"/>
  <c r="K69" i="7"/>
  <c r="F49" i="7"/>
  <c r="F52" i="7"/>
  <c r="G46" i="7"/>
  <c r="F53" i="7"/>
  <c r="F47" i="7"/>
  <c r="G50" i="7"/>
  <c r="F48" i="7"/>
  <c r="F51" i="7"/>
  <c r="M61" i="6"/>
  <c r="M60" i="6"/>
  <c r="M59" i="6"/>
  <c r="M58" i="6"/>
  <c r="B53" i="6"/>
  <c r="B49" i="6"/>
  <c r="F161" i="7" l="1"/>
  <c r="F159" i="7"/>
  <c r="F163" i="7"/>
  <c r="R220" i="11"/>
  <c r="H68" i="7"/>
  <c r="H62" i="7"/>
  <c r="H57" i="7"/>
  <c r="H58" i="7"/>
  <c r="H66" i="7"/>
  <c r="H65" i="7"/>
  <c r="G55" i="7"/>
  <c r="G64" i="7"/>
  <c r="L60" i="7"/>
  <c r="L69" i="7"/>
  <c r="L61" i="7"/>
  <c r="G54" i="7"/>
  <c r="O59" i="7"/>
  <c r="N59" i="7"/>
  <c r="H63" i="7"/>
  <c r="L56" i="7"/>
  <c r="G48" i="7"/>
  <c r="G47" i="7"/>
  <c r="H46" i="7"/>
  <c r="G49" i="7"/>
  <c r="G52" i="7"/>
  <c r="G51" i="7"/>
  <c r="H50" i="7"/>
  <c r="G53" i="7"/>
  <c r="C22" i="6"/>
  <c r="G159" i="7" l="1"/>
  <c r="G161" i="7"/>
  <c r="G163" i="7"/>
  <c r="GI34" i="11"/>
  <c r="I58" i="7"/>
  <c r="I62" i="7"/>
  <c r="I63" i="7"/>
  <c r="H54" i="7"/>
  <c r="M69" i="7"/>
  <c r="H64" i="7"/>
  <c r="I65" i="7"/>
  <c r="M60" i="7"/>
  <c r="I66" i="7"/>
  <c r="M56" i="7"/>
  <c r="M61" i="7"/>
  <c r="H55" i="7"/>
  <c r="I57" i="7"/>
  <c r="I68" i="7"/>
  <c r="I50" i="7"/>
  <c r="H52" i="7"/>
  <c r="I46" i="7"/>
  <c r="H48" i="7"/>
  <c r="H51" i="7"/>
  <c r="H47" i="7"/>
  <c r="H53" i="7"/>
  <c r="H49" i="7"/>
  <c r="J22" i="6"/>
  <c r="M22" i="6" s="1"/>
  <c r="H163" i="7" l="1"/>
  <c r="H161" i="7"/>
  <c r="H159" i="7"/>
  <c r="N56" i="7"/>
  <c r="O56" i="7"/>
  <c r="I54" i="7"/>
  <c r="J68" i="7"/>
  <c r="I55" i="7"/>
  <c r="O60" i="7"/>
  <c r="N60" i="7"/>
  <c r="I64" i="7"/>
  <c r="J62" i="7"/>
  <c r="J63" i="7"/>
  <c r="J57" i="7"/>
  <c r="O61" i="7"/>
  <c r="N61" i="7"/>
  <c r="J66" i="7"/>
  <c r="J65" i="7"/>
  <c r="O69" i="7"/>
  <c r="O159" i="7" s="1"/>
  <c r="N69" i="7"/>
  <c r="N159" i="7" s="1"/>
  <c r="J58" i="7"/>
  <c r="I51" i="7"/>
  <c r="J50" i="7"/>
  <c r="I53" i="7"/>
  <c r="J46" i="7"/>
  <c r="I47" i="7"/>
  <c r="I48" i="7"/>
  <c r="I52" i="7"/>
  <c r="I49" i="7"/>
  <c r="C58" i="4"/>
  <c r="N57" i="4"/>
  <c r="I62" i="4"/>
  <c r="I61" i="4"/>
  <c r="I60" i="4"/>
  <c r="C62" i="4"/>
  <c r="C61" i="4"/>
  <c r="I159" i="7" l="1"/>
  <c r="I163" i="7"/>
  <c r="I161" i="7"/>
  <c r="GI65" i="11"/>
  <c r="J55" i="7"/>
  <c r="K58" i="7"/>
  <c r="K65" i="7"/>
  <c r="K63" i="7"/>
  <c r="J64" i="7"/>
  <c r="J54" i="7"/>
  <c r="K66" i="7"/>
  <c r="K62" i="7"/>
  <c r="K68" i="7"/>
  <c r="K57" i="7"/>
  <c r="J48" i="7"/>
  <c r="K46" i="7"/>
  <c r="J52" i="7"/>
  <c r="J47" i="7"/>
  <c r="J53" i="7"/>
  <c r="J51" i="7"/>
  <c r="J49" i="7"/>
  <c r="K50" i="7"/>
  <c r="K73" i="4"/>
  <c r="K81" i="4" s="1"/>
  <c r="C60" i="4"/>
  <c r="G51" i="4"/>
  <c r="G53" i="4"/>
  <c r="G49" i="4"/>
  <c r="B45" i="4"/>
  <c r="J161" i="7" l="1"/>
  <c r="J159" i="7"/>
  <c r="J163" i="7"/>
  <c r="GI96" i="11"/>
  <c r="GI127" i="11"/>
  <c r="L57" i="7"/>
  <c r="L62" i="7"/>
  <c r="K54" i="7"/>
  <c r="L63" i="7"/>
  <c r="L58" i="7"/>
  <c r="L66" i="7"/>
  <c r="L68" i="7"/>
  <c r="K64" i="7"/>
  <c r="L65" i="7"/>
  <c r="K55" i="7"/>
  <c r="K52" i="7"/>
  <c r="K48" i="7"/>
  <c r="K49" i="7"/>
  <c r="K53" i="7"/>
  <c r="L50" i="7"/>
  <c r="M50" i="7"/>
  <c r="K51" i="7"/>
  <c r="K47" i="7"/>
  <c r="L46" i="7"/>
  <c r="M46" i="7"/>
  <c r="K83" i="4"/>
  <c r="K86" i="4" s="1"/>
  <c r="H83" i="4"/>
  <c r="K163" i="7" l="1"/>
  <c r="K161" i="7"/>
  <c r="K159" i="7"/>
  <c r="GI158" i="11"/>
  <c r="L55" i="7"/>
  <c r="M66" i="7"/>
  <c r="M62" i="7"/>
  <c r="L64" i="7"/>
  <c r="M63" i="7"/>
  <c r="M68" i="7"/>
  <c r="M58" i="7"/>
  <c r="L54" i="7"/>
  <c r="M65" i="7"/>
  <c r="M57" i="7"/>
  <c r="L47" i="7"/>
  <c r="M47" i="7"/>
  <c r="L52" i="7"/>
  <c r="M52" i="7"/>
  <c r="M49" i="7"/>
  <c r="L49" i="7"/>
  <c r="L51" i="7"/>
  <c r="M51" i="7"/>
  <c r="L48" i="7"/>
  <c r="M48" i="7"/>
  <c r="M53" i="7"/>
  <c r="L53" i="7"/>
  <c r="M42" i="2"/>
  <c r="M159" i="7" l="1"/>
  <c r="L163" i="7"/>
  <c r="L159" i="7"/>
  <c r="L161" i="7"/>
  <c r="O57" i="7"/>
  <c r="N57" i="7"/>
  <c r="M54" i="7"/>
  <c r="O68" i="7"/>
  <c r="N68" i="7"/>
  <c r="M64" i="7"/>
  <c r="N66" i="7"/>
  <c r="O66" i="7"/>
  <c r="O63" i="7"/>
  <c r="N63" i="7"/>
  <c r="N65" i="7"/>
  <c r="O65" i="7"/>
  <c r="N58" i="7"/>
  <c r="O58" i="7"/>
  <c r="N62" i="7"/>
  <c r="O62" i="7"/>
  <c r="M55" i="7"/>
  <c r="BD375" i="11"/>
  <c r="BD374" i="11"/>
  <c r="O33" i="11" s="1"/>
  <c r="BD373" i="11"/>
  <c r="O32" i="11" s="1"/>
  <c r="BD372" i="11"/>
  <c r="BD371" i="11"/>
  <c r="BD370" i="11"/>
  <c r="O29" i="11" s="1"/>
  <c r="BD369" i="11"/>
  <c r="O28" i="11" s="1"/>
  <c r="BD368" i="11"/>
  <c r="O27" i="11" s="1"/>
  <c r="BD367" i="11"/>
  <c r="BD366" i="11"/>
  <c r="O25" i="11" s="1"/>
  <c r="BD365" i="11"/>
  <c r="O24" i="11" s="1"/>
  <c r="BD364" i="11"/>
  <c r="O23" i="11" s="1"/>
  <c r="BD363" i="11"/>
  <c r="BD362" i="11"/>
  <c r="BD361" i="11"/>
  <c r="O20" i="11" s="1"/>
  <c r="BD360" i="11"/>
  <c r="O19" i="11" s="1"/>
  <c r="BD359" i="11"/>
  <c r="BD358" i="11"/>
  <c r="O17" i="11" s="1"/>
  <c r="BD357" i="11"/>
  <c r="O16" i="11" s="1"/>
  <c r="BD356" i="11"/>
  <c r="O15" i="11" s="1"/>
  <c r="BD355" i="11"/>
  <c r="BD354" i="11"/>
  <c r="O13" i="11" s="1"/>
  <c r="BD353" i="11"/>
  <c r="O12" i="11" s="1"/>
  <c r="BD352" i="11"/>
  <c r="O11" i="11" s="1"/>
  <c r="BD344" i="11"/>
  <c r="N34" i="11" s="1"/>
  <c r="BD343" i="11"/>
  <c r="N33" i="11" s="1"/>
  <c r="BD342" i="11"/>
  <c r="N32" i="11" s="1"/>
  <c r="BD341" i="11"/>
  <c r="BD340" i="11"/>
  <c r="N30" i="11" s="1"/>
  <c r="BD339" i="11"/>
  <c r="N29" i="11" s="1"/>
  <c r="BD338" i="11"/>
  <c r="N28" i="11" s="1"/>
  <c r="BD337" i="11"/>
  <c r="N27" i="11" s="1"/>
  <c r="BD336" i="11"/>
  <c r="N26" i="11" s="1"/>
  <c r="BD335" i="11"/>
  <c r="N25" i="11" s="1"/>
  <c r="BD334" i="11"/>
  <c r="BD333" i="11"/>
  <c r="N23" i="11" s="1"/>
  <c r="BD332" i="11"/>
  <c r="N22" i="11" s="1"/>
  <c r="BD331" i="11"/>
  <c r="N21" i="11" s="1"/>
  <c r="BD330" i="11"/>
  <c r="BD329" i="11"/>
  <c r="N19" i="11" s="1"/>
  <c r="BD328" i="11"/>
  <c r="N18" i="11" s="1"/>
  <c r="BD327" i="11"/>
  <c r="N17" i="11" s="1"/>
  <c r="BD326" i="11"/>
  <c r="N16" i="11" s="1"/>
  <c r="BD325" i="11"/>
  <c r="N15" i="11" s="1"/>
  <c r="BD324" i="11"/>
  <c r="N14" i="11" s="1"/>
  <c r="BD323" i="11"/>
  <c r="N13" i="11" s="1"/>
  <c r="BD322" i="11"/>
  <c r="N12" i="11" s="1"/>
  <c r="BD321" i="11"/>
  <c r="N11" i="11" s="1"/>
  <c r="BD313" i="11"/>
  <c r="M34" i="11" s="1"/>
  <c r="BD312" i="11"/>
  <c r="M33" i="11" s="1"/>
  <c r="BD311" i="11"/>
  <c r="M32" i="11" s="1"/>
  <c r="BD310" i="11"/>
  <c r="M31" i="11" s="1"/>
  <c r="BD309" i="11"/>
  <c r="M30" i="11" s="1"/>
  <c r="BD308" i="11"/>
  <c r="M29" i="11" s="1"/>
  <c r="BD307" i="11"/>
  <c r="M28" i="11" s="1"/>
  <c r="BD306" i="11"/>
  <c r="M27" i="11" s="1"/>
  <c r="BD305" i="11"/>
  <c r="M26" i="11" s="1"/>
  <c r="BD304" i="11"/>
  <c r="M25" i="11" s="1"/>
  <c r="BD303" i="11"/>
  <c r="M24" i="11" s="1"/>
  <c r="BD302" i="11"/>
  <c r="M23" i="11" s="1"/>
  <c r="BD301" i="11"/>
  <c r="M22" i="11" s="1"/>
  <c r="BD300" i="11"/>
  <c r="M21" i="11" s="1"/>
  <c r="BD299" i="11"/>
  <c r="M20" i="11" s="1"/>
  <c r="BD298" i="11"/>
  <c r="M19" i="11" s="1"/>
  <c r="BD297" i="11"/>
  <c r="M18" i="11" s="1"/>
  <c r="BD296" i="11"/>
  <c r="M17" i="11" s="1"/>
  <c r="BD295" i="11"/>
  <c r="M16" i="11" s="1"/>
  <c r="BD294" i="11"/>
  <c r="M15" i="11" s="1"/>
  <c r="BD293" i="11"/>
  <c r="M14" i="11" s="1"/>
  <c r="BD292" i="11"/>
  <c r="M13" i="11" s="1"/>
  <c r="BD291" i="11"/>
  <c r="M12" i="11" s="1"/>
  <c r="BD290" i="11"/>
  <c r="M11" i="11" s="1"/>
  <c r="BD282" i="11"/>
  <c r="BD281" i="11"/>
  <c r="L33" i="11" s="1"/>
  <c r="BD280" i="11"/>
  <c r="L32" i="11" s="1"/>
  <c r="BD279" i="11"/>
  <c r="L31" i="11" s="1"/>
  <c r="BD278" i="11"/>
  <c r="L30" i="11" s="1"/>
  <c r="BD277" i="11"/>
  <c r="L29" i="11" s="1"/>
  <c r="BD276" i="11"/>
  <c r="L28" i="11" s="1"/>
  <c r="BD275" i="11"/>
  <c r="L27" i="11" s="1"/>
  <c r="BD274" i="11"/>
  <c r="L26" i="11" s="1"/>
  <c r="BD273" i="11"/>
  <c r="L25" i="11" s="1"/>
  <c r="BD272" i="11"/>
  <c r="BD271" i="11"/>
  <c r="L23" i="11" s="1"/>
  <c r="BD270" i="11"/>
  <c r="BD269" i="11"/>
  <c r="L21" i="11" s="1"/>
  <c r="BD268" i="11"/>
  <c r="BD267" i="11"/>
  <c r="L19" i="11" s="1"/>
  <c r="BD266" i="11"/>
  <c r="BD265" i="11"/>
  <c r="L17" i="11" s="1"/>
  <c r="BD264" i="11"/>
  <c r="L16" i="11" s="1"/>
  <c r="BD263" i="11"/>
  <c r="L15" i="11" s="1"/>
  <c r="BD262" i="11"/>
  <c r="L14" i="11" s="1"/>
  <c r="BD261" i="11"/>
  <c r="L13" i="11" s="1"/>
  <c r="BD260" i="11"/>
  <c r="L12" i="11" s="1"/>
  <c r="BD259" i="11"/>
  <c r="L11" i="11" s="1"/>
  <c r="BD251" i="11"/>
  <c r="K34" i="11" s="1"/>
  <c r="BD250" i="11"/>
  <c r="BD249" i="11"/>
  <c r="K32" i="11" s="1"/>
  <c r="BD248" i="11"/>
  <c r="K31" i="11" s="1"/>
  <c r="BD247" i="11"/>
  <c r="K30" i="11" s="1"/>
  <c r="BD246" i="11"/>
  <c r="K29" i="11" s="1"/>
  <c r="BD245" i="11"/>
  <c r="K28" i="11" s="1"/>
  <c r="BD244" i="11"/>
  <c r="K27" i="11" s="1"/>
  <c r="BD243" i="11"/>
  <c r="K26" i="11" s="1"/>
  <c r="BD242" i="11"/>
  <c r="BD241" i="11"/>
  <c r="K24" i="11" s="1"/>
  <c r="BD240" i="11"/>
  <c r="K23" i="11" s="1"/>
  <c r="BD239" i="11"/>
  <c r="K22" i="11" s="1"/>
  <c r="BD238" i="11"/>
  <c r="K21" i="11" s="1"/>
  <c r="BD237" i="11"/>
  <c r="K20" i="11" s="1"/>
  <c r="BD236" i="11"/>
  <c r="K19" i="11" s="1"/>
  <c r="BD235" i="11"/>
  <c r="K18" i="11" s="1"/>
  <c r="BD234" i="11"/>
  <c r="BD233" i="11"/>
  <c r="K16" i="11" s="1"/>
  <c r="BD232" i="11"/>
  <c r="K15" i="11" s="1"/>
  <c r="BD231" i="11"/>
  <c r="K14" i="11" s="1"/>
  <c r="BD230" i="11"/>
  <c r="K13" i="11" s="1"/>
  <c r="BD229" i="11"/>
  <c r="K12" i="11" s="1"/>
  <c r="BD228" i="11"/>
  <c r="K11" i="11" s="1"/>
  <c r="BD220" i="11"/>
  <c r="BD219" i="11"/>
  <c r="J33" i="11" s="1"/>
  <c r="BD218" i="11"/>
  <c r="J32" i="11" s="1"/>
  <c r="BD217" i="11"/>
  <c r="J31" i="11" s="1"/>
  <c r="BD216" i="11"/>
  <c r="BD215" i="11"/>
  <c r="J29" i="11" s="1"/>
  <c r="BD214" i="11"/>
  <c r="J28" i="11" s="1"/>
  <c r="BD213" i="11"/>
  <c r="J27" i="11" s="1"/>
  <c r="BD212" i="11"/>
  <c r="BD211" i="11"/>
  <c r="J25" i="11" s="1"/>
  <c r="BD210" i="11"/>
  <c r="BD209" i="11"/>
  <c r="J23" i="11" s="1"/>
  <c r="BD208" i="11"/>
  <c r="BD207" i="11"/>
  <c r="J21" i="11" s="1"/>
  <c r="BD206" i="11"/>
  <c r="J20" i="11" s="1"/>
  <c r="BD205" i="11"/>
  <c r="J19" i="11" s="1"/>
  <c r="BD204" i="11"/>
  <c r="BD203" i="11"/>
  <c r="J17" i="11" s="1"/>
  <c r="BD202" i="11"/>
  <c r="J16" i="11" s="1"/>
  <c r="BD201" i="11"/>
  <c r="J15" i="11" s="1"/>
  <c r="BD200" i="11"/>
  <c r="J14" i="11" s="1"/>
  <c r="BD199" i="11"/>
  <c r="J13" i="11" s="1"/>
  <c r="BD198" i="11"/>
  <c r="BD197" i="11"/>
  <c r="J11" i="11" s="1"/>
  <c r="BD189" i="11"/>
  <c r="I34" i="11" s="1"/>
  <c r="BD188" i="11"/>
  <c r="I33" i="11" s="1"/>
  <c r="BD187" i="11"/>
  <c r="I32" i="11" s="1"/>
  <c r="BD186" i="11"/>
  <c r="I31" i="11" s="1"/>
  <c r="BD185" i="11"/>
  <c r="I30" i="11" s="1"/>
  <c r="BD184" i="11"/>
  <c r="I29" i="11" s="1"/>
  <c r="BD183" i="11"/>
  <c r="I28" i="11" s="1"/>
  <c r="BD182" i="11"/>
  <c r="I27" i="11" s="1"/>
  <c r="BD181" i="11"/>
  <c r="I26" i="11" s="1"/>
  <c r="BD180" i="11"/>
  <c r="I25" i="11" s="1"/>
  <c r="BD179" i="11"/>
  <c r="I24" i="11" s="1"/>
  <c r="BD178" i="11"/>
  <c r="I23" i="11" s="1"/>
  <c r="BD177" i="11"/>
  <c r="I22" i="11" s="1"/>
  <c r="BD176" i="11"/>
  <c r="I21" i="11" s="1"/>
  <c r="BD175" i="11"/>
  <c r="I20" i="11" s="1"/>
  <c r="BD174" i="11"/>
  <c r="I19" i="11" s="1"/>
  <c r="BD173" i="11"/>
  <c r="I18" i="11" s="1"/>
  <c r="BD172" i="11"/>
  <c r="I17" i="11" s="1"/>
  <c r="BD171" i="11"/>
  <c r="I16" i="11" s="1"/>
  <c r="BD170" i="11"/>
  <c r="I15" i="11" s="1"/>
  <c r="BD169" i="11"/>
  <c r="I14" i="11" s="1"/>
  <c r="BD168" i="11"/>
  <c r="I13" i="11" s="1"/>
  <c r="BD167" i="11"/>
  <c r="I12" i="11" s="1"/>
  <c r="BD166" i="11"/>
  <c r="I11" i="11" s="1"/>
  <c r="BD158" i="11"/>
  <c r="H34" i="11" s="1"/>
  <c r="BD157" i="11"/>
  <c r="H33" i="11" s="1"/>
  <c r="BD156" i="11"/>
  <c r="H32" i="11" s="1"/>
  <c r="BD155" i="11"/>
  <c r="H31" i="11" s="1"/>
  <c r="BD154" i="11"/>
  <c r="H30" i="11" s="1"/>
  <c r="BD153" i="11"/>
  <c r="H29" i="11" s="1"/>
  <c r="BD152" i="11"/>
  <c r="H28" i="11" s="1"/>
  <c r="BD151" i="11"/>
  <c r="H27" i="11" s="1"/>
  <c r="BD150" i="11"/>
  <c r="H26" i="11" s="1"/>
  <c r="BD149" i="11"/>
  <c r="H25" i="11" s="1"/>
  <c r="BD148" i="11"/>
  <c r="H24" i="11" s="1"/>
  <c r="BD147" i="11"/>
  <c r="H23" i="11" s="1"/>
  <c r="BD146" i="11"/>
  <c r="H22" i="11" s="1"/>
  <c r="BD145" i="11"/>
  <c r="H21" i="11" s="1"/>
  <c r="BD144" i="11"/>
  <c r="H20" i="11" s="1"/>
  <c r="BD143" i="11"/>
  <c r="H19" i="11" s="1"/>
  <c r="BD142" i="11"/>
  <c r="H18" i="11" s="1"/>
  <c r="BD141" i="11"/>
  <c r="H17" i="11" s="1"/>
  <c r="BD140" i="11"/>
  <c r="H16" i="11" s="1"/>
  <c r="BD139" i="11"/>
  <c r="H15" i="11" s="1"/>
  <c r="BD138" i="11"/>
  <c r="H14" i="11" s="1"/>
  <c r="BD137" i="11"/>
  <c r="H13" i="11" s="1"/>
  <c r="BD136" i="11"/>
  <c r="H12" i="11" s="1"/>
  <c r="BD135" i="11"/>
  <c r="BD127" i="11"/>
  <c r="G34" i="11" s="1"/>
  <c r="BD126" i="11"/>
  <c r="G33" i="11" s="1"/>
  <c r="BD125" i="11"/>
  <c r="G32" i="11" s="1"/>
  <c r="BD124" i="11"/>
  <c r="G31" i="11" s="1"/>
  <c r="BD123" i="11"/>
  <c r="G30" i="11" s="1"/>
  <c r="BD122" i="11"/>
  <c r="G29" i="11" s="1"/>
  <c r="BD121" i="11"/>
  <c r="G28" i="11" s="1"/>
  <c r="BD120" i="11"/>
  <c r="G27" i="11" s="1"/>
  <c r="BD119" i="11"/>
  <c r="G26" i="11" s="1"/>
  <c r="BD118" i="11"/>
  <c r="G25" i="11" s="1"/>
  <c r="BD117" i="11"/>
  <c r="BD116" i="11"/>
  <c r="G23" i="11" s="1"/>
  <c r="BD115" i="11"/>
  <c r="G22" i="11" s="1"/>
  <c r="BD114" i="11"/>
  <c r="G21" i="11" s="1"/>
  <c r="BD113" i="11"/>
  <c r="G20" i="11" s="1"/>
  <c r="BD112" i="11"/>
  <c r="G19" i="11" s="1"/>
  <c r="BD111" i="11"/>
  <c r="G18" i="11" s="1"/>
  <c r="BD110" i="11"/>
  <c r="G17" i="11" s="1"/>
  <c r="BD109" i="11"/>
  <c r="G16" i="11" s="1"/>
  <c r="BD108" i="11"/>
  <c r="G15" i="11" s="1"/>
  <c r="BD107" i="11"/>
  <c r="G14" i="11" s="1"/>
  <c r="BD106" i="11"/>
  <c r="G13" i="11" s="1"/>
  <c r="BD105" i="11"/>
  <c r="G12" i="11" s="1"/>
  <c r="BD104" i="11"/>
  <c r="G11" i="11" s="1"/>
  <c r="BD96" i="11"/>
  <c r="F34" i="11" s="1"/>
  <c r="BD95" i="11"/>
  <c r="F33" i="11" s="1"/>
  <c r="BD94" i="11"/>
  <c r="F32" i="11" s="1"/>
  <c r="BD93" i="11"/>
  <c r="F31" i="11" s="1"/>
  <c r="BD92" i="11"/>
  <c r="F30" i="11" s="1"/>
  <c r="BD91" i="11"/>
  <c r="F29" i="11" s="1"/>
  <c r="BD90" i="11"/>
  <c r="F28" i="11" s="1"/>
  <c r="BD89" i="11"/>
  <c r="F27" i="11" s="1"/>
  <c r="BD88" i="11"/>
  <c r="F26" i="11" s="1"/>
  <c r="BD87" i="11"/>
  <c r="F25" i="11" s="1"/>
  <c r="BD86" i="11"/>
  <c r="F24" i="11" s="1"/>
  <c r="BD85" i="11"/>
  <c r="F23" i="11" s="1"/>
  <c r="BD84" i="11"/>
  <c r="F22" i="11" s="1"/>
  <c r="BD83" i="11"/>
  <c r="F21" i="11" s="1"/>
  <c r="BD82" i="11"/>
  <c r="F20" i="11" s="1"/>
  <c r="BD81" i="11"/>
  <c r="F19" i="11" s="1"/>
  <c r="BD80" i="11"/>
  <c r="F18" i="11" s="1"/>
  <c r="BD79" i="11"/>
  <c r="F17" i="11" s="1"/>
  <c r="BD78" i="11"/>
  <c r="BD77" i="11"/>
  <c r="F15" i="11" s="1"/>
  <c r="BD76" i="11"/>
  <c r="F14" i="11" s="1"/>
  <c r="BD75" i="11"/>
  <c r="F13" i="11" s="1"/>
  <c r="BD74" i="11"/>
  <c r="F12" i="11" s="1"/>
  <c r="BD73" i="11"/>
  <c r="F11" i="11" s="1"/>
  <c r="BD34" i="11"/>
  <c r="D34" i="11" s="1"/>
  <c r="BD33" i="11"/>
  <c r="D33" i="11" s="1"/>
  <c r="BD32" i="11"/>
  <c r="D32" i="11" s="1"/>
  <c r="BD31" i="11"/>
  <c r="D31" i="11" s="1"/>
  <c r="BD30" i="11"/>
  <c r="D30" i="11" s="1"/>
  <c r="BD29" i="11"/>
  <c r="D29" i="11" s="1"/>
  <c r="BD28" i="11"/>
  <c r="D28" i="11" s="1"/>
  <c r="BD27" i="11"/>
  <c r="D27" i="11" s="1"/>
  <c r="BD26" i="11"/>
  <c r="D26" i="11" s="1"/>
  <c r="BD25" i="11"/>
  <c r="D25" i="11" s="1"/>
  <c r="BD24" i="11"/>
  <c r="D24" i="11" s="1"/>
  <c r="BD23" i="11"/>
  <c r="D23" i="11" s="1"/>
  <c r="BD22" i="11"/>
  <c r="D22" i="11" s="1"/>
  <c r="BD21" i="11"/>
  <c r="D21" i="11" s="1"/>
  <c r="BD20" i="11"/>
  <c r="D20" i="11" s="1"/>
  <c r="BD19" i="11"/>
  <c r="D19" i="11" s="1"/>
  <c r="BD18" i="11"/>
  <c r="D18" i="11" s="1"/>
  <c r="BD17" i="11"/>
  <c r="D17" i="11" s="1"/>
  <c r="BD16" i="11"/>
  <c r="D16" i="11" s="1"/>
  <c r="BD15" i="11"/>
  <c r="D15" i="11" s="1"/>
  <c r="BD14" i="11"/>
  <c r="D14" i="11" s="1"/>
  <c r="BD13" i="11"/>
  <c r="D13" i="11" s="1"/>
  <c r="BD12" i="11"/>
  <c r="D12" i="11" s="1"/>
  <c r="BD11" i="11"/>
  <c r="D11" i="11" s="1"/>
  <c r="K17" i="11"/>
  <c r="L18" i="11"/>
  <c r="L20" i="11"/>
  <c r="N20" i="11"/>
  <c r="L22" i="11"/>
  <c r="L24" i="11"/>
  <c r="N24" i="11"/>
  <c r="K25" i="11"/>
  <c r="N31" i="11"/>
  <c r="K33" i="11"/>
  <c r="L34" i="11"/>
  <c r="J12" i="11"/>
  <c r="F16" i="11"/>
  <c r="J18" i="11"/>
  <c r="J22" i="11"/>
  <c r="G24" i="11"/>
  <c r="J24" i="11"/>
  <c r="J26" i="11"/>
  <c r="J30" i="11"/>
  <c r="J34" i="11"/>
  <c r="O14" i="11"/>
  <c r="O18" i="11"/>
  <c r="O21" i="11"/>
  <c r="O22" i="11"/>
  <c r="O26" i="11"/>
  <c r="O30" i="11"/>
  <c r="O31" i="11"/>
  <c r="O34" i="11"/>
  <c r="H11" i="11"/>
  <c r="M66" i="11"/>
  <c r="K50" i="11"/>
  <c r="L51" i="11"/>
  <c r="L53" i="11"/>
  <c r="J63" i="11"/>
  <c r="K68" i="11"/>
  <c r="L69" i="11"/>
  <c r="I54" i="11"/>
  <c r="G61" i="11"/>
  <c r="G67" i="11"/>
  <c r="I46" i="11"/>
  <c r="BO66" i="11"/>
  <c r="BO36" i="11"/>
  <c r="CT121" i="11"/>
  <c r="G63" i="11" s="1"/>
  <c r="CT127" i="11"/>
  <c r="G69" i="11" s="1"/>
  <c r="CT126" i="11"/>
  <c r="G68" i="11" s="1"/>
  <c r="CT125" i="11"/>
  <c r="CT124" i="11"/>
  <c r="G66" i="11" s="1"/>
  <c r="CT123" i="11"/>
  <c r="G65" i="11" s="1"/>
  <c r="CT122" i="11"/>
  <c r="G64" i="11" s="1"/>
  <c r="CT120" i="11"/>
  <c r="G62" i="11" s="1"/>
  <c r="CT119" i="11"/>
  <c r="CT118" i="11"/>
  <c r="G60" i="11" s="1"/>
  <c r="CT117" i="11"/>
  <c r="G59" i="11" s="1"/>
  <c r="CT116" i="11"/>
  <c r="G58" i="11" s="1"/>
  <c r="CT115" i="11"/>
  <c r="G57" i="11" s="1"/>
  <c r="CT114" i="11"/>
  <c r="G56" i="11" s="1"/>
  <c r="CT113" i="11"/>
  <c r="G55" i="11" s="1"/>
  <c r="CT112" i="11"/>
  <c r="G54" i="11" s="1"/>
  <c r="CT111" i="11"/>
  <c r="G53" i="11" s="1"/>
  <c r="CT110" i="11"/>
  <c r="G52" i="11" s="1"/>
  <c r="CT109" i="11"/>
  <c r="G51" i="11" s="1"/>
  <c r="CT108" i="11"/>
  <c r="G50" i="11" s="1"/>
  <c r="CT107" i="11"/>
  <c r="G49" i="11" s="1"/>
  <c r="CT106" i="11"/>
  <c r="G48" i="11" s="1"/>
  <c r="CT105" i="11"/>
  <c r="G47" i="11" s="1"/>
  <c r="CT104" i="11"/>
  <c r="G46" i="11" s="1"/>
  <c r="CT189" i="11"/>
  <c r="I69" i="11" s="1"/>
  <c r="CT188" i="11"/>
  <c r="I68" i="11" s="1"/>
  <c r="CT187" i="11"/>
  <c r="I67" i="11" s="1"/>
  <c r="CT186" i="11"/>
  <c r="I66" i="11" s="1"/>
  <c r="CT185" i="11"/>
  <c r="I65" i="11" s="1"/>
  <c r="CT184" i="11"/>
  <c r="I64" i="11" s="1"/>
  <c r="CT183" i="11"/>
  <c r="I63" i="11" s="1"/>
  <c r="CT182" i="11"/>
  <c r="I62" i="11" s="1"/>
  <c r="CT181" i="11"/>
  <c r="I61" i="11" s="1"/>
  <c r="CT180" i="11"/>
  <c r="I60" i="11" s="1"/>
  <c r="CT179" i="11"/>
  <c r="I59" i="11" s="1"/>
  <c r="CT178" i="11"/>
  <c r="I58" i="11" s="1"/>
  <c r="CT177" i="11"/>
  <c r="I57" i="11" s="1"/>
  <c r="CT176" i="11"/>
  <c r="I56" i="11" s="1"/>
  <c r="CT175" i="11"/>
  <c r="I55" i="11" s="1"/>
  <c r="CT174" i="11"/>
  <c r="CT173" i="11"/>
  <c r="I53" i="11" s="1"/>
  <c r="CT172" i="11"/>
  <c r="I52" i="11" s="1"/>
  <c r="CT171" i="11"/>
  <c r="I51" i="11" s="1"/>
  <c r="CT170" i="11"/>
  <c r="I50" i="11" s="1"/>
  <c r="CT169" i="11"/>
  <c r="I49" i="11" s="1"/>
  <c r="CT168" i="11"/>
  <c r="I48" i="11" s="1"/>
  <c r="CT167" i="11"/>
  <c r="I47" i="11" s="1"/>
  <c r="CT166" i="11"/>
  <c r="CT282" i="11"/>
  <c r="CT281" i="11"/>
  <c r="L68" i="11" s="1"/>
  <c r="CT280" i="11"/>
  <c r="L67" i="11" s="1"/>
  <c r="CT279" i="11"/>
  <c r="L66" i="11" s="1"/>
  <c r="CT278" i="11"/>
  <c r="L65" i="11" s="1"/>
  <c r="CT277" i="11"/>
  <c r="L64" i="11" s="1"/>
  <c r="CT276" i="11"/>
  <c r="L63" i="11" s="1"/>
  <c r="CT275" i="11"/>
  <c r="L62" i="11" s="1"/>
  <c r="CT274" i="11"/>
  <c r="L61" i="11" s="1"/>
  <c r="CT273" i="11"/>
  <c r="L60" i="11" s="1"/>
  <c r="CT272" i="11"/>
  <c r="L59" i="11" s="1"/>
  <c r="CT271" i="11"/>
  <c r="L58" i="11" s="1"/>
  <c r="CT270" i="11"/>
  <c r="L57" i="11" s="1"/>
  <c r="CT269" i="11"/>
  <c r="L56" i="11" s="1"/>
  <c r="CT268" i="11"/>
  <c r="L55" i="11" s="1"/>
  <c r="CT267" i="11"/>
  <c r="L54" i="11" s="1"/>
  <c r="CT266" i="11"/>
  <c r="CT265" i="11"/>
  <c r="L52" i="11" s="1"/>
  <c r="CT264" i="11"/>
  <c r="CT263" i="11"/>
  <c r="L50" i="11" s="1"/>
  <c r="CT262" i="11"/>
  <c r="L49" i="11" s="1"/>
  <c r="CT261" i="11"/>
  <c r="L48" i="11" s="1"/>
  <c r="CT260" i="11"/>
  <c r="L47" i="11" s="1"/>
  <c r="CT259" i="11"/>
  <c r="L46" i="11" s="1"/>
  <c r="CT344" i="11"/>
  <c r="N69" i="11" s="1"/>
  <c r="CT343" i="11"/>
  <c r="N68" i="11" s="1"/>
  <c r="CT342" i="11"/>
  <c r="N67" i="11" s="1"/>
  <c r="CT341" i="11"/>
  <c r="N66" i="11" s="1"/>
  <c r="CT340" i="11"/>
  <c r="N65" i="11" s="1"/>
  <c r="CT339" i="11"/>
  <c r="N64" i="11" s="1"/>
  <c r="CT338" i="11"/>
  <c r="N63" i="11" s="1"/>
  <c r="CT337" i="11"/>
  <c r="N62" i="11" s="1"/>
  <c r="CT336" i="11"/>
  <c r="N61" i="11" s="1"/>
  <c r="CT335" i="11"/>
  <c r="N60" i="11" s="1"/>
  <c r="CT334" i="11"/>
  <c r="N59" i="11" s="1"/>
  <c r="CT333" i="11"/>
  <c r="N58" i="11" s="1"/>
  <c r="CT332" i="11"/>
  <c r="N57" i="11" s="1"/>
  <c r="CT331" i="11"/>
  <c r="N56" i="11" s="1"/>
  <c r="CT330" i="11"/>
  <c r="N55" i="11" s="1"/>
  <c r="CT329" i="11"/>
  <c r="N54" i="11" s="1"/>
  <c r="CT328" i="11"/>
  <c r="N53" i="11" s="1"/>
  <c r="CT327" i="11"/>
  <c r="N52" i="11" s="1"/>
  <c r="CT326" i="11"/>
  <c r="N51" i="11" s="1"/>
  <c r="CT325" i="11"/>
  <c r="N50" i="11" s="1"/>
  <c r="CT324" i="11"/>
  <c r="N49" i="11" s="1"/>
  <c r="CT323" i="11"/>
  <c r="N48" i="11" s="1"/>
  <c r="CT322" i="11"/>
  <c r="N47" i="11" s="1"/>
  <c r="CT321" i="11"/>
  <c r="N46" i="11" s="1"/>
  <c r="CT375" i="11"/>
  <c r="O69" i="11" s="1"/>
  <c r="CT374" i="11"/>
  <c r="O68" i="11" s="1"/>
  <c r="CT373" i="11"/>
  <c r="O67" i="11" s="1"/>
  <c r="O102" i="11" s="1"/>
  <c r="CT372" i="11"/>
  <c r="O66" i="11" s="1"/>
  <c r="CT371" i="11"/>
  <c r="O65" i="11" s="1"/>
  <c r="CT370" i="11"/>
  <c r="O64" i="11" s="1"/>
  <c r="CT369" i="11"/>
  <c r="O63" i="11" s="1"/>
  <c r="O98" i="11" s="1"/>
  <c r="CT368" i="11"/>
  <c r="O62" i="11" s="1"/>
  <c r="CT367" i="11"/>
  <c r="O61" i="11" s="1"/>
  <c r="CT366" i="11"/>
  <c r="O60" i="11" s="1"/>
  <c r="CT365" i="11"/>
  <c r="O59" i="11" s="1"/>
  <c r="CT364" i="11"/>
  <c r="O58" i="11" s="1"/>
  <c r="CT363" i="11"/>
  <c r="O57" i="11" s="1"/>
  <c r="O92" i="11" s="1"/>
  <c r="CT362" i="11"/>
  <c r="O56" i="11" s="1"/>
  <c r="CT361" i="11"/>
  <c r="O55" i="11" s="1"/>
  <c r="O90" i="11" s="1"/>
  <c r="CT360" i="11"/>
  <c r="O54" i="11" s="1"/>
  <c r="CT359" i="11"/>
  <c r="O53" i="11" s="1"/>
  <c r="O88" i="11" s="1"/>
  <c r="CT358" i="11"/>
  <c r="O52" i="11" s="1"/>
  <c r="CT357" i="11"/>
  <c r="O51" i="11" s="1"/>
  <c r="O86" i="11" s="1"/>
  <c r="CT356" i="11"/>
  <c r="O50" i="11" s="1"/>
  <c r="CT355" i="11"/>
  <c r="O49" i="11" s="1"/>
  <c r="CT354" i="11"/>
  <c r="O48" i="11" s="1"/>
  <c r="CT353" i="11"/>
  <c r="O47" i="11" s="1"/>
  <c r="CT352" i="11"/>
  <c r="O46" i="11" s="1"/>
  <c r="CT313" i="11"/>
  <c r="M69" i="11" s="1"/>
  <c r="CT312" i="11"/>
  <c r="M68" i="11" s="1"/>
  <c r="CT311" i="11"/>
  <c r="M67" i="11" s="1"/>
  <c r="CT310" i="11"/>
  <c r="CT309" i="11"/>
  <c r="M65" i="11" s="1"/>
  <c r="CT308" i="11"/>
  <c r="M64" i="11" s="1"/>
  <c r="CT307" i="11"/>
  <c r="M63" i="11" s="1"/>
  <c r="CT306" i="11"/>
  <c r="M62" i="11" s="1"/>
  <c r="CT305" i="11"/>
  <c r="M61" i="11" s="1"/>
  <c r="CT304" i="11"/>
  <c r="M60" i="11" s="1"/>
  <c r="CT303" i="11"/>
  <c r="M59" i="11" s="1"/>
  <c r="CT302" i="11"/>
  <c r="M58" i="11" s="1"/>
  <c r="CT301" i="11"/>
  <c r="M57" i="11" s="1"/>
  <c r="CT300" i="11"/>
  <c r="M56" i="11" s="1"/>
  <c r="CT299" i="11"/>
  <c r="M55" i="11" s="1"/>
  <c r="CT298" i="11"/>
  <c r="M54" i="11" s="1"/>
  <c r="CT297" i="11"/>
  <c r="M53" i="11" s="1"/>
  <c r="CT296" i="11"/>
  <c r="M52" i="11" s="1"/>
  <c r="CT295" i="11"/>
  <c r="M51" i="11" s="1"/>
  <c r="CT294" i="11"/>
  <c r="M50" i="11" s="1"/>
  <c r="CT293" i="11"/>
  <c r="M49" i="11" s="1"/>
  <c r="CT292" i="11"/>
  <c r="M48" i="11" s="1"/>
  <c r="CT291" i="11"/>
  <c r="M47" i="11" s="1"/>
  <c r="CT290" i="11"/>
  <c r="M46" i="11" s="1"/>
  <c r="CT251" i="11"/>
  <c r="K69" i="11" s="1"/>
  <c r="CT250" i="11"/>
  <c r="CT249" i="11"/>
  <c r="K67" i="11" s="1"/>
  <c r="CT248" i="11"/>
  <c r="K66" i="11" s="1"/>
  <c r="CT247" i="11"/>
  <c r="K65" i="11" s="1"/>
  <c r="CT246" i="11"/>
  <c r="K64" i="11" s="1"/>
  <c r="CT245" i="11"/>
  <c r="K63" i="11" s="1"/>
  <c r="CT244" i="11"/>
  <c r="K62" i="11" s="1"/>
  <c r="CT243" i="11"/>
  <c r="K61" i="11" s="1"/>
  <c r="CT242" i="11"/>
  <c r="K60" i="11" s="1"/>
  <c r="CT241" i="11"/>
  <c r="K59" i="11" s="1"/>
  <c r="CT240" i="11"/>
  <c r="K58" i="11" s="1"/>
  <c r="CT239" i="11"/>
  <c r="K57" i="11" s="1"/>
  <c r="CT238" i="11"/>
  <c r="K56" i="11" s="1"/>
  <c r="CT237" i="11"/>
  <c r="K55" i="11" s="1"/>
  <c r="CT236" i="11"/>
  <c r="K54" i="11" s="1"/>
  <c r="CT235" i="11"/>
  <c r="K53" i="11" s="1"/>
  <c r="CT234" i="11"/>
  <c r="K52" i="11" s="1"/>
  <c r="CT233" i="11"/>
  <c r="K51" i="11" s="1"/>
  <c r="CT232" i="11"/>
  <c r="CT231" i="11"/>
  <c r="K49" i="11" s="1"/>
  <c r="CT230" i="11"/>
  <c r="K48" i="11" s="1"/>
  <c r="CT229" i="11"/>
  <c r="K47" i="11" s="1"/>
  <c r="CT228" i="11"/>
  <c r="K46" i="11" s="1"/>
  <c r="CT220" i="11"/>
  <c r="J69" i="11" s="1"/>
  <c r="CT219" i="11"/>
  <c r="J68" i="11" s="1"/>
  <c r="CT218" i="11"/>
  <c r="J67" i="11" s="1"/>
  <c r="CT217" i="11"/>
  <c r="J66" i="11" s="1"/>
  <c r="CT216" i="11"/>
  <c r="J65" i="11" s="1"/>
  <c r="CT215" i="11"/>
  <c r="J64" i="11" s="1"/>
  <c r="CT214" i="11"/>
  <c r="CT213" i="11"/>
  <c r="J62" i="11" s="1"/>
  <c r="CT212" i="11"/>
  <c r="J61" i="11" s="1"/>
  <c r="CT211" i="11"/>
  <c r="J60" i="11" s="1"/>
  <c r="CT210" i="11"/>
  <c r="J59" i="11" s="1"/>
  <c r="CT209" i="11"/>
  <c r="J58" i="11" s="1"/>
  <c r="CT208" i="11"/>
  <c r="J57" i="11" s="1"/>
  <c r="CT207" i="11"/>
  <c r="J56" i="11" s="1"/>
  <c r="CT206" i="11"/>
  <c r="J55" i="11" s="1"/>
  <c r="CT205" i="11"/>
  <c r="J54" i="11" s="1"/>
  <c r="CT204" i="11"/>
  <c r="J53" i="11" s="1"/>
  <c r="CT203" i="11"/>
  <c r="J52" i="11" s="1"/>
  <c r="CT202" i="11"/>
  <c r="J51" i="11" s="1"/>
  <c r="CT201" i="11"/>
  <c r="J50" i="11" s="1"/>
  <c r="CT200" i="11"/>
  <c r="J49" i="11" s="1"/>
  <c r="CT199" i="11"/>
  <c r="J48" i="11" s="1"/>
  <c r="CT198" i="11"/>
  <c r="J47" i="11" s="1"/>
  <c r="CT197" i="11"/>
  <c r="J46" i="11" s="1"/>
  <c r="CT158" i="11"/>
  <c r="H69" i="11" s="1"/>
  <c r="CT157" i="11"/>
  <c r="H68" i="11" s="1"/>
  <c r="CT156" i="11"/>
  <c r="H67" i="11" s="1"/>
  <c r="CT155" i="11"/>
  <c r="H66" i="11" s="1"/>
  <c r="CT154" i="11"/>
  <c r="H65" i="11" s="1"/>
  <c r="CT153" i="11"/>
  <c r="H64" i="11" s="1"/>
  <c r="CT152" i="11"/>
  <c r="H63" i="11" s="1"/>
  <c r="CT151" i="11"/>
  <c r="H62" i="11" s="1"/>
  <c r="CT150" i="11"/>
  <c r="H61" i="11" s="1"/>
  <c r="CT149" i="11"/>
  <c r="H60" i="11" s="1"/>
  <c r="CT148" i="11"/>
  <c r="H59" i="11" s="1"/>
  <c r="CT147" i="11"/>
  <c r="H58" i="11" s="1"/>
  <c r="CT146" i="11"/>
  <c r="H57" i="11" s="1"/>
  <c r="CT145" i="11"/>
  <c r="H56" i="11" s="1"/>
  <c r="CT144" i="11"/>
  <c r="H55" i="11" s="1"/>
  <c r="CT143" i="11"/>
  <c r="H54" i="11" s="1"/>
  <c r="CT142" i="11"/>
  <c r="H53" i="11" s="1"/>
  <c r="CT141" i="11"/>
  <c r="H52" i="11" s="1"/>
  <c r="CT140" i="11"/>
  <c r="H51" i="11" s="1"/>
  <c r="CT139" i="11"/>
  <c r="H50" i="11" s="1"/>
  <c r="CT138" i="11"/>
  <c r="H49" i="11" s="1"/>
  <c r="CT137" i="11"/>
  <c r="H48" i="11" s="1"/>
  <c r="CT136" i="11"/>
  <c r="H47" i="11" s="1"/>
  <c r="CT135" i="11"/>
  <c r="H46" i="11" s="1"/>
  <c r="CT96" i="11"/>
  <c r="F69" i="11" s="1"/>
  <c r="CT95" i="11"/>
  <c r="F68" i="11" s="1"/>
  <c r="CT94" i="11"/>
  <c r="F67" i="11" s="1"/>
  <c r="CT93" i="11"/>
  <c r="F66" i="11" s="1"/>
  <c r="CT92" i="11"/>
  <c r="F65" i="11" s="1"/>
  <c r="CT91" i="11"/>
  <c r="F64" i="11" s="1"/>
  <c r="CT90" i="11"/>
  <c r="F63" i="11" s="1"/>
  <c r="CT89" i="11"/>
  <c r="F62" i="11" s="1"/>
  <c r="CT88" i="11"/>
  <c r="F61" i="11" s="1"/>
  <c r="CT87" i="11"/>
  <c r="F60" i="11" s="1"/>
  <c r="CT86" i="11"/>
  <c r="F59" i="11" s="1"/>
  <c r="CT85" i="11"/>
  <c r="F58" i="11" s="1"/>
  <c r="CT84" i="11"/>
  <c r="F57" i="11" s="1"/>
  <c r="CT83" i="11"/>
  <c r="F56" i="11" s="1"/>
  <c r="CT82" i="11"/>
  <c r="F55" i="11" s="1"/>
  <c r="CT81" i="11"/>
  <c r="F54" i="11" s="1"/>
  <c r="CT80" i="11"/>
  <c r="F53" i="11" s="1"/>
  <c r="CT79" i="11"/>
  <c r="F52" i="11" s="1"/>
  <c r="CT78" i="11"/>
  <c r="F51" i="11" s="1"/>
  <c r="CT77" i="11"/>
  <c r="F50" i="11" s="1"/>
  <c r="CT76" i="11"/>
  <c r="F49" i="11" s="1"/>
  <c r="CT75" i="11"/>
  <c r="F48" i="11" s="1"/>
  <c r="CT74" i="11"/>
  <c r="F47" i="11" s="1"/>
  <c r="CT73" i="11"/>
  <c r="F46" i="11" s="1"/>
  <c r="CT34" i="11"/>
  <c r="D69" i="11" s="1"/>
  <c r="CT33" i="11"/>
  <c r="D68" i="11" s="1"/>
  <c r="CT32" i="11"/>
  <c r="D67" i="11" s="1"/>
  <c r="CT31" i="11"/>
  <c r="D66" i="11" s="1"/>
  <c r="CT30" i="11"/>
  <c r="D65" i="11" s="1"/>
  <c r="CT29" i="11"/>
  <c r="D64" i="11" s="1"/>
  <c r="CT28" i="11"/>
  <c r="D63" i="11" s="1"/>
  <c r="CT27" i="11"/>
  <c r="D62" i="11" s="1"/>
  <c r="CT26" i="11"/>
  <c r="D61" i="11" s="1"/>
  <c r="CT25" i="11"/>
  <c r="D60" i="11" s="1"/>
  <c r="CT24" i="11"/>
  <c r="D59" i="11" s="1"/>
  <c r="CT23" i="11"/>
  <c r="D58" i="11" s="1"/>
  <c r="CT22" i="11"/>
  <c r="D57" i="11" s="1"/>
  <c r="CT21" i="11"/>
  <c r="D56" i="11" s="1"/>
  <c r="CT20" i="11"/>
  <c r="D55" i="11" s="1"/>
  <c r="CT19" i="11"/>
  <c r="D54" i="11" s="1"/>
  <c r="CT18" i="11"/>
  <c r="D53" i="11" s="1"/>
  <c r="CT17" i="11"/>
  <c r="D52" i="11" s="1"/>
  <c r="CT16" i="11"/>
  <c r="D51" i="11" s="1"/>
  <c r="CT15" i="11"/>
  <c r="D50" i="11" s="1"/>
  <c r="CT14" i="11"/>
  <c r="D49" i="11" s="1"/>
  <c r="CT13" i="11"/>
  <c r="D48" i="11" s="1"/>
  <c r="CT12" i="11"/>
  <c r="D47" i="11" s="1"/>
  <c r="CT11" i="11"/>
  <c r="D46" i="11" s="1"/>
  <c r="B74" i="11"/>
  <c r="B4" i="11"/>
  <c r="B4" i="7"/>
  <c r="E75" i="11"/>
  <c r="B72" i="11"/>
  <c r="B37" i="11"/>
  <c r="E40" i="11"/>
  <c r="CY375" i="11"/>
  <c r="CX375" i="11"/>
  <c r="CY374" i="11"/>
  <c r="CX374" i="11"/>
  <c r="CY373" i="11"/>
  <c r="CX373" i="11"/>
  <c r="CY372" i="11"/>
  <c r="CX372" i="11"/>
  <c r="CY371" i="11"/>
  <c r="CX371" i="11"/>
  <c r="CY370" i="11"/>
  <c r="CX370" i="11"/>
  <c r="CY369" i="11"/>
  <c r="CX369" i="11"/>
  <c r="CY368" i="11"/>
  <c r="CX368" i="11"/>
  <c r="CY367" i="11"/>
  <c r="CX367" i="11"/>
  <c r="CY366" i="11"/>
  <c r="CX366" i="11"/>
  <c r="CY365" i="11"/>
  <c r="CX365" i="11"/>
  <c r="CY364" i="11"/>
  <c r="CX364" i="11"/>
  <c r="CY363" i="11"/>
  <c r="CX363" i="11"/>
  <c r="CY362" i="11"/>
  <c r="CX362" i="11"/>
  <c r="CY361" i="11"/>
  <c r="CX361" i="11"/>
  <c r="CY360" i="11"/>
  <c r="CX360" i="11"/>
  <c r="CY359" i="11"/>
  <c r="CX359" i="11"/>
  <c r="CY358" i="11"/>
  <c r="CX358" i="11"/>
  <c r="CY357" i="11"/>
  <c r="CX357" i="11"/>
  <c r="CY356" i="11"/>
  <c r="CX356" i="11"/>
  <c r="CY355" i="11"/>
  <c r="CX355" i="11"/>
  <c r="CY354" i="11"/>
  <c r="CX354" i="11"/>
  <c r="CY353" i="11"/>
  <c r="CX353" i="11"/>
  <c r="CY352" i="11"/>
  <c r="CX352" i="11"/>
  <c r="CY344" i="11"/>
  <c r="CX344" i="11"/>
  <c r="CY343" i="11"/>
  <c r="CX343" i="11"/>
  <c r="CY342" i="11"/>
  <c r="CX342" i="11"/>
  <c r="CY341" i="11"/>
  <c r="CX341" i="11"/>
  <c r="CY340" i="11"/>
  <c r="CX340" i="11"/>
  <c r="CY339" i="11"/>
  <c r="CX339" i="11"/>
  <c r="CY338" i="11"/>
  <c r="CX338" i="11"/>
  <c r="CY337" i="11"/>
  <c r="CX337" i="11"/>
  <c r="CY336" i="11"/>
  <c r="CX336" i="11"/>
  <c r="CY335" i="11"/>
  <c r="CX335" i="11"/>
  <c r="CY334" i="11"/>
  <c r="CX334" i="11"/>
  <c r="CY333" i="11"/>
  <c r="CX333" i="11"/>
  <c r="CY332" i="11"/>
  <c r="CX332" i="11"/>
  <c r="CY331" i="11"/>
  <c r="CX331" i="11"/>
  <c r="CY330" i="11"/>
  <c r="CX330" i="11"/>
  <c r="CY329" i="11"/>
  <c r="CX329" i="11"/>
  <c r="CY328" i="11"/>
  <c r="CX328" i="11"/>
  <c r="CY327" i="11"/>
  <c r="CX327" i="11"/>
  <c r="CY326" i="11"/>
  <c r="CX326" i="11"/>
  <c r="CY325" i="11"/>
  <c r="CX325" i="11"/>
  <c r="CY324" i="11"/>
  <c r="CX324" i="11"/>
  <c r="CY323" i="11"/>
  <c r="CX323" i="11"/>
  <c r="CY322" i="11"/>
  <c r="CX322" i="11"/>
  <c r="CY321" i="11"/>
  <c r="CX321" i="11"/>
  <c r="CY313" i="11"/>
  <c r="CX313" i="11"/>
  <c r="CY312" i="11"/>
  <c r="CX312" i="11"/>
  <c r="CY311" i="11"/>
  <c r="CX311" i="11"/>
  <c r="CY310" i="11"/>
  <c r="CX310" i="11"/>
  <c r="CY309" i="11"/>
  <c r="CX309" i="11"/>
  <c r="CY308" i="11"/>
  <c r="CX308" i="11"/>
  <c r="CY307" i="11"/>
  <c r="CX307" i="11"/>
  <c r="CY306" i="11"/>
  <c r="CX306" i="11"/>
  <c r="CY305" i="11"/>
  <c r="CX305" i="11"/>
  <c r="CY304" i="11"/>
  <c r="CX304" i="11"/>
  <c r="CY303" i="11"/>
  <c r="CX303" i="11"/>
  <c r="CY302" i="11"/>
  <c r="CX302" i="11"/>
  <c r="CY301" i="11"/>
  <c r="CX301" i="11"/>
  <c r="CY300" i="11"/>
  <c r="CX300" i="11"/>
  <c r="CY299" i="11"/>
  <c r="CX299" i="11"/>
  <c r="CY298" i="11"/>
  <c r="CX298" i="11"/>
  <c r="CY297" i="11"/>
  <c r="CX297" i="11"/>
  <c r="CY296" i="11"/>
  <c r="CX296" i="11"/>
  <c r="CY295" i="11"/>
  <c r="CX295" i="11"/>
  <c r="CY294" i="11"/>
  <c r="CX294" i="11"/>
  <c r="CY293" i="11"/>
  <c r="CX293" i="11"/>
  <c r="CY292" i="11"/>
  <c r="CX292" i="11"/>
  <c r="CY291" i="11"/>
  <c r="CX291" i="11"/>
  <c r="CY290" i="11"/>
  <c r="CX290" i="11"/>
  <c r="CY282" i="11"/>
  <c r="CX282" i="11"/>
  <c r="CY281" i="11"/>
  <c r="CX281" i="11"/>
  <c r="CY280" i="11"/>
  <c r="CX280" i="11"/>
  <c r="CY279" i="11"/>
  <c r="CX279" i="11"/>
  <c r="CY278" i="11"/>
  <c r="CX278" i="11"/>
  <c r="CY277" i="11"/>
  <c r="CX277" i="11"/>
  <c r="CY276" i="11"/>
  <c r="CX276" i="11"/>
  <c r="CY275" i="11"/>
  <c r="CX275" i="11"/>
  <c r="CY274" i="11"/>
  <c r="CX274" i="11"/>
  <c r="CY273" i="11"/>
  <c r="CX273" i="11"/>
  <c r="CY272" i="11"/>
  <c r="CX272" i="11"/>
  <c r="CY271" i="11"/>
  <c r="CX271" i="11"/>
  <c r="CY270" i="11"/>
  <c r="CX270" i="11"/>
  <c r="CY269" i="11"/>
  <c r="CX269" i="11"/>
  <c r="CY268" i="11"/>
  <c r="CX268" i="11"/>
  <c r="CY267" i="11"/>
  <c r="CX267" i="11"/>
  <c r="CY266" i="11"/>
  <c r="CX266" i="11"/>
  <c r="CY265" i="11"/>
  <c r="CX265" i="11"/>
  <c r="CY264" i="11"/>
  <c r="CX264" i="11"/>
  <c r="CY263" i="11"/>
  <c r="CX263" i="11"/>
  <c r="CY262" i="11"/>
  <c r="CX262" i="11"/>
  <c r="CY261" i="11"/>
  <c r="CX261" i="11"/>
  <c r="CY260" i="11"/>
  <c r="CX260" i="11"/>
  <c r="CY259" i="11"/>
  <c r="CX259" i="11"/>
  <c r="CY251" i="11"/>
  <c r="CX251" i="11"/>
  <c r="CY250" i="11"/>
  <c r="CX250" i="11"/>
  <c r="CY249" i="11"/>
  <c r="CX249" i="11"/>
  <c r="CY248" i="11"/>
  <c r="CX248" i="11"/>
  <c r="CY247" i="11"/>
  <c r="CX247" i="11"/>
  <c r="CY246" i="11"/>
  <c r="CX246" i="11"/>
  <c r="CY245" i="11"/>
  <c r="CX245" i="11"/>
  <c r="CY244" i="11"/>
  <c r="CX244" i="11"/>
  <c r="CY243" i="11"/>
  <c r="CX243" i="11"/>
  <c r="CY242" i="11"/>
  <c r="CX242" i="11"/>
  <c r="CY241" i="11"/>
  <c r="CX241" i="11"/>
  <c r="CY240" i="11"/>
  <c r="CX240" i="11"/>
  <c r="CY239" i="11"/>
  <c r="CX239" i="11"/>
  <c r="CY238" i="11"/>
  <c r="CX238" i="11"/>
  <c r="CY237" i="11"/>
  <c r="CX237" i="11"/>
  <c r="CY236" i="11"/>
  <c r="CX236" i="11"/>
  <c r="CY235" i="11"/>
  <c r="CX235" i="11"/>
  <c r="CY234" i="11"/>
  <c r="CX234" i="11"/>
  <c r="CY233" i="11"/>
  <c r="CX233" i="11"/>
  <c r="CY232" i="11"/>
  <c r="CX232" i="11"/>
  <c r="CY231" i="11"/>
  <c r="CX231" i="11"/>
  <c r="CY230" i="11"/>
  <c r="CX230" i="11"/>
  <c r="CY229" i="11"/>
  <c r="CX229" i="11"/>
  <c r="CY228" i="11"/>
  <c r="CX228" i="11"/>
  <c r="CY220" i="11"/>
  <c r="CX220" i="11"/>
  <c r="CY219" i="11"/>
  <c r="CX219" i="11"/>
  <c r="CY218" i="11"/>
  <c r="CX218" i="11"/>
  <c r="CY217" i="11"/>
  <c r="CX217" i="11"/>
  <c r="CY216" i="11"/>
  <c r="CX216" i="11"/>
  <c r="CY215" i="11"/>
  <c r="CX215" i="11"/>
  <c r="CY214" i="11"/>
  <c r="CX214" i="11"/>
  <c r="CY213" i="11"/>
  <c r="CX213" i="11"/>
  <c r="CY212" i="11"/>
  <c r="CX212" i="11"/>
  <c r="CY211" i="11"/>
  <c r="CX211" i="11"/>
  <c r="CY210" i="11"/>
  <c r="CX210" i="11"/>
  <c r="CY209" i="11"/>
  <c r="CX209" i="11"/>
  <c r="CY208" i="11"/>
  <c r="CX208" i="11"/>
  <c r="CY207" i="11"/>
  <c r="CX207" i="11"/>
  <c r="CY206" i="11"/>
  <c r="CX206" i="11"/>
  <c r="CY205" i="11"/>
  <c r="CX205" i="11"/>
  <c r="CY204" i="11"/>
  <c r="CX204" i="11"/>
  <c r="CY203" i="11"/>
  <c r="CX203" i="11"/>
  <c r="CY202" i="11"/>
  <c r="CX202" i="11"/>
  <c r="CY201" i="11"/>
  <c r="CX201" i="11"/>
  <c r="CY200" i="11"/>
  <c r="CX200" i="11"/>
  <c r="CY199" i="11"/>
  <c r="CX199" i="11"/>
  <c r="CY198" i="11"/>
  <c r="CX198" i="11"/>
  <c r="CY197" i="11"/>
  <c r="CX197" i="11"/>
  <c r="CY189" i="11"/>
  <c r="CX189" i="11"/>
  <c r="CY188" i="11"/>
  <c r="CX188" i="11"/>
  <c r="CY187" i="11"/>
  <c r="CX187" i="11"/>
  <c r="CY186" i="11"/>
  <c r="CX186" i="11"/>
  <c r="CY185" i="11"/>
  <c r="CX185" i="11"/>
  <c r="CY184" i="11"/>
  <c r="CX184" i="11"/>
  <c r="CY183" i="11"/>
  <c r="CX183" i="11"/>
  <c r="CY182" i="11"/>
  <c r="CX182" i="11"/>
  <c r="CY181" i="11"/>
  <c r="CX181" i="11"/>
  <c r="CY180" i="11"/>
  <c r="CX180" i="11"/>
  <c r="CY179" i="11"/>
  <c r="CX179" i="11"/>
  <c r="CY178" i="11"/>
  <c r="CX178" i="11"/>
  <c r="CY177" i="11"/>
  <c r="CX177" i="11"/>
  <c r="CY176" i="11"/>
  <c r="CX176" i="11"/>
  <c r="CY175" i="11"/>
  <c r="CX175" i="11"/>
  <c r="CY174" i="11"/>
  <c r="CX174" i="11"/>
  <c r="CY173" i="11"/>
  <c r="CX173" i="11"/>
  <c r="CY172" i="11"/>
  <c r="CX172" i="11"/>
  <c r="CY171" i="11"/>
  <c r="CX171" i="11"/>
  <c r="CY170" i="11"/>
  <c r="CX170" i="11"/>
  <c r="CY169" i="11"/>
  <c r="CX169" i="11"/>
  <c r="CY168" i="11"/>
  <c r="CX168" i="11"/>
  <c r="CY167" i="11"/>
  <c r="CX167" i="11"/>
  <c r="CY166" i="11"/>
  <c r="CX166" i="11"/>
  <c r="CY158" i="11"/>
  <c r="CX158" i="11"/>
  <c r="CY157" i="11"/>
  <c r="CX157" i="11"/>
  <c r="CY156" i="11"/>
  <c r="CX156" i="11"/>
  <c r="CY155" i="11"/>
  <c r="CX155" i="11"/>
  <c r="CY154" i="11"/>
  <c r="CX154" i="11"/>
  <c r="CY153" i="11"/>
  <c r="CX153" i="11"/>
  <c r="CY152" i="11"/>
  <c r="CX152" i="11"/>
  <c r="CY151" i="11"/>
  <c r="CX151" i="11"/>
  <c r="CY150" i="11"/>
  <c r="CX150" i="11"/>
  <c r="CY149" i="11"/>
  <c r="CX149" i="11"/>
  <c r="CY148" i="11"/>
  <c r="CX148" i="11"/>
  <c r="CY147" i="11"/>
  <c r="CX147" i="11"/>
  <c r="CY146" i="11"/>
  <c r="CX146" i="11"/>
  <c r="CY145" i="11"/>
  <c r="CX145" i="11"/>
  <c r="CY144" i="11"/>
  <c r="CX144" i="11"/>
  <c r="CY143" i="11"/>
  <c r="CX143" i="11"/>
  <c r="CY142" i="11"/>
  <c r="CX142" i="11"/>
  <c r="CY141" i="11"/>
  <c r="CX141" i="11"/>
  <c r="CY140" i="11"/>
  <c r="CX140" i="11"/>
  <c r="CY139" i="11"/>
  <c r="CX139" i="11"/>
  <c r="CY138" i="11"/>
  <c r="CX138" i="11"/>
  <c r="CY137" i="11"/>
  <c r="CX137" i="11"/>
  <c r="CY136" i="11"/>
  <c r="CX136" i="11"/>
  <c r="CY135" i="11"/>
  <c r="CX135" i="11"/>
  <c r="CY127" i="11"/>
  <c r="CX127" i="11"/>
  <c r="CY126" i="11"/>
  <c r="CX126" i="11"/>
  <c r="CY125" i="11"/>
  <c r="CX125" i="11"/>
  <c r="CY124" i="11"/>
  <c r="CX124" i="11"/>
  <c r="CY123" i="11"/>
  <c r="CX123" i="11"/>
  <c r="CY122" i="11"/>
  <c r="CX122" i="11"/>
  <c r="CY121" i="11"/>
  <c r="CX121" i="11"/>
  <c r="CY120" i="11"/>
  <c r="CX120" i="11"/>
  <c r="CY119" i="11"/>
  <c r="CX119" i="11"/>
  <c r="CY118" i="11"/>
  <c r="CX118" i="11"/>
  <c r="CY117" i="11"/>
  <c r="CX117" i="11"/>
  <c r="CY116" i="11"/>
  <c r="CX116" i="11"/>
  <c r="CY115" i="11"/>
  <c r="CX115" i="11"/>
  <c r="CY114" i="11"/>
  <c r="CX114" i="11"/>
  <c r="CY113" i="11"/>
  <c r="CX113" i="11"/>
  <c r="CY112" i="11"/>
  <c r="CX112" i="11"/>
  <c r="CY111" i="11"/>
  <c r="CX111" i="11"/>
  <c r="CY110" i="11"/>
  <c r="CX110" i="11"/>
  <c r="CY109" i="11"/>
  <c r="CX109" i="11"/>
  <c r="CY108" i="11"/>
  <c r="CX108" i="11"/>
  <c r="CY107" i="11"/>
  <c r="CX107" i="11"/>
  <c r="CY106" i="11"/>
  <c r="CX106" i="11"/>
  <c r="CY105" i="11"/>
  <c r="CX105" i="11"/>
  <c r="CY104" i="11"/>
  <c r="CX104" i="11"/>
  <c r="CY96" i="11"/>
  <c r="CX96" i="11"/>
  <c r="CY95" i="11"/>
  <c r="CX95" i="11"/>
  <c r="CY94" i="11"/>
  <c r="CX94" i="11"/>
  <c r="CY93" i="11"/>
  <c r="CX93" i="11"/>
  <c r="CY92" i="11"/>
  <c r="CX92" i="11"/>
  <c r="CY91" i="11"/>
  <c r="CX91" i="11"/>
  <c r="CY90" i="11"/>
  <c r="CX90" i="11"/>
  <c r="CY89" i="11"/>
  <c r="CX89" i="11"/>
  <c r="CY88" i="11"/>
  <c r="CX88" i="11"/>
  <c r="CY87" i="11"/>
  <c r="CX87" i="11"/>
  <c r="CY86" i="11"/>
  <c r="CX86" i="11"/>
  <c r="CY85" i="11"/>
  <c r="CX85" i="11"/>
  <c r="CY84" i="11"/>
  <c r="CX84" i="11"/>
  <c r="CY83" i="11"/>
  <c r="CX83" i="11"/>
  <c r="CY82" i="11"/>
  <c r="CX82" i="11"/>
  <c r="CY81" i="11"/>
  <c r="CX81" i="11"/>
  <c r="CY80" i="11"/>
  <c r="CX80" i="11"/>
  <c r="CY79" i="11"/>
  <c r="CX79" i="11"/>
  <c r="CY78" i="11"/>
  <c r="CX78" i="11"/>
  <c r="CY77" i="11"/>
  <c r="CX77" i="11"/>
  <c r="CY76" i="11"/>
  <c r="CX76" i="11"/>
  <c r="CY75" i="11"/>
  <c r="CX75" i="11"/>
  <c r="CY74" i="11"/>
  <c r="CX74" i="11"/>
  <c r="CY73" i="11"/>
  <c r="CX73" i="11"/>
  <c r="CY65" i="11"/>
  <c r="CX65" i="11"/>
  <c r="CY64" i="11"/>
  <c r="CX64" i="11"/>
  <c r="CY63" i="11"/>
  <c r="CX63" i="11"/>
  <c r="CY62" i="11"/>
  <c r="CX62" i="11"/>
  <c r="CY61" i="11"/>
  <c r="CX61" i="11"/>
  <c r="CY60" i="11"/>
  <c r="CX60" i="11"/>
  <c r="CY59" i="11"/>
  <c r="CX59" i="11"/>
  <c r="CY58" i="11"/>
  <c r="CX58" i="11"/>
  <c r="CY57" i="11"/>
  <c r="CX57" i="11"/>
  <c r="CY56" i="11"/>
  <c r="CX56" i="11"/>
  <c r="CY55" i="11"/>
  <c r="CX55" i="11"/>
  <c r="CY54" i="11"/>
  <c r="CX54" i="11"/>
  <c r="CY53" i="11"/>
  <c r="CX53" i="11"/>
  <c r="CY52" i="11"/>
  <c r="CX52" i="11"/>
  <c r="CY51" i="11"/>
  <c r="CX51" i="11"/>
  <c r="CY50" i="11"/>
  <c r="CX50" i="11"/>
  <c r="CY49" i="11"/>
  <c r="CX49" i="11"/>
  <c r="CY48" i="11"/>
  <c r="CX48" i="11"/>
  <c r="CY47" i="11"/>
  <c r="CX47" i="11"/>
  <c r="CY46" i="11"/>
  <c r="CX46" i="11"/>
  <c r="CY45" i="11"/>
  <c r="CX45" i="11"/>
  <c r="CY44" i="11"/>
  <c r="CX44" i="11"/>
  <c r="CY43" i="11"/>
  <c r="CX43" i="11"/>
  <c r="CY42" i="11"/>
  <c r="CX42" i="11"/>
  <c r="CY34" i="11"/>
  <c r="CY33" i="11"/>
  <c r="CY32" i="11"/>
  <c r="CY31" i="11"/>
  <c r="CY30" i="11"/>
  <c r="CY29" i="11"/>
  <c r="CY28" i="11"/>
  <c r="CY27" i="11"/>
  <c r="CY26" i="11"/>
  <c r="CY25" i="11"/>
  <c r="CY24" i="11"/>
  <c r="CY23" i="11"/>
  <c r="CY22" i="11"/>
  <c r="CY21" i="11"/>
  <c r="CY20" i="11"/>
  <c r="CY19" i="11"/>
  <c r="CY18" i="11"/>
  <c r="CY17" i="11"/>
  <c r="CY16" i="11"/>
  <c r="CY15" i="11"/>
  <c r="CY14" i="11"/>
  <c r="CY13" i="11"/>
  <c r="CY12" i="11"/>
  <c r="CY11" i="11"/>
  <c r="CX34" i="11"/>
  <c r="CX33" i="11"/>
  <c r="CX32" i="11"/>
  <c r="CX31" i="11"/>
  <c r="CX30" i="11"/>
  <c r="CX29" i="11"/>
  <c r="CX28" i="11"/>
  <c r="CX27" i="11"/>
  <c r="CX26" i="11"/>
  <c r="CX25" i="11"/>
  <c r="CX24" i="11"/>
  <c r="CX23" i="11"/>
  <c r="CX22" i="11"/>
  <c r="CX21" i="11"/>
  <c r="CX20" i="11"/>
  <c r="CX19" i="11"/>
  <c r="CX18" i="11"/>
  <c r="CX17" i="11"/>
  <c r="CX16" i="11"/>
  <c r="CX15" i="11"/>
  <c r="CX14" i="11"/>
  <c r="CX13" i="11"/>
  <c r="CX12" i="11"/>
  <c r="CX11" i="11"/>
  <c r="CV375" i="11"/>
  <c r="CV358" i="11"/>
  <c r="CV357" i="11"/>
  <c r="CV356" i="11"/>
  <c r="CV355" i="11"/>
  <c r="CV354" i="11"/>
  <c r="CV353" i="11"/>
  <c r="CV352" i="11"/>
  <c r="CV344" i="11"/>
  <c r="CV327" i="11"/>
  <c r="CV326" i="11"/>
  <c r="CV325" i="11"/>
  <c r="CV324" i="11"/>
  <c r="CV323" i="11"/>
  <c r="CV322" i="11"/>
  <c r="CV321" i="11"/>
  <c r="CV313" i="11"/>
  <c r="CV296" i="11"/>
  <c r="CV295" i="11"/>
  <c r="CV294" i="11"/>
  <c r="CV293" i="11"/>
  <c r="CV292" i="11"/>
  <c r="CV291" i="11"/>
  <c r="CV290" i="11"/>
  <c r="CV282" i="11"/>
  <c r="CV265" i="11"/>
  <c r="CV264" i="11"/>
  <c r="CV263" i="11"/>
  <c r="CV262" i="11"/>
  <c r="CV261" i="11"/>
  <c r="CV260" i="11"/>
  <c r="CV259" i="11"/>
  <c r="CV251" i="11"/>
  <c r="CV234" i="11"/>
  <c r="CV233" i="11"/>
  <c r="CV232" i="11"/>
  <c r="CV231" i="11"/>
  <c r="CV230" i="11"/>
  <c r="CV229" i="11"/>
  <c r="CV228" i="11"/>
  <c r="CV220" i="11"/>
  <c r="CV203" i="11"/>
  <c r="CV202" i="11"/>
  <c r="CV201" i="11"/>
  <c r="CV200" i="11"/>
  <c r="CV199" i="11"/>
  <c r="CV198" i="11"/>
  <c r="CV197" i="11"/>
  <c r="CV189" i="11"/>
  <c r="CV172" i="11"/>
  <c r="CV171" i="11"/>
  <c r="CV170" i="11"/>
  <c r="CV169" i="11"/>
  <c r="CV168" i="11"/>
  <c r="CV167" i="11"/>
  <c r="CV166" i="11"/>
  <c r="CV158" i="11"/>
  <c r="CV141" i="11"/>
  <c r="CV140" i="11"/>
  <c r="CV139" i="11"/>
  <c r="CV138" i="11"/>
  <c r="CV137" i="11"/>
  <c r="CV136" i="11"/>
  <c r="CV135" i="11"/>
  <c r="CV127" i="11"/>
  <c r="CV110" i="11"/>
  <c r="CV109" i="11"/>
  <c r="CV108" i="11"/>
  <c r="CV107" i="11"/>
  <c r="CV106" i="11"/>
  <c r="CV105" i="11"/>
  <c r="CV104" i="11"/>
  <c r="CV96" i="11"/>
  <c r="CV79" i="11"/>
  <c r="CV78" i="11"/>
  <c r="CV77" i="11"/>
  <c r="CV76" i="11"/>
  <c r="CV75" i="11"/>
  <c r="CV74" i="11"/>
  <c r="CV73" i="11"/>
  <c r="CV65" i="11"/>
  <c r="CV48" i="11"/>
  <c r="CV47" i="11"/>
  <c r="CV46" i="11"/>
  <c r="CV45" i="11"/>
  <c r="CV44" i="11"/>
  <c r="CV43" i="11"/>
  <c r="CV42" i="11"/>
  <c r="CV34" i="11"/>
  <c r="CV17" i="11"/>
  <c r="CV16" i="11"/>
  <c r="CV15" i="11"/>
  <c r="CV14" i="11"/>
  <c r="CV13" i="11"/>
  <c r="CV12" i="11"/>
  <c r="CV11" i="11"/>
  <c r="BH375" i="11"/>
  <c r="BF375" i="11"/>
  <c r="BH358" i="11"/>
  <c r="BF358" i="11"/>
  <c r="BH357" i="11"/>
  <c r="BF357" i="11"/>
  <c r="BH356" i="11"/>
  <c r="BF356" i="11"/>
  <c r="BH355" i="11"/>
  <c r="BF355" i="11"/>
  <c r="BH354" i="11"/>
  <c r="BF354" i="11"/>
  <c r="BH353" i="11"/>
  <c r="BF353" i="11"/>
  <c r="BH352" i="11"/>
  <c r="BF352" i="11"/>
  <c r="BH344" i="11"/>
  <c r="BF344" i="11"/>
  <c r="BH327" i="11"/>
  <c r="BF327" i="11"/>
  <c r="BH326" i="11"/>
  <c r="BF326" i="11"/>
  <c r="BH325" i="11"/>
  <c r="BF325" i="11"/>
  <c r="BH324" i="11"/>
  <c r="BF324" i="11"/>
  <c r="BH323" i="11"/>
  <c r="BF323" i="11"/>
  <c r="BH322" i="11"/>
  <c r="BF322" i="11"/>
  <c r="BH321" i="11"/>
  <c r="BF321" i="11"/>
  <c r="BH313" i="11"/>
  <c r="BF313" i="11"/>
  <c r="BH296" i="11"/>
  <c r="BF296" i="11"/>
  <c r="BH295" i="11"/>
  <c r="BF295" i="11"/>
  <c r="BH294" i="11"/>
  <c r="BF294" i="11"/>
  <c r="BH293" i="11"/>
  <c r="BF293" i="11"/>
  <c r="BH292" i="11"/>
  <c r="BF292" i="11"/>
  <c r="BH291" i="11"/>
  <c r="BF291" i="11"/>
  <c r="BH290" i="11"/>
  <c r="BF290" i="11"/>
  <c r="BH282" i="11"/>
  <c r="BF282" i="11"/>
  <c r="BH265" i="11"/>
  <c r="BF265" i="11"/>
  <c r="BH264" i="11"/>
  <c r="BF264" i="11"/>
  <c r="BH263" i="11"/>
  <c r="BF263" i="11"/>
  <c r="BH262" i="11"/>
  <c r="BF262" i="11"/>
  <c r="BH261" i="11"/>
  <c r="BF261" i="11"/>
  <c r="BH260" i="11"/>
  <c r="BF260" i="11"/>
  <c r="BH259" i="11"/>
  <c r="BF259" i="11"/>
  <c r="BH251" i="11"/>
  <c r="BF251" i="11"/>
  <c r="BH234" i="11"/>
  <c r="BF234" i="11"/>
  <c r="BH233" i="11"/>
  <c r="BF233" i="11"/>
  <c r="BH232" i="11"/>
  <c r="BF232" i="11"/>
  <c r="BH231" i="11"/>
  <c r="BF231" i="11"/>
  <c r="BH230" i="11"/>
  <c r="BF230" i="11"/>
  <c r="BH229" i="11"/>
  <c r="BF229" i="11"/>
  <c r="BH228" i="11"/>
  <c r="BF228" i="11"/>
  <c r="BH220" i="11"/>
  <c r="BF220" i="11"/>
  <c r="BH203" i="11"/>
  <c r="BF203" i="11"/>
  <c r="BH202" i="11"/>
  <c r="BF202" i="11"/>
  <c r="BH201" i="11"/>
  <c r="BF201" i="11"/>
  <c r="BH200" i="11"/>
  <c r="BF200" i="11"/>
  <c r="BH199" i="11"/>
  <c r="BF199" i="11"/>
  <c r="BH198" i="11"/>
  <c r="BF198" i="11"/>
  <c r="BH197" i="11"/>
  <c r="BF197" i="11"/>
  <c r="BH189" i="11"/>
  <c r="BF189" i="11"/>
  <c r="BH172" i="11"/>
  <c r="BF172" i="11"/>
  <c r="BH171" i="11"/>
  <c r="BF171" i="11"/>
  <c r="BH170" i="11"/>
  <c r="BF170" i="11"/>
  <c r="BH169" i="11"/>
  <c r="BF169" i="11"/>
  <c r="BH168" i="11"/>
  <c r="BF168" i="11"/>
  <c r="BH167" i="11"/>
  <c r="BF167" i="11"/>
  <c r="BH166" i="11"/>
  <c r="BF166" i="11"/>
  <c r="BH158" i="11"/>
  <c r="BF158" i="11"/>
  <c r="BH141" i="11"/>
  <c r="BF141" i="11"/>
  <c r="BH140" i="11"/>
  <c r="BF140" i="11"/>
  <c r="BH139" i="11"/>
  <c r="BF139" i="11"/>
  <c r="BH138" i="11"/>
  <c r="BF138" i="11"/>
  <c r="BH137" i="11"/>
  <c r="BF137" i="11"/>
  <c r="BH136" i="11"/>
  <c r="BF136" i="11"/>
  <c r="BH135" i="11"/>
  <c r="BF135" i="11"/>
  <c r="BH127" i="11"/>
  <c r="BF127" i="11"/>
  <c r="BH110" i="11"/>
  <c r="BF110" i="11"/>
  <c r="BH109" i="11"/>
  <c r="BF109" i="11"/>
  <c r="BH108" i="11"/>
  <c r="BF108" i="11"/>
  <c r="BH107" i="11"/>
  <c r="BF107" i="11"/>
  <c r="BH106" i="11"/>
  <c r="BF106" i="11"/>
  <c r="BH105" i="11"/>
  <c r="BF105" i="11"/>
  <c r="BH104" i="11"/>
  <c r="BF104" i="11"/>
  <c r="BH96" i="11"/>
  <c r="BF96" i="11"/>
  <c r="BH79" i="11"/>
  <c r="BF79" i="11"/>
  <c r="BH78" i="11"/>
  <c r="BF78" i="11"/>
  <c r="BH77" i="11"/>
  <c r="BF77" i="11"/>
  <c r="BH76" i="11"/>
  <c r="BF76" i="11"/>
  <c r="BH75" i="11"/>
  <c r="BF75" i="11"/>
  <c r="BH74" i="11"/>
  <c r="BF74" i="11"/>
  <c r="BH73" i="11"/>
  <c r="BF73" i="11"/>
  <c r="BH65" i="11"/>
  <c r="BF65" i="11"/>
  <c r="BH48" i="11"/>
  <c r="BF48" i="11"/>
  <c r="BH47" i="11"/>
  <c r="BF47" i="11"/>
  <c r="BH46" i="11"/>
  <c r="BF46" i="11"/>
  <c r="BH45" i="11"/>
  <c r="BF45" i="11"/>
  <c r="BH44" i="11"/>
  <c r="BF44" i="11"/>
  <c r="BH43" i="11"/>
  <c r="BF43" i="11"/>
  <c r="BH42" i="11"/>
  <c r="BF42" i="11"/>
  <c r="BH34" i="11"/>
  <c r="BF34" i="11"/>
  <c r="BH17" i="11"/>
  <c r="BF17" i="11"/>
  <c r="BH16" i="11"/>
  <c r="BF16" i="11"/>
  <c r="BH15" i="11"/>
  <c r="BF15" i="11"/>
  <c r="BH14" i="11"/>
  <c r="BF14" i="11"/>
  <c r="BH13" i="11"/>
  <c r="BF13" i="11"/>
  <c r="BH12" i="11"/>
  <c r="BF12" i="11"/>
  <c r="BH11" i="11"/>
  <c r="BF11" i="11"/>
  <c r="BH375" i="7"/>
  <c r="BF375" i="7"/>
  <c r="BH358" i="7"/>
  <c r="BF358" i="7"/>
  <c r="BH357" i="7"/>
  <c r="BF357" i="7"/>
  <c r="BH356" i="7"/>
  <c r="BF356" i="7"/>
  <c r="BH355" i="7"/>
  <c r="BF355" i="7"/>
  <c r="BH354" i="7"/>
  <c r="BF354" i="7"/>
  <c r="BH353" i="7"/>
  <c r="BF353" i="7"/>
  <c r="BH352" i="7"/>
  <c r="BF352" i="7"/>
  <c r="BH344" i="7"/>
  <c r="BF344" i="7"/>
  <c r="BH327" i="7"/>
  <c r="BF327" i="7"/>
  <c r="BH326" i="7"/>
  <c r="BF326" i="7"/>
  <c r="BH325" i="7"/>
  <c r="BF325" i="7"/>
  <c r="BH324" i="7"/>
  <c r="BF324" i="7"/>
  <c r="BH323" i="7"/>
  <c r="BF323" i="7"/>
  <c r="BH322" i="7"/>
  <c r="BF322" i="7"/>
  <c r="BH321" i="7"/>
  <c r="BF321" i="7"/>
  <c r="BH313" i="7"/>
  <c r="BF313" i="7"/>
  <c r="BH296" i="7"/>
  <c r="BF296" i="7"/>
  <c r="BH295" i="7"/>
  <c r="BF295" i="7"/>
  <c r="BH294" i="7"/>
  <c r="BF294" i="7"/>
  <c r="BH293" i="7"/>
  <c r="BF293" i="7"/>
  <c r="BH292" i="7"/>
  <c r="BF292" i="7"/>
  <c r="BH291" i="7"/>
  <c r="BF291" i="7"/>
  <c r="BH290" i="7"/>
  <c r="BF290" i="7"/>
  <c r="BH282" i="7"/>
  <c r="BF282" i="7"/>
  <c r="BH265" i="7"/>
  <c r="BF265" i="7"/>
  <c r="BH264" i="7"/>
  <c r="BF264" i="7"/>
  <c r="BH263" i="7"/>
  <c r="BF263" i="7"/>
  <c r="BH262" i="7"/>
  <c r="BF262" i="7"/>
  <c r="BH261" i="7"/>
  <c r="BF261" i="7"/>
  <c r="BH260" i="7"/>
  <c r="BF260" i="7"/>
  <c r="BH259" i="7"/>
  <c r="BF259" i="7"/>
  <c r="BH251" i="7"/>
  <c r="BF251" i="7"/>
  <c r="BH234" i="7"/>
  <c r="BF234" i="7"/>
  <c r="BH233" i="7"/>
  <c r="BF233" i="7"/>
  <c r="BH232" i="7"/>
  <c r="BF232" i="7"/>
  <c r="BH231" i="7"/>
  <c r="BF231" i="7"/>
  <c r="BH230" i="7"/>
  <c r="BF230" i="7"/>
  <c r="BH229" i="7"/>
  <c r="BF229" i="7"/>
  <c r="BH228" i="7"/>
  <c r="BF228" i="7"/>
  <c r="BH220" i="7"/>
  <c r="BF220" i="7"/>
  <c r="BH203" i="7"/>
  <c r="BF203" i="7"/>
  <c r="BH202" i="7"/>
  <c r="BF202" i="7"/>
  <c r="BH201" i="7"/>
  <c r="BF201" i="7"/>
  <c r="BH200" i="7"/>
  <c r="BF200" i="7"/>
  <c r="BH199" i="7"/>
  <c r="BF199" i="7"/>
  <c r="BH198" i="7"/>
  <c r="BF198" i="7"/>
  <c r="BH197" i="7"/>
  <c r="BF197" i="7"/>
  <c r="BH189" i="7"/>
  <c r="BF189" i="7"/>
  <c r="BH172" i="7"/>
  <c r="BF172" i="7"/>
  <c r="BH171" i="7"/>
  <c r="BF171" i="7"/>
  <c r="BH170" i="7"/>
  <c r="BF170" i="7"/>
  <c r="BH169" i="7"/>
  <c r="BF169" i="7"/>
  <c r="BH168" i="7"/>
  <c r="BF168" i="7"/>
  <c r="BH167" i="7"/>
  <c r="BF167" i="7"/>
  <c r="BH166" i="7"/>
  <c r="BF166" i="7"/>
  <c r="BH158" i="7"/>
  <c r="BF158" i="7"/>
  <c r="BH141" i="7"/>
  <c r="BF141" i="7"/>
  <c r="BH140" i="7"/>
  <c r="BF140" i="7"/>
  <c r="BH139" i="7"/>
  <c r="BF139" i="7"/>
  <c r="BH138" i="7"/>
  <c r="BF138" i="7"/>
  <c r="BH137" i="7"/>
  <c r="BF137" i="7"/>
  <c r="BH136" i="7"/>
  <c r="BF136" i="7"/>
  <c r="BH135" i="7"/>
  <c r="BF135" i="7"/>
  <c r="BH127" i="7"/>
  <c r="BF127" i="7"/>
  <c r="BH110" i="7"/>
  <c r="BF110" i="7"/>
  <c r="BH109" i="7"/>
  <c r="BF109" i="7"/>
  <c r="BH108" i="7"/>
  <c r="BF108" i="7"/>
  <c r="BH107" i="7"/>
  <c r="BF107" i="7"/>
  <c r="BH106" i="7"/>
  <c r="BF106" i="7"/>
  <c r="BH105" i="7"/>
  <c r="BF105" i="7"/>
  <c r="BH104" i="7"/>
  <c r="BF104" i="7"/>
  <c r="BF74" i="7"/>
  <c r="BF43" i="7"/>
  <c r="BF34" i="7"/>
  <c r="BF17" i="7"/>
  <c r="BF16" i="7"/>
  <c r="BF15" i="7"/>
  <c r="BF14" i="7"/>
  <c r="BF13" i="7"/>
  <c r="BF12" i="7"/>
  <c r="BF11" i="7"/>
  <c r="BH11" i="7"/>
  <c r="CZ10" i="11"/>
  <c r="BM2" i="11"/>
  <c r="AE351" i="11"/>
  <c r="AD351" i="11"/>
  <c r="AC351" i="11"/>
  <c r="AB351" i="11"/>
  <c r="AA351" i="11"/>
  <c r="Z351" i="11"/>
  <c r="Y351" i="11"/>
  <c r="BO351" i="11" s="1"/>
  <c r="BV351" i="11" s="1"/>
  <c r="CC351" i="11" s="1"/>
  <c r="CJ351" i="11" s="1"/>
  <c r="CQ351" i="11" s="1"/>
  <c r="AE320" i="11"/>
  <c r="AD320" i="11"/>
  <c r="AC320" i="11"/>
  <c r="AB320" i="11"/>
  <c r="AA320" i="11"/>
  <c r="Z320" i="11"/>
  <c r="Y320" i="11"/>
  <c r="BO320" i="11" s="1"/>
  <c r="BV320" i="11" s="1"/>
  <c r="CC320" i="11" s="1"/>
  <c r="CJ320" i="11" s="1"/>
  <c r="CQ320" i="11" s="1"/>
  <c r="AE289" i="11"/>
  <c r="AD289" i="11"/>
  <c r="AC289" i="11"/>
  <c r="AB289" i="11"/>
  <c r="AA289" i="11"/>
  <c r="Z289" i="11"/>
  <c r="Y289" i="11"/>
  <c r="BO289" i="11" s="1"/>
  <c r="BV289" i="11" s="1"/>
  <c r="CC289" i="11" s="1"/>
  <c r="CJ289" i="11" s="1"/>
  <c r="CQ289" i="11" s="1"/>
  <c r="AE258" i="11"/>
  <c r="AD258" i="11"/>
  <c r="AC258" i="11"/>
  <c r="AB258" i="11"/>
  <c r="AA258" i="11"/>
  <c r="Z258" i="11"/>
  <c r="Y258" i="11"/>
  <c r="BO258" i="11" s="1"/>
  <c r="BV258" i="11" s="1"/>
  <c r="CC258" i="11" s="1"/>
  <c r="CJ258" i="11" s="1"/>
  <c r="CQ258" i="11" s="1"/>
  <c r="AE227" i="11"/>
  <c r="AD227" i="11"/>
  <c r="AC227" i="11"/>
  <c r="AB227" i="11"/>
  <c r="AA227" i="11"/>
  <c r="Z227" i="11"/>
  <c r="Y227" i="11"/>
  <c r="BO227" i="11" s="1"/>
  <c r="BV227" i="11" s="1"/>
  <c r="CC227" i="11" s="1"/>
  <c r="CJ227" i="11" s="1"/>
  <c r="CQ227" i="11" s="1"/>
  <c r="AE196" i="11"/>
  <c r="AD196" i="11"/>
  <c r="AC196" i="11"/>
  <c r="AB196" i="11"/>
  <c r="AA196" i="11"/>
  <c r="Z196" i="11"/>
  <c r="Y196" i="11"/>
  <c r="BO196" i="11" s="1"/>
  <c r="BV196" i="11" s="1"/>
  <c r="CC196" i="11" s="1"/>
  <c r="CJ196" i="11" s="1"/>
  <c r="CQ196" i="11" s="1"/>
  <c r="AE165" i="11"/>
  <c r="AD165" i="11"/>
  <c r="AC165" i="11"/>
  <c r="AB165" i="11"/>
  <c r="AA165" i="11"/>
  <c r="Z165" i="11"/>
  <c r="Y165" i="11"/>
  <c r="BO165" i="11" s="1"/>
  <c r="BV165" i="11" s="1"/>
  <c r="CC165" i="11" s="1"/>
  <c r="CJ165" i="11" s="1"/>
  <c r="CQ165" i="11" s="1"/>
  <c r="AE134" i="11"/>
  <c r="AD134" i="11"/>
  <c r="AC134" i="11"/>
  <c r="AB134" i="11"/>
  <c r="AA134" i="11"/>
  <c r="Z134" i="11"/>
  <c r="Y134" i="11"/>
  <c r="BO134" i="11" s="1"/>
  <c r="BV134" i="11" s="1"/>
  <c r="CC134" i="11" s="1"/>
  <c r="CJ134" i="11" s="1"/>
  <c r="CQ134" i="11" s="1"/>
  <c r="O186" i="11"/>
  <c r="O184" i="11" s="1"/>
  <c r="N186" i="11"/>
  <c r="M186" i="11"/>
  <c r="L186" i="11"/>
  <c r="L184" i="11" s="1"/>
  <c r="K186" i="11"/>
  <c r="K184" i="11" s="1"/>
  <c r="J186" i="11"/>
  <c r="J184" i="11" s="1"/>
  <c r="I186" i="11"/>
  <c r="H186" i="11"/>
  <c r="H184" i="11" s="1"/>
  <c r="G186" i="11"/>
  <c r="G184" i="11" s="1"/>
  <c r="F186" i="11"/>
  <c r="F184" i="11" s="1"/>
  <c r="E186" i="11"/>
  <c r="E184" i="11" s="1"/>
  <c r="D186" i="11"/>
  <c r="D184" i="11" s="1"/>
  <c r="B176" i="11"/>
  <c r="AE103" i="11"/>
  <c r="AD103" i="11"/>
  <c r="AC103" i="11"/>
  <c r="AB103" i="11"/>
  <c r="AA103" i="11"/>
  <c r="Z103" i="11"/>
  <c r="Y103" i="11"/>
  <c r="BO103" i="11" s="1"/>
  <c r="BV103" i="11" s="1"/>
  <c r="CC103" i="11" s="1"/>
  <c r="CJ103" i="11" s="1"/>
  <c r="CQ103" i="11" s="1"/>
  <c r="C145" i="11"/>
  <c r="C146" i="11" s="1"/>
  <c r="C147" i="11" s="1"/>
  <c r="C148" i="11" s="1"/>
  <c r="C149" i="11" s="1"/>
  <c r="C150" i="11" s="1"/>
  <c r="C151" i="11" s="1"/>
  <c r="C152" i="11" s="1"/>
  <c r="C153" i="11" s="1"/>
  <c r="C154" i="11" s="1"/>
  <c r="C155" i="11" s="1"/>
  <c r="C156" i="11" s="1"/>
  <c r="C157" i="11" s="1"/>
  <c r="C158" i="11" s="1"/>
  <c r="C159" i="11" s="1"/>
  <c r="C160" i="11" s="1"/>
  <c r="S144" i="11"/>
  <c r="T143" i="11"/>
  <c r="AE72" i="11"/>
  <c r="AD72" i="11"/>
  <c r="AC72" i="11"/>
  <c r="AB72" i="11"/>
  <c r="AA72" i="11"/>
  <c r="Z72" i="11"/>
  <c r="Y72" i="11"/>
  <c r="BO72" i="11" s="1"/>
  <c r="BV72" i="11" s="1"/>
  <c r="CC72" i="11" s="1"/>
  <c r="CJ72" i="11" s="1"/>
  <c r="CQ72" i="11" s="1"/>
  <c r="E139" i="11"/>
  <c r="B138" i="11"/>
  <c r="B136" i="11"/>
  <c r="AE41" i="11"/>
  <c r="AD41" i="11"/>
  <c r="AC41" i="11"/>
  <c r="AB41" i="11"/>
  <c r="AA41" i="11"/>
  <c r="Z41" i="11"/>
  <c r="Y41" i="11"/>
  <c r="BO41" i="11" s="1"/>
  <c r="BV41" i="11" s="1"/>
  <c r="CC41" i="11" s="1"/>
  <c r="CJ41" i="11" s="1"/>
  <c r="BA40" i="11"/>
  <c r="BJ10" i="11"/>
  <c r="V12" i="11" s="1"/>
  <c r="AE10" i="11"/>
  <c r="AD10" i="11"/>
  <c r="AC10" i="11"/>
  <c r="AB10" i="11"/>
  <c r="AA10" i="11"/>
  <c r="Z10" i="11"/>
  <c r="Y10" i="11"/>
  <c r="BO10" i="11" s="1"/>
  <c r="BV10" i="11" s="1"/>
  <c r="CC10" i="11" s="1"/>
  <c r="CJ10" i="11" s="1"/>
  <c r="CQ10" i="11" s="1"/>
  <c r="E5" i="11"/>
  <c r="W2" i="11"/>
  <c r="B2" i="11"/>
  <c r="R5" i="7"/>
  <c r="M163" i="7" l="1"/>
  <c r="M161" i="7"/>
  <c r="GI189" i="11"/>
  <c r="GI220" i="11"/>
  <c r="N95" i="11"/>
  <c r="N103" i="11"/>
  <c r="N91" i="11"/>
  <c r="N99" i="11"/>
  <c r="N81" i="11"/>
  <c r="L90" i="11"/>
  <c r="L86" i="11"/>
  <c r="L98" i="11"/>
  <c r="L94" i="11"/>
  <c r="L87" i="11"/>
  <c r="L82" i="11"/>
  <c r="L102" i="11"/>
  <c r="L83" i="11"/>
  <c r="L81" i="11"/>
  <c r="L85" i="11"/>
  <c r="L89" i="11"/>
  <c r="L93" i="11"/>
  <c r="L97" i="11"/>
  <c r="L101" i="11"/>
  <c r="I81" i="11"/>
  <c r="G81" i="11"/>
  <c r="O100" i="11"/>
  <c r="O103" i="11"/>
  <c r="O104" i="11"/>
  <c r="M81" i="11"/>
  <c r="M85" i="11"/>
  <c r="K88" i="11"/>
  <c r="K95" i="11"/>
  <c r="K81" i="11"/>
  <c r="K85" i="11"/>
  <c r="J88" i="11"/>
  <c r="J94" i="11"/>
  <c r="J84" i="11"/>
  <c r="J100" i="11"/>
  <c r="J92" i="11"/>
  <c r="J86" i="11"/>
  <c r="J90" i="11"/>
  <c r="J98" i="11"/>
  <c r="J102" i="11"/>
  <c r="J96" i="11"/>
  <c r="J104" i="11"/>
  <c r="J82" i="11"/>
  <c r="J81" i="11"/>
  <c r="H88" i="11"/>
  <c r="H92" i="11"/>
  <c r="H104" i="11"/>
  <c r="H81" i="11"/>
  <c r="H84" i="11"/>
  <c r="H96" i="11"/>
  <c r="H100" i="11"/>
  <c r="F102" i="11"/>
  <c r="F82" i="11"/>
  <c r="F84" i="11"/>
  <c r="F100" i="11"/>
  <c r="F104" i="11"/>
  <c r="F81" i="11"/>
  <c r="O99" i="11"/>
  <c r="O55" i="7"/>
  <c r="N55" i="7"/>
  <c r="O64" i="7"/>
  <c r="N64" i="7"/>
  <c r="N54" i="7"/>
  <c r="O54" i="7"/>
  <c r="AG10" i="11"/>
  <c r="AN10" i="11" s="1"/>
  <c r="AU10" i="11" s="1"/>
  <c r="BB10" i="11" s="1"/>
  <c r="BP10" i="11"/>
  <c r="BW10" i="11" s="1"/>
  <c r="CD10" i="11" s="1"/>
  <c r="CK10" i="11" s="1"/>
  <c r="CR10" i="11" s="1"/>
  <c r="AI10" i="11"/>
  <c r="AP10" i="11" s="1"/>
  <c r="AW10" i="11" s="1"/>
  <c r="BR10" i="11"/>
  <c r="BY10" i="11" s="1"/>
  <c r="CF10" i="11" s="1"/>
  <c r="CM10" i="11" s="1"/>
  <c r="AH41" i="11"/>
  <c r="AO41" i="11" s="1"/>
  <c r="AV41" i="11" s="1"/>
  <c r="BQ41" i="11"/>
  <c r="BX41" i="11" s="1"/>
  <c r="CE41" i="11" s="1"/>
  <c r="CL41" i="11" s="1"/>
  <c r="AL41" i="11"/>
  <c r="AS41" i="11" s="1"/>
  <c r="AZ41" i="11" s="1"/>
  <c r="BU41" i="11"/>
  <c r="CB41" i="11" s="1"/>
  <c r="CI41" i="11" s="1"/>
  <c r="CP41" i="11" s="1"/>
  <c r="AJ72" i="11"/>
  <c r="AQ72" i="11" s="1"/>
  <c r="AX72" i="11" s="1"/>
  <c r="BS72" i="11"/>
  <c r="BZ72" i="11" s="1"/>
  <c r="CG72" i="11" s="1"/>
  <c r="CN72" i="11" s="1"/>
  <c r="AH103" i="11"/>
  <c r="AO103" i="11" s="1"/>
  <c r="AV103" i="11" s="1"/>
  <c r="BQ103" i="11"/>
  <c r="BX103" i="11" s="1"/>
  <c r="CE103" i="11" s="1"/>
  <c r="CL103" i="11" s="1"/>
  <c r="AL103" i="11"/>
  <c r="AS103" i="11" s="1"/>
  <c r="AZ103" i="11" s="1"/>
  <c r="BU103" i="11"/>
  <c r="CB103" i="11" s="1"/>
  <c r="CI103" i="11" s="1"/>
  <c r="CP103" i="11" s="1"/>
  <c r="AH134" i="11"/>
  <c r="AO134" i="11" s="1"/>
  <c r="AV134" i="11" s="1"/>
  <c r="BC134" i="11" s="1"/>
  <c r="BQ134" i="11"/>
  <c r="BX134" i="11" s="1"/>
  <c r="CE134" i="11" s="1"/>
  <c r="CL134" i="11" s="1"/>
  <c r="CS134" i="11" s="1"/>
  <c r="AL134" i="11"/>
  <c r="AS134" i="11" s="1"/>
  <c r="AZ134" i="11" s="1"/>
  <c r="BU134" i="11"/>
  <c r="CB134" i="11" s="1"/>
  <c r="CI134" i="11" s="1"/>
  <c r="CP134" i="11" s="1"/>
  <c r="AI165" i="11"/>
  <c r="AP165" i="11" s="1"/>
  <c r="AW165" i="11" s="1"/>
  <c r="BR165" i="11"/>
  <c r="BY165" i="11" s="1"/>
  <c r="CF165" i="11" s="1"/>
  <c r="CM165" i="11" s="1"/>
  <c r="AJ196" i="11"/>
  <c r="AQ196" i="11" s="1"/>
  <c r="AX196" i="11" s="1"/>
  <c r="BS196" i="11"/>
  <c r="BZ196" i="11" s="1"/>
  <c r="CG196" i="11" s="1"/>
  <c r="CN196" i="11" s="1"/>
  <c r="AG227" i="11"/>
  <c r="AN227" i="11" s="1"/>
  <c r="AU227" i="11" s="1"/>
  <c r="BB227" i="11" s="1"/>
  <c r="BP227" i="11"/>
  <c r="BW227" i="11" s="1"/>
  <c r="CD227" i="11" s="1"/>
  <c r="CK227" i="11" s="1"/>
  <c r="CR227" i="11" s="1"/>
  <c r="AK227" i="11"/>
  <c r="AR227" i="11" s="1"/>
  <c r="AY227" i="11" s="1"/>
  <c r="BT227" i="11"/>
  <c r="CA227" i="11" s="1"/>
  <c r="CH227" i="11" s="1"/>
  <c r="CO227" i="11" s="1"/>
  <c r="AH258" i="11"/>
  <c r="AO258" i="11" s="1"/>
  <c r="AV258" i="11" s="1"/>
  <c r="BQ258" i="11"/>
  <c r="BX258" i="11" s="1"/>
  <c r="CE258" i="11" s="1"/>
  <c r="CL258" i="11" s="1"/>
  <c r="AL258" i="11"/>
  <c r="AS258" i="11" s="1"/>
  <c r="AZ258" i="11" s="1"/>
  <c r="BU258" i="11"/>
  <c r="CB258" i="11" s="1"/>
  <c r="CI258" i="11" s="1"/>
  <c r="CP258" i="11" s="1"/>
  <c r="AI289" i="11"/>
  <c r="AP289" i="11" s="1"/>
  <c r="AW289" i="11" s="1"/>
  <c r="BR289" i="11"/>
  <c r="BY289" i="11" s="1"/>
  <c r="CF289" i="11" s="1"/>
  <c r="CM289" i="11" s="1"/>
  <c r="AJ320" i="11"/>
  <c r="AQ320" i="11" s="1"/>
  <c r="AX320" i="11" s="1"/>
  <c r="BS320" i="11"/>
  <c r="BZ320" i="11" s="1"/>
  <c r="CG320" i="11" s="1"/>
  <c r="CN320" i="11" s="1"/>
  <c r="AG351" i="11"/>
  <c r="AN351" i="11" s="1"/>
  <c r="AU351" i="11" s="1"/>
  <c r="BB351" i="11" s="1"/>
  <c r="BP351" i="11"/>
  <c r="BW351" i="11" s="1"/>
  <c r="CD351" i="11" s="1"/>
  <c r="CK351" i="11" s="1"/>
  <c r="CR351" i="11" s="1"/>
  <c r="AK351" i="11"/>
  <c r="AR351" i="11" s="1"/>
  <c r="AY351" i="11" s="1"/>
  <c r="BT351" i="11"/>
  <c r="CA351" i="11" s="1"/>
  <c r="CH351" i="11" s="1"/>
  <c r="CO351" i="11" s="1"/>
  <c r="AJ10" i="11"/>
  <c r="AQ10" i="11" s="1"/>
  <c r="AX10" i="11" s="1"/>
  <c r="BS10" i="11"/>
  <c r="BZ10" i="11" s="1"/>
  <c r="CG10" i="11" s="1"/>
  <c r="CN10" i="11" s="1"/>
  <c r="BE368" i="11"/>
  <c r="CQ40" i="11"/>
  <c r="CU127" i="11" s="1"/>
  <c r="AI41" i="11"/>
  <c r="AP41" i="11" s="1"/>
  <c r="AW41" i="11" s="1"/>
  <c r="BR41" i="11"/>
  <c r="BY41" i="11" s="1"/>
  <c r="CF41" i="11" s="1"/>
  <c r="CM41" i="11" s="1"/>
  <c r="AG72" i="11"/>
  <c r="AN72" i="11" s="1"/>
  <c r="AU72" i="11" s="1"/>
  <c r="BB72" i="11" s="1"/>
  <c r="BP72" i="11"/>
  <c r="BW72" i="11" s="1"/>
  <c r="CD72" i="11" s="1"/>
  <c r="CK72" i="11" s="1"/>
  <c r="CR72" i="11" s="1"/>
  <c r="AK72" i="11"/>
  <c r="AR72" i="11" s="1"/>
  <c r="AY72" i="11" s="1"/>
  <c r="BT72" i="11"/>
  <c r="CA72" i="11" s="1"/>
  <c r="CH72" i="11" s="1"/>
  <c r="CO72" i="11" s="1"/>
  <c r="AI103" i="11"/>
  <c r="AP103" i="11" s="1"/>
  <c r="AW103" i="11" s="1"/>
  <c r="BR103" i="11"/>
  <c r="BY103" i="11" s="1"/>
  <c r="CF103" i="11" s="1"/>
  <c r="CM103" i="11" s="1"/>
  <c r="AI134" i="11"/>
  <c r="AP134" i="11" s="1"/>
  <c r="AW134" i="11" s="1"/>
  <c r="BR134" i="11"/>
  <c r="BY134" i="11" s="1"/>
  <c r="CF134" i="11" s="1"/>
  <c r="CM134" i="11" s="1"/>
  <c r="AJ165" i="11"/>
  <c r="AQ165" i="11" s="1"/>
  <c r="AX165" i="11" s="1"/>
  <c r="BS165" i="11"/>
  <c r="BZ165" i="11" s="1"/>
  <c r="CG165" i="11" s="1"/>
  <c r="CN165" i="11" s="1"/>
  <c r="AG196" i="11"/>
  <c r="AN196" i="11" s="1"/>
  <c r="AU196" i="11" s="1"/>
  <c r="BB196" i="11" s="1"/>
  <c r="BP196" i="11"/>
  <c r="BW196" i="11" s="1"/>
  <c r="CD196" i="11" s="1"/>
  <c r="CK196" i="11" s="1"/>
  <c r="CR196" i="11" s="1"/>
  <c r="AK196" i="11"/>
  <c r="AR196" i="11" s="1"/>
  <c r="AY196" i="11" s="1"/>
  <c r="BT196" i="11"/>
  <c r="CA196" i="11" s="1"/>
  <c r="CH196" i="11" s="1"/>
  <c r="CO196" i="11" s="1"/>
  <c r="AH227" i="11"/>
  <c r="AO227" i="11" s="1"/>
  <c r="AV227" i="11" s="1"/>
  <c r="BC227" i="11" s="1"/>
  <c r="BQ227" i="11"/>
  <c r="BX227" i="11" s="1"/>
  <c r="CE227" i="11" s="1"/>
  <c r="CL227" i="11" s="1"/>
  <c r="CS227" i="11" s="1"/>
  <c r="AL227" i="11"/>
  <c r="AS227" i="11" s="1"/>
  <c r="AZ227" i="11" s="1"/>
  <c r="BU227" i="11"/>
  <c r="CB227" i="11" s="1"/>
  <c r="CI227" i="11" s="1"/>
  <c r="CP227" i="11" s="1"/>
  <c r="AI258" i="11"/>
  <c r="AP258" i="11" s="1"/>
  <c r="AW258" i="11" s="1"/>
  <c r="BR258" i="11"/>
  <c r="BY258" i="11" s="1"/>
  <c r="CF258" i="11" s="1"/>
  <c r="CM258" i="11" s="1"/>
  <c r="AJ289" i="11"/>
  <c r="AQ289" i="11" s="1"/>
  <c r="AX289" i="11" s="1"/>
  <c r="BS289" i="11"/>
  <c r="BZ289" i="11" s="1"/>
  <c r="CG289" i="11" s="1"/>
  <c r="CN289" i="11" s="1"/>
  <c r="AG320" i="11"/>
  <c r="AN320" i="11" s="1"/>
  <c r="AU320" i="11" s="1"/>
  <c r="BB320" i="11" s="1"/>
  <c r="BP320" i="11"/>
  <c r="BW320" i="11" s="1"/>
  <c r="CD320" i="11" s="1"/>
  <c r="CK320" i="11" s="1"/>
  <c r="CR320" i="11" s="1"/>
  <c r="AK320" i="11"/>
  <c r="AR320" i="11" s="1"/>
  <c r="AY320" i="11" s="1"/>
  <c r="BT320" i="11"/>
  <c r="CA320" i="11" s="1"/>
  <c r="CH320" i="11" s="1"/>
  <c r="CO320" i="11" s="1"/>
  <c r="AH351" i="11"/>
  <c r="AO351" i="11" s="1"/>
  <c r="AV351" i="11" s="1"/>
  <c r="BC351" i="11" s="1"/>
  <c r="BQ351" i="11"/>
  <c r="BX351" i="11" s="1"/>
  <c r="CE351" i="11" s="1"/>
  <c r="CL351" i="11" s="1"/>
  <c r="CS351" i="11" s="1"/>
  <c r="AL351" i="11"/>
  <c r="AS351" i="11" s="1"/>
  <c r="AZ351" i="11" s="1"/>
  <c r="BU351" i="11"/>
  <c r="CB351" i="11" s="1"/>
  <c r="CI351" i="11" s="1"/>
  <c r="CP351" i="11" s="1"/>
  <c r="AK10" i="11"/>
  <c r="AR10" i="11" s="1"/>
  <c r="AY10" i="11" s="1"/>
  <c r="BT10" i="11"/>
  <c r="CA10" i="11" s="1"/>
  <c r="CH10" i="11" s="1"/>
  <c r="CO10" i="11" s="1"/>
  <c r="AJ41" i="11"/>
  <c r="AQ41" i="11" s="1"/>
  <c r="AX41" i="11" s="1"/>
  <c r="BS41" i="11"/>
  <c r="BZ41" i="11" s="1"/>
  <c r="CG41" i="11" s="1"/>
  <c r="CN41" i="11" s="1"/>
  <c r="AH72" i="11"/>
  <c r="AO72" i="11" s="1"/>
  <c r="AV72" i="11" s="1"/>
  <c r="BC72" i="11" s="1"/>
  <c r="BQ72" i="11"/>
  <c r="BX72" i="11" s="1"/>
  <c r="CE72" i="11" s="1"/>
  <c r="CL72" i="11" s="1"/>
  <c r="CS72" i="11" s="1"/>
  <c r="AL72" i="11"/>
  <c r="AS72" i="11" s="1"/>
  <c r="AZ72" i="11" s="1"/>
  <c r="BU72" i="11"/>
  <c r="CB72" i="11" s="1"/>
  <c r="CI72" i="11" s="1"/>
  <c r="CP72" i="11" s="1"/>
  <c r="AJ103" i="11"/>
  <c r="AQ103" i="11" s="1"/>
  <c r="AX103" i="11" s="1"/>
  <c r="BS103" i="11"/>
  <c r="BZ103" i="11" s="1"/>
  <c r="CG103" i="11" s="1"/>
  <c r="CN103" i="11" s="1"/>
  <c r="AJ134" i="11"/>
  <c r="AQ134" i="11" s="1"/>
  <c r="AX134" i="11" s="1"/>
  <c r="BS134" i="11"/>
  <c r="BZ134" i="11" s="1"/>
  <c r="CG134" i="11" s="1"/>
  <c r="CN134" i="11" s="1"/>
  <c r="AG165" i="11"/>
  <c r="AN165" i="11" s="1"/>
  <c r="AU165" i="11" s="1"/>
  <c r="BB165" i="11" s="1"/>
  <c r="BP165" i="11"/>
  <c r="BW165" i="11" s="1"/>
  <c r="CD165" i="11" s="1"/>
  <c r="CK165" i="11" s="1"/>
  <c r="CR165" i="11" s="1"/>
  <c r="AK165" i="11"/>
  <c r="AR165" i="11" s="1"/>
  <c r="AY165" i="11" s="1"/>
  <c r="BT165" i="11"/>
  <c r="CA165" i="11" s="1"/>
  <c r="CH165" i="11" s="1"/>
  <c r="CO165" i="11" s="1"/>
  <c r="AH196" i="11"/>
  <c r="AO196" i="11" s="1"/>
  <c r="AV196" i="11" s="1"/>
  <c r="BC196" i="11" s="1"/>
  <c r="BQ196" i="11"/>
  <c r="BX196" i="11" s="1"/>
  <c r="CE196" i="11" s="1"/>
  <c r="CL196" i="11" s="1"/>
  <c r="CS196" i="11" s="1"/>
  <c r="AL196" i="11"/>
  <c r="AS196" i="11" s="1"/>
  <c r="AZ196" i="11" s="1"/>
  <c r="BU196" i="11"/>
  <c r="CB196" i="11" s="1"/>
  <c r="CI196" i="11" s="1"/>
  <c r="CP196" i="11" s="1"/>
  <c r="AI227" i="11"/>
  <c r="AP227" i="11" s="1"/>
  <c r="AW227" i="11" s="1"/>
  <c r="BR227" i="11"/>
  <c r="BY227" i="11" s="1"/>
  <c r="CF227" i="11" s="1"/>
  <c r="CM227" i="11" s="1"/>
  <c r="AJ258" i="11"/>
  <c r="AQ258" i="11" s="1"/>
  <c r="AX258" i="11" s="1"/>
  <c r="BS258" i="11"/>
  <c r="BZ258" i="11" s="1"/>
  <c r="CG258" i="11" s="1"/>
  <c r="CN258" i="11" s="1"/>
  <c r="AG289" i="11"/>
  <c r="AN289" i="11" s="1"/>
  <c r="AU289" i="11" s="1"/>
  <c r="BB289" i="11" s="1"/>
  <c r="BP289" i="11"/>
  <c r="BW289" i="11" s="1"/>
  <c r="CD289" i="11" s="1"/>
  <c r="CK289" i="11" s="1"/>
  <c r="CR289" i="11" s="1"/>
  <c r="AK289" i="11"/>
  <c r="AR289" i="11" s="1"/>
  <c r="AY289" i="11" s="1"/>
  <c r="BT289" i="11"/>
  <c r="CA289" i="11" s="1"/>
  <c r="CH289" i="11" s="1"/>
  <c r="CO289" i="11" s="1"/>
  <c r="AH320" i="11"/>
  <c r="AO320" i="11" s="1"/>
  <c r="AV320" i="11" s="1"/>
  <c r="BQ320" i="11"/>
  <c r="BX320" i="11" s="1"/>
  <c r="CE320" i="11" s="1"/>
  <c r="CL320" i="11" s="1"/>
  <c r="AL320" i="11"/>
  <c r="AS320" i="11" s="1"/>
  <c r="AZ320" i="11" s="1"/>
  <c r="BU320" i="11"/>
  <c r="CB320" i="11" s="1"/>
  <c r="CI320" i="11" s="1"/>
  <c r="CP320" i="11" s="1"/>
  <c r="AI351" i="11"/>
  <c r="AP351" i="11" s="1"/>
  <c r="AW351" i="11" s="1"/>
  <c r="BR351" i="11"/>
  <c r="BY351" i="11" s="1"/>
  <c r="CF351" i="11" s="1"/>
  <c r="CM351" i="11" s="1"/>
  <c r="AH10" i="11"/>
  <c r="AO10" i="11" s="1"/>
  <c r="AV10" i="11" s="1"/>
  <c r="BC10" i="11" s="1"/>
  <c r="BQ10" i="11"/>
  <c r="BX10" i="11" s="1"/>
  <c r="CE10" i="11" s="1"/>
  <c r="CL10" i="11" s="1"/>
  <c r="CS10" i="11" s="1"/>
  <c r="AL10" i="11"/>
  <c r="AS10" i="11" s="1"/>
  <c r="AZ10" i="11" s="1"/>
  <c r="BU10" i="11"/>
  <c r="CB10" i="11" s="1"/>
  <c r="CI10" i="11" s="1"/>
  <c r="CP10" i="11" s="1"/>
  <c r="AG41" i="11"/>
  <c r="AN41" i="11" s="1"/>
  <c r="AU41" i="11" s="1"/>
  <c r="BP41" i="11"/>
  <c r="BW41" i="11" s="1"/>
  <c r="CD41" i="11" s="1"/>
  <c r="CK41" i="11" s="1"/>
  <c r="AK41" i="11"/>
  <c r="AR41" i="11" s="1"/>
  <c r="AY41" i="11" s="1"/>
  <c r="BT41" i="11"/>
  <c r="CA41" i="11" s="1"/>
  <c r="CH41" i="11" s="1"/>
  <c r="CO41" i="11" s="1"/>
  <c r="AI72" i="11"/>
  <c r="AP72" i="11" s="1"/>
  <c r="AW72" i="11" s="1"/>
  <c r="BR72" i="11"/>
  <c r="BY72" i="11" s="1"/>
  <c r="CF72" i="11" s="1"/>
  <c r="CM72" i="11" s="1"/>
  <c r="AG103" i="11"/>
  <c r="AN103" i="11" s="1"/>
  <c r="AU103" i="11" s="1"/>
  <c r="BB103" i="11" s="1"/>
  <c r="BP103" i="11"/>
  <c r="BW103" i="11" s="1"/>
  <c r="CD103" i="11" s="1"/>
  <c r="CK103" i="11" s="1"/>
  <c r="CR103" i="11" s="1"/>
  <c r="AK103" i="11"/>
  <c r="AR103" i="11" s="1"/>
  <c r="AY103" i="11" s="1"/>
  <c r="BT103" i="11"/>
  <c r="CA103" i="11" s="1"/>
  <c r="CH103" i="11" s="1"/>
  <c r="CO103" i="11" s="1"/>
  <c r="AG134" i="11"/>
  <c r="AN134" i="11" s="1"/>
  <c r="AU134" i="11" s="1"/>
  <c r="BB134" i="11" s="1"/>
  <c r="BP134" i="11"/>
  <c r="BW134" i="11" s="1"/>
  <c r="CD134" i="11" s="1"/>
  <c r="CK134" i="11" s="1"/>
  <c r="CR134" i="11" s="1"/>
  <c r="AK134" i="11"/>
  <c r="AR134" i="11" s="1"/>
  <c r="AY134" i="11" s="1"/>
  <c r="BT134" i="11"/>
  <c r="CA134" i="11" s="1"/>
  <c r="CH134" i="11" s="1"/>
  <c r="CO134" i="11" s="1"/>
  <c r="AH165" i="11"/>
  <c r="AO165" i="11" s="1"/>
  <c r="AV165" i="11" s="1"/>
  <c r="BQ165" i="11"/>
  <c r="BX165" i="11" s="1"/>
  <c r="CE165" i="11" s="1"/>
  <c r="CL165" i="11" s="1"/>
  <c r="AL165" i="11"/>
  <c r="AS165" i="11" s="1"/>
  <c r="AZ165" i="11" s="1"/>
  <c r="BU165" i="11"/>
  <c r="CB165" i="11" s="1"/>
  <c r="CI165" i="11" s="1"/>
  <c r="CP165" i="11" s="1"/>
  <c r="AI196" i="11"/>
  <c r="AP196" i="11" s="1"/>
  <c r="AW196" i="11" s="1"/>
  <c r="BR196" i="11"/>
  <c r="BY196" i="11" s="1"/>
  <c r="CF196" i="11" s="1"/>
  <c r="CM196" i="11" s="1"/>
  <c r="AJ227" i="11"/>
  <c r="AQ227" i="11" s="1"/>
  <c r="AX227" i="11" s="1"/>
  <c r="BS227" i="11"/>
  <c r="BZ227" i="11" s="1"/>
  <c r="CG227" i="11" s="1"/>
  <c r="CN227" i="11" s="1"/>
  <c r="AG258" i="11"/>
  <c r="AN258" i="11" s="1"/>
  <c r="AU258" i="11" s="1"/>
  <c r="BB258" i="11" s="1"/>
  <c r="BP258" i="11"/>
  <c r="BW258" i="11" s="1"/>
  <c r="CD258" i="11" s="1"/>
  <c r="CK258" i="11" s="1"/>
  <c r="CR258" i="11" s="1"/>
  <c r="AK258" i="11"/>
  <c r="AR258" i="11" s="1"/>
  <c r="AY258" i="11" s="1"/>
  <c r="BT258" i="11"/>
  <c r="CA258" i="11" s="1"/>
  <c r="CH258" i="11" s="1"/>
  <c r="CO258" i="11" s="1"/>
  <c r="AH289" i="11"/>
  <c r="AO289" i="11" s="1"/>
  <c r="AV289" i="11" s="1"/>
  <c r="BC289" i="11" s="1"/>
  <c r="BQ289" i="11"/>
  <c r="BX289" i="11" s="1"/>
  <c r="CE289" i="11" s="1"/>
  <c r="CL289" i="11" s="1"/>
  <c r="CS289" i="11" s="1"/>
  <c r="AL289" i="11"/>
  <c r="AS289" i="11" s="1"/>
  <c r="AZ289" i="11" s="1"/>
  <c r="BU289" i="11"/>
  <c r="CB289" i="11" s="1"/>
  <c r="CI289" i="11" s="1"/>
  <c r="CP289" i="11" s="1"/>
  <c r="AI320" i="11"/>
  <c r="AP320" i="11" s="1"/>
  <c r="AW320" i="11" s="1"/>
  <c r="BR320" i="11"/>
  <c r="BY320" i="11" s="1"/>
  <c r="CF320" i="11" s="1"/>
  <c r="CM320" i="11" s="1"/>
  <c r="AJ351" i="11"/>
  <c r="AQ351" i="11" s="1"/>
  <c r="AX351" i="11" s="1"/>
  <c r="BS351" i="11"/>
  <c r="BZ351" i="11" s="1"/>
  <c r="CG351" i="11" s="1"/>
  <c r="CN351" i="11" s="1"/>
  <c r="CU189" i="11"/>
  <c r="CU203" i="11"/>
  <c r="CU92" i="11"/>
  <c r="CU336" i="11"/>
  <c r="CT57" i="11"/>
  <c r="E61" i="11" s="1"/>
  <c r="CU211" i="11"/>
  <c r="CU344" i="11"/>
  <c r="CU76" i="11"/>
  <c r="CU219" i="11"/>
  <c r="CU302" i="11"/>
  <c r="CU173" i="11"/>
  <c r="CU294" i="11"/>
  <c r="CU84" i="11"/>
  <c r="CU310" i="11"/>
  <c r="CU328" i="11"/>
  <c r="CU181" i="11"/>
  <c r="CT49" i="11"/>
  <c r="E53" i="11" s="1"/>
  <c r="CT65" i="11"/>
  <c r="E69" i="11" s="1"/>
  <c r="CU80" i="11"/>
  <c r="CU88" i="11"/>
  <c r="CU96" i="11"/>
  <c r="CU199" i="11"/>
  <c r="CU207" i="11"/>
  <c r="CU215" i="11"/>
  <c r="CU298" i="11"/>
  <c r="CU306" i="11"/>
  <c r="CU324" i="11"/>
  <c r="CU332" i="11"/>
  <c r="CU340" i="11"/>
  <c r="CU169" i="11"/>
  <c r="CU177" i="11"/>
  <c r="CU185" i="11"/>
  <c r="CT47" i="11"/>
  <c r="E51" i="11" s="1"/>
  <c r="CT63" i="11"/>
  <c r="E67" i="11" s="1"/>
  <c r="CU74" i="11"/>
  <c r="CU82" i="11"/>
  <c r="CU90" i="11"/>
  <c r="CU201" i="11"/>
  <c r="CU209" i="11"/>
  <c r="CU217" i="11"/>
  <c r="CU292" i="11"/>
  <c r="CU300" i="11"/>
  <c r="CU308" i="11"/>
  <c r="CU326" i="11"/>
  <c r="CU334" i="11"/>
  <c r="CU342" i="11"/>
  <c r="CU171" i="11"/>
  <c r="CU179" i="11"/>
  <c r="CU187" i="11"/>
  <c r="CT55" i="11"/>
  <c r="E59" i="11" s="1"/>
  <c r="CU78" i="11"/>
  <c r="CU86" i="11"/>
  <c r="CU94" i="11"/>
  <c r="CU205" i="11"/>
  <c r="CU213" i="11"/>
  <c r="CU296" i="11"/>
  <c r="CU304" i="11"/>
  <c r="CU312" i="11"/>
  <c r="CU322" i="11"/>
  <c r="CU330" i="11"/>
  <c r="CU338" i="11"/>
  <c r="CU167" i="11"/>
  <c r="CU175" i="11"/>
  <c r="CU183" i="11"/>
  <c r="CT43" i="11"/>
  <c r="E47" i="11" s="1"/>
  <c r="CT51" i="11"/>
  <c r="E55" i="11" s="1"/>
  <c r="CT59" i="11"/>
  <c r="E63" i="11" s="1"/>
  <c r="CU75" i="11"/>
  <c r="CU77" i="11"/>
  <c r="CU79" i="11"/>
  <c r="CU81" i="11"/>
  <c r="CU83" i="11"/>
  <c r="CU85" i="11"/>
  <c r="CU87" i="11"/>
  <c r="CU89" i="11"/>
  <c r="CU91" i="11"/>
  <c r="CU93" i="11"/>
  <c r="CU95" i="11"/>
  <c r="CU291" i="11"/>
  <c r="CU293" i="11"/>
  <c r="CU295" i="11"/>
  <c r="CU297" i="11"/>
  <c r="CU299" i="11"/>
  <c r="CU301" i="11"/>
  <c r="CU303" i="11"/>
  <c r="CU305" i="11"/>
  <c r="CU307" i="11"/>
  <c r="CU309" i="11"/>
  <c r="CU311" i="11"/>
  <c r="CU313" i="11"/>
  <c r="CU168" i="11"/>
  <c r="CU170" i="11"/>
  <c r="CU172" i="11"/>
  <c r="CU174" i="11"/>
  <c r="CU176" i="11"/>
  <c r="CU178" i="11"/>
  <c r="CU180" i="11"/>
  <c r="CU182" i="11"/>
  <c r="CU184" i="11"/>
  <c r="CU186" i="11"/>
  <c r="CU188" i="11"/>
  <c r="CT45" i="11"/>
  <c r="E49" i="11" s="1"/>
  <c r="CT53" i="11"/>
  <c r="E57" i="11" s="1"/>
  <c r="CT61" i="11"/>
  <c r="E65" i="11" s="1"/>
  <c r="CU198" i="11"/>
  <c r="CU200" i="11"/>
  <c r="CU202" i="11"/>
  <c r="CU204" i="11"/>
  <c r="CU206" i="11"/>
  <c r="CU208" i="11"/>
  <c r="CU210" i="11"/>
  <c r="CU212" i="11"/>
  <c r="CU214" i="11"/>
  <c r="CU216" i="11"/>
  <c r="CU218" i="11"/>
  <c r="CU220" i="11"/>
  <c r="CU323" i="11"/>
  <c r="CU325" i="11"/>
  <c r="CU327" i="11"/>
  <c r="CU329" i="11"/>
  <c r="CU331" i="11"/>
  <c r="CU333" i="11"/>
  <c r="CU335" i="11"/>
  <c r="CU337" i="11"/>
  <c r="CU339" i="11"/>
  <c r="CU341" i="11"/>
  <c r="CU343" i="11"/>
  <c r="CT44" i="11"/>
  <c r="E48" i="11" s="1"/>
  <c r="CT48" i="11"/>
  <c r="E52" i="11" s="1"/>
  <c r="CT52" i="11"/>
  <c r="E56" i="11" s="1"/>
  <c r="CT56" i="11"/>
  <c r="E60" i="11" s="1"/>
  <c r="CT60" i="11"/>
  <c r="E64" i="11" s="1"/>
  <c r="CT64" i="11"/>
  <c r="E68" i="11" s="1"/>
  <c r="CU12" i="11"/>
  <c r="CU14" i="11"/>
  <c r="CU16" i="11"/>
  <c r="CU18" i="11"/>
  <c r="CU20" i="11"/>
  <c r="CU22" i="11"/>
  <c r="CU24" i="11"/>
  <c r="CU26" i="11"/>
  <c r="CU28" i="11"/>
  <c r="CU30" i="11"/>
  <c r="CU32" i="11"/>
  <c r="CU34" i="11"/>
  <c r="CU137" i="11"/>
  <c r="CU139" i="11"/>
  <c r="CU141" i="11"/>
  <c r="CU143" i="11"/>
  <c r="CU145" i="11"/>
  <c r="CU147" i="11"/>
  <c r="CU149" i="11"/>
  <c r="CU151" i="11"/>
  <c r="CU153" i="11"/>
  <c r="CU155" i="11"/>
  <c r="CU157" i="11"/>
  <c r="CU229" i="11"/>
  <c r="CU231" i="11"/>
  <c r="CU233" i="11"/>
  <c r="CU235" i="11"/>
  <c r="CU237" i="11"/>
  <c r="CU239" i="11"/>
  <c r="CU241" i="11"/>
  <c r="CU243" i="11"/>
  <c r="CU245" i="11"/>
  <c r="CU247" i="11"/>
  <c r="CU249" i="11"/>
  <c r="CU251" i="11"/>
  <c r="CU354" i="11"/>
  <c r="CU356" i="11"/>
  <c r="CU358" i="11"/>
  <c r="CU360" i="11"/>
  <c r="CU362" i="11"/>
  <c r="CU364" i="11"/>
  <c r="CU366" i="11"/>
  <c r="CU368" i="11"/>
  <c r="CU370" i="11"/>
  <c r="CU372" i="11"/>
  <c r="CU374" i="11"/>
  <c r="CU260" i="11"/>
  <c r="CU262" i="11"/>
  <c r="CU264" i="11"/>
  <c r="CU266" i="11"/>
  <c r="CU268" i="11"/>
  <c r="CU270" i="11"/>
  <c r="CU272" i="11"/>
  <c r="CU274" i="11"/>
  <c r="CU276" i="11"/>
  <c r="CU278" i="11"/>
  <c r="CU280" i="11"/>
  <c r="CU282" i="11"/>
  <c r="CU106" i="11"/>
  <c r="CU108" i="11"/>
  <c r="CU110" i="11"/>
  <c r="CU112" i="11"/>
  <c r="CU114" i="11"/>
  <c r="CU116" i="11"/>
  <c r="CU118" i="11"/>
  <c r="CU120" i="11"/>
  <c r="CU42" i="11"/>
  <c r="CT46" i="11"/>
  <c r="E50" i="11" s="1"/>
  <c r="CT50" i="11"/>
  <c r="E54" i="11" s="1"/>
  <c r="CT54" i="11"/>
  <c r="E58" i="11" s="1"/>
  <c r="CT58" i="11"/>
  <c r="E62" i="11" s="1"/>
  <c r="CT62" i="11"/>
  <c r="E66" i="11" s="1"/>
  <c r="CU13" i="11"/>
  <c r="CU15" i="11"/>
  <c r="CU17" i="11"/>
  <c r="CU19" i="11"/>
  <c r="CU21" i="11"/>
  <c r="CU23" i="11"/>
  <c r="CU25" i="11"/>
  <c r="CU27" i="11"/>
  <c r="CU29" i="11"/>
  <c r="CU31" i="11"/>
  <c r="CU33" i="11"/>
  <c r="CU136" i="11"/>
  <c r="CU138" i="11"/>
  <c r="CU140" i="11"/>
  <c r="CU142" i="11"/>
  <c r="CU144" i="11"/>
  <c r="CU146" i="11"/>
  <c r="CU148" i="11"/>
  <c r="CU150" i="11"/>
  <c r="CU152" i="11"/>
  <c r="CU154" i="11"/>
  <c r="CU156" i="11"/>
  <c r="CU158" i="11"/>
  <c r="CU230" i="11"/>
  <c r="CU232" i="11"/>
  <c r="CU234" i="11"/>
  <c r="CU236" i="11"/>
  <c r="CU238" i="11"/>
  <c r="CU240" i="11"/>
  <c r="CU242" i="11"/>
  <c r="CU244" i="11"/>
  <c r="CU246" i="11"/>
  <c r="CU248" i="11"/>
  <c r="CU250" i="11"/>
  <c r="CU353" i="11"/>
  <c r="CU355" i="11"/>
  <c r="CU357" i="11"/>
  <c r="CU359" i="11"/>
  <c r="CU361" i="11"/>
  <c r="CU363" i="11"/>
  <c r="CU365" i="11"/>
  <c r="CU367" i="11"/>
  <c r="CU369" i="11"/>
  <c r="CU371" i="11"/>
  <c r="CU373" i="11"/>
  <c r="CU375" i="11"/>
  <c r="CU261" i="11"/>
  <c r="CU263" i="11"/>
  <c r="CU265" i="11"/>
  <c r="CU267" i="11"/>
  <c r="CU269" i="11"/>
  <c r="CU271" i="11"/>
  <c r="CU273" i="11"/>
  <c r="CU275" i="11"/>
  <c r="CU277" i="11"/>
  <c r="CU279" i="11"/>
  <c r="CU281" i="11"/>
  <c r="CU105" i="11"/>
  <c r="CU107" i="11"/>
  <c r="CU109" i="11"/>
  <c r="CU111" i="11"/>
  <c r="CU113" i="11"/>
  <c r="CU115" i="11"/>
  <c r="CU117" i="11"/>
  <c r="CU119" i="11"/>
  <c r="BE18" i="11"/>
  <c r="BE26" i="11"/>
  <c r="BE34" i="11"/>
  <c r="BE46" i="11"/>
  <c r="BD52" i="11"/>
  <c r="E21" i="11" s="1"/>
  <c r="BE57" i="11"/>
  <c r="BE62" i="11"/>
  <c r="BE76" i="11"/>
  <c r="BE84" i="11"/>
  <c r="BE92" i="11"/>
  <c r="BE107" i="11"/>
  <c r="BE115" i="11"/>
  <c r="BE123" i="11"/>
  <c r="BE138" i="11"/>
  <c r="BE146" i="11"/>
  <c r="BE154" i="11"/>
  <c r="BE176" i="11"/>
  <c r="BE199" i="11"/>
  <c r="BE215" i="11"/>
  <c r="BE238" i="11"/>
  <c r="BE261" i="11"/>
  <c r="BE277" i="11"/>
  <c r="BE300" i="11"/>
  <c r="BE323" i="11"/>
  <c r="BE339" i="11"/>
  <c r="BE362" i="11"/>
  <c r="BE16" i="11"/>
  <c r="BE24" i="11"/>
  <c r="BE32" i="11"/>
  <c r="BD42" i="11"/>
  <c r="E11" i="11" s="1"/>
  <c r="BE47" i="11"/>
  <c r="BE52" i="11"/>
  <c r="BD58" i="11"/>
  <c r="E27" i="11" s="1"/>
  <c r="BE63" i="11"/>
  <c r="BE74" i="11"/>
  <c r="BE82" i="11"/>
  <c r="BE90" i="11"/>
  <c r="BE105" i="11"/>
  <c r="BE113" i="11"/>
  <c r="BE121" i="11"/>
  <c r="BE136" i="11"/>
  <c r="BE144" i="11"/>
  <c r="BE152" i="11"/>
  <c r="BE174" i="11"/>
  <c r="BE197" i="11"/>
  <c r="BE213" i="11"/>
  <c r="BE236" i="11"/>
  <c r="BE259" i="11"/>
  <c r="BE275" i="11"/>
  <c r="BE298" i="11"/>
  <c r="BE321" i="11"/>
  <c r="BE337" i="11"/>
  <c r="BE360" i="11"/>
  <c r="BE14" i="11"/>
  <c r="BE22" i="11"/>
  <c r="BE30" i="11"/>
  <c r="BD44" i="11"/>
  <c r="E13" i="11" s="1"/>
  <c r="BE49" i="11"/>
  <c r="BE54" i="11"/>
  <c r="BD60" i="11"/>
  <c r="E29" i="11" s="1"/>
  <c r="BE65" i="11"/>
  <c r="BE80" i="11"/>
  <c r="BE88" i="11"/>
  <c r="BE96" i="11"/>
  <c r="BE111" i="11"/>
  <c r="BE119" i="11"/>
  <c r="BE127" i="11"/>
  <c r="BE142" i="11"/>
  <c r="BE150" i="11"/>
  <c r="BE168" i="11"/>
  <c r="BE184" i="11"/>
  <c r="BE207" i="11"/>
  <c r="BE230" i="11"/>
  <c r="BE246" i="11"/>
  <c r="BE269" i="11"/>
  <c r="BE292" i="11"/>
  <c r="BE308" i="11"/>
  <c r="BE331" i="11"/>
  <c r="BE354" i="11"/>
  <c r="BE370" i="11"/>
  <c r="BE12" i="11"/>
  <c r="BE20" i="11"/>
  <c r="BE28" i="11"/>
  <c r="BE44" i="11"/>
  <c r="BD50" i="11"/>
  <c r="E19" i="11" s="1"/>
  <c r="BE55" i="11"/>
  <c r="BE60" i="11"/>
  <c r="BE78" i="11"/>
  <c r="BE86" i="11"/>
  <c r="BE94" i="11"/>
  <c r="BE109" i="11"/>
  <c r="BE117" i="11"/>
  <c r="BE125" i="11"/>
  <c r="BE140" i="11"/>
  <c r="BE148" i="11"/>
  <c r="BE156" i="11"/>
  <c r="BE166" i="11"/>
  <c r="BE182" i="11"/>
  <c r="BE205" i="11"/>
  <c r="BE228" i="11"/>
  <c r="BE244" i="11"/>
  <c r="BE267" i="11"/>
  <c r="BE290" i="11"/>
  <c r="BE306" i="11"/>
  <c r="BE329" i="11"/>
  <c r="BE352" i="11"/>
  <c r="BE375" i="11"/>
  <c r="BE373" i="11"/>
  <c r="BE371" i="11"/>
  <c r="BE369" i="11"/>
  <c r="BE367" i="11"/>
  <c r="BE365" i="11"/>
  <c r="BE363" i="11"/>
  <c r="BE361" i="11"/>
  <c r="BE359" i="11"/>
  <c r="BE357" i="11"/>
  <c r="BE355" i="11"/>
  <c r="BE353" i="11"/>
  <c r="BE344" i="11"/>
  <c r="BE342" i="11"/>
  <c r="BE340" i="11"/>
  <c r="BE338" i="11"/>
  <c r="BE336" i="11"/>
  <c r="BE334" i="11"/>
  <c r="BE332" i="11"/>
  <c r="BE330" i="11"/>
  <c r="BE328" i="11"/>
  <c r="BE326" i="11"/>
  <c r="BE324" i="11"/>
  <c r="BE322" i="11"/>
  <c r="BE313" i="11"/>
  <c r="BE311" i="11"/>
  <c r="BE309" i="11"/>
  <c r="BE307" i="11"/>
  <c r="BE305" i="11"/>
  <c r="BE303" i="11"/>
  <c r="BE301" i="11"/>
  <c r="BE299" i="11"/>
  <c r="BE297" i="11"/>
  <c r="BE295" i="11"/>
  <c r="BE293" i="11"/>
  <c r="BE291" i="11"/>
  <c r="BE282" i="11"/>
  <c r="BE280" i="11"/>
  <c r="BE278" i="11"/>
  <c r="BE276" i="11"/>
  <c r="BE274" i="11"/>
  <c r="BE272" i="11"/>
  <c r="BE270" i="11"/>
  <c r="BE268" i="11"/>
  <c r="BE266" i="11"/>
  <c r="BE264" i="11"/>
  <c r="BE262" i="11"/>
  <c r="BE260" i="11"/>
  <c r="BE251" i="11"/>
  <c r="BE249" i="11"/>
  <c r="BE247" i="11"/>
  <c r="BE245" i="11"/>
  <c r="BE243" i="11"/>
  <c r="BE241" i="11"/>
  <c r="BE239" i="11"/>
  <c r="BE237" i="11"/>
  <c r="BE235" i="11"/>
  <c r="BE233" i="11"/>
  <c r="BE231" i="11"/>
  <c r="BE229" i="11"/>
  <c r="BE220" i="11"/>
  <c r="BE218" i="11"/>
  <c r="BE216" i="11"/>
  <c r="BE214" i="11"/>
  <c r="BE212" i="11"/>
  <c r="BE210" i="11"/>
  <c r="BE208" i="11"/>
  <c r="BE206" i="11"/>
  <c r="BE204" i="11"/>
  <c r="BE202" i="11"/>
  <c r="BE200" i="11"/>
  <c r="BE198" i="11"/>
  <c r="BE189" i="11"/>
  <c r="BE187" i="11"/>
  <c r="BE185" i="11"/>
  <c r="BE183" i="11"/>
  <c r="BE181" i="11"/>
  <c r="BE179" i="11"/>
  <c r="BE177" i="11"/>
  <c r="BE175" i="11"/>
  <c r="BE173" i="11"/>
  <c r="BE171" i="11"/>
  <c r="BE169" i="11"/>
  <c r="BE167" i="11"/>
  <c r="BE158" i="11"/>
  <c r="BD65" i="11"/>
  <c r="E34" i="11" s="1"/>
  <c r="E104" i="11" s="1"/>
  <c r="BD63" i="11"/>
  <c r="E32" i="11" s="1"/>
  <c r="BD61" i="11"/>
  <c r="E30" i="11" s="1"/>
  <c r="BD59" i="11"/>
  <c r="E28" i="11" s="1"/>
  <c r="BD57" i="11"/>
  <c r="E26" i="11" s="1"/>
  <c r="BD55" i="11"/>
  <c r="E24" i="11" s="1"/>
  <c r="BD53" i="11"/>
  <c r="E22" i="11" s="1"/>
  <c r="BD51" i="11"/>
  <c r="E20" i="11" s="1"/>
  <c r="BD49" i="11"/>
  <c r="E18" i="11" s="1"/>
  <c r="BD47" i="11"/>
  <c r="E16" i="11" s="1"/>
  <c r="BD45" i="11"/>
  <c r="E14" i="11" s="1"/>
  <c r="BD43" i="11"/>
  <c r="E12" i="11" s="1"/>
  <c r="BE11" i="11"/>
  <c r="BE13" i="11"/>
  <c r="BE15" i="11"/>
  <c r="BE17" i="11"/>
  <c r="BE19" i="11"/>
  <c r="BE21" i="11"/>
  <c r="BE23" i="11"/>
  <c r="BE25" i="11"/>
  <c r="BE27" i="11"/>
  <c r="BE29" i="11"/>
  <c r="BE31" i="11"/>
  <c r="BE33" i="11"/>
  <c r="BE42" i="11"/>
  <c r="BE45" i="11"/>
  <c r="BD48" i="11"/>
  <c r="E17" i="11" s="1"/>
  <c r="BE50" i="11"/>
  <c r="BE53" i="11"/>
  <c r="BD56" i="11"/>
  <c r="E25" i="11" s="1"/>
  <c r="BE58" i="11"/>
  <c r="BE61" i="11"/>
  <c r="BD64" i="11"/>
  <c r="E33" i="11" s="1"/>
  <c r="BE73" i="11"/>
  <c r="BE75" i="11"/>
  <c r="BE77" i="11"/>
  <c r="BE79" i="11"/>
  <c r="BE81" i="11"/>
  <c r="BE83" i="11"/>
  <c r="BE85" i="11"/>
  <c r="BE87" i="11"/>
  <c r="BE89" i="11"/>
  <c r="BE91" i="11"/>
  <c r="BE93" i="11"/>
  <c r="BE95" i="11"/>
  <c r="BE104" i="11"/>
  <c r="BE106" i="11"/>
  <c r="BE108" i="11"/>
  <c r="BE110" i="11"/>
  <c r="BE112" i="11"/>
  <c r="BE114" i="11"/>
  <c r="BE116" i="11"/>
  <c r="BE118" i="11"/>
  <c r="BE120" i="11"/>
  <c r="BE122" i="11"/>
  <c r="BE124" i="11"/>
  <c r="BE126" i="11"/>
  <c r="BE135" i="11"/>
  <c r="BE137" i="11"/>
  <c r="BE139" i="11"/>
  <c r="BE141" i="11"/>
  <c r="BE143" i="11"/>
  <c r="BE145" i="11"/>
  <c r="BE147" i="11"/>
  <c r="BE149" i="11"/>
  <c r="BE151" i="11"/>
  <c r="BE153" i="11"/>
  <c r="BE155" i="11"/>
  <c r="BE157" i="11"/>
  <c r="BE172" i="11"/>
  <c r="BE180" i="11"/>
  <c r="BE188" i="11"/>
  <c r="BE203" i="11"/>
  <c r="BE211" i="11"/>
  <c r="BE219" i="11"/>
  <c r="BE234" i="11"/>
  <c r="BE242" i="11"/>
  <c r="BE250" i="11"/>
  <c r="BE265" i="11"/>
  <c r="BE273" i="11"/>
  <c r="BE281" i="11"/>
  <c r="BE296" i="11"/>
  <c r="BE304" i="11"/>
  <c r="BE312" i="11"/>
  <c r="BE327" i="11"/>
  <c r="BE335" i="11"/>
  <c r="BE343" i="11"/>
  <c r="BE358" i="11"/>
  <c r="BE366" i="11"/>
  <c r="BE374" i="11"/>
  <c r="BE43" i="11"/>
  <c r="BD46" i="11"/>
  <c r="E15" i="11" s="1"/>
  <c r="E85" i="11" s="1"/>
  <c r="BE48" i="11"/>
  <c r="BE51" i="11"/>
  <c r="BD54" i="11"/>
  <c r="E23" i="11" s="1"/>
  <c r="BE56" i="11"/>
  <c r="BE59" i="11"/>
  <c r="BD62" i="11"/>
  <c r="E31" i="11" s="1"/>
  <c r="BE64" i="11"/>
  <c r="BE170" i="11"/>
  <c r="BE178" i="11"/>
  <c r="BE186" i="11"/>
  <c r="BE201" i="11"/>
  <c r="BE209" i="11"/>
  <c r="BE217" i="11"/>
  <c r="BE232" i="11"/>
  <c r="BE240" i="11"/>
  <c r="BE248" i="11"/>
  <c r="BE263" i="11"/>
  <c r="BE271" i="11"/>
  <c r="BE279" i="11"/>
  <c r="BE294" i="11"/>
  <c r="BE302" i="11"/>
  <c r="BE310" i="11"/>
  <c r="BE325" i="11"/>
  <c r="BE333" i="11"/>
  <c r="BE341" i="11"/>
  <c r="BE356" i="11"/>
  <c r="BE364" i="11"/>
  <c r="BE372" i="11"/>
  <c r="CU11" i="11"/>
  <c r="CU43" i="11"/>
  <c r="CU45" i="11"/>
  <c r="CU47" i="11"/>
  <c r="CU49" i="11"/>
  <c r="CU51" i="11"/>
  <c r="CU53" i="11"/>
  <c r="CU55" i="11"/>
  <c r="CU57" i="11"/>
  <c r="CU59" i="11"/>
  <c r="CU61" i="11"/>
  <c r="CU63" i="11"/>
  <c r="CU65" i="11"/>
  <c r="CU73" i="11"/>
  <c r="CU135" i="11"/>
  <c r="CU197" i="11"/>
  <c r="CU228" i="11"/>
  <c r="CU290" i="11"/>
  <c r="CU352" i="11"/>
  <c r="CU321" i="11"/>
  <c r="CU259" i="11"/>
  <c r="CU166" i="11"/>
  <c r="CU104" i="11"/>
  <c r="CU122" i="11"/>
  <c r="CU124" i="11"/>
  <c r="CU126" i="11"/>
  <c r="CT42" i="11"/>
  <c r="E46" i="11" s="1"/>
  <c r="CU44" i="11"/>
  <c r="CU46" i="11"/>
  <c r="CU48" i="11"/>
  <c r="CU50" i="11"/>
  <c r="CU52" i="11"/>
  <c r="CU54" i="11"/>
  <c r="CU56" i="11"/>
  <c r="CU58" i="11"/>
  <c r="CU60" i="11"/>
  <c r="CU62" i="11"/>
  <c r="CU64" i="11"/>
  <c r="CU121" i="11"/>
  <c r="CU123" i="11"/>
  <c r="CU125" i="11"/>
  <c r="F88" i="11"/>
  <c r="F90" i="11"/>
  <c r="F92" i="11"/>
  <c r="F94" i="11"/>
  <c r="F96" i="11"/>
  <c r="F98" i="11"/>
  <c r="F86" i="11"/>
  <c r="O96" i="11"/>
  <c r="O81" i="11"/>
  <c r="O83" i="11"/>
  <c r="O87" i="11"/>
  <c r="O95" i="11"/>
  <c r="O84" i="11"/>
  <c r="O91" i="11"/>
  <c r="O82" i="11"/>
  <c r="O94" i="11"/>
  <c r="M83" i="11"/>
  <c r="M87" i="11"/>
  <c r="M89" i="11"/>
  <c r="M93" i="11"/>
  <c r="M97" i="11"/>
  <c r="M101" i="11"/>
  <c r="N83" i="11"/>
  <c r="N87" i="11"/>
  <c r="N89" i="11"/>
  <c r="N93" i="11"/>
  <c r="N97" i="11"/>
  <c r="N101" i="11"/>
  <c r="M82" i="11"/>
  <c r="M86" i="11"/>
  <c r="M90" i="11"/>
  <c r="M94" i="11"/>
  <c r="M98" i="11"/>
  <c r="M102" i="11"/>
  <c r="N82" i="11"/>
  <c r="N86" i="11"/>
  <c r="N90" i="11"/>
  <c r="N94" i="11"/>
  <c r="N98" i="11"/>
  <c r="N102" i="11"/>
  <c r="K83" i="11"/>
  <c r="H82" i="11"/>
  <c r="H86" i="11"/>
  <c r="H90" i="11"/>
  <c r="H94" i="11"/>
  <c r="H98" i="11"/>
  <c r="G84" i="11"/>
  <c r="G88" i="11"/>
  <c r="G92" i="11"/>
  <c r="G96" i="11"/>
  <c r="G100" i="11"/>
  <c r="G104" i="11"/>
  <c r="I84" i="11"/>
  <c r="I88" i="11"/>
  <c r="I92" i="11"/>
  <c r="I96" i="11"/>
  <c r="I100" i="11"/>
  <c r="I104" i="11"/>
  <c r="K87" i="11"/>
  <c r="K89" i="11"/>
  <c r="K93" i="11"/>
  <c r="K97" i="11"/>
  <c r="K101" i="11"/>
  <c r="G82" i="11"/>
  <c r="G86" i="11"/>
  <c r="G90" i="11"/>
  <c r="G94" i="11"/>
  <c r="G98" i="11"/>
  <c r="G102" i="11"/>
  <c r="H102" i="11"/>
  <c r="I82" i="11"/>
  <c r="I86" i="11"/>
  <c r="I90" i="11"/>
  <c r="I94" i="11"/>
  <c r="I98" i="11"/>
  <c r="I102" i="11"/>
  <c r="H83" i="11"/>
  <c r="H87" i="11"/>
  <c r="H89" i="11"/>
  <c r="H93" i="11"/>
  <c r="H97" i="11"/>
  <c r="H101" i="11"/>
  <c r="J83" i="11"/>
  <c r="J87" i="11"/>
  <c r="J89" i="11"/>
  <c r="J93" i="11"/>
  <c r="J97" i="11"/>
  <c r="J101" i="11"/>
  <c r="F85" i="11"/>
  <c r="F91" i="11"/>
  <c r="F95" i="11"/>
  <c r="F99" i="11"/>
  <c r="F103" i="11"/>
  <c r="H85" i="11"/>
  <c r="H91" i="11"/>
  <c r="H95" i="11"/>
  <c r="H99" i="11"/>
  <c r="H103" i="11"/>
  <c r="J91" i="11"/>
  <c r="J95" i="11"/>
  <c r="J99" i="11"/>
  <c r="J103" i="11"/>
  <c r="O89" i="11"/>
  <c r="O93" i="11"/>
  <c r="O97" i="11"/>
  <c r="O101" i="11"/>
  <c r="F83" i="11"/>
  <c r="F87" i="11"/>
  <c r="F89" i="11"/>
  <c r="F93" i="11"/>
  <c r="F97" i="11"/>
  <c r="F101" i="11"/>
  <c r="N100" i="11"/>
  <c r="M91" i="11"/>
  <c r="M95" i="11"/>
  <c r="M99" i="11"/>
  <c r="M103" i="11"/>
  <c r="N85" i="11"/>
  <c r="O85" i="11"/>
  <c r="M84" i="11"/>
  <c r="M88" i="11"/>
  <c r="M92" i="11"/>
  <c r="M96" i="11"/>
  <c r="M100" i="11"/>
  <c r="M104" i="11"/>
  <c r="N84" i="11"/>
  <c r="N88" i="11"/>
  <c r="N92" i="11"/>
  <c r="N96" i="11"/>
  <c r="N104" i="11"/>
  <c r="K82" i="11"/>
  <c r="K86" i="11"/>
  <c r="K90" i="11"/>
  <c r="K94" i="11"/>
  <c r="K98" i="11"/>
  <c r="K102" i="11"/>
  <c r="J85" i="11"/>
  <c r="K91" i="11"/>
  <c r="K99" i="11"/>
  <c r="K103" i="11"/>
  <c r="L91" i="11"/>
  <c r="L95" i="11"/>
  <c r="L99" i="11"/>
  <c r="L103" i="11"/>
  <c r="K84" i="11"/>
  <c r="K92" i="11"/>
  <c r="K96" i="11"/>
  <c r="K100" i="11"/>
  <c r="K104" i="11"/>
  <c r="L84" i="11"/>
  <c r="L88" i="11"/>
  <c r="L92" i="11"/>
  <c r="L96" i="11"/>
  <c r="L100" i="11"/>
  <c r="L104" i="11"/>
  <c r="G85" i="11"/>
  <c r="G91" i="11"/>
  <c r="G95" i="11"/>
  <c r="G99" i="11"/>
  <c r="G103" i="11"/>
  <c r="I85" i="11"/>
  <c r="I91" i="11"/>
  <c r="I95" i="11"/>
  <c r="I99" i="11"/>
  <c r="I103" i="11"/>
  <c r="G83" i="11"/>
  <c r="G87" i="11"/>
  <c r="G89" i="11"/>
  <c r="G93" i="11"/>
  <c r="G97" i="11"/>
  <c r="G101" i="11"/>
  <c r="I83" i="11"/>
  <c r="I87" i="11"/>
  <c r="I89" i="11"/>
  <c r="I93" i="11"/>
  <c r="I97" i="11"/>
  <c r="I101" i="11"/>
  <c r="D96" i="11"/>
  <c r="D104" i="11"/>
  <c r="D82" i="11"/>
  <c r="D102" i="11"/>
  <c r="D98" i="11"/>
  <c r="D86" i="11"/>
  <c r="D90" i="11"/>
  <c r="D94" i="11"/>
  <c r="CY159" i="11"/>
  <c r="H219" i="11" s="1"/>
  <c r="CY221" i="11"/>
  <c r="J219" i="11" s="1"/>
  <c r="CY252" i="11"/>
  <c r="K219" i="11" s="1"/>
  <c r="CY345" i="11"/>
  <c r="N219" i="11" s="1"/>
  <c r="D81" i="11"/>
  <c r="D84" i="11"/>
  <c r="D88" i="11"/>
  <c r="D92" i="11"/>
  <c r="D100" i="11"/>
  <c r="E88" i="11"/>
  <c r="D85" i="11"/>
  <c r="D91" i="11"/>
  <c r="D95" i="11"/>
  <c r="D99" i="11"/>
  <c r="D103" i="11"/>
  <c r="D83" i="11"/>
  <c r="D87" i="11"/>
  <c r="D89" i="11"/>
  <c r="D93" i="11"/>
  <c r="D97" i="11"/>
  <c r="D101" i="11"/>
  <c r="CX66" i="11"/>
  <c r="E218" i="11" s="1"/>
  <c r="CX128" i="11"/>
  <c r="G218" i="11" s="1"/>
  <c r="CX159" i="11"/>
  <c r="H218" i="11" s="1"/>
  <c r="CX190" i="11"/>
  <c r="I218" i="11" s="1"/>
  <c r="CX221" i="11"/>
  <c r="J218" i="11" s="1"/>
  <c r="J221" i="11" s="1"/>
  <c r="CX252" i="11"/>
  <c r="K218" i="11" s="1"/>
  <c r="CX283" i="11"/>
  <c r="L218" i="11" s="1"/>
  <c r="CX314" i="11"/>
  <c r="M218" i="11" s="1"/>
  <c r="CX345" i="11"/>
  <c r="N218" i="11" s="1"/>
  <c r="CX376" i="11"/>
  <c r="O218" i="11" s="1"/>
  <c r="AF165" i="11"/>
  <c r="AF258" i="11"/>
  <c r="AM258" i="11" s="1"/>
  <c r="AT258" i="11" s="1"/>
  <c r="BA258" i="11" s="1"/>
  <c r="BG269" i="11"/>
  <c r="AF351" i="11"/>
  <c r="AM351" i="11" s="1"/>
  <c r="AT351" i="11" s="1"/>
  <c r="BA351" i="11" s="1"/>
  <c r="AF103" i="11"/>
  <c r="AF196" i="11"/>
  <c r="AF227" i="11"/>
  <c r="AF289" i="11"/>
  <c r="AF10" i="11"/>
  <c r="AF134" i="11"/>
  <c r="AM134" i="11" s="1"/>
  <c r="AT134" i="11" s="1"/>
  <c r="BA134" i="11" s="1"/>
  <c r="AF320" i="11"/>
  <c r="AF41" i="11"/>
  <c r="AF72" i="11"/>
  <c r="CY66" i="11"/>
  <c r="E219" i="11" s="1"/>
  <c r="CY190" i="11"/>
  <c r="I219" i="11" s="1"/>
  <c r="CY283" i="11"/>
  <c r="L219" i="11" s="1"/>
  <c r="CY314" i="11"/>
  <c r="M219" i="11" s="1"/>
  <c r="CY376" i="11"/>
  <c r="O219" i="11" s="1"/>
  <c r="CY97" i="11"/>
  <c r="F219" i="11" s="1"/>
  <c r="CY128" i="11"/>
  <c r="G219" i="11" s="1"/>
  <c r="CX97" i="11"/>
  <c r="F218" i="11" s="1"/>
  <c r="CY36" i="11"/>
  <c r="D219" i="11" s="1"/>
  <c r="CX36" i="11"/>
  <c r="D218" i="11" s="1"/>
  <c r="N200" i="11"/>
  <c r="BH75" i="7"/>
  <c r="BH74" i="7"/>
  <c r="BF44" i="7"/>
  <c r="BH43" i="7"/>
  <c r="BH44" i="7"/>
  <c r="BH42" i="7"/>
  <c r="BF42" i="7"/>
  <c r="BH12" i="7"/>
  <c r="G197" i="11"/>
  <c r="G206" i="11" s="1"/>
  <c r="CQ41" i="11"/>
  <c r="L200" i="11"/>
  <c r="L212" i="11" s="1"/>
  <c r="L194" i="11"/>
  <c r="O200" i="11"/>
  <c r="O194" i="11"/>
  <c r="H194" i="11"/>
  <c r="H200" i="11"/>
  <c r="D197" i="11"/>
  <c r="D206" i="11" s="1"/>
  <c r="H197" i="11"/>
  <c r="H206" i="11" s="1"/>
  <c r="L197" i="11"/>
  <c r="L206" i="11" s="1"/>
  <c r="D194" i="11"/>
  <c r="D200" i="11"/>
  <c r="M200" i="11"/>
  <c r="N197" i="11"/>
  <c r="I194" i="11"/>
  <c r="I200" i="11"/>
  <c r="M194" i="11"/>
  <c r="F200" i="11"/>
  <c r="J200" i="11"/>
  <c r="N194" i="11"/>
  <c r="F197" i="11"/>
  <c r="F206" i="11" s="1"/>
  <c r="J197" i="11"/>
  <c r="J206" i="11" s="1"/>
  <c r="I184" i="11"/>
  <c r="M184" i="11"/>
  <c r="F194" i="11"/>
  <c r="G200" i="11"/>
  <c r="G194" i="11"/>
  <c r="K200" i="11"/>
  <c r="K194" i="11"/>
  <c r="K197" i="11"/>
  <c r="K206" i="11" s="1"/>
  <c r="O197" i="11"/>
  <c r="O206" i="11" s="1"/>
  <c r="N184" i="11"/>
  <c r="J194" i="11"/>
  <c r="I197" i="11"/>
  <c r="I206" i="11" s="1"/>
  <c r="M197" i="11"/>
  <c r="M206" i="11" s="1"/>
  <c r="R145" i="11"/>
  <c r="BA40" i="7"/>
  <c r="BD44" i="7"/>
  <c r="E48" i="7" s="1"/>
  <c r="BD43" i="7"/>
  <c r="E47" i="7" s="1"/>
  <c r="BD42" i="7"/>
  <c r="E46" i="7" s="1"/>
  <c r="BD344" i="7"/>
  <c r="BD343" i="7"/>
  <c r="BD342" i="7"/>
  <c r="BD341" i="7"/>
  <c r="BD340" i="7"/>
  <c r="BD339" i="7"/>
  <c r="BD338" i="7"/>
  <c r="BD337" i="7"/>
  <c r="BD336" i="7"/>
  <c r="BD335" i="7"/>
  <c r="BD334" i="7"/>
  <c r="BD333" i="7"/>
  <c r="BD332" i="7"/>
  <c r="BD331" i="7"/>
  <c r="BD330" i="7"/>
  <c r="BD329" i="7"/>
  <c r="BD328" i="7"/>
  <c r="BD327" i="7"/>
  <c r="BD326" i="7"/>
  <c r="BD325" i="7"/>
  <c r="BD324" i="7"/>
  <c r="BD323" i="7"/>
  <c r="BD322" i="7"/>
  <c r="BD321" i="7"/>
  <c r="BD282" i="7"/>
  <c r="BD281" i="7"/>
  <c r="BD280" i="7"/>
  <c r="BD279" i="7"/>
  <c r="BD278" i="7"/>
  <c r="BD277" i="7"/>
  <c r="BD276" i="7"/>
  <c r="BD275" i="7"/>
  <c r="BD274" i="7"/>
  <c r="BD273" i="7"/>
  <c r="BD272" i="7"/>
  <c r="BD271" i="7"/>
  <c r="BD270" i="7"/>
  <c r="BD269" i="7"/>
  <c r="BD268" i="7"/>
  <c r="BD267" i="7"/>
  <c r="BD266" i="7"/>
  <c r="BD265" i="7"/>
  <c r="BD264" i="7"/>
  <c r="BD263" i="7"/>
  <c r="BD262" i="7"/>
  <c r="BD261" i="7"/>
  <c r="BD260" i="7"/>
  <c r="BD259" i="7"/>
  <c r="BD189" i="7"/>
  <c r="BD188" i="7"/>
  <c r="BD187" i="7"/>
  <c r="BD186" i="7"/>
  <c r="BD185" i="7"/>
  <c r="BD184" i="7"/>
  <c r="BD183" i="7"/>
  <c r="BD182" i="7"/>
  <c r="BD181" i="7"/>
  <c r="BD180" i="7"/>
  <c r="BD179" i="7"/>
  <c r="BD178" i="7"/>
  <c r="BD177" i="7"/>
  <c r="BD176" i="7"/>
  <c r="BD175" i="7"/>
  <c r="BD174" i="7"/>
  <c r="BD173" i="7"/>
  <c r="BD172" i="7"/>
  <c r="BD171" i="7"/>
  <c r="BD170" i="7"/>
  <c r="BD169" i="7"/>
  <c r="BD168" i="7"/>
  <c r="BD167" i="7"/>
  <c r="BD166" i="7"/>
  <c r="BD127" i="7"/>
  <c r="BD126" i="7"/>
  <c r="BD125" i="7"/>
  <c r="BD124" i="7"/>
  <c r="BD123" i="7"/>
  <c r="BD122" i="7"/>
  <c r="BD121" i="7"/>
  <c r="BD120" i="7"/>
  <c r="BD119" i="7"/>
  <c r="BD118" i="7"/>
  <c r="BD117" i="7"/>
  <c r="BD116" i="7"/>
  <c r="BD115" i="7"/>
  <c r="BD114" i="7"/>
  <c r="BD113" i="7"/>
  <c r="BD112" i="7"/>
  <c r="BD111" i="7"/>
  <c r="BD110" i="7"/>
  <c r="BD109" i="7"/>
  <c r="BD108" i="7"/>
  <c r="BD107" i="7"/>
  <c r="BD106" i="7"/>
  <c r="BD105" i="7"/>
  <c r="BD104" i="7"/>
  <c r="BD375" i="7"/>
  <c r="BD374" i="7"/>
  <c r="BD373" i="7"/>
  <c r="BD372" i="7"/>
  <c r="BD371" i="7"/>
  <c r="BD370" i="7"/>
  <c r="BD369" i="7"/>
  <c r="BD368" i="7"/>
  <c r="BD367" i="7"/>
  <c r="BD366" i="7"/>
  <c r="BD365" i="7"/>
  <c r="BD364" i="7"/>
  <c r="BD363" i="7"/>
  <c r="BD362" i="7"/>
  <c r="BD361" i="7"/>
  <c r="BD360" i="7"/>
  <c r="BD359" i="7"/>
  <c r="BD358" i="7"/>
  <c r="BD357" i="7"/>
  <c r="BD356" i="7"/>
  <c r="BD355" i="7"/>
  <c r="BD354" i="7"/>
  <c r="BD353" i="7"/>
  <c r="BD352" i="7"/>
  <c r="BD313" i="7"/>
  <c r="BD312" i="7"/>
  <c r="BD311" i="7"/>
  <c r="BD310" i="7"/>
  <c r="BD309" i="7"/>
  <c r="BD308" i="7"/>
  <c r="BD307" i="7"/>
  <c r="BD306" i="7"/>
  <c r="BD305" i="7"/>
  <c r="BD304" i="7"/>
  <c r="BD303" i="7"/>
  <c r="BD302" i="7"/>
  <c r="BD301" i="7"/>
  <c r="BD300" i="7"/>
  <c r="BD299" i="7"/>
  <c r="BD298" i="7"/>
  <c r="BD297" i="7"/>
  <c r="BD296" i="7"/>
  <c r="BD295" i="7"/>
  <c r="BD294" i="7"/>
  <c r="BD293" i="7"/>
  <c r="BD292" i="7"/>
  <c r="BD291" i="7"/>
  <c r="BD290" i="7"/>
  <c r="BD251" i="7"/>
  <c r="BD250" i="7"/>
  <c r="BD249" i="7"/>
  <c r="BD248" i="7"/>
  <c r="BD247" i="7"/>
  <c r="BD246" i="7"/>
  <c r="BD245" i="7"/>
  <c r="BD244" i="7"/>
  <c r="BD243" i="7"/>
  <c r="BD242" i="7"/>
  <c r="BD241" i="7"/>
  <c r="BD240" i="7"/>
  <c r="BD239" i="7"/>
  <c r="BD238" i="7"/>
  <c r="BD237" i="7"/>
  <c r="BD236" i="7"/>
  <c r="BD235" i="7"/>
  <c r="BD234" i="7"/>
  <c r="BD233" i="7"/>
  <c r="BD232" i="7"/>
  <c r="BD231" i="7"/>
  <c r="BD230" i="7"/>
  <c r="BD229" i="7"/>
  <c r="BD228" i="7"/>
  <c r="BD220" i="7"/>
  <c r="BD219" i="7"/>
  <c r="BD218" i="7"/>
  <c r="BD217" i="7"/>
  <c r="BD216" i="7"/>
  <c r="BD215" i="7"/>
  <c r="BD214" i="7"/>
  <c r="BD213" i="7"/>
  <c r="BD212" i="7"/>
  <c r="BD211" i="7"/>
  <c r="BD210" i="7"/>
  <c r="BD209" i="7"/>
  <c r="BD208" i="7"/>
  <c r="BD207" i="7"/>
  <c r="BD206" i="7"/>
  <c r="BD205" i="7"/>
  <c r="BD204" i="7"/>
  <c r="BD203" i="7"/>
  <c r="BD202" i="7"/>
  <c r="BD201" i="7"/>
  <c r="BD200" i="7"/>
  <c r="BD199" i="7"/>
  <c r="BD198" i="7"/>
  <c r="BD197" i="7"/>
  <c r="BD158" i="7"/>
  <c r="BD157" i="7"/>
  <c r="BD156" i="7"/>
  <c r="BD155" i="7"/>
  <c r="BD154" i="7"/>
  <c r="BD153" i="7"/>
  <c r="BD152" i="7"/>
  <c r="BD151" i="7"/>
  <c r="BD150" i="7"/>
  <c r="BD149" i="7"/>
  <c r="BD148" i="7"/>
  <c r="BD147" i="7"/>
  <c r="BD146" i="7"/>
  <c r="BD145" i="7"/>
  <c r="BD144" i="7"/>
  <c r="BD143" i="7"/>
  <c r="BD142" i="7"/>
  <c r="BD141" i="7"/>
  <c r="BD140" i="7"/>
  <c r="BD139" i="7"/>
  <c r="BD138" i="7"/>
  <c r="BD137" i="7"/>
  <c r="BD136" i="7"/>
  <c r="BD135" i="7"/>
  <c r="BD75" i="7"/>
  <c r="BD74" i="7"/>
  <c r="Z351" i="7"/>
  <c r="AA351" i="7"/>
  <c r="AB351" i="7"/>
  <c r="AC351" i="7"/>
  <c r="AD351" i="7"/>
  <c r="AE351" i="7"/>
  <c r="Y351" i="7"/>
  <c r="Z320" i="7"/>
  <c r="AA320" i="7"/>
  <c r="AB320" i="7"/>
  <c r="AC320" i="7"/>
  <c r="AD320" i="7"/>
  <c r="AE320" i="7"/>
  <c r="Y320" i="7"/>
  <c r="Z289" i="7"/>
  <c r="AA289" i="7"/>
  <c r="AB289" i="7"/>
  <c r="AC289" i="7"/>
  <c r="AD289" i="7"/>
  <c r="AE289" i="7"/>
  <c r="Y289" i="7"/>
  <c r="Z258" i="7"/>
  <c r="AA258" i="7"/>
  <c r="AB258" i="7"/>
  <c r="AC258" i="7"/>
  <c r="AD258" i="7"/>
  <c r="AE258" i="7"/>
  <c r="Y258" i="7"/>
  <c r="Z227" i="7"/>
  <c r="AA227" i="7"/>
  <c r="AB227" i="7"/>
  <c r="AC227" i="7"/>
  <c r="AD227" i="7"/>
  <c r="AE227" i="7"/>
  <c r="Y227" i="7"/>
  <c r="Z196" i="7"/>
  <c r="AA196" i="7"/>
  <c r="AB196" i="7"/>
  <c r="AC196" i="7"/>
  <c r="AD196" i="7"/>
  <c r="AE196" i="7"/>
  <c r="Y196" i="7"/>
  <c r="Z165" i="7"/>
  <c r="AA165" i="7"/>
  <c r="AB165" i="7"/>
  <c r="AC165" i="7"/>
  <c r="AD165" i="7"/>
  <c r="AE165" i="7"/>
  <c r="Y165" i="7"/>
  <c r="Z134" i="7"/>
  <c r="AA134" i="7"/>
  <c r="AB134" i="7"/>
  <c r="AC134" i="7"/>
  <c r="AD134" i="7"/>
  <c r="AE134" i="7"/>
  <c r="Y134" i="7"/>
  <c r="Z103" i="7"/>
  <c r="AA103" i="7"/>
  <c r="AB103" i="7"/>
  <c r="AC103" i="7"/>
  <c r="AD103" i="7"/>
  <c r="AE103" i="7"/>
  <c r="Y103" i="7"/>
  <c r="Z72" i="7"/>
  <c r="AA72" i="7"/>
  <c r="AB72" i="7"/>
  <c r="AC72" i="7"/>
  <c r="AD72" i="7"/>
  <c r="AE72" i="7"/>
  <c r="Y72" i="7"/>
  <c r="Z41" i="7"/>
  <c r="AA41" i="7"/>
  <c r="AB41" i="7"/>
  <c r="AC41" i="7"/>
  <c r="AD41" i="7"/>
  <c r="AE41" i="7"/>
  <c r="Y41" i="7"/>
  <c r="Z10" i="7"/>
  <c r="AA10" i="7"/>
  <c r="AB10" i="7"/>
  <c r="AC10" i="7"/>
  <c r="AD10" i="7"/>
  <c r="AE10" i="7"/>
  <c r="Y10" i="7"/>
  <c r="O163" i="7" l="1"/>
  <c r="O161" i="7"/>
  <c r="N161" i="7"/>
  <c r="N163" i="7"/>
  <c r="GI251" i="11"/>
  <c r="D221" i="11"/>
  <c r="K221" i="11"/>
  <c r="L195" i="11"/>
  <c r="K228" i="11"/>
  <c r="J62" i="6" s="1"/>
  <c r="E197" i="11"/>
  <c r="E206" i="11" s="1"/>
  <c r="E89" i="11"/>
  <c r="E90" i="11"/>
  <c r="E92" i="11"/>
  <c r="E94" i="11"/>
  <c r="E102" i="11"/>
  <c r="E91" i="11"/>
  <c r="E101" i="11"/>
  <c r="E86" i="11"/>
  <c r="E97" i="11"/>
  <c r="E99" i="11"/>
  <c r="E83" i="11"/>
  <c r="BF372" i="11"/>
  <c r="E95" i="11"/>
  <c r="E98" i="11"/>
  <c r="E82" i="11"/>
  <c r="E100" i="11"/>
  <c r="E96" i="11"/>
  <c r="E103" i="11"/>
  <c r="E93" i="11"/>
  <c r="E87" i="11"/>
  <c r="E81" i="11"/>
  <c r="S10" i="11"/>
  <c r="R11" i="11" s="1"/>
  <c r="E84" i="11"/>
  <c r="E194" i="11"/>
  <c r="E200" i="11"/>
  <c r="E212" i="11" s="1"/>
  <c r="I226" i="11" s="1"/>
  <c r="BH267" i="11"/>
  <c r="L198" i="11"/>
  <c r="L207" i="11" s="1"/>
  <c r="O195" i="11"/>
  <c r="N201" i="11"/>
  <c r="H198" i="11"/>
  <c r="H207" i="11" s="1"/>
  <c r="N195" i="11"/>
  <c r="O198" i="11"/>
  <c r="O207" i="11" s="1"/>
  <c r="M201" i="11"/>
  <c r="M213" i="11" s="1"/>
  <c r="N198" i="11"/>
  <c r="N207" i="11" s="1"/>
  <c r="M198" i="11"/>
  <c r="M207" i="11" s="1"/>
  <c r="K198" i="11"/>
  <c r="K207" i="11" s="1"/>
  <c r="I198" i="11"/>
  <c r="I207" i="11" s="1"/>
  <c r="F198" i="11"/>
  <c r="F207" i="11" s="1"/>
  <c r="K195" i="11"/>
  <c r="G201" i="11"/>
  <c r="G213" i="11" s="1"/>
  <c r="G198" i="11"/>
  <c r="G207" i="11" s="1"/>
  <c r="H201" i="11"/>
  <c r="H213" i="11" s="1"/>
  <c r="J201" i="11"/>
  <c r="J213" i="11" s="1"/>
  <c r="J195" i="11"/>
  <c r="F195" i="11"/>
  <c r="J198" i="11"/>
  <c r="J207" i="11" s="1"/>
  <c r="K201" i="11"/>
  <c r="K213" i="11" s="1"/>
  <c r="H195" i="11"/>
  <c r="G195" i="11"/>
  <c r="I195" i="11"/>
  <c r="O201" i="11"/>
  <c r="O213" i="11" s="1"/>
  <c r="F201" i="11"/>
  <c r="F213" i="11" s="1"/>
  <c r="M195" i="11"/>
  <c r="M210" i="11" s="1"/>
  <c r="L201" i="11"/>
  <c r="L213" i="11" s="1"/>
  <c r="L215" i="11" s="1"/>
  <c r="I201" i="11"/>
  <c r="I213" i="11" s="1"/>
  <c r="M220" i="11"/>
  <c r="D220" i="11"/>
  <c r="L220" i="11"/>
  <c r="H220" i="11"/>
  <c r="G220" i="11"/>
  <c r="I220" i="11"/>
  <c r="BH273" i="11"/>
  <c r="F220" i="11"/>
  <c r="BI274" i="11"/>
  <c r="BG271" i="11"/>
  <c r="CV277" i="11"/>
  <c r="O220" i="11"/>
  <c r="K220" i="11"/>
  <c r="BF269" i="11"/>
  <c r="BI279" i="11"/>
  <c r="BI266" i="11"/>
  <c r="BF276" i="11"/>
  <c r="CW277" i="11"/>
  <c r="N220" i="11"/>
  <c r="J220" i="11"/>
  <c r="E220" i="11"/>
  <c r="N212" i="11"/>
  <c r="N209" i="11"/>
  <c r="BF155" i="11"/>
  <c r="N206" i="11"/>
  <c r="BG157" i="11"/>
  <c r="BG359" i="11"/>
  <c r="N213" i="11"/>
  <c r="CV370" i="11"/>
  <c r="L209" i="11"/>
  <c r="O212" i="11"/>
  <c r="O209" i="11"/>
  <c r="J212" i="11"/>
  <c r="J209" i="11"/>
  <c r="G212" i="11"/>
  <c r="G209" i="11"/>
  <c r="F212" i="11"/>
  <c r="F209" i="11"/>
  <c r="M212" i="11"/>
  <c r="M209" i="11"/>
  <c r="K212" i="11"/>
  <c r="K209" i="11"/>
  <c r="I212" i="11"/>
  <c r="I209" i="11"/>
  <c r="D212" i="11"/>
  <c r="D209" i="11"/>
  <c r="H212" i="11"/>
  <c r="H209" i="11"/>
  <c r="D198" i="11"/>
  <c r="D207" i="11" s="1"/>
  <c r="D195" i="11"/>
  <c r="D201" i="11"/>
  <c r="BI280" i="11"/>
  <c r="BI153" i="11"/>
  <c r="BF273" i="11"/>
  <c r="CW367" i="11"/>
  <c r="BH279" i="11"/>
  <c r="BI273" i="11"/>
  <c r="BF274" i="11"/>
  <c r="CV272" i="11"/>
  <c r="BI270" i="11"/>
  <c r="BG280" i="11"/>
  <c r="BF266" i="11"/>
  <c r="CV269" i="11"/>
  <c r="CV267" i="11"/>
  <c r="BI145" i="11"/>
  <c r="CV142" i="11"/>
  <c r="BI365" i="11"/>
  <c r="CW370" i="11"/>
  <c r="BG149" i="11"/>
  <c r="BF361" i="11"/>
  <c r="BG369" i="11"/>
  <c r="CW359" i="11"/>
  <c r="BG360" i="11"/>
  <c r="BH365" i="11"/>
  <c r="BF364" i="11"/>
  <c r="BG374" i="11"/>
  <c r="BI368" i="11"/>
  <c r="BG361" i="11"/>
  <c r="BI371" i="11"/>
  <c r="CW364" i="11"/>
  <c r="CV360" i="11"/>
  <c r="BI278" i="11"/>
  <c r="BH150" i="11"/>
  <c r="BF147" i="11"/>
  <c r="CW157" i="11"/>
  <c r="CW142" i="11"/>
  <c r="BF277" i="11"/>
  <c r="BH366" i="11"/>
  <c r="BG371" i="11"/>
  <c r="BG366" i="11"/>
  <c r="BI360" i="11"/>
  <c r="BH371" i="11"/>
  <c r="BI363" i="11"/>
  <c r="BF374" i="11"/>
  <c r="CV361" i="11"/>
  <c r="CV364" i="11"/>
  <c r="BG274" i="11"/>
  <c r="CV278" i="11"/>
  <c r="BI281" i="11"/>
  <c r="BG277" i="11"/>
  <c r="CW271" i="11"/>
  <c r="CW276" i="11"/>
  <c r="BG372" i="11"/>
  <c r="CV367" i="11"/>
  <c r="BF369" i="11"/>
  <c r="BH363" i="11"/>
  <c r="BI373" i="11"/>
  <c r="BF366" i="11"/>
  <c r="CV362" i="11"/>
  <c r="CV365" i="11"/>
  <c r="CW369" i="11"/>
  <c r="BH142" i="11"/>
  <c r="BF143" i="11"/>
  <c r="BF151" i="11"/>
  <c r="CV148" i="11"/>
  <c r="BI149" i="11"/>
  <c r="BI157" i="11"/>
  <c r="BG145" i="11"/>
  <c r="BG153" i="11"/>
  <c r="CV143" i="11"/>
  <c r="CV150" i="11"/>
  <c r="CW150" i="11"/>
  <c r="BH154" i="11"/>
  <c r="BF145" i="11"/>
  <c r="BF153" i="11"/>
  <c r="BH143" i="11"/>
  <c r="BH151" i="11"/>
  <c r="CV144" i="11"/>
  <c r="BI147" i="11"/>
  <c r="BI155" i="11"/>
  <c r="CV151" i="11"/>
  <c r="CV154" i="11"/>
  <c r="CW154" i="11"/>
  <c r="BF281" i="11"/>
  <c r="BG151" i="11"/>
  <c r="BG268" i="11"/>
  <c r="BF268" i="11"/>
  <c r="BG279" i="11"/>
  <c r="BI271" i="11"/>
  <c r="CV270" i="11"/>
  <c r="CV268" i="11"/>
  <c r="CV271" i="11"/>
  <c r="CW152" i="11"/>
  <c r="BH146" i="11"/>
  <c r="BF149" i="11"/>
  <c r="BF157" i="11"/>
  <c r="BH147" i="11"/>
  <c r="BH155" i="11"/>
  <c r="BI143" i="11"/>
  <c r="BI151" i="11"/>
  <c r="CV152" i="11"/>
  <c r="CV146" i="11"/>
  <c r="CW146" i="11"/>
  <c r="BH157" i="11"/>
  <c r="BH145" i="11"/>
  <c r="BI276" i="11"/>
  <c r="BI268" i="11"/>
  <c r="BG152" i="11"/>
  <c r="BG144" i="11"/>
  <c r="CV371" i="11"/>
  <c r="BF144" i="11"/>
  <c r="BF148" i="11"/>
  <c r="BF152" i="11"/>
  <c r="BF156" i="11"/>
  <c r="BI142" i="11"/>
  <c r="BI146" i="11"/>
  <c r="BI150" i="11"/>
  <c r="BI154" i="11"/>
  <c r="CW144" i="11"/>
  <c r="BF142" i="11"/>
  <c r="BF146" i="11"/>
  <c r="BF150" i="11"/>
  <c r="BF154" i="11"/>
  <c r="CW149" i="11"/>
  <c r="CV147" i="11"/>
  <c r="CW143" i="11"/>
  <c r="CW151" i="11"/>
  <c r="CV145" i="11"/>
  <c r="CV153" i="11"/>
  <c r="BF279" i="11"/>
  <c r="BF271" i="11"/>
  <c r="BH153" i="11"/>
  <c r="BG143" i="11"/>
  <c r="BG368" i="11"/>
  <c r="BG363" i="11"/>
  <c r="BH373" i="11"/>
  <c r="BG362" i="11"/>
  <c r="BF368" i="11"/>
  <c r="BF373" i="11"/>
  <c r="BI361" i="11"/>
  <c r="BH367" i="11"/>
  <c r="BI372" i="11"/>
  <c r="BI359" i="11"/>
  <c r="BG365" i="11"/>
  <c r="BF370" i="11"/>
  <c r="CW363" i="11"/>
  <c r="CW360" i="11"/>
  <c r="CW362" i="11"/>
  <c r="CV373" i="11"/>
  <c r="CV368" i="11"/>
  <c r="BG266" i="11"/>
  <c r="BH275" i="11"/>
  <c r="BG272" i="11"/>
  <c r="BH281" i="11"/>
  <c r="BI269" i="11"/>
  <c r="BG275" i="11"/>
  <c r="BF280" i="11"/>
  <c r="BI267" i="11"/>
  <c r="BG273" i="11"/>
  <c r="BF278" i="11"/>
  <c r="CW270" i="11"/>
  <c r="CW267" i="11"/>
  <c r="CW269" i="11"/>
  <c r="CV280" i="11"/>
  <c r="CV275" i="11"/>
  <c r="BI272" i="11"/>
  <c r="BG156" i="11"/>
  <c r="BG148" i="11"/>
  <c r="BG142" i="11"/>
  <c r="BG146" i="11"/>
  <c r="BG150" i="11"/>
  <c r="BG154" i="11"/>
  <c r="CW145" i="11"/>
  <c r="BI144" i="11"/>
  <c r="BI148" i="11"/>
  <c r="BI152" i="11"/>
  <c r="BI156" i="11"/>
  <c r="CW148" i="11"/>
  <c r="BH144" i="11"/>
  <c r="BH148" i="11"/>
  <c r="BH152" i="11"/>
  <c r="BH156" i="11"/>
  <c r="CW156" i="11"/>
  <c r="CV155" i="11"/>
  <c r="CW147" i="11"/>
  <c r="CW155" i="11"/>
  <c r="CV149" i="11"/>
  <c r="CV157" i="11"/>
  <c r="CV274" i="11"/>
  <c r="BF275" i="11"/>
  <c r="BF267" i="11"/>
  <c r="BH149" i="11"/>
  <c r="BG364" i="11"/>
  <c r="BH374" i="11"/>
  <c r="BG367" i="11"/>
  <c r="BF360" i="11"/>
  <c r="BF365" i="11"/>
  <c r="BG370" i="11"/>
  <c r="BH359" i="11"/>
  <c r="BI364" i="11"/>
  <c r="BI369" i="11"/>
  <c r="CV359" i="11"/>
  <c r="BF362" i="11"/>
  <c r="BI367" i="11"/>
  <c r="BG373" i="11"/>
  <c r="CV366" i="11"/>
  <c r="CW368" i="11"/>
  <c r="CV369" i="11"/>
  <c r="CW361" i="11"/>
  <c r="CV372" i="11"/>
  <c r="BH271" i="11"/>
  <c r="CW266" i="11"/>
  <c r="BG276" i="11"/>
  <c r="BG267" i="11"/>
  <c r="BF272" i="11"/>
  <c r="BI277" i="11"/>
  <c r="CW274" i="11"/>
  <c r="BF270" i="11"/>
  <c r="BI275" i="11"/>
  <c r="BG281" i="11"/>
  <c r="CV273" i="11"/>
  <c r="CW275" i="11"/>
  <c r="CV276" i="11"/>
  <c r="CW268" i="11"/>
  <c r="CV279" i="11"/>
  <c r="AM320" i="11"/>
  <c r="AM289" i="11"/>
  <c r="AM196" i="11"/>
  <c r="AM165" i="11"/>
  <c r="AM41" i="11"/>
  <c r="AM10" i="11"/>
  <c r="CW153" i="11"/>
  <c r="BG155" i="11"/>
  <c r="BG147" i="11"/>
  <c r="AM227" i="11"/>
  <c r="CV156" i="11"/>
  <c r="AM72" i="11"/>
  <c r="AM103" i="11"/>
  <c r="BH362" i="11"/>
  <c r="BH370" i="11"/>
  <c r="BH361" i="11"/>
  <c r="BH369" i="11"/>
  <c r="BF359" i="11"/>
  <c r="BF363" i="11"/>
  <c r="BF367" i="11"/>
  <c r="BF371" i="11"/>
  <c r="CV363" i="11"/>
  <c r="BI362" i="11"/>
  <c r="BI366" i="11"/>
  <c r="BI370" i="11"/>
  <c r="BI374" i="11"/>
  <c r="BH360" i="11"/>
  <c r="BH364" i="11"/>
  <c r="BH368" i="11"/>
  <c r="BH372" i="11"/>
  <c r="CW371" i="11"/>
  <c r="CV374" i="11"/>
  <c r="CW372" i="11"/>
  <c r="CW366" i="11"/>
  <c r="CW374" i="11"/>
  <c r="CW365" i="11"/>
  <c r="CW373" i="11"/>
  <c r="BG270" i="11"/>
  <c r="BG278" i="11"/>
  <c r="BH269" i="11"/>
  <c r="BH277" i="11"/>
  <c r="BH266" i="11"/>
  <c r="BH270" i="11"/>
  <c r="BH274" i="11"/>
  <c r="BH278" i="11"/>
  <c r="CV266" i="11"/>
  <c r="BH268" i="11"/>
  <c r="BH272" i="11"/>
  <c r="BH276" i="11"/>
  <c r="BH280" i="11"/>
  <c r="CW278" i="11"/>
  <c r="CV281" i="11"/>
  <c r="CW279" i="11"/>
  <c r="CW273" i="11"/>
  <c r="CW281" i="11"/>
  <c r="CW272" i="11"/>
  <c r="CW280" i="11"/>
  <c r="BF75" i="7"/>
  <c r="BH45" i="7"/>
  <c r="BF45" i="7"/>
  <c r="BD45" i="7"/>
  <c r="E49" i="7" s="1"/>
  <c r="BH13" i="7"/>
  <c r="BH14" i="7"/>
  <c r="AL351" i="7"/>
  <c r="AS351" i="7" s="1"/>
  <c r="AZ351" i="7" s="1"/>
  <c r="AK351" i="7"/>
  <c r="AR351" i="7" s="1"/>
  <c r="AY351" i="7" s="1"/>
  <c r="AJ351" i="7"/>
  <c r="AQ351" i="7" s="1"/>
  <c r="AX351" i="7" s="1"/>
  <c r="AI351" i="7"/>
  <c r="AP351" i="7" s="1"/>
  <c r="AW351" i="7" s="1"/>
  <c r="AH351" i="7"/>
  <c r="AO351" i="7" s="1"/>
  <c r="AV351" i="7" s="1"/>
  <c r="BC351" i="7" s="1"/>
  <c r="AG351" i="7"/>
  <c r="AN351" i="7" s="1"/>
  <c r="AU351" i="7" s="1"/>
  <c r="BB351" i="7" s="1"/>
  <c r="AF351" i="7"/>
  <c r="AM351" i="7" s="1"/>
  <c r="AT351" i="7" s="1"/>
  <c r="BA351" i="7" s="1"/>
  <c r="AL320" i="7"/>
  <c r="AS320" i="7" s="1"/>
  <c r="AZ320" i="7" s="1"/>
  <c r="AK320" i="7"/>
  <c r="AR320" i="7" s="1"/>
  <c r="AY320" i="7" s="1"/>
  <c r="AJ320" i="7"/>
  <c r="AQ320" i="7" s="1"/>
  <c r="AX320" i="7" s="1"/>
  <c r="AI320" i="7"/>
  <c r="AP320" i="7" s="1"/>
  <c r="AW320" i="7" s="1"/>
  <c r="AH320" i="7"/>
  <c r="AO320" i="7" s="1"/>
  <c r="AV320" i="7" s="1"/>
  <c r="AG320" i="7"/>
  <c r="AN320" i="7" s="1"/>
  <c r="AU320" i="7" s="1"/>
  <c r="BB320" i="7" s="1"/>
  <c r="AF320" i="7"/>
  <c r="AL289" i="7"/>
  <c r="AS289" i="7" s="1"/>
  <c r="AZ289" i="7" s="1"/>
  <c r="AK289" i="7"/>
  <c r="AR289" i="7" s="1"/>
  <c r="AY289" i="7" s="1"/>
  <c r="AJ289" i="7"/>
  <c r="AQ289" i="7" s="1"/>
  <c r="AX289" i="7" s="1"/>
  <c r="AI289" i="7"/>
  <c r="AP289" i="7" s="1"/>
  <c r="AW289" i="7" s="1"/>
  <c r="AH289" i="7"/>
  <c r="AO289" i="7" s="1"/>
  <c r="AV289" i="7" s="1"/>
  <c r="BC289" i="7" s="1"/>
  <c r="AG289" i="7"/>
  <c r="AF289" i="7"/>
  <c r="AL258" i="7"/>
  <c r="AS258" i="7" s="1"/>
  <c r="AZ258" i="7" s="1"/>
  <c r="AK258" i="7"/>
  <c r="AR258" i="7" s="1"/>
  <c r="AY258" i="7" s="1"/>
  <c r="AJ258" i="7"/>
  <c r="AQ258" i="7" s="1"/>
  <c r="AX258" i="7" s="1"/>
  <c r="AI258" i="7"/>
  <c r="AP258" i="7" s="1"/>
  <c r="AW258" i="7" s="1"/>
  <c r="AH258" i="7"/>
  <c r="AO258" i="7" s="1"/>
  <c r="AV258" i="7" s="1"/>
  <c r="AG258" i="7"/>
  <c r="AN258" i="7" s="1"/>
  <c r="AU258" i="7" s="1"/>
  <c r="BB258" i="7" s="1"/>
  <c r="AF258" i="7"/>
  <c r="AL227" i="7"/>
  <c r="AS227" i="7" s="1"/>
  <c r="AZ227" i="7" s="1"/>
  <c r="AK227" i="7"/>
  <c r="AR227" i="7" s="1"/>
  <c r="AY227" i="7" s="1"/>
  <c r="AJ227" i="7"/>
  <c r="AQ227" i="7" s="1"/>
  <c r="AX227" i="7" s="1"/>
  <c r="AI227" i="7"/>
  <c r="AP227" i="7" s="1"/>
  <c r="AW227" i="7" s="1"/>
  <c r="AH227" i="7"/>
  <c r="AO227" i="7" s="1"/>
  <c r="AV227" i="7" s="1"/>
  <c r="BC227" i="7" s="1"/>
  <c r="AG227" i="7"/>
  <c r="AN227" i="7" s="1"/>
  <c r="AU227" i="7" s="1"/>
  <c r="BB227" i="7" s="1"/>
  <c r="AF227" i="7"/>
  <c r="AM227" i="7" s="1"/>
  <c r="AT227" i="7" s="1"/>
  <c r="BA227" i="7" s="1"/>
  <c r="AL196" i="7"/>
  <c r="AS196" i="7" s="1"/>
  <c r="AZ196" i="7" s="1"/>
  <c r="AK196" i="7"/>
  <c r="AR196" i="7" s="1"/>
  <c r="AY196" i="7" s="1"/>
  <c r="AJ196" i="7"/>
  <c r="AQ196" i="7" s="1"/>
  <c r="AX196" i="7" s="1"/>
  <c r="AI196" i="7"/>
  <c r="AP196" i="7" s="1"/>
  <c r="AW196" i="7" s="1"/>
  <c r="AH196" i="7"/>
  <c r="AO196" i="7" s="1"/>
  <c r="AV196" i="7" s="1"/>
  <c r="BC196" i="7" s="1"/>
  <c r="AG196" i="7"/>
  <c r="AN196" i="7" s="1"/>
  <c r="AU196" i="7" s="1"/>
  <c r="BB196" i="7" s="1"/>
  <c r="AF196" i="7"/>
  <c r="AL165" i="7"/>
  <c r="AS165" i="7" s="1"/>
  <c r="AZ165" i="7" s="1"/>
  <c r="AK165" i="7"/>
  <c r="AR165" i="7" s="1"/>
  <c r="AY165" i="7" s="1"/>
  <c r="AJ165" i="7"/>
  <c r="AQ165" i="7" s="1"/>
  <c r="AX165" i="7" s="1"/>
  <c r="AI165" i="7"/>
  <c r="AP165" i="7" s="1"/>
  <c r="AW165" i="7" s="1"/>
  <c r="AH165" i="7"/>
  <c r="AO165" i="7" s="1"/>
  <c r="AV165" i="7" s="1"/>
  <c r="AG165" i="7"/>
  <c r="AF165" i="7"/>
  <c r="AL134" i="7"/>
  <c r="AS134" i="7" s="1"/>
  <c r="AZ134" i="7" s="1"/>
  <c r="AK134" i="7"/>
  <c r="AR134" i="7" s="1"/>
  <c r="AY134" i="7" s="1"/>
  <c r="AJ134" i="7"/>
  <c r="AQ134" i="7" s="1"/>
  <c r="AX134" i="7" s="1"/>
  <c r="AI134" i="7"/>
  <c r="AP134" i="7" s="1"/>
  <c r="AW134" i="7" s="1"/>
  <c r="AH134" i="7"/>
  <c r="AO134" i="7" s="1"/>
  <c r="AV134" i="7" s="1"/>
  <c r="BC134" i="7" s="1"/>
  <c r="AG134" i="7"/>
  <c r="AN134" i="7" s="1"/>
  <c r="AU134" i="7" s="1"/>
  <c r="BB134" i="7" s="1"/>
  <c r="AF134" i="7"/>
  <c r="AL103" i="7"/>
  <c r="AS103" i="7" s="1"/>
  <c r="AZ103" i="7" s="1"/>
  <c r="AK103" i="7"/>
  <c r="AR103" i="7" s="1"/>
  <c r="AY103" i="7" s="1"/>
  <c r="AJ103" i="7"/>
  <c r="AQ103" i="7" s="1"/>
  <c r="AX103" i="7" s="1"/>
  <c r="AI103" i="7"/>
  <c r="AP103" i="7" s="1"/>
  <c r="AW103" i="7" s="1"/>
  <c r="AH103" i="7"/>
  <c r="AO103" i="7" s="1"/>
  <c r="AV103" i="7" s="1"/>
  <c r="AG103" i="7"/>
  <c r="AN103" i="7" s="1"/>
  <c r="AU103" i="7" s="1"/>
  <c r="BB103" i="7" s="1"/>
  <c r="AF103" i="7"/>
  <c r="AM103" i="7" s="1"/>
  <c r="AT103" i="7" s="1"/>
  <c r="BA103" i="7" s="1"/>
  <c r="AL72" i="7"/>
  <c r="AS72" i="7" s="1"/>
  <c r="AZ72" i="7" s="1"/>
  <c r="AK72" i="7"/>
  <c r="AR72" i="7" s="1"/>
  <c r="AY72" i="7" s="1"/>
  <c r="AJ72" i="7"/>
  <c r="AQ72" i="7" s="1"/>
  <c r="AX72" i="7" s="1"/>
  <c r="AI72" i="7"/>
  <c r="AP72" i="7" s="1"/>
  <c r="AW72" i="7" s="1"/>
  <c r="AH72" i="7"/>
  <c r="AO72" i="7" s="1"/>
  <c r="AV72" i="7" s="1"/>
  <c r="BC72" i="7" s="1"/>
  <c r="AG72" i="7"/>
  <c r="AN72" i="7" s="1"/>
  <c r="AU72" i="7" s="1"/>
  <c r="BB72" i="7" s="1"/>
  <c r="AF72" i="7"/>
  <c r="AL41" i="7"/>
  <c r="AS41" i="7" s="1"/>
  <c r="AZ41" i="7" s="1"/>
  <c r="AK41" i="7"/>
  <c r="AR41" i="7" s="1"/>
  <c r="AY41" i="7" s="1"/>
  <c r="AJ41" i="7"/>
  <c r="AQ41" i="7" s="1"/>
  <c r="AX41" i="7" s="1"/>
  <c r="AI41" i="7"/>
  <c r="AP41" i="7" s="1"/>
  <c r="AW41" i="7" s="1"/>
  <c r="AH41" i="7"/>
  <c r="AO41" i="7" s="1"/>
  <c r="AV41" i="7" s="1"/>
  <c r="AG41" i="7"/>
  <c r="AF41" i="7"/>
  <c r="BD14" i="7"/>
  <c r="D49" i="7" s="1"/>
  <c r="BD13" i="7"/>
  <c r="D48" i="7" s="1"/>
  <c r="BD12" i="7"/>
  <c r="D47" i="7" s="1"/>
  <c r="BD11" i="7"/>
  <c r="D46" i="7" s="1"/>
  <c r="AL10" i="7"/>
  <c r="AS10" i="7" s="1"/>
  <c r="AZ10" i="7" s="1"/>
  <c r="AK10" i="7"/>
  <c r="AR10" i="7" s="1"/>
  <c r="AY10" i="7" s="1"/>
  <c r="AJ10" i="7"/>
  <c r="AQ10" i="7" s="1"/>
  <c r="AX10" i="7" s="1"/>
  <c r="AI10" i="7"/>
  <c r="AP10" i="7" s="1"/>
  <c r="AW10" i="7" s="1"/>
  <c r="AH10" i="7"/>
  <c r="AO10" i="7" s="1"/>
  <c r="AV10" i="7" s="1"/>
  <c r="BC10" i="7" s="1"/>
  <c r="AG10" i="7"/>
  <c r="AN10" i="7" s="1"/>
  <c r="AU10" i="7" s="1"/>
  <c r="BB10" i="7" s="1"/>
  <c r="AF10" i="7"/>
  <c r="W2" i="7"/>
  <c r="GI282" i="11" l="1"/>
  <c r="AM10" i="7"/>
  <c r="AT10" i="7" s="1"/>
  <c r="BA10" i="7" s="1"/>
  <c r="AN41" i="7"/>
  <c r="AU41" i="7" s="1"/>
  <c r="AM134" i="7"/>
  <c r="AT134" i="7" s="1"/>
  <c r="BA134" i="7" s="1"/>
  <c r="BH157" i="7"/>
  <c r="BF153" i="7"/>
  <c r="BF149" i="7"/>
  <c r="BG149" i="7"/>
  <c r="BI146" i="7"/>
  <c r="BI155" i="7"/>
  <c r="BI147" i="7"/>
  <c r="BG145" i="7"/>
  <c r="BF143" i="7"/>
  <c r="BG152" i="7"/>
  <c r="BH151" i="7"/>
  <c r="BH147" i="7"/>
  <c r="BF155" i="7"/>
  <c r="BF151" i="7"/>
  <c r="BF147" i="7"/>
  <c r="BG153" i="7"/>
  <c r="BH145" i="7"/>
  <c r="BI154" i="7"/>
  <c r="BG142" i="7"/>
  <c r="BI151" i="7"/>
  <c r="BI144" i="7"/>
  <c r="BI152" i="7"/>
  <c r="BG156" i="7"/>
  <c r="BG146" i="7"/>
  <c r="BG150" i="7"/>
  <c r="BH156" i="7"/>
  <c r="BH148" i="7"/>
  <c r="BF152" i="7"/>
  <c r="BG155" i="7"/>
  <c r="BH142" i="7"/>
  <c r="BI153" i="7"/>
  <c r="BI156" i="7"/>
  <c r="BG154" i="7"/>
  <c r="BH152" i="7"/>
  <c r="BF156" i="7"/>
  <c r="BF148" i="7"/>
  <c r="BG147" i="7"/>
  <c r="BG144" i="7"/>
  <c r="BI145" i="7"/>
  <c r="BG143" i="7"/>
  <c r="BF145" i="7"/>
  <c r="AN165" i="7"/>
  <c r="AU165" i="7" s="1"/>
  <c r="BB165" i="7" s="1"/>
  <c r="AM258" i="7"/>
  <c r="AT258" i="7" s="1"/>
  <c r="BA258" i="7" s="1"/>
  <c r="BI280" i="7" s="1"/>
  <c r="BI276" i="7"/>
  <c r="AN289" i="7"/>
  <c r="AU289" i="7" s="1"/>
  <c r="BB289" i="7" s="1"/>
  <c r="BG371" i="7"/>
  <c r="BG374" i="7"/>
  <c r="BH373" i="7"/>
  <c r="BH374" i="7"/>
  <c r="BF366" i="7"/>
  <c r="BF374" i="7"/>
  <c r="BI366" i="7"/>
  <c r="BI374" i="7"/>
  <c r="BG248" i="7"/>
  <c r="BG247" i="7"/>
  <c r="BH250" i="7"/>
  <c r="BH249" i="7"/>
  <c r="BF242" i="7"/>
  <c r="BF250" i="7"/>
  <c r="BI242" i="7"/>
  <c r="BI250" i="7"/>
  <c r="BG126" i="7"/>
  <c r="BG124" i="7"/>
  <c r="BH125" i="7"/>
  <c r="BF118" i="7"/>
  <c r="BF126" i="7"/>
  <c r="BH126" i="7"/>
  <c r="BI118" i="7"/>
  <c r="BI126" i="7"/>
  <c r="BF142" i="7"/>
  <c r="BI149" i="7"/>
  <c r="BG151" i="7"/>
  <c r="BH146" i="7"/>
  <c r="BG368" i="7"/>
  <c r="BG372" i="7"/>
  <c r="BH361" i="7"/>
  <c r="BH362" i="7"/>
  <c r="BF360" i="7"/>
  <c r="BF368" i="7"/>
  <c r="BI360" i="7"/>
  <c r="BI368" i="7"/>
  <c r="BG245" i="7"/>
  <c r="BG249" i="7"/>
  <c r="BH238" i="7"/>
  <c r="BH237" i="7"/>
  <c r="BF236" i="7"/>
  <c r="BF244" i="7"/>
  <c r="BI236" i="7"/>
  <c r="BI244" i="7"/>
  <c r="BG117" i="7"/>
  <c r="BG115" i="7"/>
  <c r="BH113" i="7"/>
  <c r="BF112" i="7"/>
  <c r="BF120" i="7"/>
  <c r="BH114" i="7"/>
  <c r="BI112" i="7"/>
  <c r="BI120" i="7"/>
  <c r="BG148" i="7"/>
  <c r="BI157" i="7"/>
  <c r="BF146" i="7"/>
  <c r="BH150" i="7"/>
  <c r="AM72" i="7"/>
  <c r="AT72" i="7" s="1"/>
  <c r="BA72" i="7" s="1"/>
  <c r="BF84" i="7"/>
  <c r="BI88" i="7"/>
  <c r="BG88" i="7"/>
  <c r="BI89" i="7"/>
  <c r="BH82" i="7"/>
  <c r="BH83" i="7"/>
  <c r="BF86" i="7"/>
  <c r="BI92" i="7"/>
  <c r="BG90" i="7"/>
  <c r="BI93" i="7"/>
  <c r="BH90" i="7"/>
  <c r="BH88" i="7"/>
  <c r="AM196" i="7"/>
  <c r="AT196" i="7" s="1"/>
  <c r="BA196" i="7" s="1"/>
  <c r="BF211" i="7"/>
  <c r="BI213" i="7"/>
  <c r="AM320" i="7"/>
  <c r="AT320" i="7" s="1"/>
  <c r="BA320" i="7" s="1"/>
  <c r="BF340" i="7"/>
  <c r="BG332" i="7"/>
  <c r="BH337" i="7"/>
  <c r="BH329" i="7"/>
  <c r="BF342" i="7"/>
  <c r="BG342" i="7"/>
  <c r="BG334" i="7"/>
  <c r="BH333" i="7"/>
  <c r="BI330" i="7"/>
  <c r="BI338" i="7"/>
  <c r="BF331" i="7"/>
  <c r="BH95" i="7"/>
  <c r="BI87" i="7"/>
  <c r="BG91" i="7"/>
  <c r="BF83" i="7"/>
  <c r="BG369" i="7"/>
  <c r="BG373" i="7"/>
  <c r="BH365" i="7"/>
  <c r="BH366" i="7"/>
  <c r="BF362" i="7"/>
  <c r="BF370" i="7"/>
  <c r="BI362" i="7"/>
  <c r="BI370" i="7"/>
  <c r="BG246" i="7"/>
  <c r="BG250" i="7"/>
  <c r="BH242" i="7"/>
  <c r="BH241" i="7"/>
  <c r="BF238" i="7"/>
  <c r="BF246" i="7"/>
  <c r="BI238" i="7"/>
  <c r="BI246" i="7"/>
  <c r="BG125" i="7"/>
  <c r="BG123" i="7"/>
  <c r="BH117" i="7"/>
  <c r="BF114" i="7"/>
  <c r="BF122" i="7"/>
  <c r="BH118" i="7"/>
  <c r="BI114" i="7"/>
  <c r="BI122" i="7"/>
  <c r="BF274" i="7"/>
  <c r="BI148" i="7"/>
  <c r="BI150" i="7"/>
  <c r="BF150" i="7"/>
  <c r="BH154" i="7"/>
  <c r="BI332" i="7"/>
  <c r="BI335" i="7"/>
  <c r="BG333" i="7"/>
  <c r="BG341" i="7"/>
  <c r="BG219" i="7"/>
  <c r="BH86" i="7"/>
  <c r="BG85" i="7"/>
  <c r="BI90" i="7"/>
  <c r="BF93" i="7"/>
  <c r="BG363" i="7"/>
  <c r="BG366" i="7"/>
  <c r="BH369" i="7"/>
  <c r="BH370" i="7"/>
  <c r="BF364" i="7"/>
  <c r="BF372" i="7"/>
  <c r="BI364" i="7"/>
  <c r="BI372" i="7"/>
  <c r="BG240" i="7"/>
  <c r="BG239" i="7"/>
  <c r="BH246" i="7"/>
  <c r="BH245" i="7"/>
  <c r="BF240" i="7"/>
  <c r="BF248" i="7"/>
  <c r="BI240" i="7"/>
  <c r="BI248" i="7"/>
  <c r="BG118" i="7"/>
  <c r="BG116" i="7"/>
  <c r="BH121" i="7"/>
  <c r="BF116" i="7"/>
  <c r="BF124" i="7"/>
  <c r="BH122" i="7"/>
  <c r="BI116" i="7"/>
  <c r="BI124" i="7"/>
  <c r="BF144" i="7"/>
  <c r="BI143" i="7"/>
  <c r="BH144" i="7"/>
  <c r="BF154" i="7"/>
  <c r="AM41" i="7"/>
  <c r="AT41" i="7" s="1"/>
  <c r="BA41" i="7" s="1"/>
  <c r="BI57" i="7"/>
  <c r="AM165" i="7"/>
  <c r="AT165" i="7" s="1"/>
  <c r="BA165" i="7" s="1"/>
  <c r="AM289" i="7"/>
  <c r="AT289" i="7" s="1"/>
  <c r="BA289" i="7" s="1"/>
  <c r="BG365" i="7"/>
  <c r="BG367" i="7"/>
  <c r="BG361" i="7"/>
  <c r="BG370" i="7"/>
  <c r="BH363" i="7"/>
  <c r="BH371" i="7"/>
  <c r="BH364" i="7"/>
  <c r="BH372" i="7"/>
  <c r="BF361" i="7"/>
  <c r="BF365" i="7"/>
  <c r="BF369" i="7"/>
  <c r="BF373" i="7"/>
  <c r="BI361" i="7"/>
  <c r="BI365" i="7"/>
  <c r="BI369" i="7"/>
  <c r="BI373" i="7"/>
  <c r="BG238" i="7"/>
  <c r="BG244" i="7"/>
  <c r="BG242" i="7"/>
  <c r="BG243" i="7"/>
  <c r="BH240" i="7"/>
  <c r="BH248" i="7"/>
  <c r="BH239" i="7"/>
  <c r="BH247" i="7"/>
  <c r="BF237" i="7"/>
  <c r="BF241" i="7"/>
  <c r="BF245" i="7"/>
  <c r="BF249" i="7"/>
  <c r="BI237" i="7"/>
  <c r="BI241" i="7"/>
  <c r="BI245" i="7"/>
  <c r="BI249" i="7"/>
  <c r="BG121" i="7"/>
  <c r="BG122" i="7"/>
  <c r="BG119" i="7"/>
  <c r="BG120" i="7"/>
  <c r="BH115" i="7"/>
  <c r="BH123" i="7"/>
  <c r="BF113" i="7"/>
  <c r="BF117" i="7"/>
  <c r="BF121" i="7"/>
  <c r="BF125" i="7"/>
  <c r="BH116" i="7"/>
  <c r="BH124" i="7"/>
  <c r="BI113" i="7"/>
  <c r="BI117" i="7"/>
  <c r="BI121" i="7"/>
  <c r="BI125" i="7"/>
  <c r="BG59" i="7"/>
  <c r="BG360" i="7"/>
  <c r="BG359" i="7"/>
  <c r="BG364" i="7"/>
  <c r="BG362" i="7"/>
  <c r="BH359" i="7"/>
  <c r="BH367" i="7"/>
  <c r="BH360" i="7"/>
  <c r="BH368" i="7"/>
  <c r="BF359" i="7"/>
  <c r="BF363" i="7"/>
  <c r="BF367" i="7"/>
  <c r="BF371" i="7"/>
  <c r="BI359" i="7"/>
  <c r="BI363" i="7"/>
  <c r="BI367" i="7"/>
  <c r="BI371" i="7"/>
  <c r="BG237" i="7"/>
  <c r="BG236" i="7"/>
  <c r="BG241" i="7"/>
  <c r="BG235" i="7"/>
  <c r="BH236" i="7"/>
  <c r="BH244" i="7"/>
  <c r="BH235" i="7"/>
  <c r="BH243" i="7"/>
  <c r="BF235" i="7"/>
  <c r="BF239" i="7"/>
  <c r="BF243" i="7"/>
  <c r="BF247" i="7"/>
  <c r="BI235" i="7"/>
  <c r="BI239" i="7"/>
  <c r="BI243" i="7"/>
  <c r="BI247" i="7"/>
  <c r="BG113" i="7"/>
  <c r="BG114" i="7"/>
  <c r="BG111" i="7"/>
  <c r="BG112" i="7"/>
  <c r="BH111" i="7"/>
  <c r="BH119" i="7"/>
  <c r="BF111" i="7"/>
  <c r="BF115" i="7"/>
  <c r="BF119" i="7"/>
  <c r="BF123" i="7"/>
  <c r="BH112" i="7"/>
  <c r="BH120" i="7"/>
  <c r="BI111" i="7"/>
  <c r="BI115" i="7"/>
  <c r="BI119" i="7"/>
  <c r="BI123" i="7"/>
  <c r="BH182" i="7"/>
  <c r="BF61" i="7"/>
  <c r="E198" i="11"/>
  <c r="E207" i="11" s="1"/>
  <c r="E227" i="11" s="1"/>
  <c r="E195" i="11"/>
  <c r="E201" i="11"/>
  <c r="E209" i="11"/>
  <c r="O215" i="11"/>
  <c r="L210" i="11"/>
  <c r="N210" i="11"/>
  <c r="H210" i="11"/>
  <c r="K210" i="11"/>
  <c r="O210" i="11"/>
  <c r="H215" i="11"/>
  <c r="N215" i="11"/>
  <c r="M215" i="11"/>
  <c r="J210" i="11"/>
  <c r="G215" i="11"/>
  <c r="F210" i="11"/>
  <c r="G210" i="11"/>
  <c r="J215" i="11"/>
  <c r="K215" i="11"/>
  <c r="I215" i="11"/>
  <c r="I210" i="11"/>
  <c r="F215" i="11"/>
  <c r="D213" i="11"/>
  <c r="D215" i="11" s="1"/>
  <c r="D210" i="11"/>
  <c r="BG376" i="11"/>
  <c r="CV159" i="11"/>
  <c r="BF159" i="11"/>
  <c r="CW283" i="11"/>
  <c r="CW376" i="11"/>
  <c r="BG283" i="11"/>
  <c r="CW159" i="11"/>
  <c r="BG159" i="11"/>
  <c r="BF283" i="11"/>
  <c r="AT41" i="11"/>
  <c r="AT165" i="11"/>
  <c r="AT196" i="11"/>
  <c r="AT289" i="11"/>
  <c r="AT320" i="11"/>
  <c r="AT227" i="11"/>
  <c r="CV283" i="11"/>
  <c r="CV376" i="11"/>
  <c r="BF376" i="11"/>
  <c r="AT103" i="11"/>
  <c r="AT72" i="11"/>
  <c r="AT10" i="11"/>
  <c r="BF78" i="7"/>
  <c r="BD76" i="7"/>
  <c r="BH76" i="7"/>
  <c r="BF77" i="7"/>
  <c r="BF76" i="7"/>
  <c r="BD77" i="7"/>
  <c r="BD73" i="7"/>
  <c r="BH73" i="7"/>
  <c r="BF73" i="7"/>
  <c r="BH46" i="7"/>
  <c r="BF46" i="7"/>
  <c r="BD46" i="7"/>
  <c r="E50" i="7" s="1"/>
  <c r="BH15" i="7"/>
  <c r="BD15" i="7"/>
  <c r="D50" i="7" s="1"/>
  <c r="E226" i="11"/>
  <c r="G226" i="11"/>
  <c r="BI208" i="7" l="1"/>
  <c r="BH94" i="7"/>
  <c r="BG179" i="7"/>
  <c r="BH174" i="7"/>
  <c r="BF187" i="7"/>
  <c r="BI49" i="7"/>
  <c r="BF85" i="7"/>
  <c r="BI91" i="7"/>
  <c r="BH204" i="7"/>
  <c r="BI86" i="7"/>
  <c r="BH93" i="7"/>
  <c r="BG331" i="7"/>
  <c r="BH341" i="7"/>
  <c r="BI333" i="7"/>
  <c r="BG340" i="7"/>
  <c r="BI212" i="7"/>
  <c r="BF209" i="7"/>
  <c r="BH89" i="7"/>
  <c r="BG86" i="7"/>
  <c r="BF82" i="7"/>
  <c r="BH80" i="7"/>
  <c r="BG84" i="7"/>
  <c r="BF80" i="7"/>
  <c r="BH274" i="7"/>
  <c r="BH155" i="7"/>
  <c r="BI142" i="7"/>
  <c r="BH143" i="7"/>
  <c r="BF157" i="7"/>
  <c r="BF159" i="7" s="1"/>
  <c r="BF30" i="7"/>
  <c r="BF300" i="7"/>
  <c r="BI178" i="7"/>
  <c r="BI83" i="7"/>
  <c r="BG311" i="7"/>
  <c r="BF304" i="7"/>
  <c r="BI180" i="7"/>
  <c r="BG93" i="7"/>
  <c r="BH84" i="7"/>
  <c r="BF91" i="7"/>
  <c r="BG83" i="7"/>
  <c r="BG208" i="7"/>
  <c r="BI205" i="7"/>
  <c r="BH91" i="7"/>
  <c r="BI85" i="7"/>
  <c r="BG94" i="7"/>
  <c r="BF94" i="7"/>
  <c r="BI80" i="7"/>
  <c r="BG92" i="7"/>
  <c r="BF92" i="7"/>
  <c r="BG278" i="7"/>
  <c r="BI271" i="7"/>
  <c r="BI215" i="7"/>
  <c r="BF24" i="7"/>
  <c r="BF26" i="7"/>
  <c r="BH55" i="7"/>
  <c r="BI308" i="7"/>
  <c r="BG307" i="7"/>
  <c r="BH300" i="7"/>
  <c r="BH179" i="7"/>
  <c r="BH50" i="7"/>
  <c r="BH52" i="7"/>
  <c r="BF267" i="7"/>
  <c r="BG215" i="7"/>
  <c r="BI218" i="7"/>
  <c r="BH209" i="7"/>
  <c r="BI211" i="7"/>
  <c r="BH217" i="7"/>
  <c r="BG82" i="7"/>
  <c r="BI84" i="7"/>
  <c r="BF90" i="7"/>
  <c r="BH81" i="7"/>
  <c r="BG80" i="7"/>
  <c r="BI81" i="7"/>
  <c r="BF88" i="7"/>
  <c r="BG279" i="7"/>
  <c r="BI341" i="7"/>
  <c r="BI343" i="7"/>
  <c r="BG266" i="7"/>
  <c r="BH275" i="7"/>
  <c r="BF18" i="7"/>
  <c r="BG19" i="7"/>
  <c r="BH58" i="7"/>
  <c r="BH60" i="7"/>
  <c r="BF278" i="7"/>
  <c r="BF281" i="7"/>
  <c r="BI59" i="7"/>
  <c r="BH298" i="7"/>
  <c r="BG58" i="7"/>
  <c r="BG60" i="7"/>
  <c r="BF206" i="7"/>
  <c r="BH210" i="7"/>
  <c r="BG204" i="7"/>
  <c r="BG216" i="7"/>
  <c r="BH207" i="7"/>
  <c r="BF210" i="7"/>
  <c r="BF95" i="7"/>
  <c r="BG272" i="7"/>
  <c r="BG273" i="7"/>
  <c r="BI281" i="7"/>
  <c r="BG157" i="7"/>
  <c r="BH153" i="7"/>
  <c r="BF32" i="7"/>
  <c r="BG27" i="7"/>
  <c r="GI313" i="11"/>
  <c r="BI186" i="7"/>
  <c r="BH270" i="7"/>
  <c r="BH268" i="7"/>
  <c r="BI272" i="7"/>
  <c r="BI275" i="7"/>
  <c r="BF280" i="7"/>
  <c r="BF173" i="7"/>
  <c r="BF183" i="7"/>
  <c r="BI60" i="7"/>
  <c r="BF53" i="7"/>
  <c r="BI183" i="7"/>
  <c r="BF301" i="7"/>
  <c r="BG298" i="7"/>
  <c r="BG300" i="7"/>
  <c r="BH177" i="7"/>
  <c r="BG178" i="7"/>
  <c r="BH185" i="7"/>
  <c r="BG180" i="7"/>
  <c r="BI51" i="7"/>
  <c r="BF51" i="7"/>
  <c r="BI63" i="7"/>
  <c r="BF55" i="7"/>
  <c r="BH266" i="7"/>
  <c r="BF341" i="7"/>
  <c r="BH338" i="7"/>
  <c r="BH278" i="7"/>
  <c r="BG276" i="7"/>
  <c r="BH334" i="7"/>
  <c r="BI336" i="7"/>
  <c r="BH340" i="7"/>
  <c r="BF330" i="7"/>
  <c r="BI328" i="7"/>
  <c r="BH336" i="7"/>
  <c r="BF328" i="7"/>
  <c r="BF266" i="7"/>
  <c r="BG81" i="7"/>
  <c r="BG337" i="7"/>
  <c r="BI270" i="7"/>
  <c r="BI94" i="7"/>
  <c r="BG343" i="7"/>
  <c r="BG268" i="7"/>
  <c r="BF270" i="7"/>
  <c r="BH276" i="7"/>
  <c r="BG277" i="7"/>
  <c r="BH272" i="7"/>
  <c r="BF268" i="7"/>
  <c r="BI279" i="7"/>
  <c r="BG281" i="7"/>
  <c r="BI269" i="7"/>
  <c r="BH273" i="7"/>
  <c r="BH186" i="7"/>
  <c r="BH173" i="7"/>
  <c r="BG173" i="7"/>
  <c r="BG177" i="7"/>
  <c r="BI187" i="7"/>
  <c r="BG252" i="7"/>
  <c r="BG183" i="7"/>
  <c r="BH180" i="7"/>
  <c r="BH184" i="7"/>
  <c r="BI188" i="7"/>
  <c r="BG270" i="7"/>
  <c r="BG269" i="7"/>
  <c r="BI274" i="7"/>
  <c r="BF343" i="7"/>
  <c r="BF271" i="7"/>
  <c r="BG267" i="7"/>
  <c r="BF277" i="7"/>
  <c r="BH279" i="7"/>
  <c r="BH269" i="7"/>
  <c r="BF186" i="7"/>
  <c r="BH311" i="7"/>
  <c r="BG63" i="7"/>
  <c r="BG187" i="7"/>
  <c r="BH181" i="7"/>
  <c r="BF309" i="7"/>
  <c r="BH51" i="7"/>
  <c r="BF178" i="7"/>
  <c r="BI310" i="7"/>
  <c r="BI307" i="7"/>
  <c r="BF184" i="7"/>
  <c r="BG186" i="7"/>
  <c r="BF188" i="7"/>
  <c r="BG188" i="7"/>
  <c r="BF52" i="7"/>
  <c r="BG50" i="7"/>
  <c r="BF56" i="7"/>
  <c r="BG52" i="7"/>
  <c r="BI266" i="7"/>
  <c r="BF333" i="7"/>
  <c r="BH339" i="7"/>
  <c r="BI278" i="7"/>
  <c r="BF212" i="7"/>
  <c r="BF339" i="7"/>
  <c r="BH335" i="7"/>
  <c r="BI339" i="7"/>
  <c r="BG330" i="7"/>
  <c r="BF334" i="7"/>
  <c r="BI331" i="7"/>
  <c r="BG328" i="7"/>
  <c r="BF332" i="7"/>
  <c r="BG209" i="7"/>
  <c r="BH218" i="7"/>
  <c r="BG205" i="7"/>
  <c r="BH215" i="7"/>
  <c r="BG275" i="7"/>
  <c r="BH85" i="7"/>
  <c r="BH330" i="7"/>
  <c r="BF275" i="7"/>
  <c r="BG87" i="7"/>
  <c r="BH342" i="7"/>
  <c r="BG274" i="7"/>
  <c r="BI268" i="7"/>
  <c r="BG271" i="7"/>
  <c r="BF279" i="7"/>
  <c r="BH280" i="7"/>
  <c r="BF276" i="7"/>
  <c r="BH271" i="7"/>
  <c r="BF273" i="7"/>
  <c r="BI273" i="7"/>
  <c r="BH281" i="7"/>
  <c r="BI173" i="7"/>
  <c r="BI177" i="7"/>
  <c r="BH149" i="7"/>
  <c r="BF208" i="7"/>
  <c r="BI207" i="7"/>
  <c r="BF298" i="7"/>
  <c r="BG297" i="7"/>
  <c r="BF306" i="7"/>
  <c r="BG301" i="7"/>
  <c r="BI55" i="7"/>
  <c r="BH57" i="7"/>
  <c r="BI61" i="7"/>
  <c r="BH61" i="7"/>
  <c r="BG55" i="7"/>
  <c r="BF62" i="7"/>
  <c r="BG303" i="7"/>
  <c r="BF310" i="7"/>
  <c r="BF128" i="7"/>
  <c r="BG128" i="7"/>
  <c r="BG51" i="7"/>
  <c r="BF54" i="7"/>
  <c r="BG175" i="7"/>
  <c r="BF181" i="7"/>
  <c r="BG299" i="7"/>
  <c r="BF302" i="7"/>
  <c r="BI301" i="7"/>
  <c r="BF308" i="7"/>
  <c r="BH302" i="7"/>
  <c r="BG302" i="7"/>
  <c r="BI309" i="7"/>
  <c r="BF312" i="7"/>
  <c r="BH304" i="7"/>
  <c r="BG304" i="7"/>
  <c r="BF175" i="7"/>
  <c r="BH188" i="7"/>
  <c r="BI174" i="7"/>
  <c r="BG174" i="7"/>
  <c r="BF179" i="7"/>
  <c r="BF185" i="7"/>
  <c r="BI176" i="7"/>
  <c r="BG176" i="7"/>
  <c r="BI56" i="7"/>
  <c r="BH54" i="7"/>
  <c r="BF59" i="7"/>
  <c r="BG62" i="7"/>
  <c r="BI64" i="7"/>
  <c r="BH56" i="7"/>
  <c r="BF63" i="7"/>
  <c r="BG64" i="7"/>
  <c r="BF214" i="7"/>
  <c r="BH216" i="7"/>
  <c r="BG217" i="7"/>
  <c r="BI214" i="7"/>
  <c r="BI217" i="7"/>
  <c r="BH205" i="7"/>
  <c r="BF207" i="7"/>
  <c r="BF218" i="7"/>
  <c r="BG213" i="7"/>
  <c r="BF217" i="7"/>
  <c r="BF205" i="7"/>
  <c r="BG218" i="7"/>
  <c r="BF81" i="7"/>
  <c r="BI82" i="7"/>
  <c r="BI216" i="7"/>
  <c r="BG207" i="7"/>
  <c r="BG329" i="7"/>
  <c r="BI337" i="7"/>
  <c r="BG95" i="7"/>
  <c r="BH92" i="7"/>
  <c r="BH214" i="7"/>
  <c r="BI219" i="7"/>
  <c r="BG335" i="7"/>
  <c r="BI340" i="7"/>
  <c r="BF297" i="7"/>
  <c r="BG305" i="7"/>
  <c r="BF305" i="7"/>
  <c r="BG309" i="7"/>
  <c r="BF174" i="7"/>
  <c r="BG181" i="7"/>
  <c r="BF182" i="7"/>
  <c r="BG185" i="7"/>
  <c r="BG159" i="7"/>
  <c r="BI62" i="7"/>
  <c r="BF49" i="7"/>
  <c r="BI52" i="7"/>
  <c r="BF57" i="7"/>
  <c r="BG22" i="7"/>
  <c r="BG30" i="7"/>
  <c r="BF31" i="7"/>
  <c r="BF23" i="7"/>
  <c r="BF22" i="7"/>
  <c r="BF25" i="7"/>
  <c r="BG18" i="7"/>
  <c r="BG25" i="7"/>
  <c r="BF337" i="7"/>
  <c r="BG376" i="7"/>
  <c r="BH307" i="7"/>
  <c r="BI303" i="7"/>
  <c r="BI306" i="7"/>
  <c r="BF299" i="7"/>
  <c r="BH306" i="7"/>
  <c r="BG306" i="7"/>
  <c r="BI311" i="7"/>
  <c r="BF303" i="7"/>
  <c r="BH308" i="7"/>
  <c r="BG308" i="7"/>
  <c r="BH208" i="7"/>
  <c r="BI209" i="7"/>
  <c r="BF219" i="7"/>
  <c r="BH206" i="7"/>
  <c r="BI302" i="7"/>
  <c r="BH297" i="7"/>
  <c r="BI297" i="7"/>
  <c r="BH301" i="7"/>
  <c r="BF50" i="7"/>
  <c r="BG49" i="7"/>
  <c r="BF58" i="7"/>
  <c r="BG53" i="7"/>
  <c r="BF29" i="7"/>
  <c r="BG29" i="7"/>
  <c r="BF33" i="7"/>
  <c r="BG33" i="7"/>
  <c r="BF21" i="7"/>
  <c r="BF28" i="7"/>
  <c r="BG21" i="7"/>
  <c r="BF20" i="7"/>
  <c r="BH219" i="7"/>
  <c r="BH63" i="7"/>
  <c r="BI54" i="7"/>
  <c r="BI179" i="7"/>
  <c r="BH175" i="7"/>
  <c r="BH303" i="7"/>
  <c r="BI305" i="7"/>
  <c r="BF252" i="7"/>
  <c r="BF376" i="7"/>
  <c r="BH59" i="7"/>
  <c r="BI53" i="7"/>
  <c r="BI175" i="7"/>
  <c r="BF177" i="7"/>
  <c r="BH299" i="7"/>
  <c r="BI299" i="7"/>
  <c r="BI304" i="7"/>
  <c r="BF307" i="7"/>
  <c r="BH310" i="7"/>
  <c r="BG310" i="7"/>
  <c r="BI312" i="7"/>
  <c r="BF311" i="7"/>
  <c r="BH312" i="7"/>
  <c r="BG312" i="7"/>
  <c r="BH187" i="7"/>
  <c r="BF176" i="7"/>
  <c r="BI182" i="7"/>
  <c r="BG182" i="7"/>
  <c r="BH176" i="7"/>
  <c r="BF180" i="7"/>
  <c r="BI184" i="7"/>
  <c r="BG184" i="7"/>
  <c r="BI50" i="7"/>
  <c r="BF60" i="7"/>
  <c r="BH62" i="7"/>
  <c r="BG54" i="7"/>
  <c r="BI58" i="7"/>
  <c r="BF64" i="7"/>
  <c r="BH64" i="7"/>
  <c r="BG56" i="7"/>
  <c r="BG26" i="7"/>
  <c r="BH212" i="7"/>
  <c r="BG210" i="7"/>
  <c r="BF204" i="7"/>
  <c r="BG211" i="7"/>
  <c r="BG339" i="7"/>
  <c r="BI342" i="7"/>
  <c r="BI334" i="7"/>
  <c r="BH332" i="7"/>
  <c r="BG338" i="7"/>
  <c r="BF338" i="7"/>
  <c r="BI329" i="7"/>
  <c r="BH328" i="7"/>
  <c r="BG336" i="7"/>
  <c r="BF336" i="7"/>
  <c r="BG214" i="7"/>
  <c r="BI204" i="7"/>
  <c r="BH213" i="7"/>
  <c r="BF215" i="7"/>
  <c r="BG206" i="7"/>
  <c r="BG212" i="7"/>
  <c r="BH211" i="7"/>
  <c r="BF213" i="7"/>
  <c r="BG89" i="7"/>
  <c r="BH87" i="7"/>
  <c r="BI210" i="7"/>
  <c r="BF329" i="7"/>
  <c r="BH331" i="7"/>
  <c r="BF87" i="7"/>
  <c r="BI95" i="7"/>
  <c r="BF216" i="7"/>
  <c r="BI206" i="7"/>
  <c r="BF335" i="7"/>
  <c r="BH343" i="7"/>
  <c r="BI298" i="7"/>
  <c r="BH305" i="7"/>
  <c r="BI300" i="7"/>
  <c r="BH309" i="7"/>
  <c r="BF269" i="7"/>
  <c r="BI267" i="7"/>
  <c r="BH267" i="7"/>
  <c r="BG280" i="7"/>
  <c r="BF272" i="7"/>
  <c r="BI277" i="7"/>
  <c r="BH277" i="7"/>
  <c r="BH183" i="7"/>
  <c r="BI181" i="7"/>
  <c r="BH178" i="7"/>
  <c r="BI185" i="7"/>
  <c r="BH49" i="7"/>
  <c r="BG57" i="7"/>
  <c r="BH53" i="7"/>
  <c r="BG61" i="7"/>
  <c r="BG31" i="7"/>
  <c r="BG23" i="7"/>
  <c r="BG32" i="7"/>
  <c r="BG24" i="7"/>
  <c r="BF27" i="7"/>
  <c r="BG28" i="7"/>
  <c r="BF19" i="7"/>
  <c r="BG20" i="7"/>
  <c r="BF89" i="7"/>
  <c r="E210" i="11"/>
  <c r="G227" i="11" s="1"/>
  <c r="G228" i="11" s="1"/>
  <c r="E213" i="11"/>
  <c r="I227" i="11" s="1"/>
  <c r="N227" i="11" s="1"/>
  <c r="E228" i="11"/>
  <c r="BA41" i="11"/>
  <c r="CW63" i="11" s="1"/>
  <c r="BA103" i="11"/>
  <c r="BF119" i="11" s="1"/>
  <c r="BA227" i="11"/>
  <c r="BH250" i="11" s="1"/>
  <c r="BA320" i="11"/>
  <c r="CW335" i="11" s="1"/>
  <c r="BA196" i="11"/>
  <c r="BF208" i="11" s="1"/>
  <c r="BA165" i="11"/>
  <c r="BI182" i="11" s="1"/>
  <c r="BA10" i="11"/>
  <c r="BF22" i="11" s="1"/>
  <c r="BA289" i="11"/>
  <c r="BH311" i="11" s="1"/>
  <c r="BA72" i="11"/>
  <c r="BH80" i="11" s="1"/>
  <c r="BH79" i="7"/>
  <c r="BF79" i="7"/>
  <c r="BD79" i="7"/>
  <c r="BH78" i="7"/>
  <c r="BD78" i="7"/>
  <c r="BH77" i="7"/>
  <c r="BH47" i="7"/>
  <c r="BF47" i="7"/>
  <c r="BD47" i="7"/>
  <c r="E51" i="7" s="1"/>
  <c r="BH16" i="7"/>
  <c r="BD16" i="7"/>
  <c r="D51" i="7" s="1"/>
  <c r="BG345" i="7" l="1"/>
  <c r="BF283" i="7"/>
  <c r="GI344" i="11"/>
  <c r="BF36" i="7"/>
  <c r="BG221" i="7"/>
  <c r="BF221" i="7"/>
  <c r="BG190" i="7"/>
  <c r="BF345" i="7"/>
  <c r="BG283" i="7"/>
  <c r="BF190" i="7"/>
  <c r="BG36" i="7"/>
  <c r="BF314" i="7"/>
  <c r="BG314" i="7"/>
  <c r="BF50" i="11"/>
  <c r="BF61" i="11"/>
  <c r="CV60" i="11"/>
  <c r="CV62" i="11"/>
  <c r="BF56" i="11"/>
  <c r="BI50" i="11"/>
  <c r="BF64" i="11"/>
  <c r="BF55" i="11"/>
  <c r="BI51" i="11"/>
  <c r="BG54" i="11"/>
  <c r="E215" i="11"/>
  <c r="CV305" i="11"/>
  <c r="CV329" i="11"/>
  <c r="BI61" i="11"/>
  <c r="BH337" i="11"/>
  <c r="BG343" i="11"/>
  <c r="CV332" i="11"/>
  <c r="I228" i="11"/>
  <c r="CW180" i="11"/>
  <c r="BG176" i="11"/>
  <c r="BF49" i="11"/>
  <c r="BF183" i="11"/>
  <c r="CV176" i="11"/>
  <c r="BH184" i="11"/>
  <c r="CV177" i="11"/>
  <c r="BF62" i="11"/>
  <c r="BH125" i="11"/>
  <c r="BF182" i="11"/>
  <c r="BH113" i="11"/>
  <c r="BH178" i="11"/>
  <c r="BG175" i="11"/>
  <c r="BF179" i="11"/>
  <c r="BF188" i="11"/>
  <c r="BI112" i="11"/>
  <c r="BI173" i="11"/>
  <c r="BI178" i="11"/>
  <c r="BI187" i="11"/>
  <c r="CW181" i="11"/>
  <c r="BF215" i="11"/>
  <c r="BF30" i="11"/>
  <c r="CW343" i="11"/>
  <c r="CW336" i="11"/>
  <c r="CW340" i="11"/>
  <c r="CW337" i="11"/>
  <c r="CW123" i="11"/>
  <c r="BH116" i="11"/>
  <c r="BI111" i="11"/>
  <c r="BH18" i="11"/>
  <c r="BG173" i="11"/>
  <c r="CW185" i="11"/>
  <c r="BF177" i="11"/>
  <c r="BF173" i="11"/>
  <c r="BH182" i="11"/>
  <c r="BH335" i="11"/>
  <c r="BF334" i="11"/>
  <c r="BH339" i="11"/>
  <c r="BH341" i="11"/>
  <c r="BG115" i="11"/>
  <c r="CW115" i="11"/>
  <c r="BG118" i="11"/>
  <c r="BG113" i="11"/>
  <c r="BI24" i="11"/>
  <c r="BH303" i="11"/>
  <c r="BF342" i="11"/>
  <c r="CW331" i="11"/>
  <c r="BF340" i="11"/>
  <c r="BG331" i="11"/>
  <c r="BF212" i="11"/>
  <c r="BH112" i="11"/>
  <c r="BF121" i="11"/>
  <c r="CW28" i="11"/>
  <c r="CV30" i="11"/>
  <c r="BI306" i="11"/>
  <c r="CV207" i="11"/>
  <c r="BF336" i="11"/>
  <c r="CV335" i="11"/>
  <c r="BI341" i="11"/>
  <c r="CV339" i="11"/>
  <c r="CW328" i="11"/>
  <c r="BG339" i="11"/>
  <c r="BF329" i="11"/>
  <c r="BF335" i="11"/>
  <c r="BI120" i="11"/>
  <c r="BF117" i="11"/>
  <c r="BI54" i="11"/>
  <c r="CV29" i="11"/>
  <c r="BG219" i="11"/>
  <c r="BH219" i="11"/>
  <c r="BI340" i="11"/>
  <c r="CV342" i="11"/>
  <c r="BG336" i="11"/>
  <c r="BI338" i="11"/>
  <c r="BI335" i="11"/>
  <c r="BI330" i="11"/>
  <c r="CW330" i="11"/>
  <c r="BF338" i="11"/>
  <c r="CV111" i="11"/>
  <c r="BH92" i="11"/>
  <c r="CW302" i="11"/>
  <c r="BH302" i="11"/>
  <c r="BF300" i="11"/>
  <c r="CW31" i="11"/>
  <c r="BH21" i="11"/>
  <c r="BG304" i="11"/>
  <c r="BH81" i="11"/>
  <c r="BG19" i="11"/>
  <c r="CW32" i="11"/>
  <c r="BH306" i="11"/>
  <c r="CV302" i="11"/>
  <c r="BF310" i="11"/>
  <c r="BG20" i="11"/>
  <c r="BH23" i="11"/>
  <c r="BG184" i="11"/>
  <c r="CV182" i="11"/>
  <c r="CV178" i="11"/>
  <c r="BF209" i="11"/>
  <c r="BI337" i="11"/>
  <c r="BI332" i="11"/>
  <c r="BG332" i="11"/>
  <c r="BH330" i="11"/>
  <c r="CV343" i="11"/>
  <c r="BI334" i="11"/>
  <c r="BI343" i="11"/>
  <c r="CW339" i="11"/>
  <c r="CW342" i="11"/>
  <c r="CV334" i="11"/>
  <c r="CV336" i="11"/>
  <c r="CW332" i="11"/>
  <c r="BG342" i="11"/>
  <c r="BG341" i="11"/>
  <c r="BH332" i="11"/>
  <c r="BH336" i="11"/>
  <c r="BG248" i="11"/>
  <c r="BG243" i="11"/>
  <c r="BI20" i="11"/>
  <c r="BF27" i="11"/>
  <c r="BF23" i="11"/>
  <c r="BH297" i="11"/>
  <c r="CV298" i="11"/>
  <c r="CV26" i="11"/>
  <c r="BH27" i="11"/>
  <c r="CW243" i="11"/>
  <c r="BF337" i="11"/>
  <c r="BH340" i="11"/>
  <c r="BG340" i="11"/>
  <c r="BF328" i="11"/>
  <c r="CV338" i="11"/>
  <c r="BH333" i="11"/>
  <c r="BH338" i="11"/>
  <c r="BF332" i="11"/>
  <c r="BF339" i="11"/>
  <c r="BH342" i="11"/>
  <c r="CV328" i="11"/>
  <c r="CW333" i="11"/>
  <c r="BI342" i="11"/>
  <c r="BI336" i="11"/>
  <c r="BI328" i="11"/>
  <c r="BF331" i="11"/>
  <c r="BG81" i="11"/>
  <c r="BF87" i="11"/>
  <c r="CW82" i="11"/>
  <c r="CV88" i="11"/>
  <c r="CV312" i="11"/>
  <c r="BF306" i="11"/>
  <c r="CW299" i="11"/>
  <c r="BH298" i="11"/>
  <c r="BG307" i="11"/>
  <c r="BI299" i="11"/>
  <c r="BG303" i="11"/>
  <c r="CW308" i="11"/>
  <c r="BG309" i="11"/>
  <c r="CW310" i="11"/>
  <c r="BI305" i="11"/>
  <c r="CW306" i="11"/>
  <c r="BH310" i="11"/>
  <c r="BI312" i="11"/>
  <c r="CW300" i="11"/>
  <c r="BG301" i="11"/>
  <c r="BH301" i="11"/>
  <c r="BI219" i="11"/>
  <c r="BF206" i="11"/>
  <c r="CW219" i="11"/>
  <c r="BH207" i="11"/>
  <c r="BG217" i="11"/>
  <c r="BH218" i="11"/>
  <c r="CV215" i="11"/>
  <c r="BG209" i="11"/>
  <c r="CW213" i="11"/>
  <c r="BI213" i="11"/>
  <c r="BG216" i="11"/>
  <c r="BF204" i="11"/>
  <c r="BI215" i="11"/>
  <c r="BG204" i="11"/>
  <c r="CW204" i="11"/>
  <c r="BH29" i="11"/>
  <c r="CW120" i="11"/>
  <c r="BG111" i="11"/>
  <c r="CV122" i="11"/>
  <c r="CV126" i="11"/>
  <c r="BI118" i="11"/>
  <c r="BG122" i="11"/>
  <c r="CV121" i="11"/>
  <c r="CW114" i="11"/>
  <c r="BH126" i="11"/>
  <c r="BH124" i="11"/>
  <c r="BH122" i="11"/>
  <c r="CV112" i="11"/>
  <c r="BG120" i="11"/>
  <c r="BH119" i="11"/>
  <c r="CV123" i="11"/>
  <c r="CW112" i="11"/>
  <c r="BF123" i="11"/>
  <c r="BF112" i="11"/>
  <c r="CW117" i="11"/>
  <c r="CW118" i="11"/>
  <c r="BG119" i="11"/>
  <c r="CV116" i="11"/>
  <c r="CV114" i="11"/>
  <c r="BH117" i="11"/>
  <c r="BI113" i="11"/>
  <c r="BG117" i="11"/>
  <c r="BI122" i="11"/>
  <c r="BI116" i="11"/>
  <c r="BH115" i="11"/>
  <c r="CW113" i="11"/>
  <c r="BH118" i="11"/>
  <c r="BG114" i="11"/>
  <c r="BI126" i="11"/>
  <c r="BF120" i="11"/>
  <c r="BG121" i="11"/>
  <c r="BH120" i="11"/>
  <c r="CV117" i="11"/>
  <c r="CV119" i="11"/>
  <c r="BF111" i="11"/>
  <c r="BI300" i="11"/>
  <c r="CW126" i="11"/>
  <c r="CV120" i="11"/>
  <c r="CW89" i="11"/>
  <c r="BF92" i="11"/>
  <c r="CV124" i="11"/>
  <c r="BF29" i="11"/>
  <c r="BH30" i="11"/>
  <c r="BF28" i="11"/>
  <c r="BI297" i="11"/>
  <c r="CW309" i="11"/>
  <c r="BG297" i="11"/>
  <c r="BF299" i="11"/>
  <c r="BH300" i="11"/>
  <c r="CW304" i="11"/>
  <c r="BG27" i="11"/>
  <c r="BI30" i="11"/>
  <c r="BI27" i="11"/>
  <c r="CW121" i="11"/>
  <c r="CW209" i="11"/>
  <c r="CV208" i="11"/>
  <c r="BI206" i="11"/>
  <c r="BF124" i="11"/>
  <c r="BH121" i="11"/>
  <c r="BG28" i="11"/>
  <c r="BH111" i="11"/>
  <c r="BI121" i="11"/>
  <c r="BH89" i="11"/>
  <c r="BF80" i="11"/>
  <c r="BF307" i="11"/>
  <c r="BG311" i="11"/>
  <c r="BF302" i="11"/>
  <c r="BI301" i="11"/>
  <c r="CW311" i="11"/>
  <c r="BF303" i="11"/>
  <c r="BI25" i="11"/>
  <c r="CV20" i="11"/>
  <c r="BH32" i="11"/>
  <c r="BI33" i="11"/>
  <c r="BI28" i="11"/>
  <c r="BG22" i="11"/>
  <c r="CV31" i="11"/>
  <c r="BH20" i="11"/>
  <c r="BG32" i="11"/>
  <c r="BH19" i="11"/>
  <c r="CV22" i="11"/>
  <c r="CW29" i="11"/>
  <c r="CV27" i="11"/>
  <c r="BG30" i="11"/>
  <c r="CW19" i="11"/>
  <c r="BF21" i="11"/>
  <c r="BI23" i="11"/>
  <c r="BF33" i="11"/>
  <c r="BF24" i="11"/>
  <c r="CW22" i="11"/>
  <c r="CV28" i="11"/>
  <c r="CV19" i="11"/>
  <c r="CW30" i="11"/>
  <c r="BI22" i="11"/>
  <c r="BH24" i="11"/>
  <c r="BI32" i="11"/>
  <c r="BI18" i="11"/>
  <c r="BH22" i="11"/>
  <c r="BI31" i="11"/>
  <c r="BI214" i="11"/>
  <c r="BH216" i="11"/>
  <c r="CV205" i="11"/>
  <c r="BI208" i="11"/>
  <c r="BH114" i="11"/>
  <c r="BH25" i="11"/>
  <c r="BG112" i="11"/>
  <c r="BG123" i="11"/>
  <c r="CW338" i="11"/>
  <c r="BG328" i="11"/>
  <c r="BH329" i="11"/>
  <c r="BI339" i="11"/>
  <c r="BF330" i="11"/>
  <c r="BF333" i="11"/>
  <c r="BG330" i="11"/>
  <c r="BG329" i="11"/>
  <c r="CV333" i="11"/>
  <c r="BH343" i="11"/>
  <c r="CW341" i="11"/>
  <c r="BH331" i="11"/>
  <c r="BF343" i="11"/>
  <c r="CV331" i="11"/>
  <c r="BF341" i="11"/>
  <c r="CW334" i="11"/>
  <c r="BH328" i="11"/>
  <c r="BG333" i="11"/>
  <c r="CV341" i="11"/>
  <c r="BH334" i="11"/>
  <c r="BH64" i="11"/>
  <c r="CW57" i="11"/>
  <c r="CV49" i="11"/>
  <c r="BF51" i="11"/>
  <c r="BI82" i="11"/>
  <c r="BI91" i="11"/>
  <c r="BI83" i="11"/>
  <c r="BI89" i="11"/>
  <c r="BF91" i="11"/>
  <c r="BH86" i="11"/>
  <c r="CV61" i="11"/>
  <c r="BF60" i="11"/>
  <c r="BH50" i="11"/>
  <c r="BG55" i="11"/>
  <c r="CW88" i="11"/>
  <c r="BF82" i="11"/>
  <c r="CW50" i="11"/>
  <c r="BH60" i="11"/>
  <c r="BH57" i="11"/>
  <c r="CV53" i="11"/>
  <c r="BG64" i="11"/>
  <c r="BI63" i="11"/>
  <c r="BG49" i="11"/>
  <c r="BH82" i="11"/>
  <c r="CW53" i="11"/>
  <c r="CW62" i="11"/>
  <c r="CV52" i="11"/>
  <c r="BI52" i="11"/>
  <c r="BG51" i="11"/>
  <c r="BH54" i="11"/>
  <c r="BG87" i="11"/>
  <c r="BF298" i="11"/>
  <c r="BH90" i="11"/>
  <c r="BI84" i="11"/>
  <c r="BG91" i="11"/>
  <c r="CW92" i="11"/>
  <c r="CV94" i="11"/>
  <c r="BI90" i="11"/>
  <c r="CW83" i="11"/>
  <c r="BI80" i="11"/>
  <c r="CW87" i="11"/>
  <c r="CW80" i="11"/>
  <c r="BI53" i="11"/>
  <c r="CV32" i="11"/>
  <c r="CV54" i="11"/>
  <c r="BF63" i="11"/>
  <c r="CV303" i="11"/>
  <c r="CW298" i="11"/>
  <c r="CV307" i="11"/>
  <c r="CV300" i="11"/>
  <c r="BI310" i="11"/>
  <c r="BG298" i="11"/>
  <c r="BG312" i="11"/>
  <c r="BI307" i="11"/>
  <c r="BI298" i="11"/>
  <c r="BH309" i="11"/>
  <c r="BF301" i="11"/>
  <c r="CW307" i="11"/>
  <c r="CV310" i="11"/>
  <c r="BI309" i="11"/>
  <c r="CV308" i="11"/>
  <c r="CV309" i="11"/>
  <c r="BH307" i="11"/>
  <c r="CW312" i="11"/>
  <c r="BI302" i="11"/>
  <c r="BG60" i="11"/>
  <c r="BI21" i="11"/>
  <c r="BG21" i="11"/>
  <c r="BG33" i="11"/>
  <c r="CV33" i="11"/>
  <c r="BG29" i="11"/>
  <c r="CV23" i="11"/>
  <c r="BH28" i="11"/>
  <c r="CW58" i="11"/>
  <c r="BI55" i="11"/>
  <c r="CV58" i="11"/>
  <c r="CW56" i="11"/>
  <c r="BG59" i="11"/>
  <c r="CW178" i="11"/>
  <c r="BF184" i="11"/>
  <c r="BI180" i="11"/>
  <c r="CV184" i="11"/>
  <c r="BI188" i="11"/>
  <c r="BI183" i="11"/>
  <c r="CW187" i="11"/>
  <c r="BG238" i="11"/>
  <c r="BH217" i="11"/>
  <c r="BG214" i="11"/>
  <c r="CW210" i="11"/>
  <c r="BI209" i="11"/>
  <c r="BH204" i="11"/>
  <c r="BH213" i="11"/>
  <c r="CW205" i="11"/>
  <c r="BI210" i="11"/>
  <c r="BH214" i="11"/>
  <c r="BH205" i="11"/>
  <c r="CV209" i="11"/>
  <c r="BI212" i="11"/>
  <c r="BG208" i="11"/>
  <c r="BH299" i="11"/>
  <c r="BG337" i="11"/>
  <c r="BG335" i="11"/>
  <c r="BI331" i="11"/>
  <c r="BG338" i="11"/>
  <c r="BI333" i="11"/>
  <c r="CV330" i="11"/>
  <c r="CV340" i="11"/>
  <c r="CW329" i="11"/>
  <c r="CV337" i="11"/>
  <c r="BI329" i="11"/>
  <c r="BG334" i="11"/>
  <c r="BF86" i="11"/>
  <c r="BH93" i="11"/>
  <c r="BG31" i="11"/>
  <c r="BI29" i="11"/>
  <c r="BH26" i="11"/>
  <c r="BF31" i="11"/>
  <c r="BF20" i="11"/>
  <c r="CW59" i="11"/>
  <c r="CW60" i="11"/>
  <c r="BF53" i="11"/>
  <c r="BG63" i="11"/>
  <c r="CW125" i="11"/>
  <c r="BF114" i="11"/>
  <c r="BF126" i="11"/>
  <c r="BF125" i="11"/>
  <c r="BF116" i="11"/>
  <c r="BH123" i="11"/>
  <c r="CW122" i="11"/>
  <c r="BI124" i="11"/>
  <c r="BF113" i="11"/>
  <c r="BG126" i="11"/>
  <c r="CV115" i="11"/>
  <c r="BI115" i="11"/>
  <c r="BF115" i="11"/>
  <c r="CW124" i="11"/>
  <c r="BG125" i="11"/>
  <c r="BI123" i="11"/>
  <c r="BF118" i="11"/>
  <c r="CW116" i="11"/>
  <c r="CW119" i="11"/>
  <c r="BG124" i="11"/>
  <c r="BI125" i="11"/>
  <c r="CV113" i="11"/>
  <c r="BF122" i="11"/>
  <c r="CV118" i="11"/>
  <c r="BI117" i="11"/>
  <c r="CV125" i="11"/>
  <c r="BG116" i="11"/>
  <c r="BI114" i="11"/>
  <c r="CW111" i="11"/>
  <c r="BI119" i="11"/>
  <c r="CW23" i="11"/>
  <c r="BH63" i="11"/>
  <c r="BI59" i="11"/>
  <c r="BF94" i="11"/>
  <c r="BG88" i="11"/>
  <c r="CW93" i="11"/>
  <c r="BF90" i="11"/>
  <c r="BG83" i="11"/>
  <c r="BG89" i="11"/>
  <c r="BG85" i="11"/>
  <c r="BG94" i="11"/>
  <c r="CV84" i="11"/>
  <c r="BI87" i="11"/>
  <c r="BI92" i="11"/>
  <c r="CV91" i="11"/>
  <c r="CW85" i="11"/>
  <c r="BI88" i="11"/>
  <c r="BF85" i="11"/>
  <c r="CV92" i="11"/>
  <c r="BG93" i="11"/>
  <c r="BI81" i="11"/>
  <c r="BI85" i="11"/>
  <c r="CV81" i="11"/>
  <c r="CW86" i="11"/>
  <c r="BH94" i="11"/>
  <c r="BF93" i="11"/>
  <c r="CV82" i="11"/>
  <c r="BG82" i="11"/>
  <c r="BH91" i="11"/>
  <c r="BF88" i="11"/>
  <c r="BF81" i="11"/>
  <c r="CW94" i="11"/>
  <c r="CV87" i="11"/>
  <c r="CW91" i="11"/>
  <c r="CV89" i="11"/>
  <c r="CV83" i="11"/>
  <c r="BG80" i="11"/>
  <c r="BF95" i="11"/>
  <c r="BF89" i="11"/>
  <c r="BI93" i="11"/>
  <c r="CV90" i="11"/>
  <c r="CV86" i="11"/>
  <c r="CW95" i="11"/>
  <c r="BF84" i="11"/>
  <c r="CW240" i="11"/>
  <c r="BF239" i="11"/>
  <c r="BH235" i="11"/>
  <c r="BF238" i="11"/>
  <c r="CW239" i="11"/>
  <c r="BH243" i="11"/>
  <c r="BI239" i="11"/>
  <c r="BI240" i="11"/>
  <c r="BF236" i="11"/>
  <c r="CV239" i="11"/>
  <c r="BH237" i="11"/>
  <c r="CV241" i="11"/>
  <c r="BF240" i="11"/>
  <c r="CV249" i="11"/>
  <c r="BF249" i="11"/>
  <c r="BF242" i="11"/>
  <c r="CV238" i="11"/>
  <c r="BI242" i="11"/>
  <c r="BI241" i="11"/>
  <c r="BG244" i="11"/>
  <c r="CV240" i="11"/>
  <c r="CV246" i="11"/>
  <c r="BI246" i="11"/>
  <c r="BI235" i="11"/>
  <c r="BG247" i="11"/>
  <c r="BF237" i="11"/>
  <c r="BI248" i="11"/>
  <c r="BH248" i="11"/>
  <c r="CV245" i="11"/>
  <c r="BI247" i="11"/>
  <c r="BH244" i="11"/>
  <c r="CW236" i="11"/>
  <c r="CV250" i="11"/>
  <c r="BF241" i="11"/>
  <c r="BI243" i="11"/>
  <c r="BF250" i="11"/>
  <c r="BH238" i="11"/>
  <c r="BF243" i="11"/>
  <c r="BH239" i="11"/>
  <c r="BI245" i="11"/>
  <c r="CW245" i="11"/>
  <c r="CW249" i="11"/>
  <c r="CV244" i="11"/>
  <c r="CV237" i="11"/>
  <c r="BH246" i="11"/>
  <c r="BF246" i="11"/>
  <c r="CV235" i="11"/>
  <c r="CW238" i="11"/>
  <c r="CW247" i="11"/>
  <c r="BH247" i="11"/>
  <c r="BF244" i="11"/>
  <c r="CV236" i="11"/>
  <c r="BI250" i="11"/>
  <c r="BG245" i="11"/>
  <c r="BF248" i="11"/>
  <c r="CV247" i="11"/>
  <c r="BI238" i="11"/>
  <c r="CW246" i="11"/>
  <c r="CV248" i="11"/>
  <c r="BG249" i="11"/>
  <c r="BI249" i="11"/>
  <c r="BG242" i="11"/>
  <c r="CW235" i="11"/>
  <c r="BH249" i="11"/>
  <c r="BG237" i="11"/>
  <c r="BF247" i="11"/>
  <c r="CV243" i="11"/>
  <c r="CV242" i="11"/>
  <c r="BF245" i="11"/>
  <c r="BI237" i="11"/>
  <c r="BG241" i="11"/>
  <c r="BH245" i="11"/>
  <c r="BG236" i="11"/>
  <c r="CW237" i="11"/>
  <c r="BI244" i="11"/>
  <c r="BH240" i="11"/>
  <c r="BI236" i="11"/>
  <c r="CW242" i="11"/>
  <c r="CW248" i="11"/>
  <c r="BG239" i="11"/>
  <c r="BH241" i="11"/>
  <c r="BH236" i="11"/>
  <c r="BF235" i="11"/>
  <c r="BG250" i="11"/>
  <c r="BH242" i="11"/>
  <c r="CW250" i="11"/>
  <c r="CV93" i="11"/>
  <c r="BG90" i="11"/>
  <c r="CW61" i="11"/>
  <c r="BF52" i="11"/>
  <c r="CW49" i="11"/>
  <c r="BG57" i="11"/>
  <c r="CV51" i="11"/>
  <c r="BF57" i="11"/>
  <c r="BI60" i="11"/>
  <c r="CV59" i="11"/>
  <c r="CV55" i="11"/>
  <c r="BG53" i="11"/>
  <c r="BI62" i="11"/>
  <c r="BG62" i="11"/>
  <c r="BG56" i="11"/>
  <c r="BI64" i="11"/>
  <c r="CV57" i="11"/>
  <c r="BH53" i="11"/>
  <c r="BI49" i="11"/>
  <c r="BG52" i="11"/>
  <c r="CW51" i="11"/>
  <c r="CW55" i="11"/>
  <c r="CV56" i="11"/>
  <c r="CW54" i="11"/>
  <c r="BH84" i="11"/>
  <c r="BI86" i="11"/>
  <c r="BF83" i="11"/>
  <c r="BG84" i="11"/>
  <c r="CW84" i="11"/>
  <c r="BH87" i="11"/>
  <c r="BG310" i="11"/>
  <c r="CW303" i="11"/>
  <c r="CV311" i="11"/>
  <c r="BH305" i="11"/>
  <c r="BI311" i="11"/>
  <c r="CW301" i="11"/>
  <c r="BG299" i="11"/>
  <c r="BF309" i="11"/>
  <c r="BG305" i="11"/>
  <c r="CW241" i="11"/>
  <c r="BH56" i="11"/>
  <c r="BG211" i="11"/>
  <c r="BF207" i="11"/>
  <c r="CV212" i="11"/>
  <c r="BH215" i="11"/>
  <c r="CV216" i="11"/>
  <c r="BF214" i="11"/>
  <c r="BI216" i="11"/>
  <c r="CV217" i="11"/>
  <c r="BI207" i="11"/>
  <c r="BG210" i="11"/>
  <c r="CV211" i="11"/>
  <c r="CW214" i="11"/>
  <c r="BG205" i="11"/>
  <c r="BG212" i="11"/>
  <c r="BI205" i="11"/>
  <c r="CW218" i="11"/>
  <c r="BH208" i="11"/>
  <c r="BF213" i="11"/>
  <c r="BF219" i="11"/>
  <c r="BG213" i="11"/>
  <c r="CV206" i="11"/>
  <c r="BH211" i="11"/>
  <c r="CV214" i="11"/>
  <c r="CW207" i="11"/>
  <c r="CV204" i="11"/>
  <c r="BH209" i="11"/>
  <c r="CW215" i="11"/>
  <c r="BG215" i="11"/>
  <c r="BF211" i="11"/>
  <c r="CV218" i="11"/>
  <c r="BG218" i="11"/>
  <c r="BH210" i="11"/>
  <c r="BI217" i="11"/>
  <c r="CV219" i="11"/>
  <c r="BF205" i="11"/>
  <c r="CV210" i="11"/>
  <c r="BF218" i="11"/>
  <c r="BH206" i="11"/>
  <c r="CW208" i="11"/>
  <c r="BI218" i="11"/>
  <c r="CW244" i="11"/>
  <c r="BH58" i="11"/>
  <c r="CV95" i="11"/>
  <c r="BG58" i="11"/>
  <c r="BI56" i="11"/>
  <c r="BH49" i="11"/>
  <c r="BH62" i="11"/>
  <c r="BF59" i="11"/>
  <c r="BG240" i="11"/>
  <c r="CV299" i="11"/>
  <c r="BI303" i="11"/>
  <c r="CW90" i="11"/>
  <c r="BH85" i="11"/>
  <c r="CW81" i="11"/>
  <c r="BI95" i="11"/>
  <c r="CV85" i="11"/>
  <c r="BG92" i="11"/>
  <c r="BG95" i="11"/>
  <c r="BH95" i="11"/>
  <c r="CV80" i="11"/>
  <c r="BH88" i="11"/>
  <c r="BI94" i="11"/>
  <c r="CV50" i="11"/>
  <c r="CV297" i="11"/>
  <c r="BF304" i="11"/>
  <c r="BF312" i="11"/>
  <c r="BI304" i="11"/>
  <c r="BH304" i="11"/>
  <c r="CW297" i="11"/>
  <c r="BF305" i="11"/>
  <c r="BI308" i="11"/>
  <c r="BG300" i="11"/>
  <c r="CW305" i="11"/>
  <c r="BF308" i="11"/>
  <c r="BH312" i="11"/>
  <c r="BG308" i="11"/>
  <c r="CV301" i="11"/>
  <c r="BF311" i="11"/>
  <c r="BF297" i="11"/>
  <c r="CV306" i="11"/>
  <c r="BG302" i="11"/>
  <c r="BG306" i="11"/>
  <c r="CV304" i="11"/>
  <c r="CW27" i="11"/>
  <c r="BG23" i="11"/>
  <c r="BG25" i="11"/>
  <c r="BF19" i="11"/>
  <c r="CV18" i="11"/>
  <c r="BF18" i="11"/>
  <c r="CW33" i="11"/>
  <c r="BG26" i="11"/>
  <c r="CW20" i="11"/>
  <c r="BH33" i="11"/>
  <c r="CW21" i="11"/>
  <c r="BF25" i="11"/>
  <c r="CW25" i="11"/>
  <c r="BI19" i="11"/>
  <c r="CV21" i="11"/>
  <c r="BF26" i="11"/>
  <c r="CW18" i="11"/>
  <c r="CV24" i="11"/>
  <c r="CW24" i="11"/>
  <c r="CW52" i="11"/>
  <c r="CW64" i="11"/>
  <c r="BH61" i="11"/>
  <c r="BF54" i="11"/>
  <c r="CV63" i="11"/>
  <c r="BH180" i="11"/>
  <c r="CW179" i="11"/>
  <c r="BG182" i="11"/>
  <c r="BG180" i="11"/>
  <c r="BF186" i="11"/>
  <c r="BH185" i="11"/>
  <c r="BI184" i="11"/>
  <c r="CV181" i="11"/>
  <c r="BG178" i="11"/>
  <c r="BH186" i="11"/>
  <c r="BI175" i="11"/>
  <c r="BI181" i="11"/>
  <c r="BH175" i="11"/>
  <c r="CV179" i="11"/>
  <c r="BI179" i="11"/>
  <c r="BH173" i="11"/>
  <c r="BG177" i="11"/>
  <c r="BI185" i="11"/>
  <c r="CV186" i="11"/>
  <c r="BF174" i="11"/>
  <c r="BH183" i="11"/>
  <c r="CW174" i="11"/>
  <c r="BF175" i="11"/>
  <c r="CV183" i="11"/>
  <c r="BH181" i="11"/>
  <c r="BG174" i="11"/>
  <c r="BI177" i="11"/>
  <c r="BH179" i="11"/>
  <c r="CW175" i="11"/>
  <c r="BF176" i="11"/>
  <c r="CV174" i="11"/>
  <c r="CW184" i="11"/>
  <c r="BH174" i="11"/>
  <c r="CW177" i="11"/>
  <c r="BH177" i="11"/>
  <c r="BI176" i="11"/>
  <c r="CW173" i="11"/>
  <c r="CW188" i="11"/>
  <c r="BF178" i="11"/>
  <c r="CW186" i="11"/>
  <c r="BG185" i="11"/>
  <c r="CW176" i="11"/>
  <c r="BF181" i="11"/>
  <c r="CV175" i="11"/>
  <c r="BG181" i="11"/>
  <c r="BF185" i="11"/>
  <c r="BI174" i="11"/>
  <c r="CV188" i="11"/>
  <c r="CV173" i="11"/>
  <c r="CV187" i="11"/>
  <c r="BG179" i="11"/>
  <c r="BG183" i="11"/>
  <c r="BI186" i="11"/>
  <c r="BG186" i="11"/>
  <c r="CW182" i="11"/>
  <c r="BH187" i="11"/>
  <c r="BG188" i="11"/>
  <c r="BH188" i="11"/>
  <c r="BG187" i="11"/>
  <c r="CW183" i="11"/>
  <c r="BF187" i="11"/>
  <c r="CV185" i="11"/>
  <c r="BH176" i="11"/>
  <c r="CV180" i="11"/>
  <c r="BF180" i="11"/>
  <c r="BH55" i="11"/>
  <c r="BG207" i="11"/>
  <c r="CW211" i="11"/>
  <c r="CW206" i="11"/>
  <c r="BI211" i="11"/>
  <c r="CW212" i="11"/>
  <c r="BI204" i="11"/>
  <c r="CW216" i="11"/>
  <c r="BF210" i="11"/>
  <c r="BH212" i="11"/>
  <c r="BF217" i="11"/>
  <c r="CV213" i="11"/>
  <c r="CW217" i="11"/>
  <c r="BG206" i="11"/>
  <c r="BF216" i="11"/>
  <c r="BH308" i="11"/>
  <c r="BG235" i="11"/>
  <c r="BG246" i="11"/>
  <c r="BH83" i="11"/>
  <c r="BG86" i="11"/>
  <c r="CW26" i="11"/>
  <c r="BH31" i="11"/>
  <c r="BG18" i="11"/>
  <c r="BF32" i="11"/>
  <c r="BH51" i="11"/>
  <c r="BG50" i="11"/>
  <c r="BF58" i="11"/>
  <c r="BG61" i="11"/>
  <c r="BH52" i="11"/>
  <c r="BI57" i="11"/>
  <c r="CV25" i="11"/>
  <c r="BG24" i="11"/>
  <c r="CV64" i="11"/>
  <c r="BI58" i="11"/>
  <c r="BH59" i="11"/>
  <c r="BI26" i="11"/>
  <c r="BD80" i="7"/>
  <c r="BH48" i="7"/>
  <c r="BF48" i="7"/>
  <c r="BD48" i="7"/>
  <c r="E52" i="7" s="1"/>
  <c r="BH17" i="7"/>
  <c r="BD17" i="7"/>
  <c r="D52" i="7" s="1"/>
  <c r="G172" i="7"/>
  <c r="H172" i="7"/>
  <c r="I172" i="7"/>
  <c r="J172" i="7"/>
  <c r="K172" i="7"/>
  <c r="L172" i="7"/>
  <c r="M172" i="7"/>
  <c r="N172" i="7"/>
  <c r="O172" i="7"/>
  <c r="E104" i="7"/>
  <c r="GI375" i="11" l="1"/>
  <c r="FT6" i="11" s="1"/>
  <c r="R221" i="11" s="1"/>
  <c r="BG128" i="11"/>
  <c r="BF128" i="11"/>
  <c r="BF314" i="11"/>
  <c r="BF252" i="11"/>
  <c r="BF221" i="11"/>
  <c r="BF345" i="11"/>
  <c r="BF66" i="11"/>
  <c r="BG190" i="11"/>
  <c r="BF97" i="11"/>
  <c r="CW221" i="11"/>
  <c r="CV345" i="11"/>
  <c r="BG345" i="11"/>
  <c r="BF190" i="11"/>
  <c r="BG221" i="11"/>
  <c r="CV128" i="11"/>
  <c r="CW345" i="11"/>
  <c r="BG314" i="11"/>
  <c r="CW66" i="11"/>
  <c r="CW252" i="11"/>
  <c r="CV252" i="11"/>
  <c r="BG252" i="11"/>
  <c r="CV190" i="11"/>
  <c r="CW190" i="11"/>
  <c r="BF36" i="11"/>
  <c r="CW314" i="11"/>
  <c r="CW128" i="11"/>
  <c r="CW97" i="11"/>
  <c r="BG66" i="11"/>
  <c r="BG36" i="11"/>
  <c r="CW36" i="11"/>
  <c r="CV36" i="11"/>
  <c r="CV314" i="11"/>
  <c r="CV97" i="11"/>
  <c r="CV221" i="11"/>
  <c r="BG97" i="11"/>
  <c r="CV66" i="11"/>
  <c r="BD81" i="7"/>
  <c r="BD49" i="7"/>
  <c r="E53" i="7" s="1"/>
  <c r="BI18" i="7"/>
  <c r="BH18" i="7"/>
  <c r="BD18" i="7"/>
  <c r="D53" i="7" s="1"/>
  <c r="O321" i="10"/>
  <c r="N321" i="10"/>
  <c r="M321" i="10"/>
  <c r="L321" i="10"/>
  <c r="K321" i="10"/>
  <c r="J321" i="10"/>
  <c r="I321" i="10"/>
  <c r="H321" i="10"/>
  <c r="G321" i="10"/>
  <c r="F321" i="10"/>
  <c r="E321" i="10"/>
  <c r="D321" i="10"/>
  <c r="O320" i="10"/>
  <c r="N320" i="10"/>
  <c r="M320" i="10"/>
  <c r="L320" i="10"/>
  <c r="K320" i="10"/>
  <c r="J320" i="10"/>
  <c r="I320" i="10"/>
  <c r="H320" i="10"/>
  <c r="G320" i="10"/>
  <c r="F320" i="10"/>
  <c r="E320" i="10"/>
  <c r="D320" i="10"/>
  <c r="O319" i="10"/>
  <c r="N319" i="10"/>
  <c r="M319" i="10"/>
  <c r="L319" i="10"/>
  <c r="K319" i="10"/>
  <c r="J319" i="10"/>
  <c r="I319" i="10"/>
  <c r="H319" i="10"/>
  <c r="G319" i="10"/>
  <c r="F319" i="10"/>
  <c r="E319" i="10"/>
  <c r="D319" i="10"/>
  <c r="O318" i="10"/>
  <c r="N318" i="10"/>
  <c r="M318" i="10"/>
  <c r="L318" i="10"/>
  <c r="K318" i="10"/>
  <c r="J318" i="10"/>
  <c r="I318" i="10"/>
  <c r="H318" i="10"/>
  <c r="G318" i="10"/>
  <c r="F318" i="10"/>
  <c r="E318" i="10"/>
  <c r="D318" i="10"/>
  <c r="O317" i="10"/>
  <c r="N317" i="10"/>
  <c r="M317" i="10"/>
  <c r="L317" i="10"/>
  <c r="K317" i="10"/>
  <c r="J317" i="10"/>
  <c r="I317" i="10"/>
  <c r="H317" i="10"/>
  <c r="G317" i="10"/>
  <c r="F317" i="10"/>
  <c r="E317" i="10"/>
  <c r="D317" i="10"/>
  <c r="O316" i="10"/>
  <c r="N316" i="10"/>
  <c r="M316" i="10"/>
  <c r="L316" i="10"/>
  <c r="K316" i="10"/>
  <c r="J316" i="10"/>
  <c r="I316" i="10"/>
  <c r="H316" i="10"/>
  <c r="G316" i="10"/>
  <c r="F316" i="10"/>
  <c r="E316" i="10"/>
  <c r="D316" i="10"/>
  <c r="O315" i="10"/>
  <c r="N315" i="10"/>
  <c r="M315" i="10"/>
  <c r="L315" i="10"/>
  <c r="K315" i="10"/>
  <c r="J315" i="10"/>
  <c r="I315" i="10"/>
  <c r="H315" i="10"/>
  <c r="G315" i="10"/>
  <c r="F315" i="10"/>
  <c r="E315" i="10"/>
  <c r="D315" i="10"/>
  <c r="O314" i="10"/>
  <c r="N314" i="10"/>
  <c r="M314" i="10"/>
  <c r="L314" i="10"/>
  <c r="K314" i="10"/>
  <c r="J314" i="10"/>
  <c r="I314" i="10"/>
  <c r="H314" i="10"/>
  <c r="G314" i="10"/>
  <c r="F314" i="10"/>
  <c r="E314" i="10"/>
  <c r="D314" i="10"/>
  <c r="O313" i="10"/>
  <c r="N313" i="10"/>
  <c r="M313" i="10"/>
  <c r="L313" i="10"/>
  <c r="K313" i="10"/>
  <c r="J313" i="10"/>
  <c r="I313" i="10"/>
  <c r="H313" i="10"/>
  <c r="G313" i="10"/>
  <c r="F313" i="10"/>
  <c r="E313" i="10"/>
  <c r="D313" i="10"/>
  <c r="O312" i="10"/>
  <c r="N312" i="10"/>
  <c r="M312" i="10"/>
  <c r="L312" i="10"/>
  <c r="K312" i="10"/>
  <c r="J312" i="10"/>
  <c r="I312" i="10"/>
  <c r="H312" i="10"/>
  <c r="G312" i="10"/>
  <c r="F312" i="10"/>
  <c r="E312" i="10"/>
  <c r="D312" i="10"/>
  <c r="O311" i="10"/>
  <c r="N311" i="10"/>
  <c r="M311" i="10"/>
  <c r="L311" i="10"/>
  <c r="K311" i="10"/>
  <c r="J311" i="10"/>
  <c r="I311" i="10"/>
  <c r="H311" i="10"/>
  <c r="G311" i="10"/>
  <c r="F311" i="10"/>
  <c r="E311" i="10"/>
  <c r="D311" i="10"/>
  <c r="O310" i="10"/>
  <c r="N310" i="10"/>
  <c r="M310" i="10"/>
  <c r="L310" i="10"/>
  <c r="K310" i="10"/>
  <c r="J310" i="10"/>
  <c r="I310" i="10"/>
  <c r="H310" i="10"/>
  <c r="G310" i="10"/>
  <c r="F310" i="10"/>
  <c r="E310" i="10"/>
  <c r="D310" i="10"/>
  <c r="O309" i="10"/>
  <c r="N309" i="10"/>
  <c r="M309" i="10"/>
  <c r="L309" i="10"/>
  <c r="K309" i="10"/>
  <c r="J309" i="10"/>
  <c r="I309" i="10"/>
  <c r="H309" i="10"/>
  <c r="G309" i="10"/>
  <c r="F309" i="10"/>
  <c r="E309" i="10"/>
  <c r="D309" i="10"/>
  <c r="O308" i="10"/>
  <c r="N308" i="10"/>
  <c r="M308" i="10"/>
  <c r="L308" i="10"/>
  <c r="K308" i="10"/>
  <c r="J308" i="10"/>
  <c r="I308" i="10"/>
  <c r="H308" i="10"/>
  <c r="G308" i="10"/>
  <c r="F308" i="10"/>
  <c r="E308" i="10"/>
  <c r="D308" i="10"/>
  <c r="O307" i="10"/>
  <c r="N307" i="10"/>
  <c r="M307" i="10"/>
  <c r="L307" i="10"/>
  <c r="K307" i="10"/>
  <c r="J307" i="10"/>
  <c r="I307" i="10"/>
  <c r="H307" i="10"/>
  <c r="G307" i="10"/>
  <c r="F307" i="10"/>
  <c r="E307" i="10"/>
  <c r="D307" i="10"/>
  <c r="O306" i="10"/>
  <c r="N306" i="10"/>
  <c r="M306" i="10"/>
  <c r="L306" i="10"/>
  <c r="K306" i="10"/>
  <c r="J306" i="10"/>
  <c r="I306" i="10"/>
  <c r="H306" i="10"/>
  <c r="G306" i="10"/>
  <c r="F306" i="10"/>
  <c r="E306" i="10"/>
  <c r="D306" i="10"/>
  <c r="O305" i="10"/>
  <c r="N305" i="10"/>
  <c r="M305" i="10"/>
  <c r="L305" i="10"/>
  <c r="K305" i="10"/>
  <c r="J305" i="10"/>
  <c r="I305" i="10"/>
  <c r="H305" i="10"/>
  <c r="G305" i="10"/>
  <c r="F305" i="10"/>
  <c r="E305" i="10"/>
  <c r="D305" i="10"/>
  <c r="O304" i="10"/>
  <c r="N304" i="10"/>
  <c r="M304" i="10"/>
  <c r="L304" i="10"/>
  <c r="K304" i="10"/>
  <c r="J304" i="10"/>
  <c r="I304" i="10"/>
  <c r="H304" i="10"/>
  <c r="G304" i="10"/>
  <c r="F304" i="10"/>
  <c r="E304" i="10"/>
  <c r="D304" i="10"/>
  <c r="O303" i="10"/>
  <c r="N303" i="10"/>
  <c r="M303" i="10"/>
  <c r="L303" i="10"/>
  <c r="K303" i="10"/>
  <c r="J303" i="10"/>
  <c r="I303" i="10"/>
  <c r="H303" i="10"/>
  <c r="G303" i="10"/>
  <c r="F303" i="10"/>
  <c r="E303" i="10"/>
  <c r="D303" i="10"/>
  <c r="O302" i="10"/>
  <c r="N302" i="10"/>
  <c r="M302" i="10"/>
  <c r="L302" i="10"/>
  <c r="K302" i="10"/>
  <c r="J302" i="10"/>
  <c r="I302" i="10"/>
  <c r="H302" i="10"/>
  <c r="G302" i="10"/>
  <c r="F302" i="10"/>
  <c r="E302" i="10"/>
  <c r="D302" i="10"/>
  <c r="O301" i="10"/>
  <c r="N301" i="10"/>
  <c r="M301" i="10"/>
  <c r="L301" i="10"/>
  <c r="K301" i="10"/>
  <c r="J301" i="10"/>
  <c r="I301" i="10"/>
  <c r="H301" i="10"/>
  <c r="G301" i="10"/>
  <c r="F301" i="10"/>
  <c r="E301" i="10"/>
  <c r="D301" i="10"/>
  <c r="O300" i="10"/>
  <c r="N300" i="10"/>
  <c r="M300" i="10"/>
  <c r="L300" i="10"/>
  <c r="K300" i="10"/>
  <c r="J300" i="10"/>
  <c r="I300" i="10"/>
  <c r="H300" i="10"/>
  <c r="G300" i="10"/>
  <c r="F300" i="10"/>
  <c r="E300" i="10"/>
  <c r="D300" i="10"/>
  <c r="O299" i="10"/>
  <c r="N299" i="10"/>
  <c r="M299" i="10"/>
  <c r="L299" i="10"/>
  <c r="K299" i="10"/>
  <c r="J299" i="10"/>
  <c r="I299" i="10"/>
  <c r="H299" i="10"/>
  <c r="G299" i="10"/>
  <c r="F299" i="10"/>
  <c r="E299" i="10"/>
  <c r="D299" i="10"/>
  <c r="O298" i="10"/>
  <c r="O324" i="10" s="1"/>
  <c r="N298" i="10"/>
  <c r="N324" i="10" s="1"/>
  <c r="M298" i="10"/>
  <c r="L298" i="10"/>
  <c r="K298" i="10"/>
  <c r="K324" i="10" s="1"/>
  <c r="J298" i="10"/>
  <c r="I298" i="10"/>
  <c r="I324" i="10" s="1"/>
  <c r="H298" i="10"/>
  <c r="H323" i="10" s="1"/>
  <c r="G298" i="10"/>
  <c r="F298" i="10"/>
  <c r="F323" i="10" s="1"/>
  <c r="E298" i="10"/>
  <c r="E324" i="10" s="1"/>
  <c r="D298" i="10"/>
  <c r="E292" i="10"/>
  <c r="B291" i="10"/>
  <c r="B289" i="10"/>
  <c r="O284" i="10"/>
  <c r="N284" i="10"/>
  <c r="M284" i="10"/>
  <c r="L284" i="10"/>
  <c r="K284" i="10"/>
  <c r="J284" i="10"/>
  <c r="I284" i="10"/>
  <c r="H284" i="10"/>
  <c r="G284" i="10"/>
  <c r="F284" i="10"/>
  <c r="E284" i="10"/>
  <c r="D284" i="10"/>
  <c r="O283" i="10"/>
  <c r="N283" i="10"/>
  <c r="M283" i="10"/>
  <c r="L283" i="10"/>
  <c r="K283" i="10"/>
  <c r="J283" i="10"/>
  <c r="I283" i="10"/>
  <c r="H283" i="10"/>
  <c r="G283" i="10"/>
  <c r="F283" i="10"/>
  <c r="E283" i="10"/>
  <c r="D283" i="10"/>
  <c r="O282" i="10"/>
  <c r="N282" i="10"/>
  <c r="M282" i="10"/>
  <c r="L282" i="10"/>
  <c r="K282" i="10"/>
  <c r="J282" i="10"/>
  <c r="I282" i="10"/>
  <c r="H282" i="10"/>
  <c r="G282" i="10"/>
  <c r="F282" i="10"/>
  <c r="E282" i="10"/>
  <c r="D282" i="10"/>
  <c r="O281" i="10"/>
  <c r="N281" i="10"/>
  <c r="M281" i="10"/>
  <c r="L281" i="10"/>
  <c r="K281" i="10"/>
  <c r="J281" i="10"/>
  <c r="I281" i="10"/>
  <c r="H281" i="10"/>
  <c r="G281" i="10"/>
  <c r="F281" i="10"/>
  <c r="E281" i="10"/>
  <c r="D281" i="10"/>
  <c r="O280" i="10"/>
  <c r="N280" i="10"/>
  <c r="M280" i="10"/>
  <c r="L280" i="10"/>
  <c r="K280" i="10"/>
  <c r="J280" i="10"/>
  <c r="I280" i="10"/>
  <c r="H280" i="10"/>
  <c r="G280" i="10"/>
  <c r="F280" i="10"/>
  <c r="E280" i="10"/>
  <c r="D280" i="10"/>
  <c r="O279" i="10"/>
  <c r="N279" i="10"/>
  <c r="M279" i="10"/>
  <c r="L279" i="10"/>
  <c r="K279" i="10"/>
  <c r="J279" i="10"/>
  <c r="I279" i="10"/>
  <c r="H279" i="10"/>
  <c r="G279" i="10"/>
  <c r="F279" i="10"/>
  <c r="E279" i="10"/>
  <c r="D279" i="10"/>
  <c r="O278" i="10"/>
  <c r="N278" i="10"/>
  <c r="M278" i="10"/>
  <c r="L278" i="10"/>
  <c r="K278" i="10"/>
  <c r="J278" i="10"/>
  <c r="I278" i="10"/>
  <c r="H278" i="10"/>
  <c r="G278" i="10"/>
  <c r="F278" i="10"/>
  <c r="E278" i="10"/>
  <c r="D278" i="10"/>
  <c r="O277" i="10"/>
  <c r="N277" i="10"/>
  <c r="M277" i="10"/>
  <c r="L277" i="10"/>
  <c r="K277" i="10"/>
  <c r="J277" i="10"/>
  <c r="I277" i="10"/>
  <c r="H277" i="10"/>
  <c r="G277" i="10"/>
  <c r="F277" i="10"/>
  <c r="E277" i="10"/>
  <c r="D277" i="10"/>
  <c r="O276" i="10"/>
  <c r="N276" i="10"/>
  <c r="M276" i="10"/>
  <c r="L276" i="10"/>
  <c r="K276" i="10"/>
  <c r="J276" i="10"/>
  <c r="I276" i="10"/>
  <c r="H276" i="10"/>
  <c r="G276" i="10"/>
  <c r="F276" i="10"/>
  <c r="E276" i="10"/>
  <c r="D276" i="10"/>
  <c r="O275" i="10"/>
  <c r="N275" i="10"/>
  <c r="M275" i="10"/>
  <c r="L275" i="10"/>
  <c r="K275" i="10"/>
  <c r="J275" i="10"/>
  <c r="I275" i="10"/>
  <c r="H275" i="10"/>
  <c r="G275" i="10"/>
  <c r="F275" i="10"/>
  <c r="E275" i="10"/>
  <c r="D275" i="10"/>
  <c r="O274" i="10"/>
  <c r="N274" i="10"/>
  <c r="M274" i="10"/>
  <c r="L274" i="10"/>
  <c r="K274" i="10"/>
  <c r="J274" i="10"/>
  <c r="I274" i="10"/>
  <c r="H274" i="10"/>
  <c r="G274" i="10"/>
  <c r="F274" i="10"/>
  <c r="E274" i="10"/>
  <c r="D274" i="10"/>
  <c r="O273" i="10"/>
  <c r="N273" i="10"/>
  <c r="M273" i="10"/>
  <c r="L273" i="10"/>
  <c r="K273" i="10"/>
  <c r="J273" i="10"/>
  <c r="I273" i="10"/>
  <c r="H273" i="10"/>
  <c r="G273" i="10"/>
  <c r="F273" i="10"/>
  <c r="E273" i="10"/>
  <c r="D273" i="10"/>
  <c r="O272" i="10"/>
  <c r="N272" i="10"/>
  <c r="M272" i="10"/>
  <c r="L272" i="10"/>
  <c r="K272" i="10"/>
  <c r="J272" i="10"/>
  <c r="I272" i="10"/>
  <c r="H272" i="10"/>
  <c r="G272" i="10"/>
  <c r="F272" i="10"/>
  <c r="E272" i="10"/>
  <c r="D272" i="10"/>
  <c r="O271" i="10"/>
  <c r="N271" i="10"/>
  <c r="M271" i="10"/>
  <c r="L271" i="10"/>
  <c r="K271" i="10"/>
  <c r="J271" i="10"/>
  <c r="I271" i="10"/>
  <c r="H271" i="10"/>
  <c r="G271" i="10"/>
  <c r="F271" i="10"/>
  <c r="E271" i="10"/>
  <c r="D271" i="10"/>
  <c r="O270" i="10"/>
  <c r="N270" i="10"/>
  <c r="M270" i="10"/>
  <c r="L270" i="10"/>
  <c r="K270" i="10"/>
  <c r="J270" i="10"/>
  <c r="I270" i="10"/>
  <c r="H270" i="10"/>
  <c r="G270" i="10"/>
  <c r="F270" i="10"/>
  <c r="E270" i="10"/>
  <c r="D270" i="10"/>
  <c r="O269" i="10"/>
  <c r="N269" i="10"/>
  <c r="M269" i="10"/>
  <c r="L269" i="10"/>
  <c r="K269" i="10"/>
  <c r="J269" i="10"/>
  <c r="I269" i="10"/>
  <c r="H269" i="10"/>
  <c r="G269" i="10"/>
  <c r="F269" i="10"/>
  <c r="E269" i="10"/>
  <c r="D269" i="10"/>
  <c r="O268" i="10"/>
  <c r="N268" i="10"/>
  <c r="M268" i="10"/>
  <c r="L268" i="10"/>
  <c r="K268" i="10"/>
  <c r="J268" i="10"/>
  <c r="I268" i="10"/>
  <c r="H268" i="10"/>
  <c r="G268" i="10"/>
  <c r="F268" i="10"/>
  <c r="E268" i="10"/>
  <c r="D268" i="10"/>
  <c r="O267" i="10"/>
  <c r="N267" i="10"/>
  <c r="M267" i="10"/>
  <c r="L267" i="10"/>
  <c r="K267" i="10"/>
  <c r="J267" i="10"/>
  <c r="I267" i="10"/>
  <c r="H267" i="10"/>
  <c r="G267" i="10"/>
  <c r="F267" i="10"/>
  <c r="E267" i="10"/>
  <c r="D267" i="10"/>
  <c r="O266" i="10"/>
  <c r="N266" i="10"/>
  <c r="M266" i="10"/>
  <c r="L266" i="10"/>
  <c r="K266" i="10"/>
  <c r="J266" i="10"/>
  <c r="I266" i="10"/>
  <c r="H266" i="10"/>
  <c r="G266" i="10"/>
  <c r="F266" i="10"/>
  <c r="E266" i="10"/>
  <c r="D266" i="10"/>
  <c r="O265" i="10"/>
  <c r="N265" i="10"/>
  <c r="M265" i="10"/>
  <c r="L265" i="10"/>
  <c r="K265" i="10"/>
  <c r="J265" i="10"/>
  <c r="I265" i="10"/>
  <c r="H265" i="10"/>
  <c r="G265" i="10"/>
  <c r="F265" i="10"/>
  <c r="E265" i="10"/>
  <c r="D265" i="10"/>
  <c r="O264" i="10"/>
  <c r="N264" i="10"/>
  <c r="M264" i="10"/>
  <c r="L264" i="10"/>
  <c r="K264" i="10"/>
  <c r="J264" i="10"/>
  <c r="I264" i="10"/>
  <c r="H264" i="10"/>
  <c r="G264" i="10"/>
  <c r="F264" i="10"/>
  <c r="E264" i="10"/>
  <c r="D264" i="10"/>
  <c r="O263" i="10"/>
  <c r="N263" i="10"/>
  <c r="M263" i="10"/>
  <c r="L263" i="10"/>
  <c r="K263" i="10"/>
  <c r="J263" i="10"/>
  <c r="I263" i="10"/>
  <c r="H263" i="10"/>
  <c r="G263" i="10"/>
  <c r="F263" i="10"/>
  <c r="E263" i="10"/>
  <c r="D263" i="10"/>
  <c r="O262" i="10"/>
  <c r="N262" i="10"/>
  <c r="M262" i="10"/>
  <c r="L262" i="10"/>
  <c r="K262" i="10"/>
  <c r="J262" i="10"/>
  <c r="I262" i="10"/>
  <c r="H262" i="10"/>
  <c r="G262" i="10"/>
  <c r="F262" i="10"/>
  <c r="E262" i="10"/>
  <c r="D262" i="10"/>
  <c r="O261" i="10"/>
  <c r="O286" i="10" s="1"/>
  <c r="N261" i="10"/>
  <c r="N287" i="10" s="1"/>
  <c r="M261" i="10"/>
  <c r="M287" i="10" s="1"/>
  <c r="L261" i="10"/>
  <c r="L287" i="10" s="1"/>
  <c r="K261" i="10"/>
  <c r="J261" i="10"/>
  <c r="J287" i="10" s="1"/>
  <c r="I261" i="10"/>
  <c r="I286" i="10" s="1"/>
  <c r="H261" i="10"/>
  <c r="H287" i="10" s="1"/>
  <c r="G261" i="10"/>
  <c r="G286" i="10" s="1"/>
  <c r="F261" i="10"/>
  <c r="F287" i="10" s="1"/>
  <c r="E261" i="10"/>
  <c r="E287" i="10" s="1"/>
  <c r="D261" i="10"/>
  <c r="D287" i="10" s="1"/>
  <c r="E255" i="10"/>
  <c r="B254" i="10"/>
  <c r="B252" i="10"/>
  <c r="M247" i="10"/>
  <c r="O231" i="10"/>
  <c r="M231" i="10"/>
  <c r="K231" i="10"/>
  <c r="I231" i="10"/>
  <c r="G231" i="10"/>
  <c r="E231" i="10"/>
  <c r="O228" i="10"/>
  <c r="M228" i="10"/>
  <c r="K228" i="10"/>
  <c r="I228" i="10"/>
  <c r="G228" i="10"/>
  <c r="E228" i="10"/>
  <c r="O225" i="10"/>
  <c r="O234" i="10" s="1"/>
  <c r="M225" i="10"/>
  <c r="M234" i="10" s="1"/>
  <c r="K225" i="10"/>
  <c r="K234" i="10" s="1"/>
  <c r="I225" i="10"/>
  <c r="I234" i="10" s="1"/>
  <c r="G225" i="10"/>
  <c r="G234" i="10" s="1"/>
  <c r="E225" i="10"/>
  <c r="E234" i="10" s="1"/>
  <c r="B217" i="10"/>
  <c r="N213" i="10"/>
  <c r="J213" i="10"/>
  <c r="F213" i="10"/>
  <c r="N210" i="10"/>
  <c r="N211" i="10" s="1"/>
  <c r="J210" i="10"/>
  <c r="J211" i="10" s="1"/>
  <c r="H210" i="10"/>
  <c r="H211" i="10" s="1"/>
  <c r="F210" i="10"/>
  <c r="F211" i="10" s="1"/>
  <c r="O209" i="10"/>
  <c r="O210" i="10" s="1"/>
  <c r="O211" i="10" s="1"/>
  <c r="N209" i="10"/>
  <c r="M209" i="10"/>
  <c r="M210" i="10" s="1"/>
  <c r="M211" i="10" s="1"/>
  <c r="L209" i="10"/>
  <c r="L210" i="10" s="1"/>
  <c r="L211" i="10" s="1"/>
  <c r="K209" i="10"/>
  <c r="K210" i="10" s="1"/>
  <c r="K211" i="10" s="1"/>
  <c r="J209" i="10"/>
  <c r="I209" i="10"/>
  <c r="I210" i="10" s="1"/>
  <c r="I211" i="10" s="1"/>
  <c r="H209" i="10"/>
  <c r="G209" i="10"/>
  <c r="G210" i="10" s="1"/>
  <c r="G211" i="10" s="1"/>
  <c r="F209" i="10"/>
  <c r="E209" i="10"/>
  <c r="E210" i="10" s="1"/>
  <c r="E211" i="10" s="1"/>
  <c r="D209" i="10"/>
  <c r="D210" i="10" s="1"/>
  <c r="D211" i="10" s="1"/>
  <c r="N207" i="10"/>
  <c r="J207" i="10"/>
  <c r="F207" i="10"/>
  <c r="O206" i="10"/>
  <c r="O207" i="10" s="1"/>
  <c r="N206" i="10"/>
  <c r="M206" i="10"/>
  <c r="M207" i="10" s="1"/>
  <c r="L206" i="10"/>
  <c r="L207" i="10" s="1"/>
  <c r="K206" i="10"/>
  <c r="K207" i="10" s="1"/>
  <c r="J206" i="10"/>
  <c r="I206" i="10"/>
  <c r="I207" i="10" s="1"/>
  <c r="H206" i="10"/>
  <c r="H207" i="10" s="1"/>
  <c r="G206" i="10"/>
  <c r="G207" i="10" s="1"/>
  <c r="F206" i="10"/>
  <c r="E206" i="10"/>
  <c r="E207" i="10" s="1"/>
  <c r="D206" i="10"/>
  <c r="D207" i="10" s="1"/>
  <c r="N204" i="10"/>
  <c r="J204" i="10"/>
  <c r="H204" i="10"/>
  <c r="F204" i="10"/>
  <c r="O203" i="10"/>
  <c r="O204" i="10" s="1"/>
  <c r="O229" i="10" s="1"/>
  <c r="N203" i="10"/>
  <c r="M203" i="10"/>
  <c r="M204" i="10" s="1"/>
  <c r="M229" i="10" s="1"/>
  <c r="L203" i="10"/>
  <c r="L204" i="10" s="1"/>
  <c r="K203" i="10"/>
  <c r="K204" i="10" s="1"/>
  <c r="K229" i="10" s="1"/>
  <c r="J203" i="10"/>
  <c r="I203" i="10"/>
  <c r="I204" i="10" s="1"/>
  <c r="I229" i="10" s="1"/>
  <c r="H203" i="10"/>
  <c r="G203" i="10"/>
  <c r="G204" i="10" s="1"/>
  <c r="G229" i="10" s="1"/>
  <c r="F203" i="10"/>
  <c r="E203" i="10"/>
  <c r="E204" i="10" s="1"/>
  <c r="E229" i="10" s="1"/>
  <c r="D203" i="10"/>
  <c r="D204" i="10" s="1"/>
  <c r="N201" i="10"/>
  <c r="J201" i="10"/>
  <c r="F201" i="10"/>
  <c r="O200" i="10"/>
  <c r="O213" i="10" s="1"/>
  <c r="N200" i="10"/>
  <c r="M200" i="10"/>
  <c r="M213" i="10" s="1"/>
  <c r="L200" i="10"/>
  <c r="L201" i="10" s="1"/>
  <c r="K200" i="10"/>
  <c r="K213" i="10" s="1"/>
  <c r="J200" i="10"/>
  <c r="I200" i="10"/>
  <c r="I213" i="10" s="1"/>
  <c r="H200" i="10"/>
  <c r="H213" i="10" s="1"/>
  <c r="G200" i="10"/>
  <c r="G213" i="10" s="1"/>
  <c r="F200" i="10"/>
  <c r="E200" i="10"/>
  <c r="E213" i="10" s="1"/>
  <c r="D200" i="10"/>
  <c r="D201" i="10" s="1"/>
  <c r="O194" i="10"/>
  <c r="N194" i="10"/>
  <c r="M194" i="10"/>
  <c r="L194" i="10"/>
  <c r="K194" i="10"/>
  <c r="J194" i="10"/>
  <c r="I194" i="10"/>
  <c r="H194" i="10"/>
  <c r="G194" i="10"/>
  <c r="F194" i="10"/>
  <c r="E194" i="10"/>
  <c r="D194" i="10"/>
  <c r="O192" i="10"/>
  <c r="N192" i="10"/>
  <c r="M192" i="10"/>
  <c r="L192" i="10"/>
  <c r="K192" i="10"/>
  <c r="J192" i="10"/>
  <c r="I192" i="10"/>
  <c r="H192" i="10"/>
  <c r="G192" i="10"/>
  <c r="F192" i="10"/>
  <c r="E192" i="10"/>
  <c r="D192" i="10"/>
  <c r="B184" i="10"/>
  <c r="C148" i="10"/>
  <c r="C149" i="10" s="1"/>
  <c r="C150" i="10" s="1"/>
  <c r="C151" i="10" s="1"/>
  <c r="C152" i="10" s="1"/>
  <c r="C153" i="10" s="1"/>
  <c r="C154" i="10" s="1"/>
  <c r="C155" i="10" s="1"/>
  <c r="C156" i="10" s="1"/>
  <c r="C157" i="10" s="1"/>
  <c r="C158" i="10" s="1"/>
  <c r="C159" i="10" s="1"/>
  <c r="C160" i="10" s="1"/>
  <c r="C161" i="10" s="1"/>
  <c r="C162" i="10" s="1"/>
  <c r="C163" i="10" s="1"/>
  <c r="C164" i="10" s="1"/>
  <c r="C165" i="10" s="1"/>
  <c r="C166" i="10" s="1"/>
  <c r="C167" i="10" s="1"/>
  <c r="C168" i="10" s="1"/>
  <c r="S147" i="10"/>
  <c r="U146" i="10"/>
  <c r="R148" i="10" s="1"/>
  <c r="E142" i="10"/>
  <c r="B141" i="10"/>
  <c r="B139" i="10"/>
  <c r="S80" i="10"/>
  <c r="R81" i="10" s="1"/>
  <c r="E75" i="10"/>
  <c r="B74" i="10"/>
  <c r="B72" i="10"/>
  <c r="R46" i="10"/>
  <c r="S45" i="10"/>
  <c r="E40" i="10"/>
  <c r="B39" i="10"/>
  <c r="B37" i="10"/>
  <c r="S10" i="10"/>
  <c r="R11" i="10" s="1"/>
  <c r="E5" i="10"/>
  <c r="B4" i="10"/>
  <c r="B2" i="10"/>
  <c r="G324" i="10" l="1"/>
  <c r="L324" i="10"/>
  <c r="L241" i="10" s="1"/>
  <c r="M324" i="10"/>
  <c r="M241" i="10" s="1"/>
  <c r="K287" i="10"/>
  <c r="K241" i="10" s="1"/>
  <c r="D324" i="10"/>
  <c r="D241" i="10" s="1"/>
  <c r="BD82" i="7"/>
  <c r="BD50" i="7"/>
  <c r="E54" i="7" s="1"/>
  <c r="BI19" i="7"/>
  <c r="BH19" i="7"/>
  <c r="BD19" i="7"/>
  <c r="D54" i="7" s="1"/>
  <c r="J324" i="10"/>
  <c r="J241" i="10" s="1"/>
  <c r="N241" i="10"/>
  <c r="I287" i="10"/>
  <c r="I241" i="10" s="1"/>
  <c r="J323" i="10"/>
  <c r="N214" i="10"/>
  <c r="N215" i="10" s="1"/>
  <c r="F324" i="10"/>
  <c r="F241" i="10" s="1"/>
  <c r="E286" i="10"/>
  <c r="D214" i="10"/>
  <c r="L214" i="10"/>
  <c r="L215" i="10" s="1"/>
  <c r="F214" i="10"/>
  <c r="F215" i="10" s="1"/>
  <c r="M286" i="10"/>
  <c r="J214" i="10"/>
  <c r="J215" i="10" s="1"/>
  <c r="E241" i="10"/>
  <c r="N323" i="10"/>
  <c r="I232" i="10"/>
  <c r="F229" i="10"/>
  <c r="F228" i="10"/>
  <c r="F226" i="10"/>
  <c r="F225" i="10"/>
  <c r="F234" i="10" s="1"/>
  <c r="J229" i="10"/>
  <c r="J228" i="10"/>
  <c r="J226" i="10"/>
  <c r="J225" i="10"/>
  <c r="N229" i="10"/>
  <c r="N228" i="10"/>
  <c r="N226" i="10"/>
  <c r="N225" i="10"/>
  <c r="N234" i="10" s="1"/>
  <c r="F232" i="10"/>
  <c r="F231" i="10"/>
  <c r="J232" i="10"/>
  <c r="J231" i="10"/>
  <c r="N232" i="10"/>
  <c r="N231" i="10"/>
  <c r="H201" i="10"/>
  <c r="H214" i="10" s="1"/>
  <c r="H215" i="10" s="1"/>
  <c r="D213" i="10"/>
  <c r="L213" i="10"/>
  <c r="K232" i="10"/>
  <c r="K286" i="10"/>
  <c r="G287" i="10"/>
  <c r="G241" i="10" s="1"/>
  <c r="O287" i="10"/>
  <c r="O241" i="10" s="1"/>
  <c r="D323" i="10"/>
  <c r="L323" i="10"/>
  <c r="H324" i="10"/>
  <c r="H241" i="10" s="1"/>
  <c r="E232" i="10"/>
  <c r="M232" i="10"/>
  <c r="D229" i="10"/>
  <c r="D228" i="10"/>
  <c r="D226" i="10"/>
  <c r="D225" i="10"/>
  <c r="H229" i="10"/>
  <c r="H228" i="10"/>
  <c r="H225" i="10"/>
  <c r="L229" i="10"/>
  <c r="L228" i="10"/>
  <c r="L226" i="10"/>
  <c r="L225" i="10"/>
  <c r="D232" i="10"/>
  <c r="D231" i="10"/>
  <c r="H232" i="10"/>
  <c r="H231" i="10"/>
  <c r="L232" i="10"/>
  <c r="L231" i="10"/>
  <c r="G232" i="10"/>
  <c r="O232" i="10"/>
  <c r="E201" i="10"/>
  <c r="I201" i="10"/>
  <c r="M201" i="10"/>
  <c r="D286" i="10"/>
  <c r="H286" i="10"/>
  <c r="H240" i="10" s="1"/>
  <c r="L286" i="10"/>
  <c r="E323" i="10"/>
  <c r="I323" i="10"/>
  <c r="I240" i="10" s="1"/>
  <c r="M323" i="10"/>
  <c r="G201" i="10"/>
  <c r="K201" i="10"/>
  <c r="O201" i="10"/>
  <c r="F286" i="10"/>
  <c r="F240" i="10" s="1"/>
  <c r="J286" i="10"/>
  <c r="N286" i="10"/>
  <c r="G323" i="10"/>
  <c r="G240" i="10" s="1"/>
  <c r="K323" i="10"/>
  <c r="O323" i="10"/>
  <c r="O240" i="10" s="1"/>
  <c r="E9" i="6"/>
  <c r="M240" i="10" l="1"/>
  <c r="M242" i="10" s="1"/>
  <c r="I242" i="10"/>
  <c r="BD83" i="7"/>
  <c r="BD51" i="7"/>
  <c r="E55" i="7" s="1"/>
  <c r="BI20" i="7"/>
  <c r="BH20" i="7"/>
  <c r="BD20" i="7"/>
  <c r="D55" i="7" s="1"/>
  <c r="J240" i="10"/>
  <c r="J242" i="10" s="1"/>
  <c r="F242" i="10"/>
  <c r="L240" i="10"/>
  <c r="L242" i="10" s="1"/>
  <c r="N240" i="10"/>
  <c r="N242" i="10" s="1"/>
  <c r="E240" i="10"/>
  <c r="E242" i="10" s="1"/>
  <c r="H226" i="10"/>
  <c r="H235" i="10" s="1"/>
  <c r="D215" i="10"/>
  <c r="L235" i="10"/>
  <c r="H243" i="10"/>
  <c r="O242" i="10"/>
  <c r="N235" i="10"/>
  <c r="N237" i="10" s="1"/>
  <c r="F235" i="10"/>
  <c r="F237" i="10" s="1"/>
  <c r="G243" i="10"/>
  <c r="I243" i="10"/>
  <c r="K214" i="10"/>
  <c r="K215" i="10" s="1"/>
  <c r="K226" i="10"/>
  <c r="K235" i="10" s="1"/>
  <c r="M214" i="10"/>
  <c r="M215" i="10" s="1"/>
  <c r="M226" i="10"/>
  <c r="M235" i="10" s="1"/>
  <c r="M237" i="10" s="1"/>
  <c r="D235" i="10"/>
  <c r="H242" i="10"/>
  <c r="E214" i="10"/>
  <c r="E215" i="10" s="1"/>
  <c r="E226" i="10"/>
  <c r="E235" i="10" s="1"/>
  <c r="E237" i="10" s="1"/>
  <c r="I248" i="10"/>
  <c r="I249" i="10" s="1"/>
  <c r="F243" i="10"/>
  <c r="O214" i="10"/>
  <c r="O215" i="10" s="1"/>
  <c r="O226" i="10"/>
  <c r="O235" i="10" s="1"/>
  <c r="O237" i="10" s="1"/>
  <c r="D240" i="10"/>
  <c r="D242" i="10" s="1"/>
  <c r="L234" i="10"/>
  <c r="H234" i="10"/>
  <c r="E247" i="10"/>
  <c r="D234" i="10"/>
  <c r="G247" i="10"/>
  <c r="O243" i="10"/>
  <c r="M243" i="10"/>
  <c r="J234" i="10"/>
  <c r="G242" i="10"/>
  <c r="G214" i="10"/>
  <c r="G215" i="10" s="1"/>
  <c r="G226" i="10"/>
  <c r="G235" i="10" s="1"/>
  <c r="G237" i="10" s="1"/>
  <c r="I214" i="10"/>
  <c r="I215" i="10" s="1"/>
  <c r="I226" i="10"/>
  <c r="I235" i="10" s="1"/>
  <c r="I237" i="10" s="1"/>
  <c r="I247" i="10"/>
  <c r="K240" i="10"/>
  <c r="J235" i="10"/>
  <c r="O249" i="10" l="1"/>
  <c r="BD84" i="7"/>
  <c r="BD52" i="7"/>
  <c r="E56" i="7" s="1"/>
  <c r="BI21" i="7"/>
  <c r="BH21" i="7"/>
  <c r="BD21" i="7"/>
  <c r="D56" i="7" s="1"/>
  <c r="J243" i="10"/>
  <c r="L237" i="10"/>
  <c r="E243" i="10"/>
  <c r="L243" i="10"/>
  <c r="N243" i="10"/>
  <c r="H237" i="10"/>
  <c r="E248" i="10"/>
  <c r="E249" i="10" s="1"/>
  <c r="K242" i="10"/>
  <c r="K243" i="10"/>
  <c r="D237" i="10"/>
  <c r="K247" i="10"/>
  <c r="D243" i="10"/>
  <c r="G248" i="10"/>
  <c r="G249" i="10" s="1"/>
  <c r="K248" i="10"/>
  <c r="M248" i="10" s="1"/>
  <c r="K237" i="10"/>
  <c r="J237" i="10"/>
  <c r="BD85" i="7" l="1"/>
  <c r="BD53" i="7"/>
  <c r="E57" i="7" s="1"/>
  <c r="BI22" i="7"/>
  <c r="BH22" i="7"/>
  <c r="BD22" i="7"/>
  <c r="D57" i="7" s="1"/>
  <c r="K249" i="10"/>
  <c r="O248" i="10"/>
  <c r="F250" i="10"/>
  <c r="BD86" i="7" l="1"/>
  <c r="BD54" i="7"/>
  <c r="E58" i="7" s="1"/>
  <c r="BI23" i="7"/>
  <c r="BH23" i="7"/>
  <c r="BD23" i="7"/>
  <c r="D58" i="7" s="1"/>
  <c r="E5" i="7"/>
  <c r="G11" i="4"/>
  <c r="G9" i="4"/>
  <c r="BD87" i="7" l="1"/>
  <c r="BD55" i="7"/>
  <c r="E59" i="7" s="1"/>
  <c r="BI24" i="7"/>
  <c r="BH24" i="7"/>
  <c r="BD24" i="7"/>
  <c r="D59" i="7" s="1"/>
  <c r="E88" i="8"/>
  <c r="E48" i="8"/>
  <c r="E8" i="8"/>
  <c r="E13" i="5"/>
  <c r="J11" i="5"/>
  <c r="I11" i="5"/>
  <c r="H11" i="5"/>
  <c r="G11" i="5"/>
  <c r="F11" i="5"/>
  <c r="E11" i="5"/>
  <c r="E9" i="5"/>
  <c r="E13" i="9"/>
  <c r="E11" i="9"/>
  <c r="J11" i="9"/>
  <c r="I11" i="9"/>
  <c r="H11" i="9"/>
  <c r="G11" i="9"/>
  <c r="F11" i="9"/>
  <c r="E9" i="9"/>
  <c r="N13" i="4"/>
  <c r="B2" i="1"/>
  <c r="BD88" i="7" l="1"/>
  <c r="BD56" i="7"/>
  <c r="E60" i="7" s="1"/>
  <c r="BI25" i="7"/>
  <c r="BH25" i="7"/>
  <c r="BD25" i="7"/>
  <c r="D60" i="7" s="1"/>
  <c r="B27" i="3"/>
  <c r="N15" i="4"/>
  <c r="M40" i="2"/>
  <c r="M37" i="2"/>
  <c r="M34" i="2"/>
  <c r="M31" i="2"/>
  <c r="BD89" i="7" l="1"/>
  <c r="BD57" i="7"/>
  <c r="E61" i="7" s="1"/>
  <c r="BI26" i="7"/>
  <c r="BH26" i="7"/>
  <c r="BD26" i="7"/>
  <c r="D61" i="7" s="1"/>
  <c r="L29" i="5"/>
  <c r="L26" i="5"/>
  <c r="M13" i="6"/>
  <c r="N37" i="4"/>
  <c r="N36" i="4"/>
  <c r="N35" i="4"/>
  <c r="N34" i="4"/>
  <c r="N29" i="4"/>
  <c r="BD90" i="7" l="1"/>
  <c r="BD58" i="7"/>
  <c r="E62" i="7" s="1"/>
  <c r="BI27" i="7"/>
  <c r="BH27" i="7"/>
  <c r="BD27" i="7"/>
  <c r="D62" i="7" s="1"/>
  <c r="G28" i="4"/>
  <c r="N28" i="4" s="1"/>
  <c r="BD91" i="7" l="1"/>
  <c r="BD59" i="7"/>
  <c r="E63" i="7" s="1"/>
  <c r="BI28" i="7"/>
  <c r="BH28" i="7"/>
  <c r="BD28" i="7"/>
  <c r="D63" i="7" s="1"/>
  <c r="BD92" i="7" l="1"/>
  <c r="BD60" i="7"/>
  <c r="E64" i="7" s="1"/>
  <c r="BI29" i="7"/>
  <c r="BH29" i="7"/>
  <c r="BD29" i="7"/>
  <c r="D64" i="7" s="1"/>
  <c r="BD93" i="7" l="1"/>
  <c r="BD61" i="7"/>
  <c r="E65" i="7" s="1"/>
  <c r="BI30" i="7"/>
  <c r="BH30" i="7"/>
  <c r="BD30" i="7"/>
  <c r="D65" i="7" s="1"/>
  <c r="B2" i="9"/>
  <c r="B82" i="8"/>
  <c r="B42" i="8"/>
  <c r="B2" i="8"/>
  <c r="BD94" i="7" l="1"/>
  <c r="BD62" i="7"/>
  <c r="E66" i="7" s="1"/>
  <c r="BI31" i="7"/>
  <c r="BH31" i="7"/>
  <c r="BD31" i="7"/>
  <c r="D66" i="7" s="1"/>
  <c r="B141" i="7"/>
  <c r="B101" i="7"/>
  <c r="B2" i="7"/>
  <c r="B2" i="6"/>
  <c r="B2" i="4"/>
  <c r="B2" i="2"/>
  <c r="L25" i="9"/>
  <c r="L23" i="9"/>
  <c r="L22" i="9"/>
  <c r="L21" i="9"/>
  <c r="L20" i="9"/>
  <c r="BG97" i="7" l="1"/>
  <c r="BD95" i="7"/>
  <c r="BD63" i="7"/>
  <c r="E67" i="7" s="1"/>
  <c r="BI32" i="7"/>
  <c r="BH32" i="7"/>
  <c r="BD32" i="7"/>
  <c r="D67" i="7" s="1"/>
  <c r="B6" i="5"/>
  <c r="S109" i="7"/>
  <c r="T108" i="7"/>
  <c r="BF96" i="7" l="1"/>
  <c r="BF97" i="7" s="1"/>
  <c r="BH96" i="7"/>
  <c r="BD96" i="7"/>
  <c r="BG66" i="7"/>
  <c r="BD64" i="7"/>
  <c r="BI33" i="7"/>
  <c r="BH33" i="7"/>
  <c r="BD33" i="7"/>
  <c r="D68" i="7" s="1"/>
  <c r="D161" i="7" s="1"/>
  <c r="R110" i="7"/>
  <c r="C15" i="6"/>
  <c r="E68" i="7" l="1"/>
  <c r="E161" i="7" s="1"/>
  <c r="F172" i="7"/>
  <c r="BF65" i="7"/>
  <c r="BF66" i="7" s="1"/>
  <c r="BH65" i="7"/>
  <c r="BD65" i="7"/>
  <c r="E69" i="7" s="1"/>
  <c r="BH34" i="7"/>
  <c r="BD34" i="7"/>
  <c r="D69" i="7" s="1"/>
  <c r="BJ10" i="7"/>
  <c r="V12" i="7" s="1"/>
  <c r="D163" i="7" l="1"/>
  <c r="D172" i="7" s="1"/>
  <c r="D159" i="7"/>
  <c r="E163" i="7"/>
  <c r="E172" i="7" s="1"/>
  <c r="E159" i="7"/>
  <c r="S10" i="7"/>
  <c r="R11" i="7" s="1"/>
  <c r="M33" i="6"/>
  <c r="M21" i="6"/>
  <c r="N11" i="4"/>
  <c r="I179" i="7" l="1"/>
  <c r="G16" i="9" s="1"/>
  <c r="D151" i="7"/>
  <c r="N179" i="7" l="1"/>
  <c r="J24" i="6" s="1"/>
  <c r="D149" i="7"/>
  <c r="D168" i="7" s="1"/>
  <c r="B103" i="7"/>
  <c r="D170" i="7" l="1"/>
  <c r="D174" i="7" s="1"/>
  <c r="M45" i="6"/>
  <c r="M43" i="6"/>
  <c r="M41" i="6"/>
  <c r="M37" i="6"/>
  <c r="M39" i="6"/>
  <c r="M38" i="6"/>
  <c r="M31" i="6"/>
  <c r="M20" i="6" l="1"/>
  <c r="B24" i="3"/>
  <c r="J18" i="6" s="1"/>
  <c r="B46" i="8"/>
  <c r="M16" i="6"/>
  <c r="B86" i="8"/>
  <c r="L34" i="5"/>
  <c r="L22" i="5"/>
  <c r="L18" i="5"/>
  <c r="N9" i="4"/>
  <c r="B6" i="8" l="1"/>
  <c r="R49" i="8" l="1"/>
  <c r="B49" i="8" s="1"/>
  <c r="R9" i="8"/>
  <c r="B9" i="8" s="1"/>
  <c r="R89" i="8"/>
  <c r="B89" i="8" s="1"/>
  <c r="E11" i="6" l="1"/>
  <c r="M11" i="6" s="1"/>
  <c r="B6" i="9"/>
  <c r="O151" i="7" l="1"/>
  <c r="N151" i="7"/>
  <c r="M151" i="7"/>
  <c r="L151" i="7"/>
  <c r="K151" i="7"/>
  <c r="J151" i="7"/>
  <c r="I151" i="7"/>
  <c r="H151" i="7"/>
  <c r="G151" i="7"/>
  <c r="F151" i="7"/>
  <c r="E151" i="7"/>
  <c r="C110" i="7"/>
  <c r="C111" i="7" s="1"/>
  <c r="C112" i="7" s="1"/>
  <c r="C113" i="7" s="1"/>
  <c r="C114" i="7" s="1"/>
  <c r="C115" i="7" s="1"/>
  <c r="C116" i="7" s="1"/>
  <c r="C117" i="7" s="1"/>
  <c r="C118" i="7" s="1"/>
  <c r="C119" i="7" s="1"/>
  <c r="C120" i="7" s="1"/>
  <c r="C121" i="7" s="1"/>
  <c r="C122" i="7" s="1"/>
  <c r="C123" i="7" s="1"/>
  <c r="C124" i="7" s="1"/>
  <c r="C125" i="7" s="1"/>
  <c r="M149" i="7" l="1"/>
  <c r="M168" i="7" s="1"/>
  <c r="G149" i="7"/>
  <c r="G168" i="7" s="1"/>
  <c r="O149" i="7"/>
  <c r="O168" i="7" s="1"/>
  <c r="F149" i="7"/>
  <c r="F168" i="7" s="1"/>
  <c r="N149" i="7"/>
  <c r="N168" i="7" s="1"/>
  <c r="E149" i="7"/>
  <c r="E168" i="7" s="1"/>
  <c r="L149" i="7"/>
  <c r="L168" i="7" s="1"/>
  <c r="H149" i="7"/>
  <c r="H168" i="7" s="1"/>
  <c r="I149" i="7"/>
  <c r="I168" i="7" s="1"/>
  <c r="J149" i="7"/>
  <c r="J168" i="7" s="1"/>
  <c r="K149" i="7"/>
  <c r="K168" i="7" s="1"/>
  <c r="F170" i="7" l="1"/>
  <c r="F174" i="7" s="1"/>
  <c r="E179" i="7"/>
  <c r="I170" i="7"/>
  <c r="I174" i="7" s="1"/>
  <c r="J170" i="7"/>
  <c r="J174" i="7" s="1"/>
  <c r="O170" i="7"/>
  <c r="O174" i="7" s="1"/>
  <c r="E170" i="7"/>
  <c r="K170" i="7"/>
  <c r="K174" i="7" s="1"/>
  <c r="L170" i="7"/>
  <c r="L174" i="7" s="1"/>
  <c r="G170" i="7"/>
  <c r="G174" i="7" s="1"/>
  <c r="M170" i="7"/>
  <c r="M174" i="7" s="1"/>
  <c r="H170" i="7"/>
  <c r="H174" i="7" s="1"/>
  <c r="N170" i="7"/>
  <c r="N174" i="7" s="1"/>
  <c r="G179" i="7" l="1"/>
  <c r="E174" i="7"/>
  <c r="L16" i="9" l="1"/>
  <c r="M9" i="6"/>
  <c r="B6" i="6"/>
  <c r="I21" i="9" l="1"/>
  <c r="I22" i="9"/>
  <c r="I20" i="9"/>
  <c r="I23" i="9"/>
  <c r="I25" i="9"/>
  <c r="B2" i="5"/>
  <c r="B6" i="4"/>
</calcChain>
</file>

<file path=xl/comments1.xml><?xml version="1.0" encoding="utf-8"?>
<comments xmlns="http://schemas.openxmlformats.org/spreadsheetml/2006/main">
  <authors>
    <author>Thomas Kender</author>
  </authors>
  <commentList>
    <comment ref="J11" authorId="0">
      <text>
        <r>
          <rPr>
            <b/>
            <sz val="9"/>
            <color indexed="81"/>
            <rFont val="Tahoma"/>
            <family val="2"/>
          </rPr>
          <t>Thomas Kender:</t>
        </r>
        <r>
          <rPr>
            <sz val="9"/>
            <color indexed="81"/>
            <rFont val="Tahoma"/>
            <family val="2"/>
          </rPr>
          <t xml:space="preserve">
ISO-NE Pool Transmission Facility Node entered on tab 'Part IV'.</t>
        </r>
      </text>
    </comment>
    <comment ref="J51" authorId="0">
      <text>
        <r>
          <rPr>
            <b/>
            <sz val="9"/>
            <color indexed="81"/>
            <rFont val="Tahoma"/>
            <family val="2"/>
          </rPr>
          <t>Thomas Kender:</t>
        </r>
        <r>
          <rPr>
            <sz val="9"/>
            <color indexed="81"/>
            <rFont val="Tahoma"/>
            <family val="2"/>
          </rPr>
          <t xml:space="preserve">
ISO-NE Pool Transmission Facility Node entered on tab 'Part IV'.</t>
        </r>
      </text>
    </comment>
    <comment ref="J91" authorId="0">
      <text>
        <r>
          <rPr>
            <b/>
            <sz val="9"/>
            <color indexed="81"/>
            <rFont val="Tahoma"/>
            <family val="2"/>
          </rPr>
          <t>Thomas Kender:</t>
        </r>
        <r>
          <rPr>
            <sz val="9"/>
            <color indexed="81"/>
            <rFont val="Tahoma"/>
            <family val="2"/>
          </rPr>
          <t xml:space="preserve">
ISO-NE Pool Transmission Facility Node entered on tab 'Part IV'.</t>
        </r>
      </text>
    </comment>
  </commentList>
</comments>
</file>

<file path=xl/sharedStrings.xml><?xml version="1.0" encoding="utf-8"?>
<sst xmlns="http://schemas.openxmlformats.org/spreadsheetml/2006/main" count="1272" uniqueCount="341">
  <si>
    <t>Part I</t>
  </si>
  <si>
    <t>Guidelines and Instructions</t>
  </si>
  <si>
    <t>Certification, Project and Pricing Data (CPPD)</t>
  </si>
  <si>
    <t>Part I (continued)</t>
  </si>
  <si>
    <t>Validation Tables and Data</t>
  </si>
  <si>
    <t>ISO NE Load Zones</t>
  </si>
  <si>
    <t>4001 .Z.MAINE</t>
  </si>
  <si>
    <t>4002 .Z.NEWHAMPSHIRE</t>
  </si>
  <si>
    <t>4003 .Z.VERMONT</t>
  </si>
  <si>
    <t>4004 .Z.CONNECTICUT</t>
  </si>
  <si>
    <t>4005 .Z.RHODEISLAND</t>
  </si>
  <si>
    <t>4006 .Z.SEMASS</t>
  </si>
  <si>
    <t>4007 .Z.WCMASS</t>
  </si>
  <si>
    <t>4008 .Z.NEMASSBOST</t>
  </si>
  <si>
    <t>External Interface</t>
  </si>
  <si>
    <t>Version</t>
  </si>
  <si>
    <t>Title</t>
  </si>
  <si>
    <t>Contact Information For Project</t>
  </si>
  <si>
    <t>Mailing Address</t>
  </si>
  <si>
    <t>Courier Address
(If Different)</t>
  </si>
  <si>
    <t xml:space="preserve">Part II </t>
  </si>
  <si>
    <t>Bid and Contact Information</t>
  </si>
  <si>
    <t>Bidder Name</t>
  </si>
  <si>
    <t>Bid Form</t>
  </si>
  <si>
    <t>Part VI (a)</t>
  </si>
  <si>
    <t>Part VI (b)</t>
  </si>
  <si>
    <t>Part VI (c)</t>
  </si>
  <si>
    <t>Part VII</t>
  </si>
  <si>
    <t>ISO-NE Forward Capacity Market</t>
  </si>
  <si>
    <t>Summer</t>
  </si>
  <si>
    <t>Winter</t>
  </si>
  <si>
    <t>MW</t>
  </si>
  <si>
    <t>If yes, please explain:</t>
  </si>
  <si>
    <t>Resource Type</t>
  </si>
  <si>
    <t>June</t>
  </si>
  <si>
    <t>20xx</t>
  </si>
  <si>
    <t>May</t>
  </si>
  <si>
    <t>MW of Expected Qualified Capacity</t>
  </si>
  <si>
    <t>For evaluation purposes, the term is assumed to start on the first day of the first full calendar month beginning on or after the proposed Effective Date, as shown to the right:</t>
  </si>
  <si>
    <t xml:space="preserve"> MWh</t>
  </si>
  <si>
    <t>%</t>
  </si>
  <si>
    <t>Project Site/Location:</t>
  </si>
  <si>
    <t>Street</t>
  </si>
  <si>
    <t>City</t>
  </si>
  <si>
    <t>State/Prv</t>
  </si>
  <si>
    <t>Zip</t>
  </si>
  <si>
    <t>Proposed Interconnection Point</t>
  </si>
  <si>
    <t>Project Status Types</t>
  </si>
  <si>
    <t xml:space="preserve">Guaranteed Commercial Operation Date </t>
  </si>
  <si>
    <t>Earliest Effective Date</t>
  </si>
  <si>
    <t>Latest Effective Date</t>
  </si>
  <si>
    <t>Maximum Nameplate (MW or MWh/h)</t>
  </si>
  <si>
    <t>MWh/hr</t>
  </si>
  <si>
    <t>Part IV (a)</t>
  </si>
  <si>
    <t xml:space="preserve"> </t>
  </si>
  <si>
    <t>Period</t>
  </si>
  <si>
    <t>EXPECTED HOURLY GENERATION in MW - 12 Months by 24 Hours For Representative Day For Each Month</t>
  </si>
  <si>
    <t>HE</t>
  </si>
  <si>
    <t>Jan</t>
  </si>
  <si>
    <t>Feb</t>
  </si>
  <si>
    <t>Mar</t>
  </si>
  <si>
    <t>Apr</t>
  </si>
  <si>
    <t>Jun</t>
  </si>
  <si>
    <t>Jul</t>
  </si>
  <si>
    <t>Aug</t>
  </si>
  <si>
    <t>Sep</t>
  </si>
  <si>
    <t>Oct</t>
  </si>
  <si>
    <t>Nov</t>
  </si>
  <si>
    <t>Dec</t>
  </si>
  <si>
    <t>Part V (b-1)</t>
  </si>
  <si>
    <t>HOURLY DELIVERY in MW - 12 Months by 24 Hours For Representative Day For Each Month</t>
  </si>
  <si>
    <t>Part V (b-2)</t>
  </si>
  <si>
    <t>Part V (c)</t>
  </si>
  <si>
    <t>MONTHLY ADJUSTMENT FACTORS AS PERCENTAGE OF EXPECTED PRODUCTION</t>
  </si>
  <si>
    <t>Enter factors in decimal format, where 1 equals no adjustment (i.e. a decrease of 2% should be entered as 0.98)</t>
  </si>
  <si>
    <t>Year</t>
  </si>
  <si>
    <t>IMPORTANT: These factors are for specific months and calendar years.  The first entry must coincide with the project start date.</t>
  </si>
  <si>
    <t>Part V (informational)</t>
  </si>
  <si>
    <t>Average Number of Weekdays</t>
  </si>
  <si>
    <t>Average Number of Weekend Days</t>
  </si>
  <si>
    <t>Average Days</t>
  </si>
  <si>
    <t>Monthly Generation and Delivery Summary (MWh)</t>
  </si>
  <si>
    <t>Monthly Performance Hours  (prior to monthly adjustment factors)</t>
  </si>
  <si>
    <t>Gen</t>
  </si>
  <si>
    <t>Del</t>
  </si>
  <si>
    <t>Monthly Non-Performance Peak Hours (prior to monthly adjustment factors)</t>
  </si>
  <si>
    <t>Monthly Off-Peak Hours (prior to monthly adjustment factors)</t>
  </si>
  <si>
    <t>Total Monthly Energy (prior to monthly adjustment factors)</t>
  </si>
  <si>
    <t>Monthly Balance Check</t>
  </si>
  <si>
    <t>G-D</t>
  </si>
  <si>
    <t>Total Annual Energy and Capacity Factor (prior to monthly adjustment factors)</t>
  </si>
  <si>
    <t>Performance Hours</t>
  </si>
  <si>
    <t>All Peak Hours</t>
  </si>
  <si>
    <t>Off-Peak Hours</t>
  </si>
  <si>
    <t>All Hours</t>
  </si>
  <si>
    <t>AnnCapFac</t>
  </si>
  <si>
    <t>Del. Eff.</t>
  </si>
  <si>
    <t>Generation</t>
  </si>
  <si>
    <t>Delivery</t>
  </si>
  <si>
    <t>PH Delivery to Total</t>
  </si>
  <si>
    <t>Sum for HE 1-7, 24 (Weekday Off Peak)</t>
  </si>
  <si>
    <t>Sum HE 1-24 (Weekend/Holiday)</t>
  </si>
  <si>
    <t>Sum HE 1-24 (Weekdays)</t>
  </si>
  <si>
    <t xml:space="preserve">Part VIII </t>
  </si>
  <si>
    <t>Emissions Data</t>
  </si>
  <si>
    <t>First Contract Year Energy Production</t>
  </si>
  <si>
    <t>Expected Project Emissions</t>
  </si>
  <si>
    <t>CO</t>
  </si>
  <si>
    <t>Average Rate</t>
  </si>
  <si>
    <t>lb/MWh</t>
  </si>
  <si>
    <t>Annual Emissions</t>
  </si>
  <si>
    <t>ton/year</t>
  </si>
  <si>
    <t>Pricing Information</t>
  </si>
  <si>
    <t>Project Title</t>
  </si>
  <si>
    <t>Energy Price</t>
  </si>
  <si>
    <t>REC Price</t>
  </si>
  <si>
    <t>Contract Year</t>
  </si>
  <si>
    <t>$/MWh</t>
  </si>
  <si>
    <t>$/REC</t>
  </si>
  <si>
    <t>Peak Hours</t>
  </si>
  <si>
    <t>Notes:</t>
  </si>
  <si>
    <t>Representative</t>
  </si>
  <si>
    <t>Signature of Bidder or Authorized</t>
  </si>
  <si>
    <t>Date Signed</t>
  </si>
  <si>
    <t>Bidder or Bidder's</t>
  </si>
  <si>
    <t>Is the Buyer's Percentage Entitlement scalable downward in the event that acceptance of the full amount offered would result in exceedance of the target procurement amount?</t>
  </si>
  <si>
    <t>What is the minimum Buyer's Percentage Entitlement acceptable ?</t>
  </si>
  <si>
    <t>Project Name</t>
  </si>
  <si>
    <t>Bid Structure</t>
  </si>
  <si>
    <t>Sum for Weekday HE 15-21 ("Performance Hours")</t>
  </si>
  <si>
    <t>Sum Weekday HE 8-14, 22-23 (Peak, Non-Performance)</t>
  </si>
  <si>
    <t>Bidder Representative's</t>
  </si>
  <si>
    <t xml:space="preserve">Storage Included </t>
  </si>
  <si>
    <t>Storage (Net)</t>
  </si>
  <si>
    <t>This table is calculated from Part V(a-1) and Part V(b-1)</t>
  </si>
  <si>
    <t>HOURLY STORAGE ENERGY FLOW in MW - 12 Months by 24 Hours For Representative Day For Each Month</t>
  </si>
  <si>
    <t>Chg</t>
  </si>
  <si>
    <t>Dischg</t>
  </si>
  <si>
    <t>Efficiency</t>
  </si>
  <si>
    <r>
      <t>SO</t>
    </r>
    <r>
      <rPr>
        <vertAlign val="subscript"/>
        <sz val="12"/>
        <rFont val="Times New Roman"/>
        <family val="1"/>
      </rPr>
      <t>2</t>
    </r>
  </si>
  <si>
    <r>
      <t>NO</t>
    </r>
    <r>
      <rPr>
        <vertAlign val="subscript"/>
        <sz val="12"/>
        <rFont val="Times New Roman"/>
        <family val="1"/>
      </rPr>
      <t>X</t>
    </r>
  </si>
  <si>
    <r>
      <t>PM</t>
    </r>
    <r>
      <rPr>
        <vertAlign val="subscript"/>
        <sz val="12"/>
        <rFont val="Times New Roman"/>
        <family val="1"/>
      </rPr>
      <t>2.5</t>
    </r>
  </si>
  <si>
    <r>
      <t>CO</t>
    </r>
    <r>
      <rPr>
        <vertAlign val="subscript"/>
        <sz val="12"/>
        <rFont val="Times New Roman"/>
        <family val="1"/>
      </rPr>
      <t xml:space="preserve">2 </t>
    </r>
    <r>
      <rPr>
        <sz val="12"/>
        <rFont val="Times New Roman"/>
        <family val="1"/>
      </rPr>
      <t>Equivalent</t>
    </r>
  </si>
  <si>
    <t xml:space="preserve">Project Name </t>
  </si>
  <si>
    <t>Status of Project</t>
  </si>
  <si>
    <t>Has the Project completed the ISO-NE Preliminary Overlapping Impact Studies, identified the needed upgrades, and included these upgrades as part of your bid?</t>
  </si>
  <si>
    <t>Provide the MW of expected qualified capacity and the first Capacity Commitment Period if the Project will have a Capacity Supply Obligation:</t>
  </si>
  <si>
    <t>Status of Project:</t>
  </si>
  <si>
    <t>New Project</t>
  </si>
  <si>
    <t>Proposed Expansion of Existing Project</t>
  </si>
  <si>
    <t>This table is calculated from Part V(a-2) and Part V(b-2)</t>
  </si>
  <si>
    <t>(for proposal with multiple resources, scale down is same % across all resources)</t>
  </si>
  <si>
    <t>Buyers' Percentage Entitlement of Project Output</t>
  </si>
  <si>
    <t xml:space="preserve">Contract Maximum Amount </t>
  </si>
  <si>
    <t>Cells with Contents</t>
  </si>
  <si>
    <t>Max Term</t>
  </si>
  <si>
    <t>Monthly Storage Flows (MWh)</t>
  </si>
  <si>
    <t>Charge</t>
  </si>
  <si>
    <t>Discharge</t>
  </si>
  <si>
    <t>Net Loss</t>
  </si>
  <si>
    <t>Part V (d-1) (Informational)</t>
  </si>
  <si>
    <t>Part V (d-2) (Informational)</t>
  </si>
  <si>
    <t>Average  Days used to convert hourly profiles into monthly and annual amounts</t>
  </si>
  <si>
    <t>Validation and Conversion Assumptions and Calculations</t>
  </si>
  <si>
    <t xml:space="preserve">  Ratio</t>
  </si>
  <si>
    <t>Part V (informational, continued)</t>
  </si>
  <si>
    <t>Daily Generation and Delivery Prior to Monthly Adjustment Factors (MWh/day)</t>
  </si>
  <si>
    <t>This percentage will be treated as the Minimum Percentage Delivery Commitment for Proposals including Paired and Co-Located Storage.</t>
  </si>
  <si>
    <t>Part V (a)</t>
  </si>
  <si>
    <t>All Days</t>
  </si>
  <si>
    <t>Name</t>
  </si>
  <si>
    <t>Telephone Number</t>
  </si>
  <si>
    <t>Fax Number</t>
  </si>
  <si>
    <t>E-mail Address</t>
  </si>
  <si>
    <t>Primary Contact Information</t>
  </si>
  <si>
    <t>Secondary Contact Information</t>
  </si>
  <si>
    <t>Error Message</t>
  </si>
  <si>
    <t>Pricing Node (ISO-NE PTF Node)</t>
  </si>
  <si>
    <t>ISO New England Load Zone for Proposed Pricing Node</t>
  </si>
  <si>
    <t>Use this table to show expected generation for all days.</t>
  </si>
  <si>
    <t>Weekdays</t>
  </si>
  <si>
    <t>Use this table to show net energy delivery to grid for weekdays including the effects of Energy Storage.  Note that the amounts entered for Performance Hours (HE 15 through HE 21) will be used to establish the Minimum Percentage Delivery Commitment.</t>
  </si>
  <si>
    <t xml:space="preserve">Use this table to show net energy delivery to grid for weekend days including the effects of Energy Storage. </t>
  </si>
  <si>
    <t>1)  Peak Hours are defined as hours ending 8 through 23 E.P.T. (Eastern Prevailing Time) on weekdays. Off Peak is defined as all other hours.</t>
  </si>
  <si>
    <t>First Capacity Commitment Period Beginning</t>
  </si>
  <si>
    <t>Weekend Days</t>
  </si>
  <si>
    <t>Start Date (if New/Modified is ESTcod)</t>
  </si>
  <si>
    <t>Minimum Nameplate (MW or MWh/h)</t>
  </si>
  <si>
    <t>For Long Term Contract Proposals Under Long-Term Contracting Standard</t>
  </si>
  <si>
    <t>Resource Type:</t>
  </si>
  <si>
    <t>Does the Proposed Project have a Capacity Supply Obligation in the ISO-NE Forward Capacity Market?</t>
  </si>
  <si>
    <t>If the Proposed Project does not have a Capacity Supply Obligation, does Seller intend for it to qualify for one in a future Forward Capacity Auction?</t>
  </si>
  <si>
    <t>Term (Yrs):</t>
  </si>
  <si>
    <t>&gt; 15yrs Requires PUC Approval, per the requirement of Section 2.2.2.4.</t>
  </si>
  <si>
    <r>
      <rPr>
        <i/>
        <sz val="12"/>
        <rFont val="Times New Roman"/>
        <family val="1"/>
      </rPr>
      <t>If proposal reflects a proposed modification to an existing project, Part IV shoul</t>
    </r>
    <r>
      <rPr>
        <i/>
        <sz val="12"/>
        <color theme="1"/>
        <rFont val="Times New Roman"/>
        <family val="1"/>
      </rPr>
      <t>d only provide information for the incremental capacity offered.</t>
    </r>
  </si>
  <si>
    <t>Energy Pricing</t>
  </si>
  <si>
    <t>Term (years)</t>
  </si>
  <si>
    <t>Eligible Facility Summary Information</t>
  </si>
  <si>
    <t>(for new facility or proposed modification)</t>
  </si>
  <si>
    <t>(Eligible Facility)</t>
  </si>
  <si>
    <t>Average NERC Holiday</t>
  </si>
  <si>
    <t>Sum of Generation HE 1-7, 24</t>
  </si>
  <si>
    <t>Sum of Generation HE 8-23</t>
  </si>
  <si>
    <t>Sum of Generation HE 1-24</t>
  </si>
  <si>
    <t>Generation Conversion Prior to Monthly Adjustment Factors ( Daily MWh/day)</t>
  </si>
  <si>
    <t>Monthly Generation Summary (MWh)</t>
  </si>
  <si>
    <t>Average Monthly On-Peak Generation (prior to monthly adjustment factors)</t>
  </si>
  <si>
    <t>Average Monthly Off-Peak Generation (prior to monthly adjustment factors)</t>
  </si>
  <si>
    <t>Total Generation (prior to monthly adjustment factors)</t>
  </si>
  <si>
    <t>On-Peak Hours</t>
  </si>
  <si>
    <r>
      <t>Generation</t>
    </r>
    <r>
      <rPr>
        <sz val="10"/>
        <color theme="1"/>
        <rFont val="Times New Roman"/>
        <family val="1"/>
      </rPr>
      <t xml:space="preserve"> (MWh)</t>
    </r>
  </si>
  <si>
    <t>(used to provide warning if entered proposal year is outside of expected range)</t>
  </si>
  <si>
    <t>Part V (a) (i)</t>
  </si>
  <si>
    <t>Representative Deliveries in Representative Year</t>
  </si>
  <si>
    <r>
      <t xml:space="preserve">     </t>
    </r>
    <r>
      <rPr>
        <b/>
        <u/>
        <sz val="12"/>
        <color theme="1"/>
        <rFont val="Times New Roman"/>
        <family val="1"/>
      </rPr>
      <t>JANUARY</t>
    </r>
  </si>
  <si>
    <t>Month</t>
  </si>
  <si>
    <t>Sat</t>
  </si>
  <si>
    <t>Sun</t>
  </si>
  <si>
    <t>Mon</t>
  </si>
  <si>
    <t>Wed</t>
  </si>
  <si>
    <t>Fri</t>
  </si>
  <si>
    <t>Avg</t>
  </si>
  <si>
    <r>
      <t xml:space="preserve">     </t>
    </r>
    <r>
      <rPr>
        <b/>
        <u/>
        <sz val="12"/>
        <color theme="1"/>
        <rFont val="Times New Roman"/>
        <family val="1"/>
      </rPr>
      <t>FEBRUARY</t>
    </r>
  </si>
  <si>
    <r>
      <t xml:space="preserve">     </t>
    </r>
    <r>
      <rPr>
        <b/>
        <u/>
        <sz val="12"/>
        <color theme="1"/>
        <rFont val="Times New Roman"/>
        <family val="1"/>
      </rPr>
      <t>MARCH</t>
    </r>
  </si>
  <si>
    <r>
      <t xml:space="preserve">     </t>
    </r>
    <r>
      <rPr>
        <b/>
        <u/>
        <sz val="12"/>
        <color theme="1"/>
        <rFont val="Times New Roman"/>
        <family val="1"/>
      </rPr>
      <t>APRIL</t>
    </r>
  </si>
  <si>
    <r>
      <t xml:space="preserve">     </t>
    </r>
    <r>
      <rPr>
        <b/>
        <u/>
        <sz val="12"/>
        <color theme="1"/>
        <rFont val="Times New Roman"/>
        <family val="1"/>
      </rPr>
      <t>MAY</t>
    </r>
  </si>
  <si>
    <r>
      <t xml:space="preserve">     </t>
    </r>
    <r>
      <rPr>
        <b/>
        <u/>
        <sz val="12"/>
        <color theme="1"/>
        <rFont val="Times New Roman"/>
        <family val="1"/>
      </rPr>
      <t>JUNE</t>
    </r>
  </si>
  <si>
    <r>
      <t xml:space="preserve">     </t>
    </r>
    <r>
      <rPr>
        <b/>
        <u/>
        <sz val="12"/>
        <color theme="1"/>
        <rFont val="Times New Roman"/>
        <family val="1"/>
      </rPr>
      <t>JULY</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</si>
  <si>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</si>
  <si>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</si>
  <si>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</si>
  <si>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</si>
  <si>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</si>
  <si>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Data Entry:</t>
  </si>
  <si>
    <t>VLOOKUP</t>
  </si>
  <si>
    <t>Weekday</t>
  </si>
  <si>
    <t>DayofWeek</t>
  </si>
  <si>
    <t>Tues</t>
  </si>
  <si>
    <t>Thur</t>
  </si>
  <si>
    <t>Enter Representative Year:</t>
  </si>
  <si>
    <t>Latitude:</t>
  </si>
  <si>
    <t>Longitude:</t>
  </si>
  <si>
    <t>Biennial Delivery Requirement:</t>
  </si>
  <si>
    <t>Biennial Delivery Requirement</t>
  </si>
  <si>
    <t>MWh</t>
  </si>
  <si>
    <t>Obligation, per Section 4.9 of the PPA, for any two consecutive Contract Years.</t>
  </si>
  <si>
    <t>Hourly Profile</t>
  </si>
  <si>
    <t>Representative Generation Production in Representative Year</t>
  </si>
  <si>
    <t xml:space="preserve">   Hourly Generation Profile in Part V(a)(i)&gt;&gt;&gt;&gt;</t>
  </si>
  <si>
    <t xml:space="preserve">     Hourly Storage Profile in Part V(a)(ii)&gt;&gt;&gt;&gt;</t>
  </si>
  <si>
    <t>Off-Pk</t>
  </si>
  <si>
    <t>On-Peak</t>
  </si>
  <si>
    <r>
      <t>EXPECTED HOURLY GENERATION in MW (</t>
    </r>
    <r>
      <rPr>
        <b/>
        <i/>
        <sz val="12"/>
        <color theme="1"/>
        <rFont val="Times New Roman"/>
        <family val="1"/>
      </rPr>
      <t>averaged</t>
    </r>
    <r>
      <rPr>
        <b/>
        <sz val="12"/>
        <color theme="1"/>
        <rFont val="Times New Roman"/>
        <family val="1"/>
      </rPr>
      <t>) - 12 Months by 24 Hours For Representative Day For Each Month</t>
    </r>
  </si>
  <si>
    <t>Charging</t>
  </si>
  <si>
    <t>Discharging</t>
  </si>
  <si>
    <t>Representative Energy Storage Charging/Discharging Schedule in Representative Year</t>
  </si>
  <si>
    <t>Part V (a -1)  -  (with Energy Storage)</t>
  </si>
  <si>
    <t>Part V (a-2)</t>
  </si>
  <si>
    <t>Operational Information - Energy Storage Charging/Discharging Schedule</t>
  </si>
  <si>
    <t xml:space="preserve">This table is calculated from data entry in Part V(a)(ii).  You must insert an Hourly Profile, two sections to the right.  </t>
  </si>
  <si>
    <r>
      <t>HOURLY STORAGE ENERGY FLOW in MW (</t>
    </r>
    <r>
      <rPr>
        <b/>
        <i/>
        <sz val="12"/>
        <color theme="1"/>
        <rFont val="Times New Roman"/>
        <family val="1"/>
      </rPr>
      <t>averaged</t>
    </r>
    <r>
      <rPr>
        <b/>
        <sz val="12"/>
        <color theme="1"/>
        <rFont val="Times New Roman"/>
        <family val="1"/>
      </rPr>
      <t>) - 12 Months by 24 Hours For Representative Day For Each Month</t>
    </r>
  </si>
  <si>
    <t xml:space="preserve">You must insert an Hourly Profile, to the right in Part V(a)(i).  This table will be populated automatically.  </t>
  </si>
  <si>
    <t xml:space="preserve">This table is calculated from Part V(a-1) and Part V(a-2).  </t>
  </si>
  <si>
    <t>Generation and Delivery Conversion Prior to Monthly Adjustment Factors ( Daily MWh/day)</t>
  </si>
  <si>
    <t>Sum of HE 1-7, 24</t>
  </si>
  <si>
    <t>Sum of  HE 8-23</t>
  </si>
  <si>
    <t>Sum of  HE 1-24</t>
  </si>
  <si>
    <t>Average Monthly On-Peak Period (prior to monthly adjustment factors)</t>
  </si>
  <si>
    <t>Average Monthly Off-Peak Period (prior to monthly adjustment factors)</t>
  </si>
  <si>
    <r>
      <t>Delivery</t>
    </r>
    <r>
      <rPr>
        <sz val="10"/>
        <color theme="1"/>
        <rFont val="Times New Roman"/>
        <family val="1"/>
      </rPr>
      <t xml:space="preserve"> (MWh)</t>
    </r>
  </si>
  <si>
    <r>
      <t xml:space="preserve">Storage </t>
    </r>
    <r>
      <rPr>
        <sz val="10"/>
        <color theme="1"/>
        <rFont val="Times New Roman"/>
        <family val="1"/>
      </rPr>
      <t>(Net -MWh)</t>
    </r>
  </si>
  <si>
    <t>Data Entry</t>
  </si>
  <si>
    <t>Bid Overview and Bid Fee</t>
  </si>
  <si>
    <t>Part III (a)</t>
  </si>
  <si>
    <t>Part III (b)</t>
  </si>
  <si>
    <t>Bidder Representative</t>
  </si>
  <si>
    <t>Bid Proposals</t>
  </si>
  <si>
    <t>Bid #</t>
  </si>
  <si>
    <r>
      <rPr>
        <i/>
        <u/>
        <sz val="10"/>
        <color rgb="FFFF0000"/>
        <rFont val="Times New Roman"/>
        <family val="1"/>
      </rPr>
      <t>For the Bid Fee Calculation to follow</t>
    </r>
    <r>
      <rPr>
        <i/>
        <sz val="10"/>
        <color rgb="FFFF0000"/>
        <rFont val="Times New Roman"/>
        <family val="1"/>
      </rPr>
      <t>:  Enter additional Bid Proposals below.  Include the Nameplate Capacity and the CPPD File Location for each specific additional Bid Proposal.</t>
    </r>
  </si>
  <si>
    <t>Additional Pricing Offers (at $25,000/bid):</t>
  </si>
  <si>
    <t>Total Bid Fee Payment Amount:</t>
  </si>
  <si>
    <t>Additional Bids</t>
  </si>
  <si>
    <t>Bid Fee Instructions</t>
  </si>
  <si>
    <r>
      <t xml:space="preserve">     CPPD  </t>
    </r>
    <r>
      <rPr>
        <i/>
        <sz val="12"/>
        <color theme="1"/>
        <rFont val="Times New Roman"/>
        <family val="1"/>
      </rPr>
      <t>(Excel)</t>
    </r>
    <r>
      <rPr>
        <sz val="12"/>
        <color theme="1"/>
        <rFont val="Times New Roman"/>
        <family val="1"/>
      </rPr>
      <t xml:space="preserve">  Filename</t>
    </r>
  </si>
  <si>
    <t>OR</t>
  </si>
  <si>
    <t>Indexed Below</t>
  </si>
  <si>
    <t>Day Ahead LMP</t>
  </si>
  <si>
    <t>If the proposed Contract Term is for more than 20 years, please explain pricing structure for the additional years in this section below:</t>
  </si>
  <si>
    <t>Enter Representative Hourly Charging (-) and Discharging (+) Schedule</t>
  </si>
  <si>
    <t xml:space="preserve">Part V (a) (ii)  -  Energy Storage </t>
  </si>
  <si>
    <t>Part IV (b)</t>
  </si>
  <si>
    <t>Energy Storage Facility Summary Information</t>
  </si>
  <si>
    <t>Paired and Co-Located Energy Storage Specifications</t>
  </si>
  <si>
    <t>Storage Capacity</t>
  </si>
  <si>
    <t>Maximum Discharge Rate</t>
  </si>
  <si>
    <t xml:space="preserve"> MW</t>
  </si>
  <si>
    <t>Output/Input Cycle Efficiency</t>
  </si>
  <si>
    <t>Energy Storage Technology:</t>
  </si>
  <si>
    <t>Calculated Storage Efficiency (from Part V (with Storage)):</t>
  </si>
  <si>
    <r>
      <t xml:space="preserve">HOURLY DELIVERY in MW </t>
    </r>
    <r>
      <rPr>
        <b/>
        <i/>
        <sz val="12"/>
        <color theme="1"/>
        <rFont val="Times New Roman"/>
        <family val="1"/>
      </rPr>
      <t>(Averaged)</t>
    </r>
    <r>
      <rPr>
        <b/>
        <sz val="12"/>
        <color theme="1"/>
        <rFont val="Times New Roman"/>
        <family val="1"/>
      </rPr>
      <t xml:space="preserve"> - 12 Months by 24 Hours For Representative Day For Each Month</t>
    </r>
  </si>
  <si>
    <t>Part V (b)</t>
  </si>
  <si>
    <t xml:space="preserve">This table is calculated from either Part V(a) or Part V(a)(i).  </t>
  </si>
  <si>
    <t xml:space="preserve">If you will be inserting an Hourly Profile, due so to the right.  If you are not providing an Hourly Profile, then use this table by inserting expected generation for 12 Months by 24 Hours.  Table Part V (b) below will be populated automatically. </t>
  </si>
  <si>
    <t>Maximum Charge Rate (enter as a negative value)</t>
  </si>
  <si>
    <t>Energy Storage Validations</t>
  </si>
  <si>
    <t xml:space="preserve">Part V (a) (iii)  -  Generation with Energy Storage Combined </t>
  </si>
  <si>
    <t xml:space="preserve">Verification of Hourly Net Deliver of Generation Project Paired and Co-Located with Energy Storage </t>
  </si>
  <si>
    <t xml:space="preserve">Representative Yearly Number of Hours where forecasted schedules for generation, in conjunction with Energy Storage, create a negative Net Delivery: </t>
  </si>
  <si>
    <t>Hours scheduled with Negative Net Delivery.</t>
  </si>
  <si>
    <t>Hours above Maximum Discharge Rate</t>
  </si>
  <si>
    <t>Hours below Maximum Charge Rate</t>
  </si>
  <si>
    <t>Representative Year</t>
  </si>
  <si>
    <t>Monthly</t>
  </si>
  <si>
    <t>If the Proposed Project is Paired and Co-Located with Energy Storage, does the expected Capacity Supply Obligation reflect any effects from the proposed storage component?</t>
  </si>
  <si>
    <t xml:space="preserve">Representative Yearly Number of Hours where forecasted schedules for Energy Storage charging/discharging exceed the Storage Capacity: </t>
  </si>
  <si>
    <t xml:space="preserve">Verification of the Storage Capacity (MWh) for the Co-Located Energy Storage </t>
  </si>
  <si>
    <t xml:space="preserve">Part V (a) (iv)  -  Generation with Energy Storage Combined </t>
  </si>
  <si>
    <t>Pricing</t>
  </si>
  <si>
    <t>Option</t>
  </si>
  <si>
    <t>2)  Pricing for Energy and for RECs must closely align with relative market value of those products.</t>
  </si>
  <si>
    <t xml:space="preserve">   Based on all listed Bid Proposals in the table above.</t>
  </si>
  <si>
    <t>Net Generating Capability of Eligible Facility (Nameplate Capacity)</t>
  </si>
  <si>
    <t>Percent relative to entire Project, not Seller's entitlement if part owner.</t>
  </si>
  <si>
    <t>Verification section - Not for Data Entry!</t>
  </si>
  <si>
    <t>Proposal Certification and Authorization  (Appendix B.1)</t>
  </si>
  <si>
    <t>Bid Price Verification</t>
  </si>
  <si>
    <t>Peak</t>
  </si>
  <si>
    <t>OffPeak</t>
  </si>
  <si>
    <t>REC</t>
  </si>
  <si>
    <t>Eligible Facility Location</t>
  </si>
  <si>
    <t>Appendix B - Section 1</t>
  </si>
  <si>
    <t>Contract Amount (MW)</t>
  </si>
  <si>
    <t>What is the Projects maximum Contract Amount ?</t>
  </si>
  <si>
    <t>These Bid Proposals will be included on a Primary Bid Fee Summary?</t>
  </si>
  <si>
    <t>The Energy Storage schedule provided in Part V (with Storage) will be analyzed to verify compliance with the maximum charging rate, maximum discharging rate, potential for exceeding storage capacity,and combined hourly scheduled negative net deliveries.</t>
  </si>
  <si>
    <t>No</t>
  </si>
  <si>
    <r>
      <t xml:space="preserve">Use additional CPPD spreadsheet(s) if submitting more than three pricing proposals for this project, or offering different project size, technology type, production/delivery profile, in-service date , or delivery location. </t>
    </r>
    <r>
      <rPr>
        <b/>
        <i/>
        <sz val="10"/>
        <color rgb="FFFF0000"/>
        <rFont val="Times New Roman"/>
        <family val="1"/>
      </rPr>
      <t xml:space="preserve"> If submitting more then 3 proposals you may change the Bid #s [cells(E22:E24)].</t>
    </r>
  </si>
  <si>
    <t>Initial Proposal Bid Fee:</t>
  </si>
  <si>
    <t>Do the listed Bid Proposals include a Conforming Proposal?</t>
  </si>
  <si>
    <r>
      <rPr>
        <sz val="11"/>
        <color theme="1"/>
        <rFont val="Times New Roman"/>
        <family val="1"/>
      </rPr>
      <t>(20 MW  ≤ Conforming Proposal ≤  200MW)</t>
    </r>
    <r>
      <rPr>
        <i/>
        <sz val="10"/>
        <color theme="1"/>
        <rFont val="Times New Roman"/>
        <family val="1"/>
      </rPr>
      <t xml:space="preserve">  Obligation, per Section 2.2.2.5 of the RFP.</t>
    </r>
  </si>
  <si>
    <r>
      <rPr>
        <sz val="12"/>
        <color theme="1"/>
        <rFont val="Times New Roman"/>
        <family val="1"/>
      </rPr>
      <t>09/04/2018</t>
    </r>
  </si>
</sst>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7" formatCode="&quot;$&quot;#,##0.00_);\(&quot;$&quot;#,##0.00\)"/>
    <numFmt numFmtId="43" formatCode="_(* #,##0.00_);_(* \(#,##0.00\);_(* &quot;-&quot;??_);_(@_)"/>
    <numFmt numFmtId="164" formatCode="mm/dd/yyyy;@"/>
    <numFmt numFmtId="165" formatCode="0_);\(0\)"/>
    <numFmt numFmtId="166" formatCode="00000"/>
    <numFmt numFmtId="167" formatCode="mmm\-yyyy"/>
    <numFmt numFmtId="168" formatCode="0.000_);\(0.000\)"/>
    <numFmt numFmtId="169" formatCode="0.0%"/>
    <numFmt numFmtId="170" formatCode="0.00_);\(0.00\)"/>
    <numFmt numFmtId="171" formatCode="0.000"/>
    <numFmt numFmtId="172" formatCode="#,##0.0_);\(#,##0.0\)"/>
    <numFmt numFmtId="173" formatCode="#,##0.000_);\(#,##0.000\)"/>
    <numFmt numFmtId="174" formatCode="0.0"/>
    <numFmt numFmtId="175" formatCode="#,##0\ &quot;MWh&quot;"/>
    <numFmt numFmtId="176" formatCode="0.00%\ &quot;Delivery Efficiency&quot;"/>
    <numFmt numFmtId="177" formatCode="0\ &quot;MW&quot;"/>
    <numFmt numFmtId="178" formatCode="&quot;$&quot;#,##0"/>
  </numFmts>
  <fonts count="64" x14ac:knownFonts="1">
    <font>
      <sz val="11"/>
      <color theme="1"/>
      <name val="Calibri"/>
      <family val="2"/>
      <scheme val="minor"/>
    </font>
    <font>
      <sz val="11"/>
      <color theme="1"/>
      <name val="Calibri"/>
      <family val="2"/>
      <scheme val="minor"/>
    </font>
    <font>
      <sz val="11"/>
      <color theme="1"/>
      <name val="Times New Roman"/>
      <family val="1"/>
    </font>
    <font>
      <b/>
      <sz val="11"/>
      <name val="Times New Roman"/>
      <family val="1"/>
    </font>
    <font>
      <b/>
      <sz val="11"/>
      <color rgb="FFFF0000"/>
      <name val="Times New Roman"/>
      <family val="1"/>
    </font>
    <font>
      <b/>
      <sz val="12"/>
      <color theme="1"/>
      <name val="Times New Roman"/>
      <family val="1"/>
    </font>
    <font>
      <sz val="8"/>
      <color theme="0" tint="-0.249977111117893"/>
      <name val="Times New Roman"/>
      <family val="1"/>
    </font>
    <font>
      <sz val="12"/>
      <color theme="1"/>
      <name val="Times New Roman"/>
      <family val="1"/>
    </font>
    <font>
      <b/>
      <u/>
      <sz val="12"/>
      <color theme="1"/>
      <name val="Times New Roman"/>
      <family val="1"/>
    </font>
    <font>
      <sz val="11"/>
      <name val="Calibri"/>
      <family val="2"/>
      <scheme val="minor"/>
    </font>
    <font>
      <sz val="12"/>
      <color rgb="FF0070C0"/>
      <name val="Times New Roman"/>
      <family val="1"/>
    </font>
    <font>
      <sz val="11"/>
      <color rgb="FF0070C0"/>
      <name val="Calibri"/>
      <family val="2"/>
      <scheme val="minor"/>
    </font>
    <font>
      <i/>
      <sz val="12"/>
      <color theme="1"/>
      <name val="Times New Roman"/>
      <family val="1"/>
    </font>
    <font>
      <u/>
      <sz val="11"/>
      <color theme="10"/>
      <name val="Calibri"/>
      <family val="2"/>
      <scheme val="minor"/>
    </font>
    <font>
      <sz val="12"/>
      <name val="Times New Roman"/>
      <family val="1"/>
    </font>
    <font>
      <i/>
      <sz val="11"/>
      <color theme="1"/>
      <name val="Times New Roman"/>
      <family val="1"/>
    </font>
    <font>
      <i/>
      <sz val="11"/>
      <color theme="1"/>
      <name val="Calibri"/>
      <family val="2"/>
      <scheme val="minor"/>
    </font>
    <font>
      <i/>
      <sz val="11"/>
      <color rgb="FFFF0000"/>
      <name val="Times New Roman"/>
      <family val="1"/>
    </font>
    <font>
      <i/>
      <sz val="12"/>
      <color rgb="FFFF0000"/>
      <name val="Times New Roman"/>
      <family val="1"/>
    </font>
    <font>
      <b/>
      <i/>
      <sz val="12"/>
      <color rgb="FFFF0000"/>
      <name val="Times New Roman"/>
      <family val="1"/>
    </font>
    <font>
      <u/>
      <sz val="12"/>
      <name val="Times New Roman"/>
      <family val="1"/>
    </font>
    <font>
      <i/>
      <sz val="10"/>
      <name val="Times New Roman"/>
      <family val="1"/>
    </font>
    <font>
      <sz val="11"/>
      <name val="Times New Roman"/>
      <family val="1"/>
    </font>
    <font>
      <sz val="12"/>
      <color rgb="FFFF0000"/>
      <name val="Times New Roman"/>
      <family val="1"/>
    </font>
    <font>
      <b/>
      <sz val="12"/>
      <color rgb="FFFF0000"/>
      <name val="Times New Roman"/>
      <family val="1"/>
    </font>
    <font>
      <b/>
      <i/>
      <sz val="10"/>
      <color rgb="FFFF0000"/>
      <name val="Times New Roman"/>
      <family val="1"/>
    </font>
    <font>
      <sz val="10"/>
      <color theme="1"/>
      <name val="Times New Roman"/>
      <family val="1"/>
    </font>
    <font>
      <i/>
      <sz val="10"/>
      <color theme="1"/>
      <name val="Times New Roman"/>
      <family val="1"/>
    </font>
    <font>
      <i/>
      <sz val="10"/>
      <color rgb="FFFF0000"/>
      <name val="Times New Roman"/>
      <family val="1"/>
    </font>
    <font>
      <sz val="8"/>
      <color theme="1"/>
      <name val="Times New Roman"/>
      <family val="1"/>
    </font>
    <font>
      <b/>
      <sz val="10"/>
      <color rgb="FFFF0000"/>
      <name val="Times New Roman"/>
      <family val="1"/>
    </font>
    <font>
      <b/>
      <u/>
      <sz val="11"/>
      <color theme="1"/>
      <name val="Times New Roman"/>
      <family val="1"/>
    </font>
    <font>
      <i/>
      <sz val="12"/>
      <name val="Times New Roman"/>
      <family val="1"/>
    </font>
    <font>
      <b/>
      <sz val="11"/>
      <color theme="1"/>
      <name val="Times New Roman"/>
      <family val="1"/>
    </font>
    <font>
      <sz val="12"/>
      <color theme="3"/>
      <name val="Times New Roman"/>
      <family val="1"/>
    </font>
    <font>
      <sz val="9"/>
      <color theme="1"/>
      <name val="Times New Roman"/>
      <family val="1"/>
    </font>
    <font>
      <b/>
      <i/>
      <sz val="11"/>
      <color rgb="FFFF0000"/>
      <name val="Times New Roman"/>
      <family val="1"/>
    </font>
    <font>
      <i/>
      <u/>
      <sz val="12"/>
      <color theme="1"/>
      <name val="Times New Roman"/>
      <family val="1"/>
    </font>
    <font>
      <sz val="11"/>
      <color rgb="FFFF0000"/>
      <name val="Times New Roman"/>
      <family val="1"/>
    </font>
    <font>
      <sz val="11"/>
      <color indexed="8"/>
      <name val="Times New Roman"/>
      <family val="1"/>
    </font>
    <font>
      <b/>
      <sz val="12"/>
      <name val="Times New Roman"/>
      <family val="1"/>
    </font>
    <font>
      <vertAlign val="subscript"/>
      <sz val="12"/>
      <name val="Times New Roman"/>
      <family val="1"/>
    </font>
    <font>
      <sz val="11"/>
      <color rgb="FF0070C0"/>
      <name val="Times New Roman"/>
      <family val="1"/>
    </font>
    <font>
      <i/>
      <sz val="11"/>
      <name val="Times New Roman"/>
      <family val="1"/>
    </font>
    <font>
      <i/>
      <sz val="11"/>
      <name val="Calibri"/>
      <family val="2"/>
      <scheme val="minor"/>
    </font>
    <font>
      <i/>
      <sz val="10"/>
      <color theme="1"/>
      <name val="Calibri"/>
      <family val="2"/>
      <scheme val="minor"/>
    </font>
    <font>
      <sz val="11"/>
      <color theme="8" tint="-0.249977111117893"/>
      <name val="Times New Roman"/>
      <family val="1"/>
    </font>
    <font>
      <b/>
      <i/>
      <sz val="12"/>
      <color theme="1"/>
      <name val="Times New Roman"/>
      <family val="1"/>
    </font>
    <font>
      <i/>
      <u/>
      <sz val="10"/>
      <color rgb="FFFF0000"/>
      <name val="Times New Roman"/>
      <family val="1"/>
    </font>
    <font>
      <sz val="11"/>
      <color theme="1" tint="0.499984740745262"/>
      <name val="Times New Roman"/>
      <family val="1"/>
    </font>
    <font>
      <i/>
      <sz val="11"/>
      <color rgb="FFFF0000"/>
      <name val="Calibri"/>
      <family val="2"/>
      <scheme val="minor"/>
    </font>
    <font>
      <sz val="12"/>
      <color theme="4" tint="-0.249977111117893"/>
      <name val="Times New Roman"/>
      <family val="1"/>
    </font>
    <font>
      <sz val="11"/>
      <color theme="4" tint="-0.249977111117893"/>
      <name val="Calibri"/>
      <family val="2"/>
      <scheme val="minor"/>
    </font>
    <font>
      <sz val="9"/>
      <color indexed="81"/>
      <name val="Tahoma"/>
      <family val="2"/>
    </font>
    <font>
      <b/>
      <sz val="9"/>
      <color indexed="81"/>
      <name val="Tahoma"/>
      <family val="2"/>
    </font>
    <font>
      <b/>
      <sz val="11"/>
      <color rgb="FF0070C0"/>
      <name val="Times New Roman"/>
      <family val="1"/>
    </font>
    <font>
      <i/>
      <sz val="9"/>
      <color theme="1"/>
      <name val="Times New Roman"/>
      <family val="1"/>
    </font>
    <font>
      <i/>
      <sz val="9"/>
      <color theme="1"/>
      <name val="Calibri"/>
      <family val="2"/>
      <scheme val="minor"/>
    </font>
    <font>
      <sz val="10"/>
      <color theme="1"/>
      <name val="Calibri"/>
      <family val="2"/>
      <scheme val="minor"/>
    </font>
    <font>
      <sz val="11"/>
      <color rgb="FFFF0000"/>
      <name val="Calibri"/>
      <family val="2"/>
      <scheme val="minor"/>
    </font>
    <font>
      <sz val="10"/>
      <color rgb="FFFF0000"/>
      <name val="Times New Roman"/>
      <family val="1"/>
    </font>
    <font>
      <sz val="11"/>
      <color theme="8" tint="-0.249977111117893"/>
      <name val="Calibri"/>
      <family val="2"/>
      <scheme val="minor"/>
    </font>
    <font>
      <sz val="11"/>
      <color theme="8" tint="-0.499984740745262"/>
      <name val="Times New Roman"/>
      <family val="1"/>
    </font>
    <font>
      <sz val="11"/>
      <color theme="10"/>
      <name val="Calibri"/>
      <family val="2"/>
      <scheme val="minor"/>
    </font>
  </fonts>
  <fills count="22">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rgb="FFB8DFE8"/>
        <bgColor indexed="64"/>
      </patternFill>
    </fill>
    <fill>
      <patternFill patternType="solid">
        <fgColor rgb="FFCCFFCC"/>
        <bgColor indexed="64"/>
      </patternFill>
    </fill>
    <fill>
      <patternFill patternType="solid">
        <fgColor rgb="FF66FF66"/>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theme="1" tint="0.34998626667073579"/>
        <bgColor indexed="64"/>
      </patternFill>
    </fill>
    <fill>
      <patternFill patternType="solid">
        <fgColor theme="2" tint="-9.9978637043366805E-2"/>
        <bgColor indexed="64"/>
      </patternFill>
    </fill>
    <fill>
      <patternFill patternType="solid">
        <fgColor rgb="FFFFFF99"/>
        <bgColor indexed="64"/>
      </patternFill>
    </fill>
    <fill>
      <patternFill patternType="solid">
        <fgColor theme="1" tint="0.49998474074526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theme="3"/>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8" tint="-0.249977111117893"/>
        <bgColor indexed="64"/>
      </patternFill>
    </fill>
  </fills>
  <borders count="6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dotted">
        <color indexed="64"/>
      </bottom>
      <diagonal/>
    </border>
    <border>
      <left style="thin">
        <color indexed="64"/>
      </left>
      <right style="thin">
        <color indexed="64"/>
      </right>
      <top/>
      <bottom style="dotted">
        <color indexed="64"/>
      </bottom>
      <diagonal/>
    </border>
    <border>
      <left style="medium">
        <color indexed="64"/>
      </left>
      <right/>
      <top/>
      <bottom style="dotted">
        <color indexed="64"/>
      </bottom>
      <diagonal/>
    </border>
    <border>
      <left style="thin">
        <color indexed="64"/>
      </left>
      <right style="thin">
        <color indexed="64"/>
      </right>
      <top style="dotted">
        <color indexed="64"/>
      </top>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dotted">
        <color indexed="64"/>
      </bottom>
      <diagonal/>
    </border>
    <border>
      <left/>
      <right style="dotted">
        <color indexed="64"/>
      </right>
      <top/>
      <bottom/>
      <diagonal/>
    </border>
    <border>
      <left style="dotted">
        <color indexed="64"/>
      </left>
      <right/>
      <top style="thin">
        <color auto="1"/>
      </top>
      <bottom style="thin">
        <color auto="1"/>
      </bottom>
      <diagonal/>
    </border>
    <border>
      <left/>
      <right style="dotted">
        <color indexed="64"/>
      </right>
      <top style="thin">
        <color auto="1"/>
      </top>
      <bottom style="thin">
        <color auto="1"/>
      </bottom>
      <diagonal/>
    </border>
    <border>
      <left/>
      <right style="medium">
        <color auto="1"/>
      </right>
      <top style="thin">
        <color auto="1"/>
      </top>
      <bottom style="thin">
        <color indexed="64"/>
      </bottom>
      <diagonal/>
    </border>
    <border>
      <left/>
      <right style="medium">
        <color auto="1"/>
      </right>
      <top/>
      <bottom style="thin">
        <color indexed="64"/>
      </bottom>
      <diagonal/>
    </border>
    <border>
      <left/>
      <right style="medium">
        <color indexed="64"/>
      </right>
      <top/>
      <bottom style="dotted">
        <color indexed="64"/>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bottom style="dotted">
        <color indexed="64"/>
      </bottom>
      <diagonal/>
    </border>
    <border>
      <left/>
      <right/>
      <top style="thin">
        <color indexed="64"/>
      </top>
      <bottom style="dotted">
        <color indexed="64"/>
      </bottom>
      <diagonal/>
    </border>
    <border>
      <left style="thin">
        <color auto="1"/>
      </left>
      <right/>
      <top style="thin">
        <color auto="1"/>
      </top>
      <bottom style="double">
        <color auto="1"/>
      </bottom>
      <diagonal/>
    </border>
    <border>
      <left/>
      <right/>
      <top style="thin">
        <color auto="1"/>
      </top>
      <bottom style="double">
        <color auto="1"/>
      </bottom>
      <diagonal/>
    </border>
    <border>
      <left/>
      <right style="dotted">
        <color indexed="64"/>
      </right>
      <top style="thin">
        <color auto="1"/>
      </top>
      <bottom style="double">
        <color auto="1"/>
      </bottom>
      <diagonal/>
    </border>
    <border>
      <left style="dotted">
        <color indexed="64"/>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dotted">
        <color indexed="64"/>
      </right>
      <top style="double">
        <color auto="1"/>
      </top>
      <bottom style="thin">
        <color auto="1"/>
      </bottom>
      <diagonal/>
    </border>
    <border>
      <left style="dotted">
        <color indexed="64"/>
      </left>
      <right/>
      <top style="double">
        <color auto="1"/>
      </top>
      <bottom style="thin">
        <color auto="1"/>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s>
  <cellStyleXfs count="4">
    <xf numFmtId="0" fontId="0" fillId="0" borderId="0"/>
    <xf numFmtId="43" fontId="1" fillId="0" borderId="0" applyFont="0" applyFill="0" applyBorder="0" applyAlignment="0" applyProtection="0"/>
    <xf numFmtId="0" fontId="13" fillId="0" borderId="0" applyNumberFormat="0" applyFill="0" applyBorder="0" applyAlignment="0" applyProtection="0"/>
    <xf numFmtId="9" fontId="1" fillId="0" borderId="0" applyFont="0" applyFill="0" applyBorder="0" applyAlignment="0" applyProtection="0"/>
  </cellStyleXfs>
  <cellXfs count="1025">
    <xf numFmtId="0" fontId="0" fillId="0" borderId="0" xfId="0"/>
    <xf numFmtId="0" fontId="2" fillId="2" borderId="0" xfId="0" applyFont="1" applyFill="1" applyProtection="1">
      <protection locked="0"/>
    </xf>
    <xf numFmtId="0" fontId="2" fillId="2" borderId="0" xfId="0" applyFont="1" applyFill="1"/>
    <xf numFmtId="0" fontId="3" fillId="0" borderId="1" xfId="0" applyFont="1" applyFill="1" applyBorder="1"/>
    <xf numFmtId="0" fontId="2" fillId="0" borderId="2" xfId="0" applyFont="1" applyFill="1" applyBorder="1"/>
    <xf numFmtId="0" fontId="4" fillId="0" borderId="3" xfId="0" applyFont="1" applyFill="1" applyBorder="1" applyAlignment="1">
      <alignment horizontal="right"/>
    </xf>
    <xf numFmtId="0" fontId="7" fillId="0" borderId="0" xfId="0" applyFont="1"/>
    <xf numFmtId="0" fontId="5" fillId="0" borderId="0" xfId="0" applyFont="1"/>
    <xf numFmtId="0" fontId="8" fillId="0" borderId="0" xfId="0" applyFont="1" applyFill="1"/>
    <xf numFmtId="0" fontId="7" fillId="0" borderId="0" xfId="0" applyFont="1" applyFill="1" applyAlignment="1">
      <alignment horizontal="left" indent="1"/>
    </xf>
    <xf numFmtId="0" fontId="7" fillId="0" borderId="0" xfId="0" applyFont="1" applyFill="1" applyAlignment="1">
      <alignment horizontal="right" indent="1"/>
    </xf>
    <xf numFmtId="0" fontId="7" fillId="0" borderId="0" xfId="0" applyFont="1" applyBorder="1"/>
    <xf numFmtId="0" fontId="4" fillId="2" borderId="0" xfId="0" applyFont="1" applyFill="1"/>
    <xf numFmtId="0" fontId="5" fillId="0" borderId="0" xfId="0" applyFont="1" applyFill="1" applyBorder="1" applyAlignment="1"/>
    <xf numFmtId="0" fontId="7" fillId="0" borderId="0" xfId="0" applyFont="1" applyFill="1" applyBorder="1" applyAlignment="1"/>
    <xf numFmtId="0" fontId="3" fillId="0" borderId="1" xfId="0" applyFont="1" applyFill="1" applyBorder="1" applyProtection="1"/>
    <xf numFmtId="0" fontId="2" fillId="0" borderId="2" xfId="0" applyFont="1" applyFill="1" applyBorder="1" applyProtection="1"/>
    <xf numFmtId="0" fontId="2" fillId="2" borderId="0" xfId="0" applyFont="1" applyFill="1" applyProtection="1"/>
    <xf numFmtId="0" fontId="5" fillId="0" borderId="0" xfId="0" applyFont="1" applyFill="1" applyBorder="1" applyAlignment="1" applyProtection="1"/>
    <xf numFmtId="0" fontId="4" fillId="2" borderId="0" xfId="0" applyFont="1" applyFill="1" applyProtection="1"/>
    <xf numFmtId="0" fontId="2" fillId="0" borderId="4" xfId="0" applyFont="1" applyFill="1" applyBorder="1" applyProtection="1"/>
    <xf numFmtId="0" fontId="2" fillId="0" borderId="0" xfId="0" applyFont="1" applyFill="1" applyBorder="1" applyProtection="1"/>
    <xf numFmtId="0" fontId="2" fillId="0" borderId="5" xfId="0" applyFont="1" applyFill="1" applyBorder="1" applyProtection="1"/>
    <xf numFmtId="0" fontId="14" fillId="0" borderId="4" xfId="0" applyFont="1" applyFill="1" applyBorder="1" applyProtection="1"/>
    <xf numFmtId="0" fontId="14" fillId="0" borderId="5" xfId="0" applyFont="1" applyFill="1" applyBorder="1" applyProtection="1"/>
    <xf numFmtId="0" fontId="14" fillId="0" borderId="0" xfId="0" applyFont="1" applyFill="1" applyBorder="1" applyAlignment="1" applyProtection="1">
      <alignment horizontal="center"/>
    </xf>
    <xf numFmtId="0" fontId="14" fillId="0" borderId="6" xfId="0" applyFont="1" applyFill="1" applyBorder="1" applyProtection="1"/>
    <xf numFmtId="0" fontId="14" fillId="0" borderId="7" xfId="0" applyFont="1" applyFill="1" applyBorder="1" applyProtection="1"/>
    <xf numFmtId="0" fontId="14" fillId="0" borderId="8" xfId="0" applyFont="1" applyFill="1" applyBorder="1" applyProtection="1"/>
    <xf numFmtId="0" fontId="0" fillId="0" borderId="7" xfId="0" applyBorder="1" applyAlignment="1">
      <alignment wrapText="1"/>
    </xf>
    <xf numFmtId="0" fontId="5" fillId="0" borderId="4" xfId="0" applyFont="1" applyFill="1" applyBorder="1" applyAlignment="1">
      <alignment horizontal="center"/>
    </xf>
    <xf numFmtId="0" fontId="5" fillId="0" borderId="0" xfId="0" applyFont="1" applyFill="1" applyBorder="1" applyAlignment="1">
      <alignment horizontal="center"/>
    </xf>
    <xf numFmtId="0" fontId="5" fillId="0" borderId="5" xfId="0" applyFont="1" applyFill="1" applyBorder="1" applyAlignment="1">
      <alignment horizontal="center"/>
    </xf>
    <xf numFmtId="0" fontId="7" fillId="0" borderId="0" xfId="0" applyFont="1" applyFill="1" applyBorder="1" applyAlignment="1">
      <alignment wrapText="1"/>
    </xf>
    <xf numFmtId="0" fontId="5" fillId="0" borderId="4" xfId="0" applyFont="1" applyFill="1" applyBorder="1" applyAlignment="1">
      <alignment horizontal="center"/>
    </xf>
    <xf numFmtId="0" fontId="5" fillId="0" borderId="5" xfId="0" applyFont="1" applyFill="1" applyBorder="1" applyAlignment="1">
      <alignment horizontal="center"/>
    </xf>
    <xf numFmtId="0" fontId="31" fillId="0" borderId="0" xfId="0" applyFont="1" applyFill="1"/>
    <xf numFmtId="167" fontId="2" fillId="0" borderId="0" xfId="0" applyNumberFormat="1" applyFont="1" applyFill="1" applyAlignment="1">
      <alignment horizontal="left" indent="1"/>
    </xf>
    <xf numFmtId="39" fontId="2" fillId="0" borderId="0" xfId="0" applyNumberFormat="1" applyFont="1" applyFill="1"/>
    <xf numFmtId="14" fontId="2" fillId="0" borderId="0" xfId="0" applyNumberFormat="1" applyFont="1" applyFill="1"/>
    <xf numFmtId="0" fontId="3" fillId="0" borderId="2" xfId="0" applyFont="1" applyFill="1" applyBorder="1"/>
    <xf numFmtId="0" fontId="5" fillId="0" borderId="0" xfId="0" applyFont="1" applyFill="1" applyBorder="1" applyAlignment="1">
      <alignment horizontal="left"/>
    </xf>
    <xf numFmtId="0" fontId="2" fillId="3" borderId="0" xfId="0" applyFont="1" applyFill="1"/>
    <xf numFmtId="0" fontId="33" fillId="3" borderId="0" xfId="0" applyFont="1" applyFill="1"/>
    <xf numFmtId="0" fontId="12" fillId="3" borderId="0" xfId="0" applyFont="1" applyFill="1" applyBorder="1" applyAlignment="1">
      <alignment horizontal="left"/>
    </xf>
    <xf numFmtId="0" fontId="5" fillId="3" borderId="0" xfId="0" applyFont="1" applyFill="1" applyBorder="1" applyAlignment="1">
      <alignment horizontal="center"/>
    </xf>
    <xf numFmtId="0" fontId="7" fillId="0" borderId="4" xfId="0" applyFont="1" applyFill="1" applyBorder="1" applyAlignment="1"/>
    <xf numFmtId="0" fontId="7" fillId="0" borderId="5" xfId="0" applyFont="1" applyFill="1" applyBorder="1" applyAlignment="1"/>
    <xf numFmtId="0" fontId="7" fillId="0" borderId="20" xfId="0" applyFont="1" applyBorder="1"/>
    <xf numFmtId="0" fontId="7" fillId="0" borderId="20" xfId="0" applyFont="1" applyBorder="1" applyAlignment="1">
      <alignment horizontal="center"/>
    </xf>
    <xf numFmtId="39" fontId="2" fillId="2" borderId="0" xfId="0" applyNumberFormat="1" applyFont="1" applyFill="1"/>
    <xf numFmtId="0" fontId="7" fillId="0" borderId="21" xfId="0" applyFont="1" applyBorder="1" applyAlignment="1">
      <alignment horizontal="left" indent="2"/>
    </xf>
    <xf numFmtId="0" fontId="7" fillId="0" borderId="22" xfId="0" applyFont="1" applyBorder="1" applyAlignment="1">
      <alignment horizontal="left" indent="2"/>
    </xf>
    <xf numFmtId="0" fontId="7" fillId="0" borderId="0" xfId="0" applyFont="1" applyBorder="1" applyAlignment="1">
      <alignment horizontal="left" indent="2"/>
    </xf>
    <xf numFmtId="0" fontId="7" fillId="0" borderId="6" xfId="0" applyFont="1" applyFill="1" applyBorder="1" applyAlignment="1"/>
    <xf numFmtId="0" fontId="0" fillId="0" borderId="7" xfId="0" applyBorder="1" applyAlignment="1">
      <alignment horizontal="left" indent="2"/>
    </xf>
    <xf numFmtId="0" fontId="7" fillId="0" borderId="7" xfId="0" applyFont="1" applyFill="1" applyBorder="1" applyAlignment="1"/>
    <xf numFmtId="0" fontId="7" fillId="0" borderId="8" xfId="0" applyFont="1" applyFill="1" applyBorder="1" applyAlignment="1"/>
    <xf numFmtId="0" fontId="18" fillId="0" borderId="4" xfId="0" applyFont="1" applyFill="1" applyBorder="1" applyAlignment="1">
      <alignment wrapText="1"/>
    </xf>
    <xf numFmtId="0" fontId="18" fillId="0" borderId="5" xfId="0" applyFont="1" applyFill="1" applyBorder="1" applyAlignment="1">
      <alignment wrapText="1"/>
    </xf>
    <xf numFmtId="0" fontId="0" fillId="0" borderId="0" xfId="0" applyBorder="1" applyAlignment="1">
      <alignment horizontal="left" indent="2"/>
    </xf>
    <xf numFmtId="0" fontId="0" fillId="0" borderId="0" xfId="0" applyAlignment="1">
      <alignment wrapText="1"/>
    </xf>
    <xf numFmtId="0" fontId="7" fillId="0" borderId="7" xfId="0" applyFont="1" applyFill="1" applyBorder="1" applyAlignment="1">
      <alignment wrapText="1"/>
    </xf>
    <xf numFmtId="0" fontId="12" fillId="0" borderId="0" xfId="0" applyFont="1" applyFill="1" applyBorder="1" applyAlignment="1">
      <alignment horizontal="left"/>
    </xf>
    <xf numFmtId="0" fontId="12" fillId="0" borderId="0" xfId="0" applyFont="1"/>
    <xf numFmtId="0" fontId="7" fillId="0" borderId="11" xfId="0" applyFont="1" applyBorder="1"/>
    <xf numFmtId="165" fontId="35" fillId="0" borderId="23" xfId="0" applyNumberFormat="1" applyFont="1" applyBorder="1" applyAlignment="1">
      <alignment horizontal="left" indent="2"/>
    </xf>
    <xf numFmtId="168" fontId="34" fillId="0" borderId="23" xfId="3" applyNumberFormat="1" applyFont="1" applyBorder="1" applyProtection="1">
      <protection locked="0"/>
    </xf>
    <xf numFmtId="165" fontId="35" fillId="0" borderId="21" xfId="0" applyNumberFormat="1" applyFont="1" applyBorder="1" applyAlignment="1">
      <alignment horizontal="left" indent="2"/>
    </xf>
    <xf numFmtId="168" fontId="34" fillId="0" borderId="21" xfId="3" applyNumberFormat="1" applyFont="1" applyBorder="1" applyProtection="1">
      <protection locked="0"/>
    </xf>
    <xf numFmtId="165" fontId="35" fillId="0" borderId="22" xfId="0" applyNumberFormat="1" applyFont="1" applyBorder="1" applyAlignment="1">
      <alignment horizontal="left" indent="2"/>
    </xf>
    <xf numFmtId="168" fontId="34" fillId="0" borderId="22" xfId="3" applyNumberFormat="1" applyFont="1" applyBorder="1" applyProtection="1">
      <protection locked="0"/>
    </xf>
    <xf numFmtId="0" fontId="0" fillId="0" borderId="0" xfId="0" applyAlignment="1">
      <alignment horizontal="left" indent="2"/>
    </xf>
    <xf numFmtId="0" fontId="36" fillId="0" borderId="0" xfId="0" applyFont="1" applyFill="1" applyBorder="1" applyAlignment="1"/>
    <xf numFmtId="9" fontId="7" fillId="0" borderId="0" xfId="3" applyNumberFormat="1" applyFont="1" applyBorder="1"/>
    <xf numFmtId="0" fontId="37" fillId="0" borderId="0" xfId="0" applyFont="1" applyBorder="1" applyAlignment="1">
      <alignment horizontal="left"/>
    </xf>
    <xf numFmtId="43" fontId="7" fillId="0" borderId="0" xfId="1" applyFont="1" applyBorder="1"/>
    <xf numFmtId="9" fontId="12" fillId="0" borderId="0" xfId="3" applyNumberFormat="1" applyFont="1" applyBorder="1"/>
    <xf numFmtId="43" fontId="7" fillId="0" borderId="0" xfId="3" applyNumberFormat="1" applyFont="1" applyBorder="1"/>
    <xf numFmtId="0" fontId="7" fillId="0" borderId="14" xfId="0" applyFont="1" applyBorder="1" applyAlignment="1">
      <alignment horizontal="left" indent="1"/>
    </xf>
    <xf numFmtId="43" fontId="7" fillId="0" borderId="10" xfId="1" applyFont="1" applyBorder="1"/>
    <xf numFmtId="1" fontId="7" fillId="0" borderId="23" xfId="0" applyNumberFormat="1" applyFont="1" applyBorder="1"/>
    <xf numFmtId="0" fontId="7" fillId="0" borderId="16" xfId="0" applyFont="1" applyBorder="1" applyAlignment="1">
      <alignment horizontal="left" indent="1"/>
    </xf>
    <xf numFmtId="43" fontId="7" fillId="0" borderId="9" xfId="1" applyFont="1" applyBorder="1"/>
    <xf numFmtId="169" fontId="7" fillId="0" borderId="22" xfId="3" applyNumberFormat="1" applyFont="1" applyBorder="1"/>
    <xf numFmtId="0" fontId="7" fillId="7" borderId="11" xfId="0" applyFont="1" applyFill="1" applyBorder="1" applyAlignment="1">
      <alignment horizontal="left" indent="1"/>
    </xf>
    <xf numFmtId="43" fontId="7" fillId="7" borderId="12" xfId="1" applyFont="1" applyFill="1" applyBorder="1"/>
    <xf numFmtId="37" fontId="5" fillId="7" borderId="12" xfId="0" applyNumberFormat="1" applyFont="1" applyFill="1" applyBorder="1" applyAlignment="1"/>
    <xf numFmtId="169" fontId="5" fillId="7" borderId="12" xfId="1" applyNumberFormat="1" applyFont="1" applyFill="1" applyBorder="1"/>
    <xf numFmtId="0" fontId="7" fillId="0" borderId="7" xfId="0" applyFont="1" applyBorder="1" applyAlignment="1">
      <alignment horizontal="left" indent="2"/>
    </xf>
    <xf numFmtId="43" fontId="7" fillId="0" borderId="7" xfId="1" applyFont="1" applyBorder="1"/>
    <xf numFmtId="169" fontId="7" fillId="0" borderId="7" xfId="1" applyNumberFormat="1" applyFont="1" applyBorder="1"/>
    <xf numFmtId="0" fontId="7" fillId="0" borderId="7" xfId="0" applyFont="1" applyBorder="1"/>
    <xf numFmtId="0" fontId="5" fillId="0" borderId="0" xfId="0" applyFont="1" applyBorder="1" applyAlignment="1">
      <alignment horizontal="left"/>
    </xf>
    <xf numFmtId="0" fontId="37" fillId="0" borderId="0" xfId="0" applyFont="1" applyBorder="1"/>
    <xf numFmtId="0" fontId="22" fillId="5" borderId="0" xfId="0" applyFont="1" applyFill="1" applyProtection="1"/>
    <xf numFmtId="0" fontId="7" fillId="0" borderId="0" xfId="0" applyFont="1" applyFill="1" applyBorder="1" applyAlignment="1" applyProtection="1"/>
    <xf numFmtId="0" fontId="4" fillId="0" borderId="3" xfId="0" applyFont="1" applyFill="1" applyBorder="1"/>
    <xf numFmtId="0" fontId="5" fillId="0" borderId="0" xfId="0" applyFont="1" applyFill="1" applyBorder="1" applyAlignment="1">
      <alignment horizontal="left" indent="4"/>
    </xf>
    <xf numFmtId="0" fontId="2" fillId="2" borderId="0" xfId="0" applyFont="1" applyFill="1" applyAlignment="1">
      <alignment horizontal="left"/>
    </xf>
    <xf numFmtId="0" fontId="2" fillId="2" borderId="0" xfId="0" applyFont="1" applyFill="1" applyAlignment="1">
      <alignment horizontal="center"/>
    </xf>
    <xf numFmtId="0" fontId="2" fillId="0" borderId="0" xfId="0" applyFont="1" applyFill="1"/>
    <xf numFmtId="0" fontId="7" fillId="0" borderId="20" xfId="0" applyFont="1" applyFill="1" applyBorder="1" applyAlignment="1">
      <alignment horizontal="center" vertical="center" wrapText="1"/>
    </xf>
    <xf numFmtId="0" fontId="7" fillId="8" borderId="20" xfId="0" applyFont="1" applyFill="1" applyBorder="1" applyAlignment="1">
      <alignment horizontal="center" wrapText="1"/>
    </xf>
    <xf numFmtId="0" fontId="7" fillId="0" borderId="20" xfId="0" applyFont="1" applyFill="1" applyBorder="1" applyAlignment="1">
      <alignment horizontal="center" wrapText="1"/>
    </xf>
    <xf numFmtId="0" fontId="7" fillId="0" borderId="20" xfId="0" applyFont="1" applyFill="1" applyBorder="1" applyAlignment="1">
      <alignment horizontal="center"/>
    </xf>
    <xf numFmtId="0" fontId="7" fillId="0" borderId="23" xfId="0" applyFont="1" applyFill="1" applyBorder="1" applyAlignment="1">
      <alignment horizontal="center"/>
    </xf>
    <xf numFmtId="0" fontId="38" fillId="2" borderId="0" xfId="0" applyFont="1" applyFill="1"/>
    <xf numFmtId="171" fontId="2" fillId="2" borderId="0" xfId="0" applyNumberFormat="1" applyFont="1" applyFill="1"/>
    <xf numFmtId="0" fontId="7" fillId="0" borderId="21" xfId="0" applyFont="1" applyFill="1" applyBorder="1" applyAlignment="1">
      <alignment horizontal="center"/>
    </xf>
    <xf numFmtId="0" fontId="2" fillId="0" borderId="6" xfId="0" applyFont="1" applyFill="1" applyBorder="1" applyAlignment="1"/>
    <xf numFmtId="0" fontId="2" fillId="0" borderId="7" xfId="0" applyFont="1" applyFill="1" applyBorder="1" applyAlignment="1"/>
    <xf numFmtId="0" fontId="2" fillId="0" borderId="8" xfId="0" applyFont="1" applyFill="1" applyBorder="1" applyAlignment="1"/>
    <xf numFmtId="0" fontId="2" fillId="2" borderId="0" xfId="0" applyFont="1" applyFill="1" applyAlignment="1"/>
    <xf numFmtId="0" fontId="16" fillId="0" borderId="0" xfId="0" applyFont="1"/>
    <xf numFmtId="0" fontId="10" fillId="0" borderId="0" xfId="0" applyFont="1" applyFill="1" applyBorder="1" applyAlignment="1" applyProtection="1"/>
    <xf numFmtId="0" fontId="11" fillId="0" borderId="0" xfId="0" applyFont="1" applyBorder="1" applyAlignment="1" applyProtection="1"/>
    <xf numFmtId="0" fontId="7" fillId="6" borderId="21" xfId="0" applyFont="1" applyFill="1" applyBorder="1" applyAlignment="1">
      <alignment horizontal="left" indent="2"/>
    </xf>
    <xf numFmtId="0" fontId="5" fillId="7" borderId="21" xfId="0" applyFont="1" applyFill="1" applyBorder="1" applyAlignment="1">
      <alignment horizontal="left" indent="2"/>
    </xf>
    <xf numFmtId="0" fontId="7" fillId="0" borderId="20" xfId="0" applyFont="1" applyFill="1" applyBorder="1" applyAlignment="1">
      <alignment horizontal="center" wrapText="1"/>
    </xf>
    <xf numFmtId="0" fontId="7" fillId="8" borderId="20" xfId="0" applyFont="1" applyFill="1" applyBorder="1" applyAlignment="1">
      <alignment horizontal="center" wrapText="1"/>
    </xf>
    <xf numFmtId="0" fontId="2" fillId="2" borderId="0" xfId="0" applyFont="1" applyFill="1"/>
    <xf numFmtId="0" fontId="7" fillId="0" borderId="20" xfId="0" applyFont="1" applyFill="1" applyBorder="1" applyAlignment="1">
      <alignment horizontal="center" vertical="center" wrapText="1"/>
    </xf>
    <xf numFmtId="0" fontId="7" fillId="0" borderId="21" xfId="0" applyFont="1" applyFill="1" applyBorder="1" applyAlignment="1">
      <alignment horizontal="center"/>
    </xf>
    <xf numFmtId="0" fontId="4" fillId="2" borderId="0" xfId="0" applyFont="1" applyFill="1"/>
    <xf numFmtId="7" fontId="10" fillId="0" borderId="21" xfId="0" applyNumberFormat="1" applyFont="1" applyFill="1" applyBorder="1" applyAlignment="1" applyProtection="1">
      <protection locked="0"/>
    </xf>
    <xf numFmtId="0" fontId="7" fillId="0" borderId="23" xfId="0" applyFont="1" applyFill="1" applyBorder="1" applyAlignment="1">
      <alignment horizontal="center"/>
    </xf>
    <xf numFmtId="0" fontId="7" fillId="0" borderId="7" xfId="0" applyFont="1" applyBorder="1" applyAlignment="1" applyProtection="1"/>
    <xf numFmtId="0" fontId="10" fillId="0" borderId="0" xfId="0" applyFont="1" applyBorder="1" applyAlignment="1" applyProtection="1"/>
    <xf numFmtId="7" fontId="10" fillId="0" borderId="23" xfId="0" applyNumberFormat="1" applyFont="1" applyFill="1" applyBorder="1" applyAlignment="1" applyProtection="1">
      <protection locked="0"/>
    </xf>
    <xf numFmtId="0" fontId="7" fillId="0" borderId="20" xfId="0" applyFont="1" applyFill="1" applyBorder="1" applyAlignment="1">
      <alignment horizontal="center"/>
    </xf>
    <xf numFmtId="0" fontId="4" fillId="2" borderId="0" xfId="0" applyFont="1" applyFill="1"/>
    <xf numFmtId="0" fontId="5" fillId="0" borderId="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5" xfId="0" applyFont="1" applyFill="1" applyBorder="1" applyAlignment="1" applyProtection="1">
      <alignment horizontal="center"/>
    </xf>
    <xf numFmtId="0" fontId="4" fillId="0" borderId="3" xfId="0" applyFont="1" applyFill="1" applyBorder="1" applyAlignment="1" applyProtection="1">
      <alignment horizontal="right"/>
    </xf>
    <xf numFmtId="0" fontId="2" fillId="0" borderId="6" xfId="0" applyFont="1" applyFill="1" applyBorder="1" applyProtection="1"/>
    <xf numFmtId="0" fontId="2" fillId="0" borderId="7" xfId="0" applyFont="1" applyFill="1" applyBorder="1" applyProtection="1"/>
    <xf numFmtId="0" fontId="2" fillId="0" borderId="8" xfId="0" applyFont="1" applyFill="1" applyBorder="1" applyProtection="1"/>
    <xf numFmtId="0" fontId="2" fillId="0" borderId="1" xfId="0" applyFont="1" applyFill="1" applyBorder="1" applyProtection="1"/>
    <xf numFmtId="0" fontId="2" fillId="0" borderId="3" xfId="0" applyFont="1" applyFill="1" applyBorder="1" applyProtection="1"/>
    <xf numFmtId="0" fontId="7" fillId="0" borderId="0" xfId="0" applyFont="1" applyBorder="1" applyProtection="1"/>
    <xf numFmtId="0" fontId="7" fillId="0" borderId="0" xfId="0" applyFont="1" applyBorder="1" applyAlignment="1" applyProtection="1"/>
    <xf numFmtId="0" fontId="7" fillId="0" borderId="0" xfId="0" applyFont="1" applyBorder="1" applyAlignment="1" applyProtection="1">
      <alignment horizontal="center"/>
    </xf>
    <xf numFmtId="0" fontId="0" fillId="0" borderId="0" xfId="0" applyBorder="1" applyProtection="1"/>
    <xf numFmtId="0" fontId="4" fillId="0" borderId="2" xfId="0" applyFont="1" applyFill="1" applyBorder="1" applyProtection="1"/>
    <xf numFmtId="0" fontId="5" fillId="0" borderId="0" xfId="0" applyFont="1" applyFill="1" applyBorder="1" applyAlignment="1" applyProtection="1">
      <alignment horizontal="left" vertical="center"/>
    </xf>
    <xf numFmtId="0" fontId="5" fillId="0" borderId="0" xfId="0" applyFont="1" applyFill="1" applyBorder="1" applyAlignment="1" applyProtection="1">
      <alignment horizontal="left" vertical="center" wrapText="1"/>
    </xf>
    <xf numFmtId="0" fontId="10" fillId="0" borderId="0" xfId="0" applyFont="1" applyFill="1" applyBorder="1" applyAlignment="1" applyProtection="1">
      <alignment horizontal="left"/>
    </xf>
    <xf numFmtId="0" fontId="0" fillId="0" borderId="0" xfId="0" applyFill="1" applyBorder="1" applyAlignment="1" applyProtection="1"/>
    <xf numFmtId="0" fontId="15" fillId="0" borderId="0" xfId="0" applyFont="1" applyFill="1" applyBorder="1" applyAlignment="1" applyProtection="1">
      <alignment horizontal="left" indent="1"/>
    </xf>
    <xf numFmtId="0" fontId="15" fillId="0" borderId="0" xfId="0" applyFont="1" applyFill="1" applyBorder="1" applyProtection="1"/>
    <xf numFmtId="0" fontId="16" fillId="0" borderId="0" xfId="0" applyFont="1" applyFill="1" applyBorder="1" applyAlignment="1" applyProtection="1"/>
    <xf numFmtId="0" fontId="5" fillId="0" borderId="14" xfId="0" applyFont="1" applyFill="1" applyBorder="1" applyAlignment="1" applyProtection="1">
      <alignment horizontal="center"/>
    </xf>
    <xf numFmtId="0" fontId="5" fillId="0" borderId="10" xfId="0" applyFont="1" applyFill="1" applyBorder="1" applyAlignment="1" applyProtection="1">
      <alignment horizontal="center"/>
    </xf>
    <xf numFmtId="0" fontId="5" fillId="0" borderId="15" xfId="0" applyFont="1" applyFill="1" applyBorder="1" applyAlignment="1" applyProtection="1">
      <alignment horizontal="center"/>
    </xf>
    <xf numFmtId="0" fontId="5" fillId="0" borderId="18" xfId="0" applyFont="1" applyFill="1" applyBorder="1" applyAlignment="1" applyProtection="1">
      <alignment horizontal="center"/>
    </xf>
    <xf numFmtId="0" fontId="2" fillId="0" borderId="18" xfId="0" applyFont="1" applyFill="1" applyBorder="1" applyProtection="1"/>
    <xf numFmtId="0" fontId="5" fillId="0" borderId="9" xfId="0" applyFont="1" applyFill="1" applyBorder="1" applyAlignment="1" applyProtection="1">
      <alignment horizontal="center"/>
    </xf>
    <xf numFmtId="0" fontId="8" fillId="0" borderId="0" xfId="0" applyFont="1" applyBorder="1" applyProtection="1"/>
    <xf numFmtId="0" fontId="7" fillId="0" borderId="0" xfId="0" applyFont="1" applyFill="1" applyBorder="1" applyAlignment="1" applyProtection="1">
      <alignment horizontal="center"/>
    </xf>
    <xf numFmtId="0" fontId="7" fillId="0" borderId="0" xfId="0" applyFont="1" applyFill="1" applyBorder="1" applyProtection="1"/>
    <xf numFmtId="0" fontId="19" fillId="0" borderId="0" xfId="0" applyFont="1" applyFill="1" applyBorder="1" applyAlignment="1" applyProtection="1">
      <alignment horizontal="left"/>
    </xf>
    <xf numFmtId="0" fontId="7" fillId="0" borderId="7" xfId="0" applyFont="1" applyFill="1" applyBorder="1" applyAlignment="1" applyProtection="1">
      <alignment horizontal="left" vertical="center"/>
    </xf>
    <xf numFmtId="0" fontId="7" fillId="0" borderId="0" xfId="0" applyFont="1" applyBorder="1" applyAlignment="1" applyProtection="1">
      <protection locked="0"/>
    </xf>
    <xf numFmtId="0" fontId="5" fillId="0" borderId="0" xfId="0" applyFont="1" applyFill="1" applyBorder="1" applyAlignment="1" applyProtection="1">
      <alignment horizontal="center"/>
    </xf>
    <xf numFmtId="0" fontId="5" fillId="0" borderId="9" xfId="0" applyFont="1" applyBorder="1" applyAlignment="1" applyProtection="1">
      <alignment horizontal="center"/>
    </xf>
    <xf numFmtId="0" fontId="14" fillId="0" borderId="0" xfId="0" applyFont="1" applyFill="1" applyBorder="1" applyProtection="1"/>
    <xf numFmtId="0" fontId="40" fillId="0" borderId="0" xfId="0" applyFont="1" applyFill="1" applyBorder="1" applyAlignment="1" applyProtection="1"/>
    <xf numFmtId="0" fontId="5" fillId="0" borderId="19" xfId="0" applyFont="1" applyBorder="1" applyAlignment="1" applyProtection="1"/>
    <xf numFmtId="0" fontId="5" fillId="0" borderId="19" xfId="0" applyFont="1" applyBorder="1" applyAlignment="1" applyProtection="1">
      <alignment horizontal="center"/>
    </xf>
    <xf numFmtId="0" fontId="10" fillId="0" borderId="19" xfId="0" applyFont="1" applyFill="1" applyBorder="1" applyAlignment="1" applyProtection="1">
      <alignment horizontal="center"/>
    </xf>
    <xf numFmtId="169" fontId="7" fillId="0" borderId="17" xfId="3" applyNumberFormat="1" applyFont="1" applyBorder="1"/>
    <xf numFmtId="170" fontId="7" fillId="0" borderId="0" xfId="0" applyNumberFormat="1" applyFont="1" applyBorder="1"/>
    <xf numFmtId="0" fontId="7" fillId="0" borderId="18" xfId="0" applyFont="1" applyBorder="1" applyAlignment="1">
      <alignment horizontal="left" indent="2"/>
    </xf>
    <xf numFmtId="0" fontId="7" fillId="6" borderId="18" xfId="0" applyFont="1" applyFill="1" applyBorder="1" applyAlignment="1">
      <alignment horizontal="left" indent="2"/>
    </xf>
    <xf numFmtId="0" fontId="5" fillId="7" borderId="18" xfId="0" applyFont="1" applyFill="1" applyBorder="1" applyAlignment="1">
      <alignment horizontal="left" indent="2"/>
    </xf>
    <xf numFmtId="0" fontId="7" fillId="0" borderId="16" xfId="0" applyFont="1" applyBorder="1" applyAlignment="1">
      <alignment horizontal="left" indent="2"/>
    </xf>
    <xf numFmtId="0" fontId="7" fillId="0" borderId="23" xfId="0" applyFont="1" applyBorder="1" applyAlignment="1">
      <alignment horizontal="center"/>
    </xf>
    <xf numFmtId="0" fontId="14" fillId="5" borderId="0" xfId="0" applyFont="1" applyFill="1" applyProtection="1"/>
    <xf numFmtId="0" fontId="40" fillId="0" borderId="1" xfId="0" applyFont="1" applyFill="1" applyBorder="1" applyProtection="1"/>
    <xf numFmtId="0" fontId="14" fillId="0" borderId="2" xfId="0" applyFont="1" applyFill="1" applyBorder="1" applyProtection="1"/>
    <xf numFmtId="0" fontId="14" fillId="0" borderId="3" xfId="0" applyFont="1" applyFill="1" applyBorder="1" applyProtection="1"/>
    <xf numFmtId="0" fontId="40" fillId="0" borderId="0" xfId="0" applyFont="1" applyFill="1" applyBorder="1" applyProtection="1"/>
    <xf numFmtId="0" fontId="14" fillId="0" borderId="0" xfId="0" applyFont="1" applyFill="1" applyBorder="1" applyAlignment="1" applyProtection="1"/>
    <xf numFmtId="0" fontId="20" fillId="0" borderId="0" xfId="0" applyFont="1" applyFill="1" applyBorder="1" applyAlignment="1" applyProtection="1">
      <alignment horizontal="center"/>
    </xf>
    <xf numFmtId="4" fontId="14" fillId="0" borderId="0" xfId="1" applyNumberFormat="1" applyFont="1" applyFill="1" applyBorder="1" applyProtection="1"/>
    <xf numFmtId="168" fontId="10" fillId="0" borderId="9" xfId="0" applyNumberFormat="1" applyFont="1" applyFill="1" applyBorder="1" applyProtection="1">
      <protection locked="0"/>
    </xf>
    <xf numFmtId="168" fontId="10" fillId="0" borderId="12" xfId="0" applyNumberFormat="1" applyFont="1" applyFill="1" applyBorder="1" applyProtection="1">
      <protection locked="0"/>
    </xf>
    <xf numFmtId="39" fontId="14" fillId="0" borderId="23" xfId="0" applyNumberFormat="1" applyFont="1" applyBorder="1" applyProtection="1"/>
    <xf numFmtId="39" fontId="14" fillId="0" borderId="21" xfId="0" applyNumberFormat="1" applyFont="1" applyBorder="1" applyProtection="1"/>
    <xf numFmtId="39" fontId="14" fillId="0" borderId="22" xfId="0" applyNumberFormat="1" applyFont="1" applyBorder="1" applyProtection="1"/>
    <xf numFmtId="0" fontId="5" fillId="0" borderId="0" xfId="0" applyFont="1" applyBorder="1"/>
    <xf numFmtId="1" fontId="7" fillId="0" borderId="0" xfId="0" applyNumberFormat="1" applyFont="1" applyBorder="1"/>
    <xf numFmtId="169" fontId="29" fillId="0" borderId="0" xfId="3" applyNumberFormat="1" applyFont="1" applyBorder="1"/>
    <xf numFmtId="0" fontId="7" fillId="0" borderId="0" xfId="0" applyFont="1" applyBorder="1" applyAlignment="1">
      <alignment horizontal="left"/>
    </xf>
    <xf numFmtId="0" fontId="0" fillId="0" borderId="0" xfId="0" applyBorder="1"/>
    <xf numFmtId="172" fontId="14" fillId="0" borderId="9" xfId="1" applyNumberFormat="1" applyFont="1" applyFill="1" applyBorder="1" applyProtection="1"/>
    <xf numFmtId="0" fontId="5" fillId="0" borderId="0" xfId="0" applyFont="1" applyFill="1" applyBorder="1" applyAlignment="1" applyProtection="1">
      <alignment horizontal="center"/>
    </xf>
    <xf numFmtId="37" fontId="34" fillId="0" borderId="21" xfId="0" applyNumberFormat="1" applyFont="1" applyBorder="1" applyProtection="1">
      <protection locked="0"/>
    </xf>
    <xf numFmtId="37" fontId="34" fillId="0" borderId="22" xfId="0" applyNumberFormat="1" applyFont="1" applyBorder="1" applyProtection="1">
      <protection locked="0"/>
    </xf>
    <xf numFmtId="37" fontId="34" fillId="0" borderId="21" xfId="0" applyNumberFormat="1" applyFont="1" applyFill="1" applyBorder="1" applyProtection="1">
      <protection locked="0"/>
    </xf>
    <xf numFmtId="37" fontId="34" fillId="0" borderId="22" xfId="0" applyNumberFormat="1" applyFont="1" applyFill="1" applyBorder="1" applyProtection="1">
      <protection locked="0"/>
    </xf>
    <xf numFmtId="37" fontId="7" fillId="0" borderId="0" xfId="0" applyNumberFormat="1" applyFont="1" applyFill="1" applyBorder="1"/>
    <xf numFmtId="0" fontId="5" fillId="0" borderId="0" xfId="0" applyFont="1" applyBorder="1" applyAlignment="1" applyProtection="1">
      <alignment horizontal="center"/>
    </xf>
    <xf numFmtId="0" fontId="10" fillId="0" borderId="0" xfId="0" applyFont="1" applyBorder="1" applyAlignment="1" applyProtection="1">
      <alignment horizontal="center"/>
      <protection locked="0"/>
    </xf>
    <xf numFmtId="0" fontId="5" fillId="0" borderId="4" xfId="0" applyFont="1" applyFill="1" applyBorder="1" applyAlignment="1" applyProtection="1">
      <alignment horizontal="center"/>
    </xf>
    <xf numFmtId="0" fontId="5" fillId="0" borderId="5" xfId="0" applyFont="1" applyFill="1" applyBorder="1" applyAlignment="1" applyProtection="1">
      <alignment horizontal="center"/>
    </xf>
    <xf numFmtId="0" fontId="7" fillId="9" borderId="12" xfId="0" applyFont="1" applyFill="1" applyBorder="1" applyAlignment="1" applyProtection="1">
      <alignment vertical="center"/>
    </xf>
    <xf numFmtId="0" fontId="7" fillId="9" borderId="13" xfId="0" applyFont="1" applyFill="1" applyBorder="1" applyAlignment="1" applyProtection="1">
      <alignment vertical="center"/>
    </xf>
    <xf numFmtId="0" fontId="5" fillId="9" borderId="11" xfId="0" applyFont="1" applyFill="1" applyBorder="1" applyAlignment="1" applyProtection="1">
      <alignment vertical="center"/>
    </xf>
    <xf numFmtId="0" fontId="5" fillId="9" borderId="12" xfId="0" applyFont="1" applyFill="1" applyBorder="1" applyAlignment="1" applyProtection="1">
      <alignment vertical="center"/>
    </xf>
    <xf numFmtId="0" fontId="5" fillId="9" borderId="13" xfId="0" applyFont="1" applyFill="1" applyBorder="1" applyAlignment="1" applyProtection="1">
      <alignment vertical="center"/>
    </xf>
    <xf numFmtId="0" fontId="2" fillId="2" borderId="0" xfId="0" applyFont="1" applyFill="1"/>
    <xf numFmtId="0" fontId="3" fillId="0" borderId="1" xfId="0" applyFont="1" applyFill="1" applyBorder="1"/>
    <xf numFmtId="0" fontId="2" fillId="0" borderId="2" xfId="0" applyFont="1" applyFill="1" applyBorder="1"/>
    <xf numFmtId="0" fontId="4" fillId="0" borderId="3" xfId="0" applyFont="1" applyFill="1" applyBorder="1" applyAlignment="1">
      <alignment horizontal="right"/>
    </xf>
    <xf numFmtId="0" fontId="2" fillId="0" borderId="4" xfId="0" applyFont="1" applyFill="1" applyBorder="1"/>
    <xf numFmtId="0" fontId="2" fillId="0" borderId="0" xfId="0" applyFont="1" applyFill="1" applyBorder="1"/>
    <xf numFmtId="0" fontId="2" fillId="0" borderId="5" xfId="0" applyFont="1" applyFill="1" applyBorder="1"/>
    <xf numFmtId="0" fontId="2" fillId="0" borderId="6" xfId="0" applyFont="1" applyFill="1" applyBorder="1"/>
    <xf numFmtId="0" fontId="2" fillId="0" borderId="8" xfId="0" applyFont="1" applyFill="1" applyBorder="1"/>
    <xf numFmtId="0" fontId="7" fillId="0" borderId="0" xfId="0" applyFont="1" applyBorder="1"/>
    <xf numFmtId="0" fontId="4" fillId="2" borderId="0" xfId="0" applyFont="1" applyFill="1"/>
    <xf numFmtId="0" fontId="7" fillId="0" borderId="0" xfId="0" applyFont="1" applyBorder="1" applyAlignment="1"/>
    <xf numFmtId="0" fontId="7" fillId="0" borderId="0" xfId="0" applyFont="1" applyFill="1" applyBorder="1" applyAlignment="1">
      <alignment horizontal="left" vertical="center"/>
    </xf>
    <xf numFmtId="0" fontId="5" fillId="0" borderId="0" xfId="0" applyFont="1" applyFill="1" applyBorder="1" applyAlignment="1"/>
    <xf numFmtId="0" fontId="7" fillId="0" borderId="0" xfId="0" applyFont="1" applyFill="1" applyBorder="1" applyAlignment="1"/>
    <xf numFmtId="0" fontId="15" fillId="0" borderId="0" xfId="0" applyFont="1" applyFill="1" applyBorder="1"/>
    <xf numFmtId="0" fontId="7" fillId="0" borderId="0" xfId="0" applyFont="1" applyFill="1" applyBorder="1"/>
    <xf numFmtId="0" fontId="3" fillId="0" borderId="1" xfId="0" applyFont="1" applyFill="1" applyBorder="1" applyProtection="1"/>
    <xf numFmtId="0" fontId="2" fillId="0" borderId="2" xfId="0" applyFont="1" applyFill="1" applyBorder="1" applyProtection="1"/>
    <xf numFmtId="0" fontId="2" fillId="2" borderId="0" xfId="0" applyFont="1" applyFill="1" applyProtection="1"/>
    <xf numFmtId="0" fontId="17" fillId="0" borderId="0" xfId="0" applyFont="1" applyFill="1" applyBorder="1"/>
    <xf numFmtId="0" fontId="25" fillId="0" borderId="0" xfId="0" applyFont="1" applyBorder="1"/>
    <xf numFmtId="14" fontId="26" fillId="2" borderId="0" xfId="0" applyNumberFormat="1" applyFont="1" applyFill="1"/>
    <xf numFmtId="0" fontId="28" fillId="0" borderId="0" xfId="0" applyFont="1" applyFill="1" applyBorder="1" applyAlignment="1">
      <alignment horizontal="right"/>
    </xf>
    <xf numFmtId="0" fontId="28" fillId="0" borderId="0" xfId="0" applyFont="1" applyFill="1" applyBorder="1"/>
    <xf numFmtId="0" fontId="7" fillId="0" borderId="0" xfId="0" applyFont="1" applyBorder="1" applyAlignment="1">
      <alignment horizontal="left" indent="1"/>
    </xf>
    <xf numFmtId="0" fontId="30" fillId="2" borderId="4" xfId="0" applyFont="1" applyFill="1" applyBorder="1" applyAlignment="1">
      <alignment vertical="top" wrapText="1"/>
    </xf>
    <xf numFmtId="0" fontId="30" fillId="2" borderId="0" xfId="0" applyFont="1" applyFill="1" applyBorder="1" applyAlignment="1">
      <alignment vertical="top" wrapText="1"/>
    </xf>
    <xf numFmtId="0" fontId="30" fillId="2" borderId="0" xfId="0" applyFont="1" applyFill="1" applyAlignment="1">
      <alignment horizontal="left" vertical="top" wrapText="1"/>
    </xf>
    <xf numFmtId="0" fontId="7" fillId="0" borderId="20" xfId="0" applyFont="1" applyBorder="1" applyAlignment="1">
      <alignment horizontal="left"/>
    </xf>
    <xf numFmtId="0" fontId="14" fillId="0" borderId="13" xfId="0" applyFont="1" applyBorder="1" applyAlignment="1">
      <alignment horizontal="center"/>
    </xf>
    <xf numFmtId="0" fontId="7" fillId="0" borderId="0" xfId="0" applyFont="1" applyBorder="1" applyAlignment="1">
      <alignment horizontal="right" indent="1"/>
    </xf>
    <xf numFmtId="0" fontId="10" fillId="0" borderId="0" xfId="0" applyFont="1" applyBorder="1" applyAlignment="1" applyProtection="1">
      <alignment horizontal="left" indent="1"/>
    </xf>
    <xf numFmtId="0" fontId="14" fillId="0" borderId="0" xfId="0" applyFont="1" applyBorder="1" applyAlignment="1" applyProtection="1">
      <alignment horizontal="center"/>
    </xf>
    <xf numFmtId="166" fontId="10" fillId="0" borderId="0" xfId="0" applyNumberFormat="1" applyFont="1" applyBorder="1" applyAlignment="1" applyProtection="1">
      <alignment horizontal="left" indent="1"/>
    </xf>
    <xf numFmtId="0" fontId="7" fillId="0" borderId="7" xfId="0" applyFont="1" applyBorder="1" applyAlignment="1">
      <alignment wrapText="1"/>
    </xf>
    <xf numFmtId="0" fontId="10" fillId="0" borderId="7" xfId="0" applyFont="1" applyBorder="1" applyAlignment="1" applyProtection="1"/>
    <xf numFmtId="0" fontId="7" fillId="0" borderId="7" xfId="0" applyFont="1" applyBorder="1" applyAlignment="1"/>
    <xf numFmtId="0" fontId="5" fillId="0" borderId="4" xfId="0" applyFont="1" applyFill="1" applyBorder="1" applyAlignment="1">
      <alignment horizontal="center"/>
    </xf>
    <xf numFmtId="0" fontId="5" fillId="0" borderId="5" xfId="0" applyFont="1" applyFill="1" applyBorder="1" applyAlignment="1">
      <alignment horizontal="center"/>
    </xf>
    <xf numFmtId="0" fontId="7" fillId="0" borderId="0" xfId="0" applyFont="1" applyFill="1" applyBorder="1" applyAlignment="1">
      <alignment wrapText="1"/>
    </xf>
    <xf numFmtId="0" fontId="24" fillId="0" borderId="4" xfId="0" applyFont="1" applyBorder="1" applyAlignment="1">
      <alignment horizontal="center"/>
    </xf>
    <xf numFmtId="0" fontId="24" fillId="0" borderId="5" xfId="0" applyFont="1" applyBorder="1" applyAlignment="1">
      <alignment horizontal="center"/>
    </xf>
    <xf numFmtId="0" fontId="31" fillId="0" borderId="0" xfId="0" applyFont="1" applyFill="1"/>
    <xf numFmtId="0" fontId="7" fillId="0" borderId="4" xfId="0" applyFont="1" applyFill="1" applyBorder="1" applyAlignment="1">
      <alignment horizontal="center"/>
    </xf>
    <xf numFmtId="0" fontId="7" fillId="0" borderId="5" xfId="0" applyFont="1" applyFill="1" applyBorder="1" applyAlignment="1">
      <alignment horizontal="center"/>
    </xf>
    <xf numFmtId="0" fontId="23" fillId="0" borderId="4" xfId="0" applyFont="1" applyBorder="1" applyAlignment="1">
      <alignment horizontal="center"/>
    </xf>
    <xf numFmtId="0" fontId="23" fillId="0" borderId="5" xfId="0" applyFont="1" applyBorder="1" applyAlignment="1">
      <alignment horizontal="center"/>
    </xf>
    <xf numFmtId="0" fontId="14" fillId="0" borderId="0" xfId="0" applyFont="1" applyBorder="1" applyAlignment="1">
      <alignment horizontal="left"/>
    </xf>
    <xf numFmtId="0" fontId="12" fillId="0" borderId="0" xfId="0" applyFont="1" applyBorder="1"/>
    <xf numFmtId="0" fontId="26" fillId="0" borderId="0" xfId="0" applyFont="1" applyFill="1" applyBorder="1" applyAlignment="1">
      <alignment horizontal="center"/>
    </xf>
    <xf numFmtId="0" fontId="28" fillId="0" borderId="4" xfId="0" applyFont="1" applyBorder="1" applyAlignment="1"/>
    <xf numFmtId="0" fontId="28" fillId="0" borderId="5" xfId="0" applyFont="1" applyBorder="1" applyAlignment="1"/>
    <xf numFmtId="0" fontId="28" fillId="0" borderId="0" xfId="0" applyFont="1" applyFill="1" applyBorder="1" applyAlignment="1">
      <alignment horizontal="center"/>
    </xf>
    <xf numFmtId="0" fontId="10" fillId="0" borderId="0" xfId="0" applyFont="1" applyBorder="1" applyAlignment="1" applyProtection="1"/>
    <xf numFmtId="0" fontId="27" fillId="0" borderId="0" xfId="0" applyFont="1" applyBorder="1" applyAlignment="1">
      <alignment horizontal="left" indent="1"/>
    </xf>
    <xf numFmtId="0" fontId="7" fillId="0" borderId="19" xfId="0" applyFont="1" applyBorder="1"/>
    <xf numFmtId="0" fontId="14" fillId="3" borderId="0" xfId="0" applyFont="1" applyFill="1" applyBorder="1" applyAlignment="1">
      <alignment horizontal="left"/>
    </xf>
    <xf numFmtId="0" fontId="14" fillId="3" borderId="0" xfId="0" applyFont="1" applyFill="1" applyBorder="1" applyAlignment="1"/>
    <xf numFmtId="0" fontId="21" fillId="3" borderId="0" xfId="0" applyFont="1" applyFill="1" applyBorder="1" applyAlignment="1"/>
    <xf numFmtId="0" fontId="14" fillId="3" borderId="0" xfId="0" applyFont="1" applyFill="1" applyBorder="1" applyAlignment="1">
      <alignment wrapText="1"/>
    </xf>
    <xf numFmtId="0" fontId="14" fillId="0" borderId="0" xfId="0" applyFont="1" applyBorder="1" applyAlignment="1">
      <alignment horizontal="center"/>
    </xf>
    <xf numFmtId="2" fontId="10" fillId="0" borderId="9" xfId="0" applyNumberFormat="1" applyFont="1" applyBorder="1" applyAlignment="1" applyProtection="1">
      <alignment horizontal="center"/>
      <protection locked="0"/>
    </xf>
    <xf numFmtId="0" fontId="7" fillId="0" borderId="0" xfId="0" applyFont="1" applyBorder="1" applyAlignment="1">
      <alignment horizontal="center"/>
    </xf>
    <xf numFmtId="0" fontId="7" fillId="0" borderId="0" xfId="0" applyFont="1" applyFill="1" applyBorder="1" applyAlignment="1">
      <alignment horizontal="center"/>
    </xf>
    <xf numFmtId="0" fontId="5" fillId="0" borderId="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5" xfId="0" applyFont="1" applyFill="1" applyBorder="1" applyAlignment="1" applyProtection="1">
      <alignment horizontal="center"/>
    </xf>
    <xf numFmtId="0" fontId="4" fillId="0" borderId="3" xfId="0" applyFont="1" applyFill="1" applyBorder="1" applyAlignment="1" applyProtection="1">
      <alignment horizontal="right"/>
    </xf>
    <xf numFmtId="0" fontId="23" fillId="0" borderId="0" xfId="0" applyFont="1" applyBorder="1" applyAlignment="1">
      <alignment horizontal="center"/>
    </xf>
    <xf numFmtId="0" fontId="7" fillId="0" borderId="0" xfId="0" applyFont="1" applyBorder="1" applyAlignment="1">
      <alignment wrapText="1"/>
    </xf>
    <xf numFmtId="37" fontId="7" fillId="0" borderId="0" xfId="0" applyNumberFormat="1" applyFont="1" applyBorder="1"/>
    <xf numFmtId="0" fontId="2" fillId="0" borderId="0" xfId="0" applyFont="1" applyBorder="1" applyAlignment="1">
      <alignment horizontal="left" vertical="center" wrapText="1" indent="2"/>
    </xf>
    <xf numFmtId="0" fontId="42" fillId="0" borderId="0" xfId="0" applyFont="1" applyBorder="1" applyAlignment="1" applyProtection="1">
      <alignment horizontal="left" indent="1"/>
    </xf>
    <xf numFmtId="166" fontId="42" fillId="0" borderId="0" xfId="0" applyNumberFormat="1" applyFont="1" applyBorder="1" applyAlignment="1" applyProtection="1">
      <alignment horizontal="left" indent="1"/>
    </xf>
    <xf numFmtId="0" fontId="2" fillId="0" borderId="0" xfId="0" applyFont="1" applyBorder="1" applyAlignment="1">
      <alignment wrapText="1"/>
    </xf>
    <xf numFmtId="0" fontId="2" fillId="0" borderId="7" xfId="0" applyFont="1" applyBorder="1" applyAlignment="1">
      <alignment wrapText="1"/>
    </xf>
    <xf numFmtId="0" fontId="4" fillId="2" borderId="0" xfId="0" applyFont="1" applyFill="1"/>
    <xf numFmtId="0" fontId="2" fillId="2" borderId="0" xfId="0" applyFont="1" applyFill="1" applyProtection="1"/>
    <xf numFmtId="0" fontId="5" fillId="0" borderId="0" xfId="0" applyFont="1" applyFill="1" applyBorder="1" applyAlignment="1" applyProtection="1"/>
    <xf numFmtId="0" fontId="4" fillId="2" borderId="0" xfId="0" applyFont="1" applyFill="1" applyProtection="1"/>
    <xf numFmtId="0" fontId="14" fillId="0" borderId="4" xfId="0" applyFont="1" applyFill="1" applyBorder="1" applyProtection="1"/>
    <xf numFmtId="0" fontId="14" fillId="0" borderId="5" xfId="0" applyFont="1" applyFill="1" applyBorder="1" applyProtection="1"/>
    <xf numFmtId="0" fontId="14" fillId="0" borderId="0" xfId="0" applyFont="1" applyFill="1" applyBorder="1" applyAlignment="1" applyProtection="1">
      <alignment horizontal="center"/>
    </xf>
    <xf numFmtId="0" fontId="14" fillId="0" borderId="6" xfId="0" applyFont="1" applyFill="1" applyBorder="1" applyProtection="1"/>
    <xf numFmtId="0" fontId="14" fillId="0" borderId="7" xfId="0" applyFont="1" applyFill="1" applyBorder="1" applyProtection="1"/>
    <xf numFmtId="0" fontId="14" fillId="0" borderId="8" xfId="0" applyFont="1" applyFill="1" applyBorder="1" applyProtection="1"/>
    <xf numFmtId="0" fontId="14" fillId="0" borderId="0" xfId="0" applyFont="1" applyFill="1" applyBorder="1" applyAlignment="1" applyProtection="1">
      <alignment horizontal="right"/>
    </xf>
    <xf numFmtId="0" fontId="22" fillId="5" borderId="0" xfId="0" applyFont="1" applyFill="1" applyProtection="1"/>
    <xf numFmtId="0" fontId="7" fillId="0" borderId="0" xfId="0" applyFont="1" applyFill="1" applyBorder="1" applyAlignment="1" applyProtection="1"/>
    <xf numFmtId="7" fontId="10" fillId="0" borderId="21" xfId="0" applyNumberFormat="1" applyFont="1" applyFill="1" applyBorder="1" applyAlignment="1" applyProtection="1">
      <protection locked="0"/>
    </xf>
    <xf numFmtId="0" fontId="5" fillId="0" borderId="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5" xfId="0" applyFont="1" applyFill="1" applyBorder="1" applyAlignment="1" applyProtection="1">
      <alignment horizontal="center"/>
    </xf>
    <xf numFmtId="0" fontId="7" fillId="0" borderId="0" xfId="0" applyFont="1" applyFill="1" applyBorder="1" applyProtection="1"/>
    <xf numFmtId="0" fontId="14" fillId="0" borderId="0" xfId="0" applyFont="1" applyFill="1" applyBorder="1" applyAlignment="1" applyProtection="1">
      <alignment horizontal="left" wrapText="1"/>
    </xf>
    <xf numFmtId="0" fontId="14" fillId="0" borderId="0" xfId="0" applyFont="1" applyFill="1" applyBorder="1" applyProtection="1"/>
    <xf numFmtId="0" fontId="14" fillId="5" borderId="0" xfId="0" applyFont="1" applyFill="1" applyProtection="1"/>
    <xf numFmtId="0" fontId="40" fillId="0" borderId="1" xfId="0" applyFont="1" applyFill="1" applyBorder="1" applyProtection="1"/>
    <xf numFmtId="0" fontId="14" fillId="5" borderId="0" xfId="0" applyFont="1" applyFill="1" applyProtection="1">
      <protection locked="0"/>
    </xf>
    <xf numFmtId="0" fontId="7" fillId="0" borderId="2" xfId="0" applyFont="1" applyFill="1" applyBorder="1" applyProtection="1"/>
    <xf numFmtId="0" fontId="24" fillId="0" borderId="3" xfId="0" applyFont="1" applyFill="1" applyBorder="1" applyProtection="1"/>
    <xf numFmtId="0" fontId="7" fillId="2" borderId="0" xfId="0" applyFont="1" applyFill="1" applyProtection="1"/>
    <xf numFmtId="0" fontId="7" fillId="0" borderId="4" xfId="0" applyFont="1" applyFill="1" applyBorder="1" applyProtection="1"/>
    <xf numFmtId="0" fontId="7" fillId="0" borderId="5" xfId="0" applyFont="1" applyFill="1" applyBorder="1" applyProtection="1"/>
    <xf numFmtId="0" fontId="24" fillId="3" borderId="5" xfId="0" applyFont="1" applyFill="1" applyBorder="1" applyProtection="1"/>
    <xf numFmtId="0" fontId="14" fillId="0" borderId="0" xfId="0" applyFont="1" applyFill="1" applyBorder="1" applyAlignment="1" applyProtection="1">
      <alignment wrapText="1"/>
    </xf>
    <xf numFmtId="0" fontId="7" fillId="0" borderId="0" xfId="0" applyFont="1" applyBorder="1" applyAlignment="1" applyProtection="1">
      <alignment wrapText="1"/>
    </xf>
    <xf numFmtId="0" fontId="14" fillId="3" borderId="5" xfId="0" applyFont="1" applyFill="1" applyBorder="1" applyProtection="1"/>
    <xf numFmtId="0" fontId="14" fillId="3" borderId="0" xfId="0" applyFont="1" applyFill="1" applyBorder="1" applyProtection="1"/>
    <xf numFmtId="0" fontId="32" fillId="0" borderId="0" xfId="0" applyFont="1" applyFill="1" applyBorder="1" applyProtection="1"/>
    <xf numFmtId="0" fontId="14" fillId="0" borderId="0" xfId="0" applyFont="1" applyFill="1" applyProtection="1"/>
    <xf numFmtId="0" fontId="20" fillId="0" borderId="0" xfId="0" applyFont="1" applyFill="1" applyBorder="1" applyAlignment="1" applyProtection="1"/>
    <xf numFmtId="0" fontId="10" fillId="0" borderId="9" xfId="0" applyFont="1" applyFill="1" applyBorder="1" applyProtection="1">
      <protection locked="0"/>
    </xf>
    <xf numFmtId="39" fontId="10" fillId="0" borderId="9" xfId="0" applyNumberFormat="1" applyFont="1" applyFill="1" applyBorder="1" applyAlignment="1" applyProtection="1">
      <alignment horizontal="center"/>
      <protection locked="0"/>
    </xf>
    <xf numFmtId="0" fontId="14" fillId="0" borderId="0" xfId="0" applyFont="1" applyFill="1" applyBorder="1" applyAlignment="1" applyProtection="1">
      <alignment horizontal="center"/>
      <protection locked="0"/>
    </xf>
    <xf numFmtId="0" fontId="10" fillId="0" borderId="9" xfId="0" applyFont="1" applyBorder="1" applyAlignment="1" applyProtection="1">
      <alignment horizontal="center"/>
      <protection locked="0"/>
    </xf>
    <xf numFmtId="0" fontId="10" fillId="0" borderId="9" xfId="0" applyFont="1" applyFill="1" applyBorder="1" applyAlignment="1" applyProtection="1">
      <alignment horizontal="center"/>
      <protection locked="0"/>
    </xf>
    <xf numFmtId="0" fontId="10" fillId="0" borderId="0" xfId="0" applyFont="1" applyFill="1" applyBorder="1" applyAlignment="1" applyProtection="1">
      <alignment horizontal="center"/>
    </xf>
    <xf numFmtId="0" fontId="40" fillId="3" borderId="0" xfId="0" applyFont="1" applyFill="1" applyBorder="1" applyAlignment="1">
      <alignment horizontal="center"/>
    </xf>
    <xf numFmtId="0" fontId="10" fillId="0" borderId="0" xfId="0" applyFont="1" applyFill="1" applyBorder="1" applyProtection="1"/>
    <xf numFmtId="0" fontId="7" fillId="10" borderId="0" xfId="0" quotePrefix="1" applyFont="1" applyFill="1" applyAlignment="1">
      <alignment horizontal="right" indent="1"/>
    </xf>
    <xf numFmtId="0" fontId="7" fillId="0" borderId="0" xfId="0" applyFont="1" applyFill="1" applyBorder="1" applyAlignment="1">
      <alignment wrapText="1"/>
    </xf>
    <xf numFmtId="0" fontId="5" fillId="0" borderId="4" xfId="0" applyFont="1" applyFill="1" applyBorder="1" applyAlignment="1">
      <alignment horizontal="center"/>
    </xf>
    <xf numFmtId="0" fontId="5" fillId="0" borderId="0" xfId="0" applyFont="1" applyFill="1" applyBorder="1" applyAlignment="1">
      <alignment horizontal="center"/>
    </xf>
    <xf numFmtId="0" fontId="5" fillId="0" borderId="5" xfId="0" applyFont="1" applyFill="1" applyBorder="1" applyAlignment="1">
      <alignment horizontal="center"/>
    </xf>
    <xf numFmtId="0" fontId="7" fillId="0" borderId="7" xfId="0" applyFont="1" applyFill="1" applyBorder="1" applyAlignment="1">
      <alignment wrapText="1"/>
    </xf>
    <xf numFmtId="0" fontId="0" fillId="0" borderId="7" xfId="0" applyBorder="1" applyAlignment="1">
      <alignment wrapText="1"/>
    </xf>
    <xf numFmtId="0" fontId="0" fillId="0" borderId="0" xfId="0" applyAlignment="1">
      <alignment wrapText="1"/>
    </xf>
    <xf numFmtId="1" fontId="7" fillId="0" borderId="20" xfId="0" applyNumberFormat="1" applyFont="1" applyBorder="1" applyAlignment="1">
      <alignment horizontal="center"/>
    </xf>
    <xf numFmtId="0" fontId="2" fillId="0" borderId="24" xfId="0" applyFont="1" applyFill="1" applyBorder="1"/>
    <xf numFmtId="0" fontId="7" fillId="0" borderId="25" xfId="0" applyFont="1" applyFill="1" applyBorder="1" applyAlignment="1">
      <alignment horizontal="center"/>
    </xf>
    <xf numFmtId="7" fontId="10" fillId="0" borderId="25" xfId="0" applyNumberFormat="1" applyFont="1" applyFill="1" applyBorder="1" applyAlignment="1" applyProtection="1">
      <protection locked="0"/>
    </xf>
    <xf numFmtId="0" fontId="7" fillId="0" borderId="26" xfId="0" applyFont="1" applyFill="1" applyBorder="1" applyAlignment="1"/>
    <xf numFmtId="0" fontId="4" fillId="2" borderId="0" xfId="0" applyFont="1" applyFill="1" applyAlignment="1">
      <alignment vertical="top"/>
    </xf>
    <xf numFmtId="173" fontId="10" fillId="0" borderId="9" xfId="0" applyNumberFormat="1" applyFont="1" applyFill="1" applyBorder="1" applyProtection="1">
      <protection locked="0"/>
    </xf>
    <xf numFmtId="0" fontId="0" fillId="0" borderId="4" xfId="0" applyBorder="1" applyAlignment="1">
      <alignment wrapText="1"/>
    </xf>
    <xf numFmtId="0" fontId="7" fillId="0" borderId="21" xfId="0" applyFont="1" applyFill="1" applyBorder="1" applyAlignment="1">
      <alignment horizontal="left" indent="2"/>
    </xf>
    <xf numFmtId="0" fontId="5" fillId="0" borderId="21" xfId="0" applyFont="1" applyFill="1" applyBorder="1" applyAlignment="1">
      <alignment horizontal="left" indent="2"/>
    </xf>
    <xf numFmtId="0" fontId="5" fillId="0" borderId="0" xfId="0" applyFont="1" applyBorder="1" applyProtection="1"/>
    <xf numFmtId="0" fontId="0" fillId="0" borderId="0" xfId="0" applyFill="1"/>
    <xf numFmtId="0" fontId="7" fillId="0" borderId="11" xfId="0" applyFont="1" applyBorder="1" applyAlignment="1">
      <alignment horizontal="left" indent="1"/>
    </xf>
    <xf numFmtId="0" fontId="21" fillId="0" borderId="9" xfId="0" applyFont="1" applyFill="1" applyBorder="1" applyAlignment="1">
      <alignment vertical="center"/>
    </xf>
    <xf numFmtId="0" fontId="27" fillId="0" borderId="0" xfId="0" applyFont="1" applyFill="1" applyBorder="1" applyAlignment="1">
      <alignment horizontal="left" vertical="top"/>
    </xf>
    <xf numFmtId="0" fontId="2" fillId="2" borderId="0" xfId="0" applyFont="1" applyFill="1" applyProtection="1"/>
    <xf numFmtId="0" fontId="2" fillId="2" borderId="0" xfId="0" applyFont="1" applyFill="1"/>
    <xf numFmtId="0" fontId="2" fillId="0" borderId="0" xfId="0" applyFont="1" applyFill="1" applyBorder="1" applyProtection="1"/>
    <xf numFmtId="0" fontId="2" fillId="2" borderId="0" xfId="0" applyFont="1" applyFill="1" applyProtection="1"/>
    <xf numFmtId="0" fontId="4" fillId="2" borderId="0" xfId="0" applyFont="1" applyFill="1" applyProtection="1"/>
    <xf numFmtId="0" fontId="2" fillId="0" borderId="4" xfId="0" applyFont="1" applyFill="1" applyBorder="1" applyProtection="1"/>
    <xf numFmtId="0" fontId="2" fillId="0" borderId="5" xfId="0" applyFont="1" applyFill="1" applyBorder="1" applyProtection="1"/>
    <xf numFmtId="0" fontId="10" fillId="0" borderId="0" xfId="0" applyFont="1" applyBorder="1" applyAlignment="1" applyProtection="1"/>
    <xf numFmtId="43" fontId="7" fillId="0" borderId="12" xfId="1" applyFont="1" applyBorder="1"/>
    <xf numFmtId="0" fontId="7" fillId="0" borderId="0" xfId="0" applyFont="1" applyBorder="1" applyAlignment="1">
      <alignment horizontal="left" indent="2"/>
    </xf>
    <xf numFmtId="43" fontId="7" fillId="0" borderId="0" xfId="3" applyNumberFormat="1" applyFont="1" applyBorder="1"/>
    <xf numFmtId="0" fontId="37" fillId="0" borderId="0" xfId="0" applyFont="1" applyBorder="1" applyAlignment="1">
      <alignment horizontal="left"/>
    </xf>
    <xf numFmtId="0" fontId="37" fillId="0" borderId="0" xfId="0" applyFont="1" applyBorder="1"/>
    <xf numFmtId="0" fontId="2" fillId="2" borderId="0" xfId="0" applyFont="1" applyFill="1"/>
    <xf numFmtId="0" fontId="7" fillId="0" borderId="0" xfId="0" applyFont="1" applyBorder="1"/>
    <xf numFmtId="0" fontId="7" fillId="0" borderId="4" xfId="0" applyFont="1" applyFill="1" applyBorder="1" applyAlignment="1"/>
    <xf numFmtId="0" fontId="7" fillId="0" borderId="5" xfId="0" applyFont="1" applyFill="1" applyBorder="1" applyAlignment="1"/>
    <xf numFmtId="0" fontId="14" fillId="0" borderId="4" xfId="0" applyFont="1" applyFill="1" applyBorder="1" applyProtection="1"/>
    <xf numFmtId="0" fontId="14" fillId="0" borderId="5" xfId="0" applyFont="1" applyFill="1" applyBorder="1" applyProtection="1"/>
    <xf numFmtId="0" fontId="37" fillId="0" borderId="0" xfId="0" applyFont="1"/>
    <xf numFmtId="37" fontId="7" fillId="6" borderId="0" xfId="0" applyNumberFormat="1" applyFont="1" applyFill="1" applyBorder="1"/>
    <xf numFmtId="37" fontId="7" fillId="7" borderId="0" xfId="0" applyNumberFormat="1" applyFont="1" applyFill="1" applyBorder="1"/>
    <xf numFmtId="37" fontId="7" fillId="13" borderId="0" xfId="0" applyNumberFormat="1" applyFont="1" applyFill="1" applyBorder="1"/>
    <xf numFmtId="0" fontId="45" fillId="0" borderId="0" xfId="0" applyFont="1"/>
    <xf numFmtId="0" fontId="5" fillId="0" borderId="0" xfId="0" applyFont="1" applyFill="1" applyBorder="1" applyAlignment="1" applyProtection="1">
      <alignment horizontal="center"/>
    </xf>
    <xf numFmtId="0" fontId="5" fillId="0" borderId="4" xfId="0" applyFont="1" applyFill="1" applyBorder="1" applyAlignment="1">
      <alignment horizontal="center"/>
    </xf>
    <xf numFmtId="0" fontId="5" fillId="0" borderId="5" xfId="0" applyFont="1" applyFill="1" applyBorder="1" applyAlignment="1">
      <alignment horizontal="center"/>
    </xf>
    <xf numFmtId="0" fontId="18" fillId="0" borderId="0" xfId="0" applyFont="1" applyFill="1" applyBorder="1" applyAlignment="1">
      <alignment horizontal="center"/>
    </xf>
    <xf numFmtId="0" fontId="7" fillId="0" borderId="27" xfId="0" applyFont="1" applyFill="1" applyBorder="1" applyAlignment="1">
      <alignment horizontal="center"/>
    </xf>
    <xf numFmtId="7" fontId="10" fillId="0" borderId="27" xfId="0" applyNumberFormat="1" applyFont="1" applyFill="1" applyBorder="1" applyAlignment="1" applyProtection="1">
      <protection locked="0"/>
    </xf>
    <xf numFmtId="0" fontId="7" fillId="0" borderId="22" xfId="0" applyFont="1" applyFill="1" applyBorder="1" applyAlignment="1">
      <alignment horizontal="center"/>
    </xf>
    <xf numFmtId="0" fontId="7" fillId="0" borderId="28" xfId="0" applyFont="1" applyFill="1" applyBorder="1" applyAlignment="1"/>
    <xf numFmtId="0" fontId="2" fillId="0" borderId="29" xfId="0" applyFont="1" applyFill="1" applyBorder="1"/>
    <xf numFmtId="0" fontId="0" fillId="0" borderId="0" xfId="0" applyBorder="1" applyAlignment="1">
      <alignment wrapText="1"/>
    </xf>
    <xf numFmtId="0" fontId="33" fillId="3" borderId="0" xfId="0" applyFont="1" applyFill="1" applyAlignment="1">
      <alignment horizontal="right"/>
    </xf>
    <xf numFmtId="0" fontId="7" fillId="0" borderId="2" xfId="0" applyFont="1" applyBorder="1" applyProtection="1"/>
    <xf numFmtId="0" fontId="7" fillId="0" borderId="2" xfId="0" applyFont="1" applyFill="1" applyBorder="1" applyAlignment="1" applyProtection="1"/>
    <xf numFmtId="0" fontId="7" fillId="0" borderId="3" xfId="0" applyFont="1" applyFill="1" applyBorder="1" applyAlignment="1" applyProtection="1"/>
    <xf numFmtId="0" fontId="7" fillId="0" borderId="5" xfId="0" applyFont="1" applyFill="1" applyBorder="1" applyAlignment="1" applyProtection="1"/>
    <xf numFmtId="0" fontId="7" fillId="0" borderId="4" xfId="0" applyFont="1" applyBorder="1" applyAlignment="1" applyProtection="1">
      <alignment horizontal="center"/>
    </xf>
    <xf numFmtId="0" fontId="5" fillId="0" borderId="4" xfId="0" applyFont="1" applyFill="1" applyBorder="1" applyAlignment="1" applyProtection="1"/>
    <xf numFmtId="0" fontId="7" fillId="0" borderId="4" xfId="0" applyFont="1" applyFill="1" applyBorder="1" applyAlignment="1" applyProtection="1"/>
    <xf numFmtId="0" fontId="7" fillId="0" borderId="20" xfId="0" applyFont="1" applyBorder="1" applyProtection="1"/>
    <xf numFmtId="0" fontId="7" fillId="0" borderId="20" xfId="0" applyFont="1" applyBorder="1" applyAlignment="1" applyProtection="1">
      <alignment horizontal="center"/>
    </xf>
    <xf numFmtId="0" fontId="7" fillId="0" borderId="21" xfId="0" applyFont="1" applyBorder="1" applyAlignment="1" applyProtection="1">
      <alignment horizontal="center"/>
    </xf>
    <xf numFmtId="0" fontId="7" fillId="0" borderId="22" xfId="0" applyFont="1" applyBorder="1" applyAlignment="1" applyProtection="1">
      <alignment horizontal="center"/>
    </xf>
    <xf numFmtId="0" fontId="7" fillId="0" borderId="0" xfId="0" applyFont="1" applyBorder="1" applyAlignment="1" applyProtection="1">
      <alignment horizontal="left" indent="2"/>
    </xf>
    <xf numFmtId="0" fontId="7" fillId="0" borderId="26" xfId="0" applyFont="1" applyFill="1" applyBorder="1" applyAlignment="1" applyProtection="1"/>
    <xf numFmtId="0" fontId="0" fillId="0" borderId="24" xfId="0" applyBorder="1" applyAlignment="1" applyProtection="1">
      <alignment horizontal="left" indent="2"/>
    </xf>
    <xf numFmtId="0" fontId="7" fillId="0" borderId="24" xfId="0" applyFont="1" applyFill="1" applyBorder="1" applyAlignment="1" applyProtection="1"/>
    <xf numFmtId="0" fontId="7" fillId="0" borderId="28" xfId="0" applyFont="1" applyBorder="1" applyAlignment="1" applyProtection="1">
      <alignment horizontal="center"/>
    </xf>
    <xf numFmtId="0" fontId="5" fillId="0" borderId="29" xfId="0" applyFont="1" applyBorder="1" applyAlignment="1" applyProtection="1">
      <alignment horizontal="center"/>
    </xf>
    <xf numFmtId="0" fontId="7" fillId="0" borderId="29" xfId="0" applyFont="1" applyBorder="1" applyAlignment="1" applyProtection="1">
      <alignment horizontal="center"/>
    </xf>
    <xf numFmtId="0" fontId="7" fillId="0" borderId="29" xfId="0" applyFont="1" applyBorder="1" applyProtection="1"/>
    <xf numFmtId="0" fontId="7" fillId="0" borderId="29" xfId="0" applyFont="1" applyFill="1" applyBorder="1" applyAlignment="1" applyProtection="1"/>
    <xf numFmtId="0" fontId="7" fillId="0" borderId="6" xfId="0" applyFont="1" applyFill="1" applyBorder="1" applyAlignment="1" applyProtection="1"/>
    <xf numFmtId="0" fontId="0" fillId="0" borderId="7" xfId="0" applyBorder="1" applyAlignment="1" applyProtection="1">
      <alignment horizontal="left" indent="2"/>
    </xf>
    <xf numFmtId="0" fontId="7" fillId="0" borderId="7" xfId="0" applyFont="1" applyFill="1" applyBorder="1" applyAlignment="1" applyProtection="1"/>
    <xf numFmtId="0" fontId="7" fillId="0" borderId="8" xfId="0" applyFont="1" applyFill="1" applyBorder="1" applyAlignment="1" applyProtection="1"/>
    <xf numFmtId="0" fontId="4" fillId="2" borderId="0" xfId="0" applyFont="1" applyFill="1" applyAlignment="1">
      <alignment horizontal="right"/>
    </xf>
    <xf numFmtId="0" fontId="5" fillId="0" borderId="9" xfId="0" applyFont="1" applyBorder="1" applyAlignment="1" applyProtection="1">
      <alignment horizontal="right"/>
    </xf>
    <xf numFmtId="0" fontId="24" fillId="0" borderId="9" xfId="0" applyFont="1" applyBorder="1" applyAlignment="1" applyProtection="1">
      <alignment horizontal="center"/>
    </xf>
    <xf numFmtId="0" fontId="15" fillId="0" borderId="0" xfId="0" applyFont="1" applyBorder="1" applyAlignment="1" applyProtection="1">
      <alignment vertical="center"/>
    </xf>
    <xf numFmtId="0" fontId="28" fillId="0" borderId="10" xfId="0" applyFont="1" applyFill="1" applyBorder="1" applyAlignment="1">
      <alignment horizontal="center"/>
    </xf>
    <xf numFmtId="3" fontId="32" fillId="0" borderId="9" xfId="0" applyNumberFormat="1" applyFont="1" applyFill="1" applyBorder="1" applyAlignment="1">
      <alignment horizontal="center"/>
    </xf>
    <xf numFmtId="3" fontId="32" fillId="0" borderId="0" xfId="0" applyNumberFormat="1" applyFont="1" applyFill="1" applyBorder="1" applyAlignment="1">
      <alignment horizontal="center"/>
    </xf>
    <xf numFmtId="0" fontId="5" fillId="0" borderId="0" xfId="0" applyFont="1" applyFill="1" applyBorder="1" applyAlignment="1" applyProtection="1">
      <alignment horizontal="center"/>
    </xf>
    <xf numFmtId="0" fontId="46" fillId="16" borderId="14" xfId="0" applyFont="1" applyFill="1" applyBorder="1" applyAlignment="1">
      <alignment horizontal="centerContinuous"/>
    </xf>
    <xf numFmtId="0" fontId="46" fillId="16" borderId="15" xfId="0" applyFont="1" applyFill="1" applyBorder="1" applyAlignment="1">
      <alignment horizontal="centerContinuous"/>
    </xf>
    <xf numFmtId="0" fontId="46" fillId="16" borderId="20" xfId="0" applyFont="1" applyFill="1" applyBorder="1" applyAlignment="1">
      <alignment horizontal="center"/>
    </xf>
    <xf numFmtId="0" fontId="46" fillId="16" borderId="23" xfId="0" applyFont="1" applyFill="1" applyBorder="1" applyAlignment="1">
      <alignment horizontal="center"/>
    </xf>
    <xf numFmtId="0" fontId="46" fillId="16" borderId="21" xfId="0" applyFont="1" applyFill="1" applyBorder="1" applyAlignment="1">
      <alignment horizontal="center"/>
    </xf>
    <xf numFmtId="0" fontId="46" fillId="16" borderId="22" xfId="0" applyFont="1" applyFill="1" applyBorder="1" applyAlignment="1">
      <alignment horizontal="center"/>
    </xf>
    <xf numFmtId="0" fontId="2" fillId="2" borderId="0" xfId="0" applyFont="1" applyFill="1" applyAlignment="1">
      <alignment horizontal="right"/>
    </xf>
    <xf numFmtId="0" fontId="15" fillId="0" borderId="0" xfId="0" applyFont="1" applyFill="1" applyBorder="1" applyAlignment="1" applyProtection="1">
      <alignment vertical="center"/>
    </xf>
    <xf numFmtId="0" fontId="7" fillId="0" borderId="0" xfId="0" applyFont="1" applyFill="1" applyBorder="1" applyAlignment="1" applyProtection="1">
      <alignment horizontal="right"/>
    </xf>
    <xf numFmtId="174" fontId="2" fillId="2" borderId="0" xfId="0" applyNumberFormat="1" applyFont="1" applyFill="1"/>
    <xf numFmtId="0" fontId="12" fillId="0" borderId="20" xfId="0" applyFont="1" applyFill="1" applyBorder="1" applyAlignment="1" applyProtection="1">
      <alignment horizontal="center"/>
    </xf>
    <xf numFmtId="3" fontId="12" fillId="0" borderId="23" xfId="0" applyNumberFormat="1" applyFont="1" applyFill="1" applyBorder="1" applyAlignment="1" applyProtection="1">
      <alignment horizontal="center"/>
    </xf>
    <xf numFmtId="3" fontId="12" fillId="0" borderId="21" xfId="0" applyNumberFormat="1" applyFont="1" applyFill="1" applyBorder="1" applyAlignment="1" applyProtection="1">
      <alignment horizontal="center"/>
    </xf>
    <xf numFmtId="3" fontId="12" fillId="0" borderId="22" xfId="0" applyNumberFormat="1" applyFont="1" applyFill="1" applyBorder="1" applyAlignment="1" applyProtection="1">
      <alignment horizontal="center"/>
    </xf>
    <xf numFmtId="174" fontId="12" fillId="0" borderId="23" xfId="0" applyNumberFormat="1" applyFont="1" applyFill="1" applyBorder="1" applyAlignment="1" applyProtection="1">
      <alignment horizontal="center"/>
    </xf>
    <xf numFmtId="174" fontId="12" fillId="0" borderId="21" xfId="0" applyNumberFormat="1" applyFont="1" applyFill="1" applyBorder="1" applyAlignment="1" applyProtection="1">
      <alignment horizontal="center"/>
    </xf>
    <xf numFmtId="174" fontId="12" fillId="0" borderId="22" xfId="0" applyNumberFormat="1" applyFont="1" applyFill="1" applyBorder="1" applyAlignment="1" applyProtection="1">
      <alignment horizontal="center"/>
    </xf>
    <xf numFmtId="0" fontId="7" fillId="0" borderId="23" xfId="0" applyFont="1" applyFill="1" applyBorder="1" applyAlignment="1" applyProtection="1"/>
    <xf numFmtId="174" fontId="12" fillId="0" borderId="14" xfId="0" applyNumberFormat="1" applyFont="1" applyFill="1" applyBorder="1" applyAlignment="1" applyProtection="1">
      <alignment horizontal="center"/>
    </xf>
    <xf numFmtId="0" fontId="7" fillId="0" borderId="14" xfId="0" applyFont="1" applyFill="1" applyBorder="1" applyAlignment="1" applyProtection="1"/>
    <xf numFmtId="0" fontId="7" fillId="0" borderId="10" xfId="0" applyFont="1" applyFill="1" applyBorder="1" applyAlignment="1" applyProtection="1"/>
    <xf numFmtId="0" fontId="7" fillId="0" borderId="9" xfId="0" applyFont="1" applyFill="1" applyBorder="1" applyAlignment="1" applyProtection="1"/>
    <xf numFmtId="0" fontId="7" fillId="0" borderId="36" xfId="0" applyFont="1" applyFill="1" applyBorder="1" applyAlignment="1" applyProtection="1"/>
    <xf numFmtId="0" fontId="12" fillId="0" borderId="39" xfId="0" applyFont="1" applyFill="1" applyBorder="1" applyAlignment="1" applyProtection="1">
      <alignment horizontal="center"/>
    </xf>
    <xf numFmtId="174" fontId="12" fillId="0" borderId="40" xfId="0" applyNumberFormat="1" applyFont="1" applyFill="1" applyBorder="1" applyAlignment="1" applyProtection="1">
      <alignment horizontal="center"/>
    </xf>
    <xf numFmtId="174" fontId="12" fillId="0" borderId="41" xfId="0" applyNumberFormat="1" applyFont="1" applyFill="1" applyBorder="1" applyAlignment="1" applyProtection="1">
      <alignment horizontal="center"/>
    </xf>
    <xf numFmtId="174" fontId="12" fillId="0" borderId="42" xfId="0" applyNumberFormat="1" applyFont="1" applyFill="1" applyBorder="1" applyAlignment="1" applyProtection="1">
      <alignment horizontal="center"/>
    </xf>
    <xf numFmtId="0" fontId="7" fillId="0" borderId="38" xfId="0" applyFont="1" applyFill="1" applyBorder="1" applyAlignment="1" applyProtection="1"/>
    <xf numFmtId="174" fontId="12" fillId="0" borderId="38" xfId="0" applyNumberFormat="1" applyFont="1" applyFill="1" applyBorder="1" applyAlignment="1" applyProtection="1">
      <alignment horizontal="center"/>
    </xf>
    <xf numFmtId="174" fontId="12" fillId="0" borderId="43" xfId="0" applyNumberFormat="1" applyFont="1" applyFill="1" applyBorder="1" applyAlignment="1" applyProtection="1">
      <alignment horizontal="center"/>
    </xf>
    <xf numFmtId="174" fontId="12" fillId="0" borderId="37" xfId="0" applyNumberFormat="1" applyFont="1" applyFill="1" applyBorder="1" applyAlignment="1" applyProtection="1">
      <alignment horizontal="center"/>
    </xf>
    <xf numFmtId="0" fontId="2" fillId="0" borderId="44" xfId="0" applyFont="1" applyFill="1" applyBorder="1"/>
    <xf numFmtId="0" fontId="2" fillId="0" borderId="37" xfId="0" applyFont="1" applyFill="1" applyBorder="1"/>
    <xf numFmtId="0" fontId="7" fillId="0" borderId="28" xfId="0" applyFont="1" applyFill="1" applyBorder="1" applyAlignment="1" applyProtection="1"/>
    <xf numFmtId="0" fontId="7" fillId="0" borderId="19" xfId="0" applyFont="1" applyFill="1" applyBorder="1" applyAlignment="1" applyProtection="1"/>
    <xf numFmtId="0" fontId="7" fillId="0" borderId="15" xfId="0" applyFont="1" applyFill="1" applyBorder="1" applyAlignment="1" applyProtection="1"/>
    <xf numFmtId="3" fontId="12" fillId="0" borderId="42" xfId="0" applyNumberFormat="1" applyFont="1" applyFill="1" applyBorder="1" applyAlignment="1" applyProtection="1">
      <alignment horizontal="center"/>
    </xf>
    <xf numFmtId="0" fontId="7" fillId="0" borderId="40" xfId="0" applyFont="1" applyFill="1" applyBorder="1" applyAlignment="1" applyProtection="1"/>
    <xf numFmtId="3" fontId="12" fillId="0" borderId="39" xfId="0" applyNumberFormat="1" applyFont="1" applyFill="1" applyBorder="1" applyAlignment="1" applyProtection="1">
      <alignment horizontal="center"/>
    </xf>
    <xf numFmtId="0" fontId="0" fillId="0" borderId="0" xfId="0" applyBorder="1" applyAlignment="1" applyProtection="1">
      <alignment horizontal="left" indent="2"/>
    </xf>
    <xf numFmtId="0" fontId="2" fillId="2" borderId="0" xfId="0" applyFont="1" applyFill="1"/>
    <xf numFmtId="0" fontId="2" fillId="2" borderId="0" xfId="0" applyFont="1" applyFill="1"/>
    <xf numFmtId="0" fontId="7" fillId="0" borderId="0" xfId="0" applyFont="1" applyFill="1" applyBorder="1" applyAlignment="1" applyProtection="1"/>
    <xf numFmtId="0" fontId="7" fillId="0" borderId="0" xfId="0" applyFont="1" applyBorder="1" applyProtection="1"/>
    <xf numFmtId="0" fontId="7" fillId="0" borderId="0" xfId="0" applyFont="1" applyBorder="1" applyAlignment="1" applyProtection="1">
      <alignment horizontal="center"/>
    </xf>
    <xf numFmtId="37" fontId="14" fillId="17" borderId="21" xfId="0" applyNumberFormat="1" applyFont="1" applyFill="1" applyBorder="1" applyProtection="1"/>
    <xf numFmtId="37" fontId="14" fillId="17" borderId="22" xfId="0" applyNumberFormat="1" applyFont="1" applyFill="1" applyBorder="1" applyProtection="1"/>
    <xf numFmtId="172" fontId="14" fillId="17" borderId="21" xfId="0" applyNumberFormat="1" applyFont="1" applyFill="1" applyBorder="1" applyProtection="1"/>
    <xf numFmtId="172" fontId="14" fillId="17" borderId="22" xfId="0" applyNumberFormat="1" applyFont="1" applyFill="1" applyBorder="1" applyProtection="1"/>
    <xf numFmtId="37" fontId="34" fillId="17" borderId="21" xfId="0" applyNumberFormat="1" applyFont="1" applyFill="1" applyBorder="1" applyProtection="1">
      <protection locked="0"/>
    </xf>
    <xf numFmtId="37" fontId="34" fillId="17" borderId="22" xfId="0" applyNumberFormat="1" applyFont="1" applyFill="1" applyBorder="1" applyProtection="1">
      <protection locked="0"/>
    </xf>
    <xf numFmtId="174" fontId="34" fillId="18" borderId="21" xfId="0" applyNumberFormat="1" applyFont="1" applyFill="1" applyBorder="1" applyProtection="1">
      <protection locked="0"/>
    </xf>
    <xf numFmtId="174" fontId="34" fillId="18" borderId="22" xfId="0" applyNumberFormat="1" applyFont="1" applyFill="1" applyBorder="1" applyProtection="1">
      <protection locked="0"/>
    </xf>
    <xf numFmtId="0" fontId="2" fillId="2" borderId="0" xfId="0" applyFont="1" applyFill="1"/>
    <xf numFmtId="0" fontId="3" fillId="0" borderId="1" xfId="0" applyFont="1" applyFill="1" applyBorder="1" applyProtection="1"/>
    <xf numFmtId="0" fontId="2" fillId="0" borderId="2" xfId="0" applyFont="1" applyFill="1" applyBorder="1" applyProtection="1"/>
    <xf numFmtId="0" fontId="5" fillId="0" borderId="0" xfId="0" applyFont="1" applyFill="1" applyBorder="1" applyAlignment="1" applyProtection="1"/>
    <xf numFmtId="0" fontId="7" fillId="0" borderId="0" xfId="0" applyFont="1" applyFill="1" applyBorder="1" applyAlignment="1" applyProtection="1"/>
    <xf numFmtId="0" fontId="5" fillId="0" borderId="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5" xfId="0" applyFont="1" applyFill="1" applyBorder="1" applyAlignment="1" applyProtection="1">
      <alignment horizontal="center"/>
    </xf>
    <xf numFmtId="0" fontId="4" fillId="0" borderId="3" xfId="0" applyFont="1" applyFill="1" applyBorder="1" applyAlignment="1" applyProtection="1">
      <alignment horizontal="right"/>
    </xf>
    <xf numFmtId="0" fontId="7" fillId="0" borderId="0" xfId="0" applyFont="1" applyBorder="1" applyProtection="1"/>
    <xf numFmtId="0" fontId="0" fillId="0" borderId="0" xfId="0" applyBorder="1" applyProtection="1"/>
    <xf numFmtId="0" fontId="7" fillId="0" borderId="19" xfId="0" applyFont="1" applyBorder="1" applyProtection="1"/>
    <xf numFmtId="0" fontId="7" fillId="0" borderId="0" xfId="0" applyFont="1" applyBorder="1" applyAlignment="1" applyProtection="1">
      <alignment horizontal="left"/>
    </xf>
    <xf numFmtId="0" fontId="3" fillId="0" borderId="2" xfId="0" applyFont="1" applyFill="1" applyBorder="1" applyProtection="1"/>
    <xf numFmtId="0" fontId="5" fillId="0" borderId="0" xfId="0" applyFont="1" applyFill="1" applyBorder="1" applyAlignment="1" applyProtection="1">
      <alignment horizontal="left"/>
    </xf>
    <xf numFmtId="0" fontId="2" fillId="3" borderId="0" xfId="0" applyFont="1" applyFill="1" applyProtection="1"/>
    <xf numFmtId="0" fontId="33" fillId="3" borderId="0" xfId="0" applyFont="1" applyFill="1" applyAlignment="1" applyProtection="1">
      <alignment horizontal="right"/>
    </xf>
    <xf numFmtId="0" fontId="12" fillId="3" borderId="0" xfId="0" applyFont="1" applyFill="1" applyBorder="1" applyAlignment="1" applyProtection="1">
      <alignment horizontal="left"/>
    </xf>
    <xf numFmtId="0" fontId="5" fillId="3" borderId="0" xfId="0" applyFont="1" applyFill="1" applyBorder="1" applyAlignment="1" applyProtection="1">
      <alignment horizontal="center"/>
    </xf>
    <xf numFmtId="0" fontId="18" fillId="0" borderId="4" xfId="0" applyFont="1" applyFill="1" applyBorder="1" applyAlignment="1" applyProtection="1">
      <alignment wrapText="1"/>
    </xf>
    <xf numFmtId="0" fontId="18" fillId="0" borderId="0" xfId="0" applyFont="1" applyFill="1" applyBorder="1" applyAlignment="1" applyProtection="1">
      <alignment horizontal="center"/>
    </xf>
    <xf numFmtId="0" fontId="18" fillId="0" borderId="5" xfId="0" applyFont="1" applyFill="1" applyBorder="1" applyAlignment="1" applyProtection="1">
      <alignment wrapText="1"/>
    </xf>
    <xf numFmtId="0" fontId="7" fillId="0" borderId="0" xfId="0" applyFont="1" applyProtection="1"/>
    <xf numFmtId="0" fontId="7" fillId="0" borderId="21" xfId="0" applyFont="1" applyBorder="1" applyAlignment="1" applyProtection="1">
      <alignment horizontal="left" indent="2"/>
    </xf>
    <xf numFmtId="0" fontId="7" fillId="0" borderId="21" xfId="0" applyFont="1" applyFill="1" applyBorder="1" applyAlignment="1" applyProtection="1">
      <alignment horizontal="left" indent="2"/>
    </xf>
    <xf numFmtId="0" fontId="7" fillId="0" borderId="22" xfId="0" applyFont="1" applyBorder="1" applyAlignment="1" applyProtection="1">
      <alignment horizontal="left" indent="2"/>
    </xf>
    <xf numFmtId="0" fontId="7" fillId="0" borderId="22" xfId="0" applyFont="1" applyFill="1" applyBorder="1" applyAlignment="1" applyProtection="1">
      <alignment horizontal="left" indent="2"/>
    </xf>
    <xf numFmtId="3" fontId="14" fillId="17" borderId="21" xfId="0" applyNumberFormat="1" applyFont="1" applyFill="1" applyBorder="1" applyProtection="1"/>
    <xf numFmtId="3" fontId="14" fillId="17" borderId="22" xfId="0" applyNumberFormat="1" applyFont="1" applyFill="1" applyBorder="1" applyProtection="1"/>
    <xf numFmtId="0" fontId="7" fillId="0" borderId="0" xfId="0" applyFont="1" applyFill="1" applyBorder="1" applyAlignment="1" applyProtection="1">
      <alignment wrapText="1"/>
    </xf>
    <xf numFmtId="0" fontId="0" fillId="0" borderId="0" xfId="0" applyAlignment="1" applyProtection="1">
      <alignment wrapText="1"/>
    </xf>
    <xf numFmtId="0" fontId="7" fillId="0" borderId="7" xfId="0" applyFont="1" applyFill="1" applyBorder="1" applyAlignment="1" applyProtection="1">
      <alignment wrapText="1"/>
    </xf>
    <xf numFmtId="0" fontId="0" fillId="0" borderId="7" xfId="0" applyBorder="1" applyAlignment="1" applyProtection="1">
      <alignment wrapText="1"/>
    </xf>
    <xf numFmtId="0" fontId="33" fillId="3" borderId="0" xfId="0" applyFont="1" applyFill="1" applyProtection="1"/>
    <xf numFmtId="0" fontId="12" fillId="0" borderId="0" xfId="0" applyFont="1" applyFill="1" applyBorder="1" applyAlignment="1" applyProtection="1">
      <alignment horizontal="left"/>
    </xf>
    <xf numFmtId="0" fontId="12" fillId="0" borderId="0" xfId="0" applyFont="1" applyProtection="1"/>
    <xf numFmtId="0" fontId="7" fillId="0" borderId="11" xfId="0" applyFont="1" applyBorder="1" applyProtection="1"/>
    <xf numFmtId="165" fontId="35" fillId="0" borderId="23" xfId="0" applyNumberFormat="1" applyFont="1" applyBorder="1" applyAlignment="1" applyProtection="1">
      <alignment horizontal="left" indent="2"/>
    </xf>
    <xf numFmtId="168" fontId="34" fillId="0" borderId="23" xfId="3" applyNumberFormat="1" applyFont="1" applyBorder="1" applyProtection="1"/>
    <xf numFmtId="165" fontId="35" fillId="0" borderId="21" xfId="0" applyNumberFormat="1" applyFont="1" applyBorder="1" applyAlignment="1" applyProtection="1">
      <alignment horizontal="left" indent="2"/>
    </xf>
    <xf numFmtId="168" fontId="34" fillId="0" borderId="21" xfId="3" applyNumberFormat="1" applyFont="1" applyBorder="1" applyProtection="1"/>
    <xf numFmtId="165" fontId="35" fillId="0" borderId="22" xfId="0" applyNumberFormat="1" applyFont="1" applyBorder="1" applyAlignment="1" applyProtection="1">
      <alignment horizontal="left" indent="2"/>
    </xf>
    <xf numFmtId="168" fontId="34" fillId="0" borderId="22" xfId="3" applyNumberFormat="1" applyFont="1" applyBorder="1" applyProtection="1"/>
    <xf numFmtId="0" fontId="0" fillId="0" borderId="0" xfId="0" applyAlignment="1" applyProtection="1">
      <alignment horizontal="left" indent="2"/>
    </xf>
    <xf numFmtId="0" fontId="36" fillId="0" borderId="0" xfId="0" applyFont="1" applyFill="1" applyBorder="1" applyAlignment="1" applyProtection="1"/>
    <xf numFmtId="9" fontId="7" fillId="0" borderId="0" xfId="3" applyNumberFormat="1" applyFont="1" applyBorder="1" applyProtection="1"/>
    <xf numFmtId="0" fontId="37" fillId="0" borderId="0" xfId="0" applyFont="1" applyBorder="1" applyAlignment="1" applyProtection="1">
      <alignment horizontal="left"/>
    </xf>
    <xf numFmtId="43" fontId="7" fillId="0" borderId="0" xfId="1" applyFont="1" applyBorder="1" applyProtection="1"/>
    <xf numFmtId="9" fontId="12" fillId="0" borderId="0" xfId="3" applyNumberFormat="1" applyFont="1" applyBorder="1" applyProtection="1"/>
    <xf numFmtId="43" fontId="7" fillId="0" borderId="0" xfId="3" applyNumberFormat="1" applyFont="1" applyBorder="1" applyProtection="1"/>
    <xf numFmtId="0" fontId="5" fillId="0" borderId="0" xfId="0" applyFont="1" applyBorder="1" applyAlignment="1" applyProtection="1">
      <alignment horizontal="left"/>
    </xf>
    <xf numFmtId="0" fontId="37" fillId="0" borderId="0" xfId="0" applyFont="1" applyProtection="1"/>
    <xf numFmtId="0" fontId="7" fillId="0" borderId="0" xfId="0" applyFont="1" applyBorder="1" applyAlignment="1" applyProtection="1">
      <alignment horizontal="left" indent="1"/>
    </xf>
    <xf numFmtId="37" fontId="7" fillId="0" borderId="0" xfId="0" applyNumberFormat="1" applyFont="1" applyBorder="1" applyProtection="1"/>
    <xf numFmtId="0" fontId="37" fillId="0" borderId="0" xfId="0" applyFont="1" applyBorder="1" applyProtection="1"/>
    <xf numFmtId="37" fontId="7" fillId="6" borderId="0" xfId="0" applyNumberFormat="1" applyFont="1" applyFill="1" applyBorder="1" applyProtection="1"/>
    <xf numFmtId="37" fontId="7" fillId="13" borderId="0" xfId="0" applyNumberFormat="1" applyFont="1" applyFill="1" applyBorder="1" applyProtection="1"/>
    <xf numFmtId="1" fontId="7" fillId="0" borderId="0" xfId="0" applyNumberFormat="1" applyFont="1" applyBorder="1" applyProtection="1"/>
    <xf numFmtId="37" fontId="7" fillId="7" borderId="0" xfId="0" applyNumberFormat="1" applyFont="1" applyFill="1" applyBorder="1" applyProtection="1"/>
    <xf numFmtId="169" fontId="29" fillId="0" borderId="0" xfId="3" applyNumberFormat="1" applyFont="1" applyBorder="1" applyProtection="1"/>
    <xf numFmtId="0" fontId="7" fillId="0" borderId="11" xfId="0" applyFont="1" applyBorder="1" applyAlignment="1" applyProtection="1">
      <alignment horizontal="left" indent="1"/>
    </xf>
    <xf numFmtId="43" fontId="7" fillId="0" borderId="12" xfId="1" applyFont="1" applyBorder="1" applyProtection="1"/>
    <xf numFmtId="175" fontId="7" fillId="0" borderId="0" xfId="0" applyNumberFormat="1" applyFont="1" applyFill="1" applyBorder="1" applyAlignment="1" applyProtection="1">
      <alignment horizontal="center"/>
    </xf>
    <xf numFmtId="175" fontId="0" fillId="0" borderId="0" xfId="0" applyNumberFormat="1" applyFill="1" applyBorder="1" applyAlignment="1" applyProtection="1"/>
    <xf numFmtId="175" fontId="0" fillId="0" borderId="5" xfId="0" applyNumberFormat="1" applyFill="1" applyBorder="1" applyAlignment="1" applyProtection="1"/>
    <xf numFmtId="0" fontId="7" fillId="0" borderId="7" xfId="0" applyFont="1" applyBorder="1" applyAlignment="1" applyProtection="1">
      <alignment horizontal="left" indent="2"/>
    </xf>
    <xf numFmtId="43" fontId="7" fillId="0" borderId="7" xfId="1" applyFont="1" applyBorder="1" applyProtection="1"/>
    <xf numFmtId="169" fontId="7" fillId="0" borderId="7" xfId="1" applyNumberFormat="1" applyFont="1" applyBorder="1" applyProtection="1"/>
    <xf numFmtId="0" fontId="7" fillId="0" borderId="7" xfId="0" applyFont="1" applyBorder="1" applyProtection="1"/>
    <xf numFmtId="0" fontId="7" fillId="0" borderId="24" xfId="0" applyFont="1" applyFill="1" applyBorder="1" applyAlignment="1" applyProtection="1">
      <alignment horizontal="center"/>
    </xf>
    <xf numFmtId="0" fontId="7" fillId="0" borderId="10" xfId="0" applyFont="1" applyFill="1" applyBorder="1" applyAlignment="1" applyProtection="1">
      <alignment horizontal="center"/>
    </xf>
    <xf numFmtId="174" fontId="34" fillId="14" borderId="21" xfId="0" applyNumberFormat="1" applyFont="1" applyFill="1" applyBorder="1" applyProtection="1">
      <protection locked="0"/>
    </xf>
    <xf numFmtId="174" fontId="34" fillId="14" borderId="22" xfId="0" applyNumberFormat="1" applyFont="1" applyFill="1" applyBorder="1" applyProtection="1">
      <protection locked="0"/>
    </xf>
    <xf numFmtId="0" fontId="4" fillId="2" borderId="0" xfId="0" applyFont="1" applyFill="1" applyAlignment="1">
      <alignment horizontal="centerContinuous"/>
    </xf>
    <xf numFmtId="0" fontId="4" fillId="2" borderId="7" xfId="0" applyFont="1" applyFill="1" applyBorder="1" applyAlignment="1">
      <alignment horizontal="centerContinuous"/>
    </xf>
    <xf numFmtId="0" fontId="5" fillId="0" borderId="0" xfId="0" applyFont="1" applyFill="1" applyBorder="1" applyAlignment="1" applyProtection="1">
      <alignment horizontal="center"/>
    </xf>
    <xf numFmtId="0" fontId="5" fillId="0" borderId="4" xfId="0" applyFont="1" applyFill="1" applyBorder="1" applyAlignment="1">
      <alignment horizontal="center"/>
    </xf>
    <xf numFmtId="0" fontId="5" fillId="0" borderId="0" xfId="0" applyFont="1" applyFill="1" applyBorder="1" applyAlignment="1">
      <alignment horizontal="center"/>
    </xf>
    <xf numFmtId="0" fontId="0" fillId="0" borderId="12" xfId="0" applyBorder="1" applyAlignment="1"/>
    <xf numFmtId="0" fontId="4" fillId="0" borderId="2" xfId="0" applyFont="1" applyFill="1" applyBorder="1"/>
    <xf numFmtId="0" fontId="2" fillId="0" borderId="3" xfId="0" applyFont="1" applyFill="1" applyBorder="1"/>
    <xf numFmtId="0" fontId="2" fillId="0" borderId="0" xfId="0" applyFont="1" applyFill="1" applyBorder="1" applyAlignment="1"/>
    <xf numFmtId="0" fontId="0" fillId="0" borderId="0" xfId="0" applyBorder="1" applyAlignment="1"/>
    <xf numFmtId="0" fontId="5" fillId="0" borderId="5" xfId="0" applyFont="1" applyFill="1" applyBorder="1" applyAlignment="1"/>
    <xf numFmtId="0" fontId="9" fillId="0" borderId="5" xfId="0" applyFont="1" applyBorder="1" applyAlignment="1"/>
    <xf numFmtId="0" fontId="14" fillId="0" borderId="5" xfId="0" applyFont="1" applyFill="1" applyBorder="1" applyAlignment="1" applyProtection="1">
      <alignment horizontal="left"/>
    </xf>
    <xf numFmtId="0" fontId="0" fillId="0" borderId="5" xfId="0" applyBorder="1" applyAlignment="1"/>
    <xf numFmtId="0" fontId="0" fillId="0" borderId="11" xfId="0" applyBorder="1" applyAlignment="1"/>
    <xf numFmtId="0" fontId="7" fillId="4" borderId="11" xfId="0" applyFont="1" applyFill="1" applyBorder="1" applyAlignment="1"/>
    <xf numFmtId="0" fontId="7" fillId="4" borderId="12" xfId="0" applyFont="1" applyFill="1" applyBorder="1" applyAlignment="1"/>
    <xf numFmtId="0" fontId="7" fillId="4" borderId="13" xfId="0" applyFont="1" applyFill="1" applyBorder="1" applyAlignment="1"/>
    <xf numFmtId="0" fontId="7" fillId="4" borderId="12" xfId="0" applyFont="1" applyFill="1" applyBorder="1" applyAlignment="1">
      <alignment horizontal="centerContinuous"/>
    </xf>
    <xf numFmtId="177" fontId="0" fillId="0" borderId="12" xfId="0" applyNumberFormat="1" applyBorder="1" applyAlignment="1"/>
    <xf numFmtId="0" fontId="7" fillId="4" borderId="34" xfId="0" applyFont="1" applyFill="1" applyBorder="1" applyAlignment="1"/>
    <xf numFmtId="0" fontId="7" fillId="4" borderId="33" xfId="0" applyFont="1" applyFill="1" applyBorder="1" applyAlignment="1">
      <alignment horizontal="centerContinuous"/>
    </xf>
    <xf numFmtId="0" fontId="0" fillId="0" borderId="34" xfId="0" applyBorder="1" applyAlignment="1"/>
    <xf numFmtId="0" fontId="0" fillId="0" borderId="33" xfId="0" applyBorder="1" applyAlignment="1"/>
    <xf numFmtId="0" fontId="7" fillId="4" borderId="34" xfId="0" applyFont="1" applyFill="1" applyBorder="1" applyAlignment="1">
      <alignment horizontal="centerContinuous"/>
    </xf>
    <xf numFmtId="0" fontId="0" fillId="0" borderId="45" xfId="0" applyBorder="1" applyAlignment="1"/>
    <xf numFmtId="0" fontId="0" fillId="0" borderId="46" xfId="0" applyBorder="1" applyAlignment="1"/>
    <xf numFmtId="0" fontId="0" fillId="0" borderId="47" xfId="0" applyBorder="1" applyAlignment="1"/>
    <xf numFmtId="0" fontId="0" fillId="0" borderId="48" xfId="0" applyBorder="1" applyAlignment="1"/>
    <xf numFmtId="177" fontId="0" fillId="0" borderId="46" xfId="0" applyNumberFormat="1" applyBorder="1" applyAlignment="1"/>
    <xf numFmtId="177" fontId="7" fillId="0" borderId="0" xfId="0" applyNumberFormat="1" applyFont="1" applyBorder="1" applyAlignment="1"/>
    <xf numFmtId="178" fontId="7" fillId="0" borderId="0" xfId="0" applyNumberFormat="1" applyFont="1" applyBorder="1" applyAlignment="1"/>
    <xf numFmtId="0" fontId="7" fillId="0" borderId="9" xfId="0" applyFont="1" applyBorder="1" applyAlignment="1"/>
    <xf numFmtId="0" fontId="7" fillId="0" borderId="10" xfId="0" applyFont="1" applyBorder="1" applyAlignment="1"/>
    <xf numFmtId="0" fontId="7" fillId="0" borderId="14" xfId="0" applyFont="1" applyBorder="1" applyAlignment="1"/>
    <xf numFmtId="0" fontId="7" fillId="0" borderId="15" xfId="0" applyFont="1" applyBorder="1" applyAlignment="1"/>
    <xf numFmtId="0" fontId="7" fillId="0" borderId="18" xfId="0" applyFont="1" applyBorder="1" applyAlignment="1"/>
    <xf numFmtId="0" fontId="7" fillId="0" borderId="19" xfId="0" applyFont="1" applyBorder="1" applyAlignment="1"/>
    <xf numFmtId="0" fontId="7" fillId="0" borderId="16" xfId="0" applyFont="1" applyBorder="1" applyAlignment="1"/>
    <xf numFmtId="0" fontId="7" fillId="0" borderId="17" xfId="0" applyFont="1" applyBorder="1" applyAlignment="1"/>
    <xf numFmtId="0" fontId="2" fillId="0" borderId="9" xfId="0" applyFont="1" applyFill="1" applyBorder="1" applyAlignment="1"/>
    <xf numFmtId="0" fontId="5" fillId="0" borderId="6" xfId="0" applyFont="1" applyFill="1" applyBorder="1" applyAlignment="1">
      <alignment horizontal="center"/>
    </xf>
    <xf numFmtId="0" fontId="0" fillId="0" borderId="8" xfId="0" applyBorder="1" applyAlignment="1"/>
    <xf numFmtId="1" fontId="49" fillId="0" borderId="54" xfId="0" applyNumberFormat="1" applyFont="1" applyBorder="1" applyAlignment="1">
      <alignment horizontal="center"/>
    </xf>
    <xf numFmtId="0" fontId="49" fillId="0" borderId="55" xfId="0" applyFont="1" applyBorder="1" applyAlignment="1"/>
    <xf numFmtId="0" fontId="28" fillId="0" borderId="0" xfId="0" applyFont="1" applyFill="1" applyBorder="1" applyAlignment="1" applyProtection="1">
      <alignment horizontal="center" vertical="center" wrapText="1"/>
    </xf>
    <xf numFmtId="0" fontId="0" fillId="0" borderId="0" xfId="0" applyBorder="1" applyAlignment="1">
      <alignment horizontal="center" vertical="center" wrapText="1"/>
    </xf>
    <xf numFmtId="178" fontId="7" fillId="0" borderId="0" xfId="0" applyNumberFormat="1" applyFont="1" applyBorder="1" applyAlignment="1">
      <alignment horizontal="right"/>
    </xf>
    <xf numFmtId="0" fontId="0" fillId="0" borderId="50" xfId="0" applyBorder="1" applyAlignment="1" applyProtection="1">
      <protection locked="0"/>
    </xf>
    <xf numFmtId="0" fontId="0" fillId="0" borderId="11" xfId="0" applyBorder="1" applyAlignment="1" applyProtection="1">
      <protection locked="0"/>
    </xf>
    <xf numFmtId="0" fontId="0" fillId="0" borderId="51" xfId="0" applyBorder="1" applyAlignment="1" applyProtection="1">
      <protection locked="0"/>
    </xf>
    <xf numFmtId="0" fontId="0" fillId="0" borderId="12" xfId="0" applyBorder="1" applyAlignment="1" applyProtection="1">
      <protection locked="0"/>
    </xf>
    <xf numFmtId="0" fontId="0" fillId="0" borderId="53" xfId="0" applyBorder="1" applyAlignment="1" applyProtection="1">
      <protection locked="0"/>
    </xf>
    <xf numFmtId="0" fontId="0" fillId="0" borderId="33" xfId="0" applyBorder="1" applyAlignment="1" applyProtection="1">
      <protection locked="0"/>
    </xf>
    <xf numFmtId="177" fontId="0" fillId="0" borderId="12" xfId="0" applyNumberFormat="1" applyBorder="1" applyAlignment="1" applyProtection="1">
      <protection locked="0"/>
    </xf>
    <xf numFmtId="0" fontId="0" fillId="0" borderId="52" xfId="0" applyBorder="1" applyAlignment="1" applyProtection="1">
      <protection locked="0"/>
    </xf>
    <xf numFmtId="0" fontId="0" fillId="0" borderId="34" xfId="0" applyBorder="1" applyAlignment="1" applyProtection="1">
      <protection locked="0"/>
    </xf>
    <xf numFmtId="0" fontId="22" fillId="2" borderId="0" xfId="0" applyFont="1" applyFill="1" applyProtection="1"/>
    <xf numFmtId="0" fontId="10" fillId="0" borderId="9" xfId="0" applyFont="1" applyBorder="1" applyAlignment="1" applyProtection="1">
      <alignment horizontal="center"/>
      <protection locked="0"/>
    </xf>
    <xf numFmtId="0" fontId="0" fillId="0" borderId="0" xfId="0" applyAlignment="1">
      <alignment wrapText="1"/>
    </xf>
    <xf numFmtId="0" fontId="5" fillId="0" borderId="0" xfId="0" applyFont="1" applyFill="1" applyBorder="1" applyAlignment="1">
      <alignment horizontal="center"/>
    </xf>
    <xf numFmtId="0" fontId="5" fillId="0" borderId="5" xfId="0" applyFont="1" applyFill="1" applyBorder="1" applyAlignment="1">
      <alignment horizontal="center"/>
    </xf>
    <xf numFmtId="0" fontId="39" fillId="0" borderId="0" xfId="0" applyFont="1" applyBorder="1" applyAlignment="1">
      <alignment wrapText="1"/>
    </xf>
    <xf numFmtId="0" fontId="38" fillId="0" borderId="0" xfId="0" applyFont="1" applyBorder="1" applyAlignment="1">
      <alignment horizontal="left" wrapText="1"/>
    </xf>
    <xf numFmtId="0" fontId="18" fillId="0" borderId="4" xfId="0" applyFont="1" applyFill="1" applyBorder="1" applyAlignment="1">
      <alignment horizontal="center"/>
    </xf>
    <xf numFmtId="0" fontId="18" fillId="0" borderId="0" xfId="0" applyFont="1" applyFill="1" applyBorder="1" applyAlignment="1">
      <alignment horizontal="center"/>
    </xf>
    <xf numFmtId="0" fontId="18" fillId="0" borderId="5" xfId="0" applyFont="1" applyFill="1" applyBorder="1" applyAlignment="1">
      <alignment horizontal="center"/>
    </xf>
    <xf numFmtId="0" fontId="14" fillId="11" borderId="0" xfId="0" applyFont="1" applyFill="1" applyBorder="1" applyAlignment="1" applyProtection="1">
      <alignment horizontal="center"/>
    </xf>
    <xf numFmtId="0" fontId="5" fillId="0" borderId="0" xfId="0" applyFont="1" applyFill="1" applyAlignment="1">
      <alignment horizontal="center"/>
    </xf>
    <xf numFmtId="0" fontId="10" fillId="0" borderId="22" xfId="0" applyFont="1" applyFill="1" applyBorder="1" applyAlignment="1" applyProtection="1">
      <alignment horizontal="center"/>
      <protection locked="0"/>
    </xf>
    <xf numFmtId="0" fontId="5" fillId="0" borderId="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5" xfId="0" applyFont="1" applyFill="1" applyBorder="1" applyAlignment="1" applyProtection="1">
      <alignment horizontal="center"/>
    </xf>
    <xf numFmtId="0" fontId="5" fillId="0" borderId="4" xfId="0" applyFont="1" applyFill="1" applyBorder="1" applyAlignment="1">
      <alignment horizontal="center"/>
    </xf>
    <xf numFmtId="0" fontId="7" fillId="0" borderId="0" xfId="0" applyFont="1" applyFill="1" applyBorder="1" applyAlignment="1">
      <alignment wrapText="1"/>
    </xf>
    <xf numFmtId="0" fontId="7" fillId="0" borderId="7" xfId="0" applyFont="1" applyFill="1" applyBorder="1" applyAlignment="1">
      <alignment wrapText="1"/>
    </xf>
    <xf numFmtId="0" fontId="0" fillId="0" borderId="7" xfId="0" applyBorder="1" applyAlignment="1">
      <alignment wrapText="1"/>
    </xf>
    <xf numFmtId="0" fontId="0" fillId="0" borderId="0" xfId="0" applyAlignment="1">
      <alignment wrapText="1"/>
    </xf>
    <xf numFmtId="0" fontId="5" fillId="0" borderId="0" xfId="0" applyFont="1" applyFill="1" applyBorder="1" applyAlignment="1">
      <alignment horizontal="center"/>
    </xf>
    <xf numFmtId="0" fontId="5" fillId="0" borderId="5" xfId="0" applyFont="1" applyFill="1" applyBorder="1" applyAlignment="1">
      <alignment horizontal="center"/>
    </xf>
    <xf numFmtId="174" fontId="12" fillId="0" borderId="9" xfId="0" applyNumberFormat="1" applyFont="1" applyFill="1" applyBorder="1" applyAlignment="1" applyProtection="1">
      <alignment horizontal="center"/>
    </xf>
    <xf numFmtId="0" fontId="5" fillId="0" borderId="9" xfId="0" applyFont="1" applyBorder="1" applyAlignment="1" applyProtection="1">
      <alignment horizontal="centerContinuous"/>
    </xf>
    <xf numFmtId="0" fontId="24" fillId="0" borderId="9" xfId="0" applyFont="1" applyBorder="1" applyAlignment="1" applyProtection="1">
      <alignment horizontal="centerContinuous"/>
    </xf>
    <xf numFmtId="0" fontId="4" fillId="0" borderId="9" xfId="0" applyFont="1" applyFill="1" applyBorder="1" applyAlignment="1">
      <alignment horizontal="centerContinuous"/>
    </xf>
    <xf numFmtId="0" fontId="10" fillId="0" borderId="9" xfId="0" applyNumberFormat="1" applyFont="1" applyBorder="1" applyAlignment="1" applyProtection="1">
      <alignment horizontal="center"/>
      <protection locked="0"/>
    </xf>
    <xf numFmtId="39" fontId="10" fillId="0" borderId="9" xfId="1" applyNumberFormat="1" applyFont="1" applyBorder="1" applyAlignment="1" applyProtection="1">
      <alignment horizontal="center"/>
      <protection locked="0"/>
    </xf>
    <xf numFmtId="170" fontId="10" fillId="0" borderId="12" xfId="1" applyNumberFormat="1" applyFont="1" applyBorder="1" applyAlignment="1" applyProtection="1">
      <alignment horizontal="center"/>
      <protection locked="0"/>
    </xf>
    <xf numFmtId="0" fontId="7" fillId="0" borderId="0" xfId="0" applyFont="1" applyFill="1" applyBorder="1" applyAlignment="1" applyProtection="1">
      <alignment horizontal="left"/>
    </xf>
    <xf numFmtId="0" fontId="7" fillId="0" borderId="0" xfId="0" applyFont="1" applyFill="1" applyBorder="1" applyAlignment="1" applyProtection="1">
      <alignment horizontal="left" vertical="center"/>
    </xf>
    <xf numFmtId="0" fontId="28" fillId="0" borderId="0" xfId="0" applyFont="1" applyFill="1" applyBorder="1" applyAlignment="1" applyProtection="1">
      <alignment horizontal="right"/>
    </xf>
    <xf numFmtId="0" fontId="28" fillId="0" borderId="0" xfId="0" applyFont="1" applyFill="1" applyBorder="1" applyAlignment="1" applyProtection="1">
      <alignment horizontal="center"/>
    </xf>
    <xf numFmtId="0" fontId="12" fillId="0" borderId="0" xfId="0" applyFont="1" applyBorder="1" applyAlignment="1" applyProtection="1">
      <alignment horizontal="left" indent="1"/>
    </xf>
    <xf numFmtId="0" fontId="5" fillId="0" borderId="6" xfId="0" applyFont="1" applyFill="1" applyBorder="1" applyAlignment="1" applyProtection="1">
      <alignment horizontal="center"/>
    </xf>
    <xf numFmtId="0" fontId="7" fillId="0" borderId="7" xfId="0" applyFont="1" applyFill="1" applyBorder="1" applyProtection="1"/>
    <xf numFmtId="0" fontId="28" fillId="0" borderId="7" xfId="0" applyFont="1" applyFill="1" applyBorder="1" applyAlignment="1" applyProtection="1">
      <alignment horizontal="right"/>
    </xf>
    <xf numFmtId="0" fontId="28" fillId="0" borderId="7" xfId="0" applyFont="1" applyFill="1" applyBorder="1" applyAlignment="1" applyProtection="1">
      <alignment horizontal="center"/>
    </xf>
    <xf numFmtId="0" fontId="5" fillId="0" borderId="7" xfId="0" applyFont="1" applyFill="1" applyBorder="1" applyAlignment="1" applyProtection="1"/>
    <xf numFmtId="0" fontId="5" fillId="0" borderId="8" xfId="0" applyFont="1" applyFill="1" applyBorder="1" applyAlignment="1" applyProtection="1">
      <alignment horizontal="center"/>
    </xf>
    <xf numFmtId="37" fontId="34" fillId="17" borderId="23" xfId="0" applyNumberFormat="1" applyFont="1" applyFill="1" applyBorder="1" applyProtection="1">
      <protection locked="0"/>
    </xf>
    <xf numFmtId="9" fontId="29" fillId="0" borderId="0" xfId="0" applyNumberFormat="1" applyFont="1" applyBorder="1" applyAlignment="1" applyProtection="1">
      <alignment horizontal="center"/>
    </xf>
    <xf numFmtId="0" fontId="10" fillId="0" borderId="9" xfId="0" applyFont="1" applyFill="1" applyBorder="1" applyAlignment="1" applyProtection="1">
      <alignment horizontal="center"/>
      <protection locked="0"/>
    </xf>
    <xf numFmtId="0" fontId="5" fillId="0" borderId="0" xfId="0" applyFont="1" applyFill="1" applyBorder="1" applyAlignment="1">
      <alignment horizontal="center"/>
    </xf>
    <xf numFmtId="0" fontId="5" fillId="0" borderId="5" xfId="0" applyFont="1" applyFill="1" applyBorder="1" applyAlignment="1">
      <alignment horizontal="center"/>
    </xf>
    <xf numFmtId="0" fontId="18" fillId="0" borderId="4" xfId="0" applyFont="1" applyFill="1" applyBorder="1" applyAlignment="1">
      <alignment horizontal="center"/>
    </xf>
    <xf numFmtId="0" fontId="18" fillId="0" borderId="0" xfId="0" applyFont="1" applyFill="1" applyBorder="1" applyAlignment="1">
      <alignment horizontal="center"/>
    </xf>
    <xf numFmtId="0" fontId="18" fillId="0" borderId="5" xfId="0" applyFont="1" applyFill="1" applyBorder="1" applyAlignment="1">
      <alignment horizontal="center"/>
    </xf>
    <xf numFmtId="0" fontId="14" fillId="0" borderId="0" xfId="0" applyFont="1" applyFill="1" applyBorder="1" applyProtection="1"/>
    <xf numFmtId="0" fontId="14" fillId="0" borderId="0" xfId="0" applyFont="1" applyFill="1" applyBorder="1" applyAlignment="1" applyProtection="1">
      <alignment wrapText="1"/>
    </xf>
    <xf numFmtId="0" fontId="7" fillId="0" borderId="0" xfId="0" applyFont="1" applyBorder="1" applyAlignment="1" applyProtection="1">
      <alignment wrapText="1"/>
    </xf>
    <xf numFmtId="4" fontId="10" fillId="0" borderId="9" xfId="1" applyNumberFormat="1" applyFont="1" applyBorder="1" applyAlignment="1" applyProtection="1">
      <alignment horizontal="center"/>
      <protection locked="0"/>
    </xf>
    <xf numFmtId="0" fontId="5" fillId="20" borderId="9" xfId="0" applyFont="1" applyFill="1" applyBorder="1" applyAlignment="1" applyProtection="1">
      <alignment horizontal="center"/>
    </xf>
    <xf numFmtId="0" fontId="2" fillId="19" borderId="5" xfId="0" applyFont="1" applyFill="1" applyBorder="1" applyProtection="1"/>
    <xf numFmtId="0" fontId="2" fillId="3" borderId="56" xfId="0" applyFont="1" applyFill="1" applyBorder="1"/>
    <xf numFmtId="0" fontId="2" fillId="3" borderId="57" xfId="0" applyFont="1" applyFill="1" applyBorder="1"/>
    <xf numFmtId="0" fontId="2" fillId="3" borderId="58" xfId="0" applyFont="1" applyFill="1" applyBorder="1"/>
    <xf numFmtId="0" fontId="2" fillId="3" borderId="59" xfId="0" applyFont="1" applyFill="1" applyBorder="1"/>
    <xf numFmtId="0" fontId="7" fillId="3" borderId="60" xfId="0" applyFont="1" applyFill="1" applyBorder="1"/>
    <xf numFmtId="0" fontId="2" fillId="3" borderId="60" xfId="0" applyFont="1" applyFill="1" applyBorder="1"/>
    <xf numFmtId="0" fontId="2" fillId="3" borderId="61" xfId="0" applyFont="1" applyFill="1" applyBorder="1"/>
    <xf numFmtId="0" fontId="2" fillId="3" borderId="62" xfId="0" applyFont="1" applyFill="1" applyBorder="1"/>
    <xf numFmtId="0" fontId="2" fillId="3" borderId="63" xfId="0" applyFont="1" applyFill="1" applyBorder="1"/>
    <xf numFmtId="0" fontId="2" fillId="3" borderId="64" xfId="0" applyFont="1" applyFill="1" applyBorder="1"/>
    <xf numFmtId="169" fontId="29" fillId="0" borderId="0" xfId="3" applyNumberFormat="1" applyFont="1" applyBorder="1" applyAlignment="1" applyProtection="1">
      <alignment horizontal="right"/>
    </xf>
    <xf numFmtId="0" fontId="10" fillId="0" borderId="0" xfId="0" applyFont="1" applyFill="1" applyBorder="1" applyAlignment="1" applyProtection="1">
      <alignment horizontal="center"/>
      <protection locked="0"/>
    </xf>
    <xf numFmtId="7" fontId="10" fillId="0" borderId="21" xfId="0" applyNumberFormat="1" applyFont="1" applyFill="1" applyBorder="1" applyAlignment="1" applyProtection="1">
      <alignment horizontal="center"/>
    </xf>
    <xf numFmtId="7" fontId="10" fillId="0" borderId="25" xfId="0" applyNumberFormat="1" applyFont="1" applyFill="1" applyBorder="1" applyAlignment="1" applyProtection="1">
      <alignment horizontal="center"/>
    </xf>
    <xf numFmtId="7" fontId="10" fillId="0" borderId="27" xfId="0" applyNumberFormat="1" applyFont="1" applyFill="1" applyBorder="1" applyAlignment="1" applyProtection="1">
      <alignment horizontal="center"/>
    </xf>
    <xf numFmtId="7" fontId="10" fillId="0" borderId="21" xfId="0" applyNumberFormat="1" applyFont="1" applyFill="1" applyBorder="1" applyAlignment="1" applyProtection="1">
      <alignment horizontal="center"/>
      <protection locked="0"/>
    </xf>
    <xf numFmtId="0" fontId="55" fillId="2" borderId="0" xfId="0" applyFont="1" applyFill="1" applyAlignment="1">
      <alignment horizontal="centerContinuous"/>
    </xf>
    <xf numFmtId="0" fontId="55" fillId="2" borderId="0" xfId="0" applyFont="1" applyFill="1"/>
    <xf numFmtId="0" fontId="26" fillId="3" borderId="63" xfId="0" applyFont="1" applyFill="1" applyBorder="1"/>
    <xf numFmtId="0" fontId="26" fillId="3" borderId="57" xfId="0" applyFont="1" applyFill="1" applyBorder="1"/>
    <xf numFmtId="0" fontId="10" fillId="0" borderId="12" xfId="0" applyFont="1" applyBorder="1" applyAlignment="1" applyProtection="1">
      <alignment horizontal="center"/>
      <protection locked="0"/>
    </xf>
    <xf numFmtId="0" fontId="5" fillId="0" borderId="4" xfId="0" applyFont="1" applyFill="1" applyBorder="1" applyAlignment="1">
      <alignment horizontal="center"/>
    </xf>
    <xf numFmtId="2" fontId="32" fillId="0" borderId="9" xfId="0" applyNumberFormat="1" applyFont="1" applyFill="1" applyBorder="1" applyAlignment="1">
      <alignment horizontal="center"/>
    </xf>
    <xf numFmtId="39" fontId="10" fillId="0" borderId="9" xfId="1" applyNumberFormat="1" applyFont="1" applyFill="1" applyBorder="1" applyAlignment="1" applyProtection="1">
      <alignment horizontal="center"/>
      <protection locked="0"/>
    </xf>
    <xf numFmtId="0" fontId="14" fillId="0" borderId="9" xfId="0" applyFont="1" applyBorder="1" applyAlignment="1" applyProtection="1">
      <alignment horizontal="center"/>
    </xf>
    <xf numFmtId="0" fontId="24" fillId="0" borderId="9" xfId="0" applyFont="1" applyBorder="1" applyAlignment="1" applyProtection="1">
      <alignment horizontal="center"/>
      <protection locked="0"/>
    </xf>
    <xf numFmtId="0" fontId="3" fillId="12" borderId="1" xfId="0" applyFont="1" applyFill="1" applyBorder="1" applyProtection="1"/>
    <xf numFmtId="0" fontId="7" fillId="12" borderId="2" xfId="0" applyFont="1" applyFill="1" applyBorder="1" applyProtection="1"/>
    <xf numFmtId="0" fontId="2" fillId="12" borderId="2" xfId="0" applyFont="1" applyFill="1" applyBorder="1" applyProtection="1"/>
    <xf numFmtId="0" fontId="2" fillId="12" borderId="0" xfId="0" applyFont="1" applyFill="1" applyBorder="1" applyProtection="1"/>
    <xf numFmtId="0" fontId="2" fillId="12" borderId="4" xfId="0" applyFont="1" applyFill="1" applyBorder="1" applyProtection="1"/>
    <xf numFmtId="0" fontId="5" fillId="12" borderId="0" xfId="0" applyFont="1" applyFill="1" applyBorder="1" applyProtection="1"/>
    <xf numFmtId="0" fontId="5" fillId="12" borderId="4" xfId="0" applyFont="1" applyFill="1" applyBorder="1" applyAlignment="1" applyProtection="1"/>
    <xf numFmtId="0" fontId="7" fillId="12" borderId="0" xfId="0" applyFont="1" applyFill="1" applyBorder="1" applyProtection="1"/>
    <xf numFmtId="0" fontId="15" fillId="12" borderId="0" xfId="0" applyFont="1" applyFill="1" applyBorder="1" applyAlignment="1" applyProtection="1">
      <alignment vertical="center"/>
    </xf>
    <xf numFmtId="0" fontId="7" fillId="12" borderId="0" xfId="0" applyFont="1" applyFill="1" applyBorder="1" applyAlignment="1" applyProtection="1">
      <alignment horizontal="right"/>
    </xf>
    <xf numFmtId="0" fontId="7" fillId="12" borderId="4" xfId="0" applyFont="1" applyFill="1" applyBorder="1" applyAlignment="1" applyProtection="1"/>
    <xf numFmtId="9" fontId="29" fillId="12" borderId="0" xfId="0" applyNumberFormat="1" applyFont="1" applyFill="1" applyBorder="1" applyAlignment="1" applyProtection="1">
      <alignment horizontal="center"/>
    </xf>
    <xf numFmtId="0" fontId="7" fillId="12" borderId="20" xfId="0" applyFont="1" applyFill="1" applyBorder="1" applyProtection="1"/>
    <xf numFmtId="0" fontId="7" fillId="12" borderId="20" xfId="0" applyFont="1" applyFill="1" applyBorder="1" applyAlignment="1" applyProtection="1">
      <alignment horizontal="center"/>
    </xf>
    <xf numFmtId="0" fontId="7" fillId="12" borderId="21" xfId="0" applyFont="1" applyFill="1" applyBorder="1" applyAlignment="1" applyProtection="1">
      <alignment horizontal="center"/>
    </xf>
    <xf numFmtId="174" fontId="14" fillId="12" borderId="21" xfId="0" applyNumberFormat="1" applyFont="1" applyFill="1" applyBorder="1" applyProtection="1"/>
    <xf numFmtId="0" fontId="7" fillId="12" borderId="22" xfId="0" applyFont="1" applyFill="1" applyBorder="1" applyAlignment="1" applyProtection="1">
      <alignment horizontal="center"/>
    </xf>
    <xf numFmtId="174" fontId="14" fillId="12" borderId="22" xfId="0" applyNumberFormat="1" applyFont="1" applyFill="1" applyBorder="1" applyProtection="1"/>
    <xf numFmtId="0" fontId="7" fillId="12" borderId="0" xfId="0" applyFont="1" applyFill="1" applyBorder="1" applyAlignment="1" applyProtection="1">
      <alignment horizontal="left" indent="2"/>
    </xf>
    <xf numFmtId="0" fontId="7" fillId="12" borderId="26" xfId="0" applyFont="1" applyFill="1" applyBorder="1" applyAlignment="1" applyProtection="1"/>
    <xf numFmtId="0" fontId="0" fillId="12" borderId="24" xfId="0" applyFill="1" applyBorder="1" applyAlignment="1" applyProtection="1">
      <alignment horizontal="left" indent="2"/>
    </xf>
    <xf numFmtId="0" fontId="7" fillId="12" borderId="24" xfId="0" applyFont="1" applyFill="1" applyBorder="1" applyAlignment="1" applyProtection="1">
      <alignment horizontal="center"/>
    </xf>
    <xf numFmtId="0" fontId="7" fillId="12" borderId="4" xfId="0" applyFont="1" applyFill="1" applyBorder="1" applyAlignment="1" applyProtection="1">
      <alignment horizontal="center"/>
    </xf>
    <xf numFmtId="0" fontId="5" fillId="12" borderId="0" xfId="0" applyFont="1" applyFill="1" applyBorder="1" applyAlignment="1" applyProtection="1">
      <alignment horizontal="center"/>
    </xf>
    <xf numFmtId="0" fontId="7" fillId="12" borderId="0" xfId="0" applyFont="1" applyFill="1" applyBorder="1" applyAlignment="1" applyProtection="1">
      <alignment horizontal="center"/>
    </xf>
    <xf numFmtId="0" fontId="7" fillId="12" borderId="10" xfId="0" applyFont="1" applyFill="1" applyBorder="1" applyAlignment="1" applyProtection="1">
      <alignment horizontal="center"/>
    </xf>
    <xf numFmtId="0" fontId="7" fillId="12" borderId="28" xfId="0" applyFont="1" applyFill="1" applyBorder="1" applyAlignment="1" applyProtection="1">
      <alignment horizontal="center"/>
    </xf>
    <xf numFmtId="0" fontId="5" fillId="12" borderId="29" xfId="0" applyFont="1" applyFill="1" applyBorder="1" applyAlignment="1" applyProtection="1">
      <alignment horizontal="center"/>
    </xf>
    <xf numFmtId="0" fontId="7" fillId="12" borderId="29" xfId="0" applyFont="1" applyFill="1" applyBorder="1" applyAlignment="1" applyProtection="1">
      <alignment horizontal="center"/>
    </xf>
    <xf numFmtId="0" fontId="7" fillId="12" borderId="29" xfId="0" applyFont="1" applyFill="1" applyBorder="1" applyProtection="1"/>
    <xf numFmtId="0" fontId="7" fillId="12" borderId="6" xfId="0" applyFont="1" applyFill="1" applyBorder="1" applyAlignment="1" applyProtection="1"/>
    <xf numFmtId="0" fontId="0" fillId="12" borderId="7" xfId="0" applyFill="1" applyBorder="1" applyAlignment="1" applyProtection="1">
      <alignment horizontal="left" indent="2"/>
    </xf>
    <xf numFmtId="0" fontId="7" fillId="12" borderId="7" xfId="0" applyFont="1" applyFill="1" applyBorder="1" applyAlignment="1" applyProtection="1"/>
    <xf numFmtId="0" fontId="7" fillId="12" borderId="0" xfId="0" applyFont="1" applyFill="1" applyBorder="1" applyAlignment="1" applyProtection="1"/>
    <xf numFmtId="0" fontId="7" fillId="12" borderId="24" xfId="0" applyFont="1" applyFill="1" applyBorder="1" applyAlignment="1" applyProtection="1"/>
    <xf numFmtId="0" fontId="2" fillId="12" borderId="3" xfId="0" applyFont="1" applyFill="1" applyBorder="1" applyProtection="1"/>
    <xf numFmtId="0" fontId="2" fillId="12" borderId="5" xfId="0" applyFont="1" applyFill="1" applyBorder="1" applyProtection="1"/>
    <xf numFmtId="0" fontId="2" fillId="12" borderId="8" xfId="0" applyFont="1" applyFill="1" applyBorder="1" applyProtection="1"/>
    <xf numFmtId="0" fontId="2" fillId="16" borderId="23" xfId="0" applyFont="1" applyFill="1" applyBorder="1"/>
    <xf numFmtId="0" fontId="62" fillId="21" borderId="20" xfId="0" applyFont="1" applyFill="1" applyBorder="1" applyAlignment="1">
      <alignment horizontal="center" vertical="center"/>
    </xf>
    <xf numFmtId="0" fontId="0" fillId="0" borderId="4" xfId="0" applyBorder="1" applyAlignment="1"/>
    <xf numFmtId="0" fontId="0" fillId="0" borderId="0" xfId="0" applyAlignment="1"/>
    <xf numFmtId="0" fontId="0" fillId="0" borderId="19" xfId="0" applyBorder="1" applyAlignment="1"/>
    <xf numFmtId="0" fontId="7" fillId="3" borderId="9" xfId="0" applyFont="1" applyFill="1" applyBorder="1" applyProtection="1"/>
    <xf numFmtId="0" fontId="7" fillId="3" borderId="0" xfId="0" applyFont="1" applyFill="1" applyBorder="1" applyProtection="1"/>
    <xf numFmtId="0" fontId="15" fillId="3" borderId="0" xfId="0" applyFont="1" applyFill="1" applyBorder="1" applyAlignment="1" applyProtection="1">
      <alignment vertical="center"/>
    </xf>
    <xf numFmtId="0" fontId="7" fillId="3" borderId="0" xfId="0" applyFont="1" applyFill="1" applyBorder="1" applyAlignment="1" applyProtection="1">
      <alignment horizontal="right"/>
    </xf>
    <xf numFmtId="0" fontId="2" fillId="17" borderId="14" xfId="0" applyFont="1" applyFill="1" applyBorder="1"/>
    <xf numFmtId="0" fontId="2" fillId="17" borderId="10" xfId="0" applyFont="1" applyFill="1" applyBorder="1"/>
    <xf numFmtId="0" fontId="2" fillId="17" borderId="15" xfId="0" applyFont="1" applyFill="1" applyBorder="1"/>
    <xf numFmtId="0" fontId="7" fillId="17" borderId="18" xfId="0" applyFont="1" applyFill="1" applyBorder="1" applyAlignment="1" applyProtection="1">
      <alignment horizontal="left"/>
    </xf>
    <xf numFmtId="0" fontId="2" fillId="17" borderId="18" xfId="0" applyFont="1" applyFill="1" applyBorder="1" applyAlignment="1">
      <alignment horizontal="left"/>
    </xf>
    <xf numFmtId="0" fontId="2" fillId="17" borderId="0" xfId="0" applyFont="1" applyFill="1" applyBorder="1"/>
    <xf numFmtId="0" fontId="2" fillId="17" borderId="19" xfId="0" applyFont="1" applyFill="1" applyBorder="1"/>
    <xf numFmtId="0" fontId="2" fillId="17" borderId="18" xfId="0" applyFont="1" applyFill="1" applyBorder="1"/>
    <xf numFmtId="0" fontId="2" fillId="17" borderId="16" xfId="0" applyFont="1" applyFill="1" applyBorder="1"/>
    <xf numFmtId="0" fontId="2" fillId="17" borderId="9" xfId="0" applyFont="1" applyFill="1" applyBorder="1"/>
    <xf numFmtId="0" fontId="2" fillId="17" borderId="17" xfId="0" applyFont="1" applyFill="1" applyBorder="1"/>
    <xf numFmtId="0" fontId="0" fillId="0" borderId="33" xfId="0" applyBorder="1" applyAlignment="1">
      <alignment horizontal="left"/>
    </xf>
    <xf numFmtId="0" fontId="0" fillId="0" borderId="12" xfId="0" applyBorder="1" applyAlignment="1">
      <alignment horizontal="left"/>
    </xf>
    <xf numFmtId="0" fontId="0" fillId="0" borderId="13" xfId="0" applyBorder="1" applyAlignment="1">
      <alignment horizontal="left"/>
    </xf>
    <xf numFmtId="0" fontId="0" fillId="0" borderId="48" xfId="0" applyBorder="1" applyAlignment="1">
      <alignment horizontal="left"/>
    </xf>
    <xf numFmtId="0" fontId="0" fillId="0" borderId="46" xfId="0" applyBorder="1" applyAlignment="1">
      <alignment horizontal="left"/>
    </xf>
    <xf numFmtId="0" fontId="0" fillId="0" borderId="49" xfId="0" applyBorder="1" applyAlignment="1">
      <alignment horizontal="left"/>
    </xf>
    <xf numFmtId="0" fontId="0" fillId="0" borderId="33" xfId="0" applyBorder="1" applyAlignment="1" applyProtection="1">
      <alignment horizontal="left"/>
      <protection locked="0"/>
    </xf>
    <xf numFmtId="0" fontId="0" fillId="0" borderId="12" xfId="0" applyBorder="1" applyAlignment="1" applyProtection="1">
      <alignment horizontal="left"/>
      <protection locked="0"/>
    </xf>
    <xf numFmtId="0" fontId="0" fillId="0" borderId="13" xfId="0" applyBorder="1" applyAlignment="1" applyProtection="1">
      <alignment horizontal="left"/>
      <protection locked="0"/>
    </xf>
    <xf numFmtId="0" fontId="5" fillId="0" borderId="4" xfId="0" applyFont="1" applyFill="1" applyBorder="1" applyAlignment="1">
      <alignment horizontal="center"/>
    </xf>
    <xf numFmtId="0" fontId="7" fillId="0" borderId="0" xfId="0" applyNumberFormat="1" applyFont="1" applyBorder="1" applyAlignment="1">
      <alignment horizontal="right"/>
    </xf>
    <xf numFmtId="0" fontId="6" fillId="0" borderId="0" xfId="0" applyFont="1" applyFill="1" applyBorder="1" applyAlignment="1" applyProtection="1">
      <alignment horizontal="center" wrapText="1"/>
    </xf>
    <xf numFmtId="0" fontId="5" fillId="0" borderId="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5" xfId="0" applyFont="1" applyFill="1" applyBorder="1" applyAlignment="1" applyProtection="1">
      <alignment horizontal="center"/>
    </xf>
    <xf numFmtId="0" fontId="40" fillId="0" borderId="4" xfId="0" applyFont="1" applyFill="1" applyBorder="1" applyAlignment="1" applyProtection="1">
      <alignment horizontal="center"/>
    </xf>
    <xf numFmtId="0" fontId="40" fillId="0" borderId="0" xfId="0" applyFont="1" applyFill="1" applyBorder="1" applyAlignment="1" applyProtection="1">
      <alignment horizontal="center"/>
    </xf>
    <xf numFmtId="0" fontId="40" fillId="0" borderId="5" xfId="0" applyFont="1" applyFill="1" applyBorder="1" applyAlignment="1" applyProtection="1">
      <alignment horizontal="center"/>
    </xf>
    <xf numFmtId="0" fontId="10" fillId="0" borderId="9" xfId="0" applyFont="1" applyBorder="1" applyAlignment="1" applyProtection="1">
      <alignment horizontal="center"/>
      <protection locked="0"/>
    </xf>
    <xf numFmtId="14" fontId="10" fillId="0" borderId="9" xfId="0" applyNumberFormat="1" applyFont="1" applyBorder="1" applyAlignment="1" applyProtection="1">
      <alignment horizontal="center"/>
      <protection locked="0"/>
    </xf>
    <xf numFmtId="0" fontId="2" fillId="0" borderId="9" xfId="0" applyFont="1" applyFill="1" applyBorder="1" applyAlignment="1" applyProtection="1">
      <alignment horizontal="center"/>
    </xf>
    <xf numFmtId="0" fontId="7" fillId="0" borderId="0" xfId="0" applyFont="1" applyBorder="1" applyAlignment="1" applyProtection="1">
      <alignment horizontal="left"/>
    </xf>
    <xf numFmtId="0" fontId="28" fillId="0" borderId="16" xfId="0" applyFont="1" applyFill="1" applyBorder="1" applyAlignment="1" applyProtection="1">
      <alignment horizontal="center" wrapText="1"/>
    </xf>
    <xf numFmtId="0" fontId="0" fillId="0" borderId="9" xfId="0" applyBorder="1" applyAlignment="1">
      <alignment horizontal="center" wrapText="1"/>
    </xf>
    <xf numFmtId="0" fontId="0" fillId="0" borderId="17" xfId="0" applyBorder="1" applyAlignment="1">
      <alignment horizontal="center" wrapText="1"/>
    </xf>
    <xf numFmtId="0" fontId="28" fillId="0" borderId="0" xfId="0" applyFont="1" applyFill="1" applyBorder="1" applyAlignment="1" applyProtection="1">
      <alignment horizontal="center" vertical="center" wrapText="1"/>
    </xf>
    <xf numFmtId="0" fontId="0" fillId="0" borderId="0" xfId="0" applyBorder="1" applyAlignment="1">
      <alignment horizontal="center" vertical="center" wrapText="1"/>
    </xf>
    <xf numFmtId="0" fontId="5" fillId="0" borderId="9" xfId="0" applyFont="1" applyBorder="1" applyAlignment="1">
      <alignment horizontal="center"/>
    </xf>
    <xf numFmtId="0" fontId="0" fillId="0" borderId="9" xfId="0" applyBorder="1" applyAlignment="1">
      <alignment horizontal="center"/>
    </xf>
    <xf numFmtId="0" fontId="50" fillId="0" borderId="9" xfId="0" applyFont="1" applyBorder="1" applyAlignment="1">
      <alignment horizontal="center" vertical="top"/>
    </xf>
    <xf numFmtId="0" fontId="5" fillId="0" borderId="4" xfId="0" applyFont="1" applyFill="1"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14" fillId="0" borderId="9" xfId="0" applyFont="1" applyFill="1" applyBorder="1" applyAlignment="1" applyProtection="1">
      <alignment horizontal="center"/>
    </xf>
    <xf numFmtId="0" fontId="11" fillId="0" borderId="20" xfId="2" applyFont="1" applyFill="1" applyBorder="1" applyAlignment="1" applyProtection="1">
      <alignment horizontal="left" vertical="center"/>
      <protection locked="0"/>
    </xf>
    <xf numFmtId="0" fontId="63" fillId="0" borderId="20" xfId="2" applyFont="1" applyFill="1" applyBorder="1" applyAlignment="1" applyProtection="1">
      <alignment horizontal="left" vertical="center"/>
      <protection locked="0"/>
    </xf>
    <xf numFmtId="0" fontId="7" fillId="0" borderId="16" xfId="0" applyFont="1" applyFill="1" applyBorder="1" applyAlignment="1" applyProtection="1">
      <alignment horizontal="left" vertical="center"/>
    </xf>
    <xf numFmtId="0" fontId="7" fillId="0" borderId="9" xfId="0" applyFont="1" applyFill="1" applyBorder="1" applyAlignment="1" applyProtection="1">
      <alignment horizontal="left" vertical="center"/>
    </xf>
    <xf numFmtId="0" fontId="7" fillId="0" borderId="17" xfId="0" applyFont="1" applyFill="1" applyBorder="1" applyAlignment="1" applyProtection="1">
      <alignment horizontal="left" vertical="center"/>
    </xf>
    <xf numFmtId="0" fontId="7" fillId="0" borderId="11" xfId="0" applyFont="1" applyFill="1" applyBorder="1" applyAlignment="1" applyProtection="1">
      <alignment horizontal="left" vertical="center" wrapText="1"/>
    </xf>
    <xf numFmtId="0" fontId="7" fillId="0" borderId="12" xfId="0" applyFont="1" applyFill="1" applyBorder="1" applyAlignment="1" applyProtection="1">
      <alignment horizontal="left" vertical="center" wrapText="1"/>
    </xf>
    <xf numFmtId="0" fontId="7" fillId="0" borderId="13" xfId="0" applyFont="1" applyFill="1" applyBorder="1" applyAlignment="1" applyProtection="1">
      <alignment horizontal="left" vertical="center" wrapText="1"/>
    </xf>
    <xf numFmtId="0" fontId="0" fillId="0" borderId="12" xfId="0" applyBorder="1" applyAlignment="1" applyProtection="1">
      <alignment horizontal="left" vertical="center" wrapText="1"/>
    </xf>
    <xf numFmtId="0" fontId="0" fillId="0" borderId="13" xfId="0" applyBorder="1" applyAlignment="1" applyProtection="1">
      <alignment horizontal="left" vertical="center" wrapText="1"/>
    </xf>
    <xf numFmtId="0" fontId="11" fillId="0" borderId="20" xfId="0" applyFont="1" applyBorder="1" applyAlignment="1" applyProtection="1">
      <alignment horizontal="left"/>
      <protection locked="0"/>
    </xf>
    <xf numFmtId="0" fontId="10" fillId="0" borderId="11" xfId="0" applyFont="1" applyFill="1" applyBorder="1" applyAlignment="1" applyProtection="1">
      <alignment horizontal="left" vertical="center"/>
      <protection locked="0"/>
    </xf>
    <xf numFmtId="0" fontId="11" fillId="0" borderId="12" xfId="0" applyFont="1" applyBorder="1" applyAlignment="1" applyProtection="1">
      <alignment horizontal="left"/>
      <protection locked="0"/>
    </xf>
    <xf numFmtId="0" fontId="11" fillId="0" borderId="13" xfId="0" applyFont="1" applyBorder="1" applyAlignment="1" applyProtection="1">
      <alignment horizontal="left"/>
      <protection locked="0"/>
    </xf>
    <xf numFmtId="0" fontId="10" fillId="0" borderId="12" xfId="0" applyFont="1" applyFill="1" applyBorder="1" applyAlignment="1" applyProtection="1">
      <alignment horizontal="left" vertical="center"/>
      <protection locked="0"/>
    </xf>
    <xf numFmtId="0" fontId="10" fillId="0" borderId="13" xfId="0" applyFont="1" applyFill="1" applyBorder="1" applyAlignment="1" applyProtection="1">
      <alignment horizontal="left" vertical="center"/>
      <protection locked="0"/>
    </xf>
    <xf numFmtId="0" fontId="5" fillId="4" borderId="11" xfId="0" applyFont="1" applyFill="1" applyBorder="1" applyAlignment="1" applyProtection="1">
      <alignment horizontal="center"/>
    </xf>
    <xf numFmtId="0" fontId="5" fillId="4" borderId="12" xfId="0" applyFont="1" applyFill="1" applyBorder="1" applyAlignment="1" applyProtection="1">
      <alignment horizontal="center"/>
    </xf>
    <xf numFmtId="0" fontId="5" fillId="4" borderId="13" xfId="0" applyFont="1" applyFill="1" applyBorder="1" applyAlignment="1" applyProtection="1">
      <alignment horizontal="center"/>
    </xf>
    <xf numFmtId="0" fontId="12" fillId="0" borderId="0" xfId="0" applyFont="1" applyFill="1" applyBorder="1" applyAlignment="1" applyProtection="1">
      <alignment wrapText="1"/>
    </xf>
    <xf numFmtId="0" fontId="10" fillId="0" borderId="9" xfId="0" applyFont="1" applyFill="1" applyBorder="1" applyAlignment="1" applyProtection="1">
      <alignment horizontal="center"/>
      <protection locked="0"/>
    </xf>
    <xf numFmtId="0" fontId="14" fillId="0" borderId="9" xfId="0" applyFont="1" applyFill="1" applyBorder="1" applyAlignment="1" applyProtection="1">
      <alignment horizontal="center"/>
      <protection locked="0"/>
    </xf>
    <xf numFmtId="0" fontId="7" fillId="0" borderId="14" xfId="0" applyFont="1" applyFill="1" applyBorder="1" applyAlignment="1" applyProtection="1">
      <alignment horizontal="left" vertical="center" wrapText="1"/>
    </xf>
    <xf numFmtId="0" fontId="0" fillId="0" borderId="10" xfId="0" applyBorder="1" applyAlignment="1" applyProtection="1">
      <alignment horizontal="left" vertical="center"/>
    </xf>
    <xf numFmtId="0" fontId="0" fillId="0" borderId="15" xfId="0" applyBorder="1" applyAlignment="1" applyProtection="1">
      <alignment horizontal="left" vertical="center"/>
    </xf>
    <xf numFmtId="0" fontId="0" fillId="0" borderId="18" xfId="0" applyBorder="1" applyAlignment="1" applyProtection="1">
      <alignment horizontal="left" vertical="center"/>
    </xf>
    <xf numFmtId="0" fontId="0" fillId="0" borderId="0" xfId="0" applyBorder="1" applyAlignment="1" applyProtection="1">
      <alignment horizontal="left" vertical="center"/>
    </xf>
    <xf numFmtId="0" fontId="0" fillId="0" borderId="19" xfId="0" applyBorder="1" applyAlignment="1" applyProtection="1">
      <alignment horizontal="left" vertical="center"/>
    </xf>
    <xf numFmtId="0" fontId="10" fillId="0" borderId="20" xfId="0" applyFont="1" applyFill="1" applyBorder="1" applyAlignment="1" applyProtection="1">
      <alignment horizontal="left" vertical="center"/>
      <protection locked="0"/>
    </xf>
    <xf numFmtId="0" fontId="10" fillId="0" borderId="23" xfId="0" applyFont="1" applyFill="1" applyBorder="1" applyAlignment="1" applyProtection="1">
      <alignment horizontal="left" vertical="center"/>
      <protection locked="0"/>
    </xf>
    <xf numFmtId="0" fontId="11" fillId="0" borderId="23" xfId="0" applyFont="1" applyBorder="1" applyAlignment="1" applyProtection="1">
      <alignment horizontal="left"/>
      <protection locked="0"/>
    </xf>
    <xf numFmtId="0" fontId="5" fillId="4" borderId="20" xfId="0" applyFont="1" applyFill="1" applyBorder="1" applyAlignment="1" applyProtection="1">
      <alignment horizontal="center"/>
    </xf>
    <xf numFmtId="0" fontId="7" fillId="0" borderId="11" xfId="0" applyFont="1" applyFill="1" applyBorder="1" applyAlignment="1" applyProtection="1">
      <alignment horizontal="left" vertical="center"/>
    </xf>
    <xf numFmtId="0" fontId="0" fillId="0" borderId="12" xfId="0" applyBorder="1" applyAlignment="1" applyProtection="1">
      <alignment horizontal="left" vertical="center"/>
    </xf>
    <xf numFmtId="0" fontId="0" fillId="0" borderId="13" xfId="0" applyBorder="1" applyAlignment="1" applyProtection="1">
      <alignment horizontal="left" vertical="center"/>
    </xf>
    <xf numFmtId="0" fontId="14" fillId="0" borderId="11" xfId="0" applyFont="1" applyFill="1" applyBorder="1" applyAlignment="1" applyProtection="1">
      <alignment horizontal="left"/>
    </xf>
    <xf numFmtId="0" fontId="14" fillId="0" borderId="12" xfId="0" applyFont="1" applyFill="1" applyBorder="1" applyAlignment="1" applyProtection="1">
      <alignment horizontal="left"/>
    </xf>
    <xf numFmtId="0" fontId="14" fillId="0" borderId="13" xfId="0" applyFont="1" applyFill="1" applyBorder="1" applyAlignment="1" applyProtection="1">
      <alignment horizontal="left"/>
    </xf>
    <xf numFmtId="0" fontId="7" fillId="0" borderId="14" xfId="0" applyFont="1" applyFill="1" applyBorder="1" applyAlignment="1" applyProtection="1">
      <alignment horizontal="left" vertical="center"/>
    </xf>
    <xf numFmtId="0" fontId="0" fillId="0" borderId="16" xfId="0" applyBorder="1" applyAlignment="1" applyProtection="1">
      <alignment horizontal="left" vertical="center"/>
    </xf>
    <xf numFmtId="0" fontId="0" fillId="0" borderId="9" xfId="0" applyBorder="1" applyAlignment="1" applyProtection="1">
      <alignment horizontal="left" vertical="center"/>
    </xf>
    <xf numFmtId="0" fontId="0" fillId="0" borderId="17" xfId="0" applyBorder="1" applyAlignment="1" applyProtection="1">
      <alignment horizontal="left" vertical="center"/>
    </xf>
    <xf numFmtId="0" fontId="23" fillId="0" borderId="4" xfId="0" applyFont="1" applyBorder="1" applyAlignment="1">
      <alignment horizontal="center"/>
    </xf>
    <xf numFmtId="0" fontId="23" fillId="0" borderId="0" xfId="0" applyFont="1" applyBorder="1" applyAlignment="1">
      <alignment horizontal="center"/>
    </xf>
    <xf numFmtId="0" fontId="23" fillId="0" borderId="5" xfId="0" applyFont="1" applyBorder="1" applyAlignment="1">
      <alignment horizontal="center"/>
    </xf>
    <xf numFmtId="0" fontId="7" fillId="0" borderId="0" xfId="0" applyFont="1" applyFill="1" applyBorder="1" applyAlignment="1">
      <alignment wrapText="1"/>
    </xf>
    <xf numFmtId="0" fontId="2" fillId="0" borderId="0" xfId="0" applyFont="1" applyBorder="1" applyAlignment="1">
      <alignment wrapText="1"/>
    </xf>
    <xf numFmtId="164" fontId="10" fillId="0" borderId="9" xfId="0" applyNumberFormat="1" applyFont="1" applyBorder="1" applyAlignment="1" applyProtection="1">
      <alignment horizontal="center"/>
      <protection locked="0"/>
    </xf>
    <xf numFmtId="164" fontId="2" fillId="0" borderId="9" xfId="0" applyNumberFormat="1" applyFont="1" applyBorder="1" applyAlignment="1" applyProtection="1">
      <protection locked="0"/>
    </xf>
    <xf numFmtId="0" fontId="15" fillId="0" borderId="0" xfId="0" applyFont="1" applyBorder="1" applyAlignment="1">
      <alignment horizontal="left" wrapText="1"/>
    </xf>
    <xf numFmtId="0" fontId="17" fillId="0" borderId="0" xfId="0" applyFont="1" applyBorder="1" applyAlignment="1">
      <alignment horizontal="left" vertical="top" wrapText="1"/>
    </xf>
    <xf numFmtId="0" fontId="0" fillId="0" borderId="0" xfId="0" applyAlignment="1">
      <alignment vertical="top" wrapText="1"/>
    </xf>
    <xf numFmtId="0" fontId="27" fillId="0" borderId="11" xfId="0" applyFont="1" applyFill="1" applyBorder="1" applyAlignment="1">
      <alignment horizontal="left" wrapText="1"/>
    </xf>
    <xf numFmtId="0" fontId="27" fillId="0" borderId="12" xfId="0" applyFont="1" applyFill="1" applyBorder="1" applyAlignment="1">
      <alignment horizontal="left" wrapText="1"/>
    </xf>
    <xf numFmtId="0" fontId="27" fillId="0" borderId="13" xfId="0" applyFont="1" applyFill="1" applyBorder="1" applyAlignment="1">
      <alignment horizontal="left" wrapText="1"/>
    </xf>
    <xf numFmtId="164" fontId="14" fillId="0" borderId="11" xfId="0" applyNumberFormat="1" applyFont="1" applyBorder="1" applyAlignment="1" applyProtection="1">
      <alignment horizontal="center" vertical="center"/>
    </xf>
    <xf numFmtId="164" fontId="22" fillId="0" borderId="13" xfId="0" applyNumberFormat="1" applyFont="1" applyBorder="1" applyAlignment="1" applyProtection="1">
      <alignment horizontal="center" vertical="center"/>
    </xf>
    <xf numFmtId="0" fontId="7" fillId="0" borderId="0" xfId="0" applyFont="1" applyBorder="1" applyAlignment="1">
      <alignment wrapText="1"/>
    </xf>
    <xf numFmtId="0" fontId="7" fillId="0" borderId="14" xfId="0" applyFont="1" applyFill="1" applyBorder="1" applyAlignment="1">
      <alignment horizontal="left" vertical="center" wrapText="1" indent="2"/>
    </xf>
    <xf numFmtId="0" fontId="2" fillId="0" borderId="15" xfId="0" applyFont="1" applyBorder="1" applyAlignment="1">
      <alignment horizontal="left" vertical="center" wrapText="1" indent="2"/>
    </xf>
    <xf numFmtId="0" fontId="2" fillId="0" borderId="18" xfId="0" applyFont="1" applyBorder="1" applyAlignment="1">
      <alignment horizontal="left" vertical="center" wrapText="1" indent="2"/>
    </xf>
    <xf numFmtId="0" fontId="2" fillId="0" borderId="19" xfId="0" applyFont="1" applyBorder="1" applyAlignment="1">
      <alignment horizontal="left" vertical="center" wrapText="1" indent="2"/>
    </xf>
    <xf numFmtId="0" fontId="2" fillId="0" borderId="16" xfId="0" applyFont="1" applyBorder="1" applyAlignment="1">
      <alignment horizontal="left" vertical="center" wrapText="1" indent="2"/>
    </xf>
    <xf numFmtId="0" fontId="2" fillId="0" borderId="17" xfId="0" applyFont="1" applyBorder="1" applyAlignment="1">
      <alignment horizontal="left" vertical="center" wrapText="1" indent="2"/>
    </xf>
    <xf numFmtId="0" fontId="10" fillId="0" borderId="11" xfId="0" applyFont="1" applyBorder="1" applyAlignment="1" applyProtection="1">
      <alignment horizontal="left" indent="1"/>
      <protection locked="0"/>
    </xf>
    <xf numFmtId="0" fontId="42" fillId="0" borderId="12" xfId="0" applyFont="1" applyBorder="1" applyAlignment="1" applyProtection="1">
      <alignment horizontal="left" indent="1"/>
      <protection locked="0"/>
    </xf>
    <xf numFmtId="0" fontId="42" fillId="0" borderId="13" xfId="0" applyFont="1" applyBorder="1" applyAlignment="1" applyProtection="1">
      <alignment horizontal="left" indent="1"/>
      <protection locked="0"/>
    </xf>
    <xf numFmtId="166" fontId="10" fillId="0" borderId="11" xfId="0" applyNumberFormat="1" applyFont="1" applyBorder="1" applyAlignment="1" applyProtection="1">
      <alignment horizontal="left" indent="1"/>
      <protection locked="0"/>
    </xf>
    <xf numFmtId="166" fontId="42" fillId="0" borderId="13" xfId="0" applyNumberFormat="1" applyFont="1" applyBorder="1" applyAlignment="1" applyProtection="1">
      <alignment horizontal="left" indent="1"/>
      <protection locked="0"/>
    </xf>
    <xf numFmtId="0" fontId="17" fillId="0" borderId="0" xfId="0" applyFont="1" applyBorder="1" applyAlignment="1" applyProtection="1">
      <alignment vertical="center" wrapText="1"/>
    </xf>
    <xf numFmtId="0" fontId="59" fillId="0" borderId="0" xfId="0" applyFont="1" applyAlignment="1">
      <alignment vertical="center" wrapText="1"/>
    </xf>
    <xf numFmtId="0" fontId="10" fillId="0" borderId="9" xfId="0" applyFont="1" applyBorder="1" applyAlignment="1" applyProtection="1">
      <protection locked="0"/>
    </xf>
    <xf numFmtId="0" fontId="42" fillId="0" borderId="9" xfId="0" applyFont="1" applyBorder="1" applyAlignment="1" applyProtection="1">
      <protection locked="0"/>
    </xf>
    <xf numFmtId="0" fontId="2" fillId="0" borderId="0" xfId="0" applyFont="1" applyFill="1" applyBorder="1" applyAlignment="1">
      <alignment wrapText="1"/>
    </xf>
    <xf numFmtId="0" fontId="7" fillId="0" borderId="0" xfId="0" applyFont="1" applyBorder="1" applyAlignment="1">
      <alignment horizontal="left" wrapText="1"/>
    </xf>
    <xf numFmtId="0" fontId="10" fillId="0" borderId="9" xfId="0" applyFont="1" applyFill="1" applyBorder="1" applyAlignment="1" applyProtection="1">
      <alignment horizontal="left"/>
      <protection locked="0"/>
    </xf>
    <xf numFmtId="0" fontId="11" fillId="0" borderId="9" xfId="0" applyFont="1" applyBorder="1" applyAlignment="1" applyProtection="1">
      <alignment horizontal="left"/>
      <protection locked="0"/>
    </xf>
    <xf numFmtId="174" fontId="12" fillId="0" borderId="18" xfId="0" applyNumberFormat="1" applyFont="1" applyFill="1" applyBorder="1" applyAlignment="1" applyProtection="1">
      <alignment horizontal="center"/>
    </xf>
    <xf numFmtId="174" fontId="12" fillId="0" borderId="0" xfId="0" applyNumberFormat="1" applyFont="1" applyFill="1" applyBorder="1" applyAlignment="1" applyProtection="1">
      <alignment horizontal="center"/>
    </xf>
    <xf numFmtId="0" fontId="60" fillId="0" borderId="10" xfId="0" applyFont="1" applyBorder="1" applyAlignment="1" applyProtection="1">
      <alignment horizontal="center" vertical="top"/>
    </xf>
    <xf numFmtId="0" fontId="0" fillId="0" borderId="10" xfId="0" applyBorder="1" applyAlignment="1">
      <alignment horizontal="center"/>
    </xf>
    <xf numFmtId="174" fontId="12" fillId="0" borderId="16" xfId="0" applyNumberFormat="1" applyFont="1" applyFill="1" applyBorder="1" applyAlignment="1" applyProtection="1">
      <alignment horizontal="center"/>
    </xf>
    <xf numFmtId="174" fontId="12" fillId="0" borderId="9" xfId="0" applyNumberFormat="1" applyFont="1" applyFill="1" applyBorder="1" applyAlignment="1" applyProtection="1">
      <alignment horizontal="center"/>
    </xf>
    <xf numFmtId="0" fontId="12" fillId="0" borderId="11" xfId="0" applyFont="1" applyFill="1" applyBorder="1" applyAlignment="1" applyProtection="1">
      <alignment horizontal="center"/>
    </xf>
    <xf numFmtId="0" fontId="12" fillId="0" borderId="12" xfId="0" applyFont="1" applyFill="1" applyBorder="1" applyAlignment="1" applyProtection="1">
      <alignment horizontal="center"/>
    </xf>
    <xf numFmtId="174" fontId="12" fillId="0" borderId="19" xfId="0" applyNumberFormat="1" applyFont="1" applyFill="1" applyBorder="1" applyAlignment="1" applyProtection="1">
      <alignment horizontal="center"/>
    </xf>
    <xf numFmtId="174" fontId="12" fillId="0" borderId="17" xfId="0" applyNumberFormat="1" applyFont="1" applyFill="1" applyBorder="1" applyAlignment="1" applyProtection="1">
      <alignment horizontal="center"/>
    </xf>
    <xf numFmtId="0" fontId="12" fillId="0" borderId="20" xfId="0" applyFont="1" applyFill="1" applyBorder="1" applyAlignment="1" applyProtection="1">
      <alignment horizontal="center"/>
    </xf>
    <xf numFmtId="0" fontId="12" fillId="0" borderId="13" xfId="0" applyFont="1" applyFill="1" applyBorder="1" applyAlignment="1" applyProtection="1">
      <alignment horizontal="center"/>
    </xf>
    <xf numFmtId="175" fontId="7" fillId="15" borderId="11" xfId="0" applyNumberFormat="1" applyFont="1" applyFill="1" applyBorder="1" applyAlignment="1">
      <alignment horizontal="center"/>
    </xf>
    <xf numFmtId="0" fontId="0" fillId="0" borderId="12" xfId="0" applyBorder="1" applyAlignment="1">
      <alignment horizontal="center"/>
    </xf>
    <xf numFmtId="0" fontId="0" fillId="0" borderId="35" xfId="0" applyBorder="1" applyAlignment="1">
      <alignment horizontal="center"/>
    </xf>
    <xf numFmtId="37" fontId="7" fillId="6" borderId="11" xfId="0" applyNumberFormat="1" applyFont="1" applyFill="1" applyBorder="1" applyAlignment="1">
      <alignment horizontal="center"/>
    </xf>
    <xf numFmtId="0" fontId="0" fillId="0" borderId="13" xfId="0" applyBorder="1" applyAlignment="1">
      <alignment horizontal="center"/>
    </xf>
    <xf numFmtId="37" fontId="7" fillId="13" borderId="11" xfId="0" applyNumberFormat="1" applyFont="1" applyFill="1" applyBorder="1" applyAlignment="1">
      <alignment horizontal="center"/>
    </xf>
    <xf numFmtId="37" fontId="7" fillId="7" borderId="11" xfId="0" applyNumberFormat="1" applyFont="1" applyFill="1" applyBorder="1" applyAlignment="1">
      <alignment horizontal="center"/>
    </xf>
    <xf numFmtId="1" fontId="7" fillId="0" borderId="11" xfId="0" applyNumberFormat="1" applyFont="1" applyBorder="1" applyAlignment="1">
      <alignment horizontal="center"/>
    </xf>
    <xf numFmtId="10" fontId="7" fillId="0" borderId="11" xfId="0" applyNumberFormat="1" applyFont="1" applyBorder="1" applyAlignment="1">
      <alignment horizontal="center"/>
    </xf>
    <xf numFmtId="0" fontId="10" fillId="17" borderId="9" xfId="0" applyFont="1" applyFill="1" applyBorder="1" applyAlignment="1" applyProtection="1">
      <alignment horizontal="center"/>
      <protection locked="0"/>
    </xf>
    <xf numFmtId="0" fontId="0" fillId="0" borderId="17" xfId="0" applyBorder="1" applyAlignment="1">
      <alignment horizontal="center"/>
    </xf>
    <xf numFmtId="0" fontId="2" fillId="2" borderId="9" xfId="0" applyFont="1" applyFill="1" applyBorder="1" applyAlignment="1">
      <alignment horizontal="center"/>
    </xf>
    <xf numFmtId="0" fontId="0" fillId="0" borderId="0" xfId="0" applyAlignment="1">
      <alignment horizontal="center"/>
    </xf>
    <xf numFmtId="0" fontId="5" fillId="0" borderId="4" xfId="0" applyFont="1" applyBorder="1" applyAlignment="1" applyProtection="1">
      <alignment horizontal="center"/>
    </xf>
    <xf numFmtId="0" fontId="5" fillId="0" borderId="0" xfId="0" applyFont="1" applyFill="1" applyBorder="1" applyAlignment="1">
      <alignment horizontal="center"/>
    </xf>
    <xf numFmtId="0" fontId="5" fillId="0" borderId="5" xfId="0" applyFont="1" applyFill="1" applyBorder="1" applyAlignment="1">
      <alignment horizontal="center"/>
    </xf>
    <xf numFmtId="0" fontId="14" fillId="11" borderId="9" xfId="0" applyFont="1" applyFill="1" applyBorder="1" applyAlignment="1" applyProtection="1">
      <alignment horizontal="center"/>
    </xf>
    <xf numFmtId="0" fontId="2" fillId="3" borderId="0" xfId="0" applyFont="1" applyFill="1" applyBorder="1"/>
    <xf numFmtId="0" fontId="2" fillId="3" borderId="9" xfId="0" applyFont="1" applyFill="1" applyBorder="1" applyAlignment="1" applyProtection="1">
      <alignment horizontal="center"/>
      <protection locked="0"/>
    </xf>
    <xf numFmtId="0" fontId="0" fillId="0" borderId="9" xfId="0" applyBorder="1" applyAlignment="1" applyProtection="1">
      <protection locked="0"/>
    </xf>
    <xf numFmtId="0" fontId="18" fillId="0" borderId="0" xfId="0" applyFont="1" applyFill="1" applyBorder="1" applyAlignment="1">
      <alignment horizontal="center" wrapText="1"/>
    </xf>
    <xf numFmtId="0" fontId="0" fillId="0" borderId="0" xfId="0" applyAlignment="1">
      <alignment horizontal="center" wrapText="1"/>
    </xf>
    <xf numFmtId="0" fontId="2" fillId="3" borderId="9" xfId="0" applyFont="1" applyFill="1" applyBorder="1" applyAlignment="1" applyProtection="1">
      <alignment horizontal="center"/>
    </xf>
    <xf numFmtId="0" fontId="0" fillId="0" borderId="9" xfId="0" applyBorder="1" applyAlignment="1" applyProtection="1"/>
    <xf numFmtId="0" fontId="18" fillId="0" borderId="0" xfId="0" applyFont="1" applyFill="1" applyBorder="1" applyAlignment="1" applyProtection="1">
      <alignment horizontal="center" wrapText="1"/>
    </xf>
    <xf numFmtId="0" fontId="0" fillId="0" borderId="0" xfId="0" applyAlignment="1">
      <alignment wrapText="1"/>
    </xf>
    <xf numFmtId="0" fontId="40" fillId="3" borderId="9" xfId="0" applyFont="1" applyFill="1" applyBorder="1" applyAlignment="1"/>
    <xf numFmtId="0" fontId="9" fillId="3" borderId="9" xfId="0" applyFont="1" applyFill="1" applyBorder="1" applyAlignment="1"/>
    <xf numFmtId="0" fontId="2" fillId="3" borderId="9" xfId="0" applyFont="1" applyFill="1" applyBorder="1"/>
    <xf numFmtId="37" fontId="27" fillId="7" borderId="12" xfId="0" applyNumberFormat="1" applyFont="1" applyFill="1" applyBorder="1" applyAlignment="1">
      <alignment horizontal="left" wrapText="1" indent="1"/>
    </xf>
    <xf numFmtId="37" fontId="27" fillId="7" borderId="13" xfId="0" applyNumberFormat="1" applyFont="1" applyFill="1" applyBorder="1" applyAlignment="1">
      <alignment horizontal="left" wrapText="1" indent="1"/>
    </xf>
    <xf numFmtId="37" fontId="5" fillId="7" borderId="14" xfId="0" applyNumberFormat="1" applyFont="1" applyFill="1" applyBorder="1" applyAlignment="1"/>
    <xf numFmtId="37" fontId="5" fillId="7" borderId="15" xfId="0" applyNumberFormat="1" applyFont="1" applyFill="1" applyBorder="1" applyAlignment="1"/>
    <xf numFmtId="37" fontId="7" fillId="6" borderId="14" xfId="0" applyNumberFormat="1" applyFont="1" applyFill="1" applyBorder="1" applyAlignment="1"/>
    <xf numFmtId="37" fontId="7" fillId="6" borderId="15" xfId="0" applyNumberFormat="1" applyFont="1" applyFill="1" applyBorder="1" applyAlignment="1"/>
    <xf numFmtId="37" fontId="7" fillId="0" borderId="14" xfId="0" applyNumberFormat="1" applyFont="1" applyBorder="1" applyAlignment="1"/>
    <xf numFmtId="37" fontId="7" fillId="0" borderId="15" xfId="0" applyNumberFormat="1" applyFont="1" applyBorder="1" applyAlignment="1"/>
    <xf numFmtId="10" fontId="7" fillId="0" borderId="14" xfId="0" applyNumberFormat="1" applyFont="1" applyBorder="1" applyAlignment="1">
      <alignment horizontal="left" indent="6"/>
    </xf>
    <xf numFmtId="10" fontId="7" fillId="0" borderId="15" xfId="0" applyNumberFormat="1" applyFont="1" applyBorder="1" applyAlignment="1">
      <alignment horizontal="left" indent="6"/>
    </xf>
    <xf numFmtId="37" fontId="5" fillId="7" borderId="16" xfId="0" applyNumberFormat="1" applyFont="1" applyFill="1" applyBorder="1" applyAlignment="1"/>
    <xf numFmtId="37" fontId="5" fillId="7" borderId="17" xfId="0" applyNumberFormat="1" applyFont="1" applyFill="1" applyBorder="1" applyAlignment="1"/>
    <xf numFmtId="37" fontId="7" fillId="6" borderId="16" xfId="0" applyNumberFormat="1" applyFont="1" applyFill="1" applyBorder="1" applyAlignment="1"/>
    <xf numFmtId="37" fontId="7" fillId="6" borderId="17" xfId="0" applyNumberFormat="1" applyFont="1" applyFill="1" applyBorder="1" applyAlignment="1"/>
    <xf numFmtId="37" fontId="7" fillId="0" borderId="16" xfId="0" applyNumberFormat="1" applyFont="1" applyBorder="1" applyAlignment="1"/>
    <xf numFmtId="37" fontId="7" fillId="0" borderId="17" xfId="0" applyNumberFormat="1" applyFont="1" applyBorder="1" applyAlignment="1"/>
    <xf numFmtId="10" fontId="7" fillId="0" borderId="16" xfId="0" applyNumberFormat="1" applyFont="1" applyBorder="1" applyAlignment="1">
      <alignment horizontal="left" indent="6"/>
    </xf>
    <xf numFmtId="10" fontId="7" fillId="0" borderId="17" xfId="0" applyNumberFormat="1" applyFont="1" applyBorder="1" applyAlignment="1">
      <alignment horizontal="left" indent="6"/>
    </xf>
    <xf numFmtId="37" fontId="5" fillId="7" borderId="18" xfId="0" applyNumberFormat="1" applyFont="1" applyFill="1" applyBorder="1" applyAlignment="1"/>
    <xf numFmtId="37" fontId="5" fillId="7" borderId="19" xfId="0" applyNumberFormat="1" applyFont="1" applyFill="1" applyBorder="1" applyAlignment="1"/>
    <xf numFmtId="37" fontId="7" fillId="6" borderId="18" xfId="0" applyNumberFormat="1" applyFont="1" applyFill="1" applyBorder="1" applyAlignment="1"/>
    <xf numFmtId="37" fontId="7" fillId="6" borderId="19" xfId="0" applyNumberFormat="1" applyFont="1" applyFill="1" applyBorder="1" applyAlignment="1"/>
    <xf numFmtId="37" fontId="7" fillId="0" borderId="18" xfId="0" applyNumberFormat="1" applyFont="1" applyBorder="1" applyAlignment="1"/>
    <xf numFmtId="37" fontId="7" fillId="0" borderId="19" xfId="0" applyNumberFormat="1" applyFont="1" applyBorder="1" applyAlignment="1"/>
    <xf numFmtId="10" fontId="7" fillId="0" borderId="18" xfId="0" applyNumberFormat="1" applyFont="1" applyBorder="1" applyAlignment="1">
      <alignment horizontal="left" indent="6"/>
    </xf>
    <xf numFmtId="10" fontId="7" fillId="0" borderId="19" xfId="0" applyNumberFormat="1" applyFont="1" applyBorder="1" applyAlignment="1">
      <alignment horizontal="left" indent="6"/>
    </xf>
    <xf numFmtId="0" fontId="7" fillId="0" borderId="7" xfId="0" applyFont="1" applyFill="1" applyBorder="1" applyAlignment="1">
      <alignment wrapText="1"/>
    </xf>
    <xf numFmtId="0" fontId="0" fillId="0" borderId="7" xfId="0" applyBorder="1" applyAlignment="1">
      <alignment wrapText="1"/>
    </xf>
    <xf numFmtId="1" fontId="7" fillId="0" borderId="20" xfId="0" applyNumberFormat="1" applyFont="1" applyBorder="1" applyAlignment="1">
      <alignment horizontal="center"/>
    </xf>
    <xf numFmtId="0" fontId="5" fillId="12" borderId="4" xfId="0" applyFont="1" applyFill="1" applyBorder="1" applyAlignment="1" applyProtection="1">
      <alignment horizontal="center"/>
    </xf>
    <xf numFmtId="0" fontId="0" fillId="12" borderId="0" xfId="0" applyFill="1" applyAlignment="1" applyProtection="1">
      <alignment horizontal="center"/>
    </xf>
    <xf numFmtId="0" fontId="7" fillId="12" borderId="0" xfId="0" applyFont="1" applyFill="1" applyBorder="1" applyAlignment="1" applyProtection="1">
      <alignment horizontal="center"/>
    </xf>
    <xf numFmtId="0" fontId="0" fillId="12" borderId="0" xfId="0" applyFont="1" applyFill="1" applyBorder="1" applyAlignment="1" applyProtection="1">
      <alignment horizontal="center"/>
    </xf>
    <xf numFmtId="0" fontId="26" fillId="3" borderId="65" xfId="0" applyFont="1" applyFill="1" applyBorder="1" applyAlignment="1">
      <alignment horizontal="center"/>
    </xf>
    <xf numFmtId="0" fontId="58" fillId="0" borderId="66" xfId="0" applyFont="1" applyBorder="1" applyAlignment="1">
      <alignment horizontal="center"/>
    </xf>
    <xf numFmtId="0" fontId="58" fillId="0" borderId="67" xfId="0" applyFont="1" applyBorder="1" applyAlignment="1">
      <alignment horizontal="center"/>
    </xf>
    <xf numFmtId="37" fontId="7" fillId="6" borderId="11" xfId="0" applyNumberFormat="1" applyFont="1" applyFill="1" applyBorder="1" applyAlignment="1" applyProtection="1">
      <alignment horizontal="center"/>
    </xf>
    <xf numFmtId="37" fontId="7" fillId="6" borderId="13" xfId="0" applyNumberFormat="1" applyFont="1" applyFill="1" applyBorder="1" applyAlignment="1" applyProtection="1">
      <alignment horizontal="center"/>
    </xf>
    <xf numFmtId="37" fontId="7" fillId="13" borderId="11" xfId="0" applyNumberFormat="1" applyFont="1" applyFill="1" applyBorder="1" applyAlignment="1" applyProtection="1">
      <alignment horizontal="center"/>
    </xf>
    <xf numFmtId="37" fontId="7" fillId="13" borderId="13" xfId="0" applyNumberFormat="1" applyFont="1" applyFill="1" applyBorder="1" applyAlignment="1" applyProtection="1">
      <alignment horizontal="center"/>
    </xf>
    <xf numFmtId="37" fontId="7" fillId="7" borderId="11" xfId="0" applyNumberFormat="1" applyFont="1" applyFill="1" applyBorder="1" applyAlignment="1" applyProtection="1">
      <alignment horizontal="center"/>
    </xf>
    <xf numFmtId="37" fontId="7" fillId="7" borderId="13" xfId="0" applyNumberFormat="1" applyFont="1" applyFill="1" applyBorder="1" applyAlignment="1" applyProtection="1">
      <alignment horizontal="center"/>
    </xf>
    <xf numFmtId="176" fontId="56" fillId="0" borderId="18" xfId="0" applyNumberFormat="1" applyFont="1" applyBorder="1" applyAlignment="1" applyProtection="1">
      <alignment horizontal="center"/>
    </xf>
    <xf numFmtId="0" fontId="57" fillId="0" borderId="0" xfId="0" applyFont="1" applyAlignment="1" applyProtection="1"/>
    <xf numFmtId="10" fontId="7" fillId="0" borderId="11" xfId="0" applyNumberFormat="1" applyFont="1" applyBorder="1" applyAlignment="1" applyProtection="1">
      <alignment horizontal="center"/>
    </xf>
    <xf numFmtId="10" fontId="7" fillId="0" borderId="13" xfId="0" applyNumberFormat="1" applyFont="1" applyBorder="1" applyAlignment="1" applyProtection="1">
      <alignment horizontal="center"/>
    </xf>
    <xf numFmtId="175" fontId="7" fillId="15" borderId="11" xfId="0" applyNumberFormat="1" applyFont="1" applyFill="1" applyBorder="1" applyAlignment="1" applyProtection="1">
      <alignment horizontal="center"/>
    </xf>
    <xf numFmtId="0" fontId="0" fillId="0" borderId="12" xfId="0" applyBorder="1" applyAlignment="1"/>
    <xf numFmtId="0" fontId="0" fillId="0" borderId="35" xfId="0" applyBorder="1" applyAlignment="1"/>
    <xf numFmtId="1" fontId="7" fillId="0" borderId="11" xfId="0" applyNumberFormat="1" applyFont="1" applyBorder="1" applyAlignment="1" applyProtection="1">
      <alignment horizontal="center"/>
    </xf>
    <xf numFmtId="1" fontId="7" fillId="0" borderId="12" xfId="0" applyNumberFormat="1" applyFont="1" applyBorder="1" applyAlignment="1" applyProtection="1">
      <alignment horizontal="center"/>
    </xf>
    <xf numFmtId="0" fontId="0" fillId="0" borderId="12" xfId="0" applyBorder="1" applyAlignment="1" applyProtection="1"/>
    <xf numFmtId="0" fontId="0" fillId="0" borderId="35" xfId="0" applyBorder="1" applyAlignment="1" applyProtection="1"/>
    <xf numFmtId="1" fontId="7" fillId="0" borderId="20" xfId="0" applyNumberFormat="1" applyFont="1" applyBorder="1" applyAlignment="1" applyProtection="1">
      <alignment horizontal="center"/>
    </xf>
    <xf numFmtId="0" fontId="7" fillId="0" borderId="7" xfId="0" applyFont="1" applyFill="1" applyBorder="1" applyAlignment="1" applyProtection="1">
      <alignment wrapText="1"/>
    </xf>
    <xf numFmtId="0" fontId="0" fillId="0" borderId="7" xfId="0" applyBorder="1" applyAlignment="1" applyProtection="1">
      <alignment wrapText="1"/>
    </xf>
    <xf numFmtId="0" fontId="2" fillId="3" borderId="0" xfId="0" applyFont="1" applyFill="1" applyBorder="1" applyProtection="1"/>
    <xf numFmtId="0" fontId="4" fillId="2" borderId="4" xfId="0" applyFont="1" applyFill="1" applyBorder="1" applyAlignment="1">
      <alignment wrapText="1"/>
    </xf>
    <xf numFmtId="0" fontId="0" fillId="0" borderId="5" xfId="0" applyBorder="1" applyAlignment="1">
      <alignment wrapText="1"/>
    </xf>
    <xf numFmtId="0" fontId="0" fillId="0" borderId="4" xfId="0" applyBorder="1" applyAlignment="1">
      <alignment wrapText="1"/>
    </xf>
    <xf numFmtId="0" fontId="7" fillId="0" borderId="0" xfId="0" applyFont="1" applyFill="1" applyBorder="1" applyAlignment="1" applyProtection="1">
      <alignment wrapText="1"/>
    </xf>
    <xf numFmtId="0" fontId="7" fillId="0" borderId="0" xfId="0" applyFont="1" applyFill="1" applyBorder="1" applyAlignment="1" applyProtection="1">
      <alignment horizontal="center"/>
    </xf>
    <xf numFmtId="0" fontId="0" fillId="0" borderId="0" xfId="0" applyFont="1" applyFill="1" applyBorder="1" applyAlignment="1">
      <alignment horizontal="center"/>
    </xf>
    <xf numFmtId="0" fontId="0" fillId="0" borderId="0" xfId="0" applyAlignment="1" applyProtection="1">
      <alignment horizontal="center" wrapText="1"/>
    </xf>
    <xf numFmtId="0" fontId="24" fillId="0" borderId="4" xfId="0" applyFont="1" applyFill="1" applyBorder="1" applyAlignment="1">
      <alignment horizontal="center" vertical="center" wrapText="1"/>
    </xf>
    <xf numFmtId="0" fontId="0" fillId="0" borderId="19" xfId="0" applyBorder="1" applyAlignment="1">
      <alignment wrapText="1"/>
    </xf>
    <xf numFmtId="0" fontId="46" fillId="16" borderId="11" xfId="0" applyFont="1" applyFill="1" applyBorder="1" applyAlignment="1">
      <alignment horizontal="center"/>
    </xf>
    <xf numFmtId="0" fontId="61" fillId="16" borderId="12" xfId="0" applyFont="1" applyFill="1" applyBorder="1" applyAlignment="1">
      <alignment horizontal="center"/>
    </xf>
    <xf numFmtId="0" fontId="61" fillId="16" borderId="13" xfId="0" applyFont="1" applyFill="1" applyBorder="1" applyAlignment="1">
      <alignment horizontal="center"/>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23" xfId="0" applyFont="1" applyFill="1" applyBorder="1" applyAlignment="1">
      <alignment horizontal="center" wrapText="1"/>
    </xf>
    <xf numFmtId="0" fontId="0" fillId="0" borderId="21" xfId="0" applyBorder="1" applyAlignment="1"/>
    <xf numFmtId="0" fontId="0" fillId="0" borderId="22" xfId="0" applyBorder="1" applyAlignment="1"/>
    <xf numFmtId="0" fontId="51" fillId="0" borderId="9" xfId="0" applyFont="1" applyFill="1" applyBorder="1" applyAlignment="1">
      <alignment horizontal="center"/>
    </xf>
    <xf numFmtId="0" fontId="52" fillId="0" borderId="9" xfId="0" applyFont="1" applyBorder="1" applyAlignment="1">
      <alignment horizontal="center"/>
    </xf>
    <xf numFmtId="0" fontId="51" fillId="0" borderId="0" xfId="0" applyFont="1" applyFill="1" applyBorder="1" applyAlignment="1">
      <alignment horizontal="center" vertical="center" wrapText="1"/>
    </xf>
    <xf numFmtId="0" fontId="52" fillId="0" borderId="0" xfId="0" applyFont="1" applyBorder="1" applyAlignment="1">
      <alignment horizontal="center" wrapText="1"/>
    </xf>
    <xf numFmtId="0" fontId="51" fillId="0" borderId="9" xfId="0" applyFont="1" applyFill="1" applyBorder="1" applyAlignment="1">
      <alignment horizontal="center" vertical="center" wrapText="1"/>
    </xf>
    <xf numFmtId="0" fontId="52" fillId="0" borderId="9" xfId="0" applyFont="1" applyBorder="1" applyAlignment="1">
      <alignment horizontal="center" wrapText="1"/>
    </xf>
    <xf numFmtId="0" fontId="0" fillId="0" borderId="21" xfId="0" applyBorder="1" applyAlignment="1">
      <alignment wrapText="1"/>
    </xf>
    <xf numFmtId="0" fontId="0" fillId="0" borderId="22" xfId="0" applyBorder="1" applyAlignment="1">
      <alignment wrapText="1"/>
    </xf>
    <xf numFmtId="0" fontId="29" fillId="12" borderId="28" xfId="0" applyFont="1" applyFill="1" applyBorder="1" applyAlignment="1">
      <alignment horizontal="center" vertical="center" wrapText="1"/>
    </xf>
    <xf numFmtId="0" fontId="0" fillId="12" borderId="29" xfId="0" applyFill="1" applyBorder="1" applyAlignment="1">
      <alignment vertical="center" wrapText="1"/>
    </xf>
    <xf numFmtId="0" fontId="0" fillId="12" borderId="30" xfId="0" applyFill="1" applyBorder="1" applyAlignment="1">
      <alignment vertical="center" wrapText="1"/>
    </xf>
    <xf numFmtId="0" fontId="0" fillId="0" borderId="4" xfId="0" applyBorder="1" applyAlignment="1">
      <alignment vertical="center"/>
    </xf>
    <xf numFmtId="0" fontId="0" fillId="0" borderId="0" xfId="0" applyAlignment="1">
      <alignment vertical="center"/>
    </xf>
    <xf numFmtId="0" fontId="0" fillId="0" borderId="19" xfId="0" applyBorder="1" applyAlignment="1">
      <alignment vertical="center"/>
    </xf>
    <xf numFmtId="0" fontId="0" fillId="0" borderId="26" xfId="0" applyBorder="1" applyAlignment="1">
      <alignment vertical="center"/>
    </xf>
    <xf numFmtId="0" fontId="0" fillId="0" borderId="24" xfId="0" applyBorder="1" applyAlignment="1">
      <alignment vertical="center"/>
    </xf>
    <xf numFmtId="0" fontId="0" fillId="0" borderId="31" xfId="0" applyBorder="1" applyAlignment="1">
      <alignment vertical="center"/>
    </xf>
    <xf numFmtId="0" fontId="43" fillId="0" borderId="33" xfId="0" applyFont="1" applyFill="1" applyBorder="1" applyAlignment="1">
      <alignment horizontal="center" vertical="center" wrapText="1"/>
    </xf>
    <xf numFmtId="0" fontId="44" fillId="0" borderId="12" xfId="0" applyFont="1" applyBorder="1" applyAlignment="1">
      <alignment horizontal="center" vertical="center" wrapText="1"/>
    </xf>
    <xf numFmtId="0" fontId="0" fillId="0" borderId="12" xfId="0" applyBorder="1" applyAlignment="1">
      <alignment wrapText="1"/>
    </xf>
    <xf numFmtId="0" fontId="0" fillId="0" borderId="34" xfId="0" applyBorder="1" applyAlignment="1">
      <alignment wrapText="1"/>
    </xf>
    <xf numFmtId="0" fontId="7" fillId="3" borderId="11" xfId="0" applyFont="1" applyFill="1" applyBorder="1" applyAlignment="1">
      <alignment horizontal="left" vertical="top" wrapText="1"/>
    </xf>
    <xf numFmtId="0" fontId="0" fillId="3" borderId="12" xfId="0" applyFill="1" applyBorder="1" applyAlignment="1">
      <alignment horizontal="left" vertical="top" wrapText="1"/>
    </xf>
    <xf numFmtId="0" fontId="0" fillId="3" borderId="13" xfId="0" applyFill="1" applyBorder="1" applyAlignment="1">
      <alignment horizontal="left" vertical="top" wrapText="1"/>
    </xf>
    <xf numFmtId="0" fontId="29" fillId="0" borderId="4" xfId="0" applyFont="1" applyFill="1" applyBorder="1" applyAlignment="1">
      <alignment horizontal="center" vertical="top" wrapText="1"/>
    </xf>
    <xf numFmtId="0" fontId="0" fillId="0" borderId="0" xfId="0" applyFill="1" applyBorder="1" applyAlignment="1">
      <alignment wrapText="1"/>
    </xf>
    <xf numFmtId="0" fontId="0" fillId="0" borderId="32" xfId="0" applyFill="1" applyBorder="1" applyAlignment="1">
      <alignment wrapText="1"/>
    </xf>
    <xf numFmtId="0" fontId="38" fillId="0" borderId="0" xfId="0" applyFont="1" applyBorder="1" applyAlignment="1">
      <alignment horizontal="left" wrapText="1"/>
    </xf>
    <xf numFmtId="0" fontId="39" fillId="0" borderId="0" xfId="0" applyFont="1" applyBorder="1" applyAlignment="1">
      <alignment wrapText="1"/>
    </xf>
    <xf numFmtId="0" fontId="39" fillId="0" borderId="0" xfId="0" applyFont="1" applyBorder="1" applyAlignment="1">
      <alignment vertical="center" wrapText="1"/>
    </xf>
    <xf numFmtId="0" fontId="0" fillId="0" borderId="0" xfId="0" applyAlignment="1">
      <alignment vertical="center" wrapText="1"/>
    </xf>
    <xf numFmtId="0" fontId="42" fillId="0" borderId="11" xfId="0" applyFont="1" applyFill="1" applyBorder="1" applyAlignment="1" applyProtection="1">
      <alignment horizontal="left" vertical="top" wrapText="1"/>
      <protection locked="0"/>
    </xf>
    <xf numFmtId="0" fontId="11" fillId="0" borderId="12" xfId="0" applyFont="1" applyBorder="1" applyAlignment="1" applyProtection="1">
      <alignment horizontal="left" vertical="top" wrapText="1"/>
      <protection locked="0"/>
    </xf>
    <xf numFmtId="0" fontId="11" fillId="0" borderId="13" xfId="0" applyFont="1" applyBorder="1" applyAlignment="1" applyProtection="1">
      <alignment horizontal="left" vertical="top" wrapText="1"/>
      <protection locked="0"/>
    </xf>
    <xf numFmtId="0" fontId="42" fillId="0" borderId="16" xfId="0" applyFont="1" applyFill="1" applyBorder="1" applyAlignment="1" applyProtection="1">
      <alignment horizontal="left" vertical="top" wrapText="1"/>
      <protection locked="0"/>
    </xf>
    <xf numFmtId="0" fontId="11" fillId="0" borderId="9" xfId="0" applyFont="1" applyBorder="1" applyAlignment="1" applyProtection="1">
      <alignment horizontal="left" vertical="top" wrapText="1"/>
      <protection locked="0"/>
    </xf>
    <xf numFmtId="0" fontId="11" fillId="0" borderId="17" xfId="0" applyFont="1" applyBorder="1" applyAlignment="1" applyProtection="1">
      <alignment horizontal="left" vertical="top" wrapText="1"/>
      <protection locked="0"/>
    </xf>
    <xf numFmtId="0" fontId="14" fillId="0" borderId="0" xfId="0" applyFont="1" applyFill="1" applyBorder="1" applyAlignment="1" applyProtection="1">
      <alignment horizontal="left" wrapText="1"/>
    </xf>
    <xf numFmtId="0" fontId="14" fillId="0" borderId="0" xfId="0" applyFont="1" applyFill="1" applyBorder="1" applyAlignment="1" applyProtection="1">
      <alignment wrapText="1"/>
    </xf>
    <xf numFmtId="0" fontId="7" fillId="0" borderId="0" xfId="0" applyFont="1" applyBorder="1" applyAlignment="1" applyProtection="1">
      <alignment wrapText="1"/>
    </xf>
    <xf numFmtId="0" fontId="14" fillId="0" borderId="9" xfId="0" applyFont="1" applyFill="1" applyBorder="1" applyAlignment="1" applyProtection="1">
      <alignment horizontal="left" wrapText="1"/>
    </xf>
    <xf numFmtId="0" fontId="10" fillId="0" borderId="14" xfId="0" applyFont="1" applyFill="1" applyBorder="1" applyAlignment="1" applyProtection="1">
      <alignment horizontal="left" vertical="top" wrapText="1"/>
      <protection locked="0"/>
    </xf>
    <xf numFmtId="0" fontId="10" fillId="0" borderId="10" xfId="0" applyFont="1" applyFill="1" applyBorder="1" applyAlignment="1" applyProtection="1">
      <alignment horizontal="left" vertical="top" wrapText="1"/>
      <protection locked="0"/>
    </xf>
    <xf numFmtId="0" fontId="10" fillId="0" borderId="15" xfId="0" applyFont="1" applyFill="1" applyBorder="1" applyAlignment="1" applyProtection="1">
      <alignment horizontal="left" vertical="top" wrapText="1"/>
      <protection locked="0"/>
    </xf>
    <xf numFmtId="0" fontId="10" fillId="0" borderId="18" xfId="0" applyFont="1" applyFill="1" applyBorder="1" applyAlignment="1" applyProtection="1">
      <alignment horizontal="left" vertical="top" wrapText="1"/>
      <protection locked="0"/>
    </xf>
    <xf numFmtId="0" fontId="10" fillId="0" borderId="0" xfId="0" applyFont="1" applyFill="1" applyBorder="1" applyAlignment="1" applyProtection="1">
      <alignment horizontal="left" vertical="top" wrapText="1"/>
      <protection locked="0"/>
    </xf>
    <xf numFmtId="0" fontId="10" fillId="0" borderId="19" xfId="0" applyFont="1" applyFill="1" applyBorder="1" applyAlignment="1" applyProtection="1">
      <alignment horizontal="left" vertical="top" wrapText="1"/>
      <protection locked="0"/>
    </xf>
    <xf numFmtId="0" fontId="10" fillId="0" borderId="16" xfId="0" applyFont="1" applyFill="1" applyBorder="1" applyAlignment="1" applyProtection="1">
      <alignment horizontal="left" vertical="top" wrapText="1"/>
      <protection locked="0"/>
    </xf>
    <xf numFmtId="0" fontId="10" fillId="0" borderId="9" xfId="0" applyFont="1" applyFill="1" applyBorder="1" applyAlignment="1" applyProtection="1">
      <alignment horizontal="left" vertical="top" wrapText="1"/>
      <protection locked="0"/>
    </xf>
    <xf numFmtId="0" fontId="10" fillId="0" borderId="17" xfId="0" applyFont="1" applyFill="1" applyBorder="1" applyAlignment="1" applyProtection="1">
      <alignment horizontal="left" vertical="top" wrapText="1"/>
      <protection locked="0"/>
    </xf>
    <xf numFmtId="0" fontId="20" fillId="0" borderId="0" xfId="0" applyFont="1" applyFill="1" applyBorder="1" applyProtection="1"/>
    <xf numFmtId="0" fontId="14" fillId="0" borderId="0" xfId="0" applyFont="1" applyFill="1" applyBorder="1" applyProtection="1"/>
    <xf numFmtId="37" fontId="7" fillId="0" borderId="9" xfId="0" applyNumberFormat="1" applyFont="1" applyFill="1" applyBorder="1" applyAlignment="1" applyProtection="1">
      <alignment horizontal="center"/>
    </xf>
  </cellXfs>
  <cellStyles count="4">
    <cellStyle name="Comma" xfId="1" builtinId="3"/>
    <cellStyle name="Hyperlink" xfId="2" builtinId="8"/>
    <cellStyle name="Normal" xfId="0" builtinId="0"/>
    <cellStyle name="Percent" xfId="3" builtinId="5"/>
  </cellStyles>
  <dxfs count="209">
    <dxf>
      <fill>
        <patternFill patternType="none">
          <bgColor auto="1"/>
        </patternFill>
      </fill>
    </dxf>
    <dxf>
      <fill>
        <patternFill patternType="none">
          <bgColor auto="1"/>
        </patternFill>
      </fill>
    </dxf>
    <dxf>
      <fill>
        <patternFill patternType="none">
          <bgColor auto="1"/>
        </patternFill>
      </fill>
    </dxf>
    <dxf>
      <font>
        <color theme="0" tint="-0.14996795556505021"/>
      </font>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b val="0"/>
        <i val="0"/>
        <color rgb="FFFF0000"/>
      </font>
      <fill>
        <patternFill>
          <bgColor rgb="FFFFFF00"/>
        </patternFill>
      </fill>
    </dxf>
    <dxf>
      <font>
        <b val="0"/>
        <i val="0"/>
        <color rgb="FFFF0000"/>
      </font>
      <fill>
        <patternFill>
          <bgColor rgb="FFFFFF00"/>
        </patternFill>
      </fill>
    </dxf>
    <dxf>
      <font>
        <b val="0"/>
        <i val="0"/>
        <color rgb="FFFF0000"/>
      </font>
      <fill>
        <patternFill>
          <bgColor rgb="FFFFFF00"/>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rgb="FFC00000"/>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1"/>
      </font>
      <fill>
        <patternFill>
          <bgColor theme="0" tint="-0.14996795556505021"/>
        </patternFill>
      </fill>
    </dxf>
    <dxf>
      <font>
        <color theme="0" tint="-0.34998626667073579"/>
      </font>
      <fill>
        <patternFill>
          <bgColor theme="0" tint="-0.24994659260841701"/>
        </patternFill>
      </fill>
    </dxf>
    <dxf>
      <font>
        <color rgb="FFC00000"/>
      </font>
      <fill>
        <patternFill>
          <bgColor theme="0" tint="-0.24994659260841701"/>
        </patternFill>
      </fill>
    </dxf>
    <dxf>
      <font>
        <color theme="0" tint="-0.34998626667073579"/>
      </font>
      <fill>
        <patternFill>
          <bgColor theme="0" tint="-0.24994659260841701"/>
        </patternFill>
      </fill>
    </dxf>
    <dxf>
      <fill>
        <patternFill>
          <bgColor theme="0"/>
        </patternFill>
      </fill>
    </dxf>
    <dxf>
      <font>
        <color theme="1"/>
      </font>
      <fill>
        <patternFill>
          <bgColor theme="0" tint="-0.14996795556505021"/>
        </patternFill>
      </fill>
    </dxf>
    <dxf>
      <font>
        <color rgb="FFC00000"/>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ont>
        <color theme="1"/>
      </font>
      <fill>
        <patternFill>
          <bgColor theme="0" tint="-0.14996795556505021"/>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ill>
        <patternFill patternType="none">
          <bgColor auto="1"/>
        </patternFill>
      </fill>
    </dxf>
    <dxf>
      <fill>
        <patternFill patternType="none">
          <bgColor auto="1"/>
        </patternFill>
      </fill>
    </dxf>
    <dxf>
      <fill>
        <patternFill patternType="none">
          <bgColor auto="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ill>
        <patternFill>
          <bgColor theme="1"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ont>
        <color theme="0" tint="-0.499984740745262"/>
      </font>
      <fill>
        <patternFill>
          <bgColor theme="0" tint="-0.34998626667073579"/>
        </patternFill>
      </fill>
    </dxf>
    <dxf>
      <font>
        <color theme="0" tint="-0.499984740745262"/>
      </font>
      <fill>
        <patternFill>
          <bgColor theme="0" tint="-0.34998626667073579"/>
        </patternFill>
      </fill>
    </dxf>
    <dxf>
      <font>
        <color theme="0" tint="-0.499984740745262"/>
      </font>
      <fill>
        <patternFill>
          <bgColor theme="0" tint="-0.34998626667073579"/>
        </patternFill>
      </fill>
    </dxf>
    <dxf>
      <font>
        <color theme="0" tint="-0.499984740745262"/>
      </font>
      <fill>
        <patternFill>
          <bgColor theme="0" tint="-0.34998626667073579"/>
        </patternFill>
      </fill>
    </dxf>
    <dxf>
      <fill>
        <patternFill patternType="none">
          <bgColor auto="1"/>
        </patternFill>
      </fill>
    </dxf>
    <dxf>
      <fill>
        <patternFill>
          <bgColor theme="0"/>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s>
  <tableStyles count="0" defaultTableStyle="TableStyleMedium2" defaultPivotStyle="PivotStyleLight16"/>
  <colors>
    <mruColors>
      <color rgb="FFFFFF99"/>
      <color rgb="FF66FF66"/>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381000</xdr:colOff>
      <xdr:row>8</xdr:row>
      <xdr:rowOff>133350</xdr:rowOff>
    </xdr:from>
    <xdr:to>
      <xdr:col>9</xdr:col>
      <xdr:colOff>266700</xdr:colOff>
      <xdr:row>50</xdr:row>
      <xdr:rowOff>38100</xdr:rowOff>
    </xdr:to>
    <xdr:sp macro="" textlink="">
      <xdr:nvSpPr>
        <xdr:cNvPr id="2" name="TextBox 1"/>
        <xdr:cNvSpPr txBox="1"/>
      </xdr:nvSpPr>
      <xdr:spPr>
        <a:xfrm>
          <a:off x="609600" y="1800225"/>
          <a:ext cx="5219700" cy="69532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chemeClr val="dk1"/>
              </a:solidFill>
              <a:latin typeface="Times New Roman" pitchFamily="18" charset="0"/>
              <a:ea typeface="+mn-ea"/>
              <a:cs typeface="Times New Roman" pitchFamily="18" charset="0"/>
            </a:rPr>
            <a:t>This CPPD comprises Part I through Part VIII and is included as Appendix B to the RFP.  Parts II through VIII of this Attachment must be completed in this Excel spreadsheet and submitted according to the instructions in the RFP.  Please read these instructions in their entirety.</a:t>
          </a:r>
        </a:p>
        <a:p>
          <a:endParaRPr lang="en-US" sz="1200" baseline="0">
            <a:solidFill>
              <a:schemeClr val="dk1"/>
            </a:solidFill>
            <a:latin typeface="Times New Roman" pitchFamily="18" charset="0"/>
            <a:ea typeface="+mn-ea"/>
            <a:cs typeface="Times New Roman" pitchFamily="18" charset="0"/>
          </a:endParaRPr>
        </a:p>
        <a:p>
          <a:r>
            <a:rPr lang="en-US" sz="1200" baseline="0">
              <a:solidFill>
                <a:schemeClr val="dk1"/>
              </a:solidFill>
              <a:latin typeface="Times New Roman" pitchFamily="18" charset="0"/>
              <a:ea typeface="+mn-ea"/>
              <a:cs typeface="Times New Roman" pitchFamily="18" charset="0"/>
            </a:rPr>
            <a:t>Each sheet is protected and entries are only allowed in unlocked cells.  Warning messages in bold red text may appear if data is incomplete or invalid, but it is the Bidder's responsibility to ensure that this CPPD is filled out completely and correctly.   </a:t>
          </a:r>
        </a:p>
        <a:p>
          <a:endParaRPr lang="en-US" sz="1200" baseline="0">
            <a:solidFill>
              <a:schemeClr val="dk1"/>
            </a:solidFill>
            <a:latin typeface="Times New Roman" pitchFamily="18" charset="0"/>
            <a:ea typeface="+mn-ea"/>
            <a:cs typeface="Times New Roman" pitchFamily="18" charset="0"/>
          </a:endParaRPr>
        </a:p>
        <a:p>
          <a:r>
            <a:rPr lang="en-US" sz="1200" u="sng" baseline="0">
              <a:solidFill>
                <a:schemeClr val="dk1"/>
              </a:solidFill>
              <a:latin typeface="Times New Roman" pitchFamily="18" charset="0"/>
              <a:ea typeface="+mn-ea"/>
              <a:cs typeface="Times New Roman" pitchFamily="18" charset="0"/>
            </a:rPr>
            <a:t>Part II - Proposal Certification Form</a:t>
          </a:r>
        </a:p>
        <a:p>
          <a:r>
            <a:rPr lang="en-US" sz="1200" baseline="0">
              <a:solidFill>
                <a:sysClr val="windowText" lastClr="000000"/>
              </a:solidFill>
              <a:latin typeface="Times New Roman" pitchFamily="18" charset="0"/>
              <a:ea typeface="+mn-ea"/>
              <a:cs typeface="Times New Roman" pitchFamily="18" charset="0"/>
            </a:rPr>
            <a:t>Please note that this is a certification form and requires the signature of an authorized officer or other authorized representative of the  Applicant.  The Applicant is referred to as the Bidder in this Form.  Per the requirement of Section 2.2.4.1 the Bidder must also sign the Proposal Certification Form in Appendix B verifying that the prices, terms and conditions of the proposal are valid for at least 270 days. A PDF version of the signed Proposal Certification Form document must be be included on the USB flash drive.  The completed, working Microsoft Excel file that makes up this CPPD must be included on the USB flash drive.  The Bidder Name and Project Name specified on Part II will carry forward to other parts of the CPPD.</a:t>
          </a:r>
        </a:p>
        <a:p>
          <a:endParaRPr lang="en-US" sz="1200" baseline="0">
            <a:solidFill>
              <a:schemeClr val="dk1"/>
            </a:solidFill>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III - Bid and Contact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This Part provides to the evaluation team information about the structure of the bid(s), contact information, and development status of the Facility.  The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Name and Project Name will carry forward from Part II.  The Resource Type and Status of Project must be selected, and will carry forward to other parts of the CPPD.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An Eligible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may use this CPPD form to submit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up to three mutually exclusive  pricing proposals for the sale of Energy and RECs from an Eligible Project between 20 MW and 400 MW</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  However, each eligible bidder is required to submit at least one conforming proposal that is at least 20 MW and no more than 200 MW, per RFP Section 2.2.2.5.   (Pricing proposals presented on the same CPPD form must share the same Commecial Operation Date, Net Generating Capacity, and Production Data.  If additional pricing proposals are offered, or your proposals will include a different Commecial Operation Date, Net Generating Capacity, and/or Production Data then use additional CPPD forms).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bidder may submit proposals that include more than one contract term (e.g., 10 and/or 15 years</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  Reference Section 2.2.2.4 for Allowable Contract Terms.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Select the properties of each bid on Part III (a), including pricing option and term years.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All bids must conform to RFP Section 2.2.4.2 regarding pricing, covered in Part VI, and additional pricing offers, for the same project, will cost additional fixed fees.  Reference Section 2.2.4.4 for the determination of Non-Refundable Bid Fees, and summarize in Part III (b).  Consolidate the project bid proposals on one Primary Bid Fee Summary, referencing the CPPD location of the additional bid proposals. </a:t>
          </a:r>
          <a:endParaRPr lang="en-US" sz="1100" baseline="0">
            <a:solidFill>
              <a:sysClr val="windowText" lastClr="000000"/>
            </a:solidFill>
          </a:endParaRPr>
        </a:p>
        <a:p>
          <a:endParaRPr lang="en-US" sz="1100" baseline="0"/>
        </a:p>
        <a:p>
          <a:endParaRPr lang="en-US" sz="1100" baseline="0"/>
        </a:p>
      </xdr:txBody>
    </xdr:sp>
    <xdr:clientData/>
  </xdr:twoCellAnchor>
  <xdr:twoCellAnchor>
    <xdr:from>
      <xdr:col>1</xdr:col>
      <xdr:colOff>428624</xdr:colOff>
      <xdr:row>54</xdr:row>
      <xdr:rowOff>102868</xdr:rowOff>
    </xdr:from>
    <xdr:to>
      <xdr:col>9</xdr:col>
      <xdr:colOff>323849</xdr:colOff>
      <xdr:row>108</xdr:row>
      <xdr:rowOff>47625</xdr:rowOff>
    </xdr:to>
    <xdr:sp macro="" textlink="">
      <xdr:nvSpPr>
        <xdr:cNvPr id="3" name="TextBox 2"/>
        <xdr:cNvSpPr txBox="1"/>
      </xdr:nvSpPr>
      <xdr:spPr>
        <a:xfrm>
          <a:off x="657224" y="9608818"/>
          <a:ext cx="5229225" cy="847915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IV - Project Summary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Part IV(a) provides technical information about the project and other project parameters to be considered in the evaluation.  Provide the "Guaranteed Commercial Operation Date" for a new project or for the new incremental capacity of an existing project, as applicable.  Projects with Paired and Co-Located Storage are required to complete Part IV(b).</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 - Expected Monthly and Annual Production</a:t>
          </a:r>
        </a:p>
        <a:p>
          <a:pPr marL="0" indent="0"/>
          <a:r>
            <a:rPr lang="en-US" sz="1200" baseline="0">
              <a:solidFill>
                <a:schemeClr val="dk1"/>
              </a:solidFill>
              <a:latin typeface="Times New Roman" pitchFamily="18" charset="0"/>
              <a:ea typeface="+mn-ea"/>
              <a:cs typeface="Times New Roman" pitchFamily="18" charset="0"/>
            </a:rPr>
            <a:t>This Part provides the expected monthly hourly delivery profile for energy amounts in Contract Year 1, of the Buyers' Entitlement of the Eligible Facility production.  This profile will be used to break out the annual amounts, into monthly peak and off-peak amounts to be used in the price evaluation, along with the bids provided in Part VI.  The data entry can be provided in '12 months by 24 hours' forecast, but 'hourly profile' data is suggested if available.  Hourly Profile data is entered in Part V(a)(i), and provides for greater modeling accuracy during the evaluation process.  For wind and solar resources it is requested that the bidder provide hourly production data representative of the year 2012 (8784 data points) weather patterns or to provide the latitude and longitude of the Eligible Facility.</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Note that for Projects with Paired and Co-Located Storage, the expected hourly generation tables in Part V (a)(i) should show the output of the resource without Energy Storage. Enter the Energy Storage charge and discharge schedule in Part V(a)(ii).  The net delivered energy from the combined resources, after the timing and loss effects of storage, will be calculated in Parts V(b-1).  The Energy Storage schedule will be analyzed to verify compliance with the maximum charging rate, maximum discharging rate, potential for exceeding storage capacity, and combined hourly scheduled negative net deliveries.</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Part V (b) provides the ratio of monthly energy amounts for each Contract Year, relative to the amounts specified for Contract Year 1, to adjust for varying maintenance intervals or declining output.  The factors are for specific months and years, so the factors should coincide with the expected commercial operation date or the guaranteed delivery start date of the bid.  Because of this calendar convention, there are 16 years of factors to accommodate partial years at the beginning and end of a 15 year offer.  The amounts provided should be for the entire facility prior to any buyer's entitlement.</a:t>
          </a:r>
        </a:p>
        <a:p>
          <a:pPr marL="0" indent="0"/>
          <a:endParaRPr lang="en-US" sz="1200" baseline="0">
            <a:solidFill>
              <a:srgbClr val="FF0000"/>
            </a:solidFill>
            <a:latin typeface="Times New Roman" pitchFamily="18" charset="0"/>
            <a:ea typeface="+mn-ea"/>
            <a:cs typeface="Times New Roman" pitchFamily="18" charset="0"/>
          </a:endParaRPr>
        </a:p>
        <a:p>
          <a:pPr marL="0" indent="0"/>
          <a:r>
            <a:rPr lang="en-US" sz="1200" u="sng" baseline="0">
              <a:solidFill>
                <a:sysClr val="windowText" lastClr="000000"/>
              </a:solidFill>
              <a:latin typeface="Times New Roman" pitchFamily="18" charset="0"/>
              <a:ea typeface="+mn-ea"/>
              <a:cs typeface="Times New Roman" pitchFamily="18" charset="0"/>
            </a:rPr>
            <a:t>Part VI(a) to VI(c) - Pricing Information</a:t>
          </a:r>
        </a:p>
        <a:p>
          <a:pPr marL="0" indent="0"/>
          <a:r>
            <a:rPr lang="en-US" sz="1200" baseline="0">
              <a:solidFill>
                <a:sysClr val="windowText" lastClr="000000"/>
              </a:solidFill>
              <a:latin typeface="Times New Roman" pitchFamily="18" charset="0"/>
              <a:ea typeface="+mn-ea"/>
              <a:cs typeface="Times New Roman" pitchFamily="18" charset="0"/>
            </a:rPr>
            <a:t>Part VI is used to capture the annual amount of energy and RECs and associated prices for each contract year in the term.  Term lengths may vary among bids, but for common years, energy amounts, provided in Part V, will be the same for all bids, in this CPPD.  Pricing must conform to Section 2.2.4.2 of the RFP.  Per Section 2.2.4.2.1 the options are (a) separate levelized fixed pricing for energy and RECs, (b) separate escalating fixed pricing for energy and RECs, or (c) indexed pricing for energy, at or below Day Ahead or Real-Time LMP, with levelized or escalating REC pricing.  The contract terms must agree with the selections provided on Part III.</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u="sng" baseline="0">
              <a:solidFill>
                <a:schemeClr val="dk1"/>
              </a:solidFill>
              <a:latin typeface="Times New Roman" pitchFamily="18" charset="0"/>
              <a:ea typeface="+mn-ea"/>
              <a:cs typeface="Times New Roman" pitchFamily="18" charset="0"/>
            </a:rPr>
            <a:t>Part VII - ISO-NE Forward Capacity Market</a:t>
          </a:r>
        </a:p>
        <a:p>
          <a:r>
            <a:rPr lang="en-US" sz="1200" baseline="0">
              <a:solidFill>
                <a:schemeClr val="dk1"/>
              </a:solidFill>
              <a:latin typeface="Times New Roman" pitchFamily="18" charset="0"/>
              <a:ea typeface="+mn-ea"/>
              <a:cs typeface="Times New Roman" pitchFamily="18" charset="0"/>
            </a:rPr>
            <a:t>Part VII provides spaces to indicate whether the Project has or intends to have a Capacity Supply Obligation, and if so,  the amount of that obligation  prior to any proration. </a:t>
          </a:r>
        </a:p>
        <a:p>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VIII - Emissions Data</a:t>
          </a:r>
        </a:p>
        <a:p>
          <a:pPr marL="0" indent="0"/>
          <a:r>
            <a:rPr lang="en-US" sz="1200" u="none" baseline="0">
              <a:solidFill>
                <a:schemeClr val="dk1"/>
              </a:solidFill>
              <a:latin typeface="Times New Roman" pitchFamily="18" charset="0"/>
              <a:ea typeface="+mn-ea"/>
              <a:cs typeface="Times New Roman" pitchFamily="18" charset="0"/>
            </a:rPr>
            <a:t>Part VIII provides spaces to enter air emissions on a lbs/MWh basis.  For a non-emitting resource proposal, enter a zero for each pollutant to eliminate error messages.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152400</xdr:colOff>
      <xdr:row>4</xdr:row>
      <xdr:rowOff>9526</xdr:rowOff>
    </xdr:from>
    <xdr:to>
      <xdr:col>10</xdr:col>
      <xdr:colOff>504825</xdr:colOff>
      <xdr:row>29</xdr:row>
      <xdr:rowOff>0</xdr:rowOff>
    </xdr:to>
    <xdr:sp macro="" textlink="">
      <xdr:nvSpPr>
        <xdr:cNvPr id="5" name="TextBox 4"/>
        <xdr:cNvSpPr txBox="1"/>
      </xdr:nvSpPr>
      <xdr:spPr>
        <a:xfrm>
          <a:off x="723900" y="800101"/>
          <a:ext cx="5153025" cy="48101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solidFill>
                <a:schemeClr val="dk1"/>
              </a:solidFill>
              <a:effectLst/>
              <a:latin typeface="Times New Roman" panose="02020603050405020304" pitchFamily="18" charset="0"/>
              <a:ea typeface="+mn-ea"/>
              <a:cs typeface="Times New Roman" panose="02020603050405020304" pitchFamily="18" charset="0"/>
            </a:rPr>
            <a:t>A proposal will be considered incomplete unless all required signatures are provided.</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certifies that he or she is an authorized officer or other authorized representative of the bidder, and further certifies that: (1)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has no knowledge of non-public information associated with a proposal being submitted by another party in response to this RFP other than: (a) a response submitted (i) by an affiliate of bidder or (ii) for a project where bidder is also a project proponent or participant, which in each case must be disclosed in writing to the Evaluation Team with each such bidder’s or affiliated bidder’s proposal; or (b) a submission of multiple bids for the same Energy; (4) the bidder has no knowledge of any non-public information associated with the development of this RFP; and (5) the bidder’s proposal has not been developed utilizing knowledge of any non-public information associated with the development of this RFP.</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the prices, terms and conditions of the bidder’s proposal are valid and shall remain open for at least 270 days from the submission date.</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this proposal is on complete and accurate forms as provided without alteration of the text.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73</xdr:row>
      <xdr:rowOff>152400</xdr:rowOff>
    </xdr:from>
    <xdr:to>
      <xdr:col>15</xdr:col>
      <xdr:colOff>333375</xdr:colOff>
      <xdr:row>98</xdr:row>
      <xdr:rowOff>104775</xdr:rowOff>
    </xdr:to>
    <xdr:sp macro="" textlink="">
      <xdr:nvSpPr>
        <xdr:cNvPr id="2" name="TextBox 1"/>
        <xdr:cNvSpPr txBox="1"/>
      </xdr:nvSpPr>
      <xdr:spPr>
        <a:xfrm>
          <a:off x="685800" y="21507450"/>
          <a:ext cx="78962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New REC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100" b="1" u="sng" baseline="0">
              <a:solidFill>
                <a:schemeClr val="dk1"/>
              </a:solidFill>
              <a:effectLst/>
              <a:latin typeface="+mn-lt"/>
              <a:ea typeface="+mn-ea"/>
              <a:cs typeface="+mn-cs"/>
            </a:rPr>
            <a:t>Resources with Paired and Co-Located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129</xdr:row>
      <xdr:rowOff>66675</xdr:rowOff>
    </xdr:from>
    <xdr:to>
      <xdr:col>15</xdr:col>
      <xdr:colOff>333375</xdr:colOff>
      <xdr:row>138</xdr:row>
      <xdr:rowOff>57150</xdr:rowOff>
    </xdr:to>
    <xdr:sp macro="" textlink="">
      <xdr:nvSpPr>
        <xdr:cNvPr id="3" name="TextBox 2"/>
        <xdr:cNvSpPr txBox="1"/>
      </xdr:nvSpPr>
      <xdr:spPr>
        <a:xfrm>
          <a:off x="685800" y="34232850"/>
          <a:ext cx="78962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xdr:cNvSpPr txBox="1"/>
      </xdr:nvSpPr>
      <xdr:spPr>
        <a:xfrm>
          <a:off x="238125" y="6829426"/>
          <a:ext cx="8591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Intermittent Resources must use the P50 Level (Probability Distribution of Output).</a:t>
          </a:r>
          <a:endParaRPr lang="en-US" sz="1100" b="1">
            <a:solidFill>
              <a:srgbClr val="FF0000"/>
            </a:solidFill>
          </a:endParaRPr>
        </a:p>
      </xdr:txBody>
    </xdr:sp>
    <xdr:clientData/>
  </xdr:twoCellAnchor>
  <xdr:twoCellAnchor>
    <xdr:from>
      <xdr:col>17</xdr:col>
      <xdr:colOff>123825</xdr:colOff>
      <xdr:row>11</xdr:row>
      <xdr:rowOff>19049</xdr:rowOff>
    </xdr:from>
    <xdr:to>
      <xdr:col>21</xdr:col>
      <xdr:colOff>476250</xdr:colOff>
      <xdr:row>19</xdr:row>
      <xdr:rowOff>200024</xdr:rowOff>
    </xdr:to>
    <xdr:sp macro="" textlink="">
      <xdr:nvSpPr>
        <xdr:cNvPr id="6" name="TextBox 5"/>
        <xdr:cNvSpPr txBox="1"/>
      </xdr:nvSpPr>
      <xdr:spPr>
        <a:xfrm>
          <a:off x="9334500" y="2486024"/>
          <a:ext cx="2790825" cy="178117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Regardless of the proposed technology, 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100"/>
        </a:p>
      </xdr:txBody>
    </xdr:sp>
    <xdr:clientData/>
  </xdr:twoCellAnchor>
  <xdr:twoCellAnchor>
    <xdr:from>
      <xdr:col>17</xdr:col>
      <xdr:colOff>123825</xdr:colOff>
      <xdr:row>20</xdr:row>
      <xdr:rowOff>104775</xdr:rowOff>
    </xdr:from>
    <xdr:to>
      <xdr:col>21</xdr:col>
      <xdr:colOff>476250</xdr:colOff>
      <xdr:row>33</xdr:row>
      <xdr:rowOff>28575</xdr:rowOff>
    </xdr:to>
    <xdr:sp macro="" textlink="">
      <xdr:nvSpPr>
        <xdr:cNvPr id="7" name="TextBox 6"/>
        <xdr:cNvSpPr txBox="1"/>
      </xdr:nvSpPr>
      <xdr:spPr>
        <a:xfrm>
          <a:off x="9334500" y="4371975"/>
          <a:ext cx="2790825" cy="25241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for Wind and Solar Facilities</a:t>
          </a:r>
        </a:p>
        <a:p>
          <a:pPr algn="ctr"/>
          <a:r>
            <a:rPr lang="en-US" sz="1200"/>
            <a:t>If providing hourly</a:t>
          </a:r>
          <a:r>
            <a:rPr lang="en-US" sz="1200" baseline="0"/>
            <a:t> profile data, </a:t>
          </a:r>
          <a:r>
            <a:rPr lang="en-US" sz="1200"/>
            <a:t>Solar and Wind units are required to provide an hourly profile specific to 2012 weather patterns.</a:t>
          </a:r>
        </a:p>
        <a:p>
          <a:pPr algn="ctr"/>
          <a:endParaRPr lang="en-US" sz="1200"/>
        </a:p>
        <a:p>
          <a:pPr algn="ctr"/>
          <a:r>
            <a:rPr lang="en-US" sz="1200"/>
            <a:t>For solar and wind units providing 12x24 averages, please provide a representative latitude and longitude for the generating unit(s) in cells (T38 and T40). The bidders provided 12x24 hourly generation data will be used to approximate the 8760 hourly values needed for modeling.</a:t>
          </a:r>
        </a:p>
        <a:p>
          <a:pPr algn="ct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136</xdr:row>
      <xdr:rowOff>104775</xdr:rowOff>
    </xdr:to>
    <xdr:sp macro="" textlink="">
      <xdr:nvSpPr>
        <xdr:cNvPr id="2" name="TextBox 1"/>
        <xdr:cNvSpPr txBox="1"/>
      </xdr:nvSpPr>
      <xdr:spPr>
        <a:xfrm>
          <a:off x="685800" y="21602700"/>
          <a:ext cx="78581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Resources with Paired and Co-Located Energy Storage</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without </a:t>
          </a:r>
          <a:r>
            <a:rPr lang="en-US" sz="1100" baseline="0">
              <a:solidFill>
                <a:sysClr val="windowText" lastClr="000000"/>
              </a:solidFill>
              <a:latin typeface="Times New Roman" panose="02020603050405020304" pitchFamily="18" charset="0"/>
              <a:cs typeface="Times New Roman" panose="02020603050405020304" pitchFamily="18" charset="0"/>
            </a:rPr>
            <a:t>the Energy Storage in Parts V(a).</a:t>
          </a:r>
          <a:r>
            <a:rPr lang="en-US" sz="1100" baseline="0">
              <a:solidFill>
                <a:sysClr val="windowText" lastClr="000000"/>
              </a:solidFill>
              <a:effectLst/>
              <a:latin typeface="Times New Roman" pitchFamily="18" charset="0"/>
              <a:ea typeface="+mn-ea"/>
              <a:cs typeface="Times New Roman" pitchFamily="18" charset="0"/>
            </a:rPr>
            <a:t>  Enter the net delivered energy from the resource, after the timing and loss effects of storage, in Parts V(b-1) and V(b-2).</a:t>
          </a:r>
          <a:r>
            <a:rPr lang="en-US" sz="1100" baseline="0">
              <a:solidFill>
                <a:sysClr val="windowText" lastClr="000000"/>
              </a:solidFill>
              <a:latin typeface="Times New Roman" panose="02020603050405020304" pitchFamily="18" charset="0"/>
              <a:cs typeface="Times New Roman" panose="02020603050405020304" pitchFamily="18" charset="0"/>
            </a:rPr>
            <a:t>  Effective Energy Storage charge and discharge rates are calculated in Part V(d-1) and V(d-2).</a:t>
          </a:r>
          <a:endParaRPr lang="en-US" sz="1200" baseline="0">
            <a:solidFill>
              <a:sysClr val="windowText" lastClr="000000"/>
            </a:solidFill>
            <a:latin typeface="Times New Roman" panose="02020603050405020304" pitchFamily="18" charset="0"/>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172</xdr:row>
      <xdr:rowOff>66675</xdr:rowOff>
    </xdr:from>
    <xdr:to>
      <xdr:col>15</xdr:col>
      <xdr:colOff>333375</xdr:colOff>
      <xdr:row>181</xdr:row>
      <xdr:rowOff>57150</xdr:rowOff>
    </xdr:to>
    <xdr:sp macro="" textlink="">
      <xdr:nvSpPr>
        <xdr:cNvPr id="3" name="TextBox 2"/>
        <xdr:cNvSpPr txBox="1"/>
      </xdr:nvSpPr>
      <xdr:spPr>
        <a:xfrm>
          <a:off x="685800" y="34328100"/>
          <a:ext cx="78581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and Part V(b) tables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xdr:cNvSpPr txBox="1"/>
      </xdr:nvSpPr>
      <xdr:spPr>
        <a:xfrm>
          <a:off x="238125" y="6829426"/>
          <a:ext cx="8734424"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Intermittment Resources must use the P50 Level (Probability Distribution of Output).</a:t>
          </a:r>
          <a:endParaRPr lang="en-US" sz="1100" b="1">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xdr:cNvSpPr txBox="1"/>
      </xdr:nvSpPr>
      <xdr:spPr>
        <a:xfrm>
          <a:off x="685800" y="789622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New REC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and Co-Located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164</xdr:row>
      <xdr:rowOff>66675</xdr:rowOff>
    </xdr:from>
    <xdr:to>
      <xdr:col>15</xdr:col>
      <xdr:colOff>333375</xdr:colOff>
      <xdr:row>173</xdr:row>
      <xdr:rowOff>57150</xdr:rowOff>
    </xdr:to>
    <xdr:sp macro="" textlink="">
      <xdr:nvSpPr>
        <xdr:cNvPr id="3" name="TextBox 2"/>
        <xdr:cNvSpPr txBox="1"/>
      </xdr:nvSpPr>
      <xdr:spPr>
        <a:xfrm>
          <a:off x="685800" y="190881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xdr:cNvSpPr txBox="1"/>
      </xdr:nvSpPr>
      <xdr:spPr>
        <a:xfrm>
          <a:off x="238125" y="705802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Intermittent Resources must use the P50 Level (Probability Distribution of Output).</a:t>
          </a: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27</xdr:row>
      <xdr:rowOff>38100</xdr:rowOff>
    </xdr:to>
    <xdr:sp macro="" textlink="">
      <xdr:nvSpPr>
        <xdr:cNvPr id="6" name="TextBox 5"/>
        <xdr:cNvSpPr txBox="1"/>
      </xdr:nvSpPr>
      <xdr:spPr>
        <a:xfrm>
          <a:off x="9344025" y="4029075"/>
          <a:ext cx="2790825" cy="16859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Regardless of the proposed technology, Projects Paired and Co-Located with Energy Storage must provide 8760 (or 8784) hourly data for both the Generation Profile and Storage profile.  This will ensure that the bidders units are modeled as accurately as possible. </a:t>
          </a:r>
        </a:p>
        <a:p>
          <a:pPr algn="ctr"/>
          <a:endParaRPr lang="en-US" sz="1100"/>
        </a:p>
      </xdr:txBody>
    </xdr:sp>
    <xdr:clientData/>
  </xdr:twoCellAnchor>
  <xdr:twoCellAnchor>
    <xdr:from>
      <xdr:col>17</xdr:col>
      <xdr:colOff>133350</xdr:colOff>
      <xdr:row>27</xdr:row>
      <xdr:rowOff>190501</xdr:rowOff>
    </xdr:from>
    <xdr:to>
      <xdr:col>21</xdr:col>
      <xdr:colOff>485775</xdr:colOff>
      <xdr:row>32</xdr:row>
      <xdr:rowOff>66675</xdr:rowOff>
    </xdr:to>
    <xdr:sp macro="" textlink="">
      <xdr:nvSpPr>
        <xdr:cNvPr id="7" name="TextBox 6"/>
        <xdr:cNvSpPr txBox="1"/>
      </xdr:nvSpPr>
      <xdr:spPr>
        <a:xfrm>
          <a:off x="9344025" y="5867401"/>
          <a:ext cx="2790825" cy="876299"/>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for Wind and Solar Facilities</a:t>
          </a:r>
        </a:p>
        <a:p>
          <a:pPr algn="ctr"/>
          <a:r>
            <a:rPr lang="en-US" sz="1200"/>
            <a:t>Solar and Wind units are required to provide an hourly profile specific to 2012 weather patterns.</a:t>
          </a:r>
        </a:p>
        <a:p>
          <a:pPr algn="ct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ong%20Term%20Renewable%20Contracts/MA%2083D/Final%20RFP%20posted/cppd-form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 I"/>
      <sheetName val="Part II"/>
      <sheetName val="Part III"/>
      <sheetName val="Part IV"/>
      <sheetName val="Part V-Firm Hydro"/>
      <sheetName val="Part V-RPS Class I"/>
      <sheetName val="Part V-Firm Energy"/>
      <sheetName val="Part V-Combination"/>
      <sheetName val="Part VI"/>
      <sheetName val="Part VII"/>
      <sheetName val="Part VIII"/>
      <sheetName val="Tables"/>
    </sheetNames>
    <sheetDataSet>
      <sheetData sheetId="0"/>
      <sheetData sheetId="1">
        <row r="42">
          <cell r="D42">
            <v>0</v>
          </cell>
        </row>
      </sheetData>
      <sheetData sheetId="2"/>
      <sheetData sheetId="3">
        <row r="16">
          <cell r="H16">
            <v>0</v>
          </cell>
        </row>
      </sheetData>
      <sheetData sheetId="4"/>
      <sheetData sheetId="5"/>
      <sheetData sheetId="6">
        <row r="446">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row>
        <row r="447">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row>
        <row r="448">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row>
        <row r="449">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row>
        <row r="450">
          <cell r="D450">
            <v>0</v>
          </cell>
          <cell r="E450">
            <v>0</v>
          </cell>
          <cell r="F450">
            <v>0</v>
          </cell>
          <cell r="G450">
            <v>0</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row>
        <row r="451">
          <cell r="D451">
            <v>0</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row>
        <row r="452">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row>
        <row r="453">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row>
        <row r="454">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row>
        <row r="455">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row>
        <row r="456">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row>
        <row r="457">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row>
        <row r="458">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row>
        <row r="459">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row>
        <row r="460">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row>
        <row r="461">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row>
        <row r="462">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row>
        <row r="463">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row>
        <row r="464">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row>
        <row r="465">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row>
        <row r="466">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row>
        <row r="467">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row>
        <row r="468">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row>
        <row r="469">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row>
      </sheetData>
      <sheetData sheetId="7"/>
      <sheetData sheetId="8"/>
      <sheetData sheetId="9">
        <row r="14">
          <cell r="I14">
            <v>0</v>
          </cell>
        </row>
      </sheetData>
      <sheetData sheetId="10"/>
      <sheetData sheetId="11">
        <row r="4">
          <cell r="B4" t="str">
            <v/>
          </cell>
        </row>
        <row r="5">
          <cell r="B5" t="str">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J109"/>
  <sheetViews>
    <sheetView showGridLines="0" tabSelected="1" workbookViewId="0"/>
  </sheetViews>
  <sheetFormatPr defaultColWidth="9.140625" defaultRowHeight="15" x14ac:dyDescent="0.25"/>
  <cols>
    <col min="1" max="1" width="3.42578125" style="17" customWidth="1"/>
    <col min="2" max="10" width="10" style="17" customWidth="1"/>
    <col min="11" max="16384" width="9.140625" style="17"/>
  </cols>
  <sheetData>
    <row r="1" spans="2:10" ht="15.75" thickBot="1" x14ac:dyDescent="0.3"/>
    <row r="2" spans="2:10" x14ac:dyDescent="0.25">
      <c r="B2" s="15" t="str">
        <f>"Version: " &amp; Version</f>
        <v>Version: 09/04/2018</v>
      </c>
      <c r="C2" s="16"/>
      <c r="D2" s="16"/>
      <c r="E2" s="16"/>
      <c r="F2" s="16"/>
      <c r="G2" s="16"/>
      <c r="H2" s="16"/>
      <c r="I2" s="16"/>
      <c r="J2" s="135"/>
    </row>
    <row r="3" spans="2:10" ht="15.75" x14ac:dyDescent="0.25">
      <c r="B3" s="758" t="s">
        <v>0</v>
      </c>
      <c r="C3" s="759"/>
      <c r="D3" s="759"/>
      <c r="E3" s="759"/>
      <c r="F3" s="759"/>
      <c r="G3" s="759"/>
      <c r="H3" s="759"/>
      <c r="I3" s="759"/>
      <c r="J3" s="760"/>
    </row>
    <row r="4" spans="2:10" ht="15.75" x14ac:dyDescent="0.25">
      <c r="B4" s="132"/>
      <c r="C4" s="133"/>
      <c r="D4" s="133"/>
      <c r="E4" s="133"/>
      <c r="F4" s="133" t="s">
        <v>1</v>
      </c>
      <c r="G4" s="133"/>
      <c r="H4" s="133"/>
      <c r="I4" s="133"/>
      <c r="J4" s="134"/>
    </row>
    <row r="5" spans="2:10" ht="15.75" x14ac:dyDescent="0.25">
      <c r="B5" s="758"/>
      <c r="C5" s="759"/>
      <c r="D5" s="759"/>
      <c r="E5" s="759"/>
      <c r="F5" s="759"/>
      <c r="G5" s="759"/>
      <c r="H5" s="759"/>
      <c r="I5" s="759"/>
      <c r="J5" s="760"/>
    </row>
    <row r="6" spans="2:10" ht="18.75" customHeight="1" x14ac:dyDescent="0.25">
      <c r="B6" s="758" t="s">
        <v>188</v>
      </c>
      <c r="C6" s="759"/>
      <c r="D6" s="759"/>
      <c r="E6" s="759"/>
      <c r="F6" s="759"/>
      <c r="G6" s="759"/>
      <c r="H6" s="759"/>
      <c r="I6" s="759"/>
      <c r="J6" s="760"/>
    </row>
    <row r="7" spans="2:10" ht="18.75" customHeight="1" x14ac:dyDescent="0.25">
      <c r="B7" s="761" t="s">
        <v>330</v>
      </c>
      <c r="C7" s="762"/>
      <c r="D7" s="762"/>
      <c r="E7" s="762"/>
      <c r="F7" s="762"/>
      <c r="G7" s="762"/>
      <c r="H7" s="762"/>
      <c r="I7" s="762"/>
      <c r="J7" s="763"/>
    </row>
    <row r="8" spans="2:10" ht="15.75" x14ac:dyDescent="0.25">
      <c r="B8" s="758" t="s">
        <v>2</v>
      </c>
      <c r="C8" s="759"/>
      <c r="D8" s="759"/>
      <c r="E8" s="759"/>
      <c r="F8" s="759"/>
      <c r="G8" s="759"/>
      <c r="H8" s="759"/>
      <c r="I8" s="759"/>
      <c r="J8" s="760"/>
    </row>
    <row r="9" spans="2:10" ht="15.75" x14ac:dyDescent="0.25">
      <c r="B9" s="132"/>
      <c r="C9" s="133"/>
      <c r="D9" s="133"/>
      <c r="E9" s="133"/>
      <c r="F9" s="133"/>
      <c r="G9" s="133"/>
      <c r="H9" s="133"/>
      <c r="I9" s="133"/>
      <c r="J9" s="134"/>
    </row>
    <row r="10" spans="2:10" ht="15.75" x14ac:dyDescent="0.25">
      <c r="B10" s="132"/>
      <c r="C10" s="133"/>
      <c r="D10" s="133"/>
      <c r="E10" s="133"/>
      <c r="F10" s="133"/>
      <c r="G10" s="133"/>
      <c r="H10" s="133"/>
      <c r="I10" s="133"/>
      <c r="J10" s="134"/>
    </row>
    <row r="11" spans="2:10" ht="15.75" x14ac:dyDescent="0.25">
      <c r="B11" s="132"/>
      <c r="C11" s="133"/>
      <c r="D11" s="133"/>
      <c r="E11" s="133"/>
      <c r="F11" s="133"/>
      <c r="G11" s="133"/>
      <c r="H11" s="133"/>
      <c r="I11" s="133"/>
      <c r="J11" s="134"/>
    </row>
    <row r="12" spans="2:10" ht="15.75" x14ac:dyDescent="0.25">
      <c r="B12" s="132"/>
      <c r="C12" s="133"/>
      <c r="D12" s="133"/>
      <c r="E12" s="133"/>
      <c r="F12" s="133"/>
      <c r="G12" s="133"/>
      <c r="H12" s="133"/>
      <c r="I12" s="133"/>
      <c r="J12" s="134"/>
    </row>
    <row r="13" spans="2:10" ht="15.75" x14ac:dyDescent="0.25">
      <c r="B13" s="132"/>
      <c r="C13" s="133"/>
      <c r="D13" s="133"/>
      <c r="E13" s="133"/>
      <c r="F13" s="133"/>
      <c r="G13" s="133"/>
      <c r="H13" s="133"/>
      <c r="I13" s="133"/>
      <c r="J13" s="134"/>
    </row>
    <row r="14" spans="2:10" ht="15.75" x14ac:dyDescent="0.25">
      <c r="B14" s="132"/>
      <c r="C14" s="133"/>
      <c r="D14" s="133"/>
      <c r="E14" s="133"/>
      <c r="F14" s="133"/>
      <c r="G14" s="133"/>
      <c r="H14" s="133"/>
      <c r="I14" s="133"/>
      <c r="J14" s="134"/>
    </row>
    <row r="15" spans="2:10" ht="15.75" x14ac:dyDescent="0.25">
      <c r="B15" s="132"/>
      <c r="C15" s="133"/>
      <c r="D15" s="133"/>
      <c r="E15" s="133"/>
      <c r="F15" s="133"/>
      <c r="G15" s="133"/>
      <c r="H15" s="133"/>
      <c r="I15" s="133"/>
      <c r="J15" s="134"/>
    </row>
    <row r="16" spans="2:10" ht="15.75" x14ac:dyDescent="0.25">
      <c r="B16" s="132"/>
      <c r="C16" s="133"/>
      <c r="D16" s="133"/>
      <c r="E16" s="133"/>
      <c r="F16" s="133"/>
      <c r="G16" s="133"/>
      <c r="H16" s="133"/>
      <c r="I16" s="133"/>
      <c r="J16" s="134"/>
    </row>
    <row r="17" spans="2:10" ht="15.75" x14ac:dyDescent="0.25">
      <c r="B17" s="132"/>
      <c r="C17" s="133"/>
      <c r="D17" s="133"/>
      <c r="E17" s="133"/>
      <c r="F17" s="133"/>
      <c r="G17" s="133"/>
      <c r="H17" s="133"/>
      <c r="I17" s="133"/>
      <c r="J17" s="134"/>
    </row>
    <row r="18" spans="2:10" ht="15.75" x14ac:dyDescent="0.25">
      <c r="B18" s="132"/>
      <c r="C18" s="133"/>
      <c r="D18" s="133"/>
      <c r="E18" s="133"/>
      <c r="F18" s="133"/>
      <c r="G18" s="133"/>
      <c r="H18" s="133"/>
      <c r="I18" s="133"/>
      <c r="J18" s="134"/>
    </row>
    <row r="19" spans="2:10" ht="15.75" x14ac:dyDescent="0.25">
      <c r="B19" s="132"/>
      <c r="C19" s="133"/>
      <c r="D19" s="133"/>
      <c r="E19" s="133"/>
      <c r="F19" s="133"/>
      <c r="G19" s="133"/>
      <c r="H19" s="133"/>
      <c r="I19" s="133"/>
      <c r="J19" s="134"/>
    </row>
    <row r="20" spans="2:10" ht="15.75" x14ac:dyDescent="0.25">
      <c r="B20" s="132"/>
      <c r="C20" s="133"/>
      <c r="D20" s="133"/>
      <c r="E20" s="133"/>
      <c r="F20" s="133"/>
      <c r="G20" s="133"/>
      <c r="H20" s="133"/>
      <c r="I20" s="133"/>
      <c r="J20" s="134"/>
    </row>
    <row r="21" spans="2:10" ht="15.75" x14ac:dyDescent="0.25">
      <c r="B21" s="132"/>
      <c r="C21" s="133"/>
      <c r="D21" s="133"/>
      <c r="E21" s="133"/>
      <c r="F21" s="133"/>
      <c r="G21" s="133"/>
      <c r="H21" s="133"/>
      <c r="I21" s="133"/>
      <c r="J21" s="134"/>
    </row>
    <row r="22" spans="2:10" ht="15.75" x14ac:dyDescent="0.25">
      <c r="B22" s="132"/>
      <c r="C22" s="133"/>
      <c r="D22" s="133"/>
      <c r="E22" s="133"/>
      <c r="F22" s="133"/>
      <c r="G22" s="133"/>
      <c r="H22" s="133"/>
      <c r="I22" s="133"/>
      <c r="J22" s="134"/>
    </row>
    <row r="23" spans="2:10" ht="15.75" x14ac:dyDescent="0.25">
      <c r="B23" s="132"/>
      <c r="C23" s="133"/>
      <c r="D23" s="133"/>
      <c r="E23" s="133"/>
      <c r="F23" s="133"/>
      <c r="G23" s="133"/>
      <c r="H23" s="133"/>
      <c r="I23" s="133"/>
      <c r="J23" s="134"/>
    </row>
    <row r="24" spans="2:10" ht="15.75" x14ac:dyDescent="0.25">
      <c r="B24" s="132"/>
      <c r="C24" s="133"/>
      <c r="D24" s="133"/>
      <c r="E24" s="133"/>
      <c r="F24" s="133"/>
      <c r="G24" s="133"/>
      <c r="H24" s="133"/>
      <c r="I24" s="133"/>
      <c r="J24" s="134"/>
    </row>
    <row r="25" spans="2:10" ht="15.75" x14ac:dyDescent="0.25">
      <c r="B25" s="132"/>
      <c r="C25" s="133"/>
      <c r="D25" s="133"/>
      <c r="E25" s="133"/>
      <c r="F25" s="133"/>
      <c r="G25" s="133"/>
      <c r="H25" s="133"/>
      <c r="I25" s="133"/>
      <c r="J25" s="134"/>
    </row>
    <row r="26" spans="2:10" ht="15.75" x14ac:dyDescent="0.25">
      <c r="B26" s="132"/>
      <c r="C26" s="133"/>
      <c r="D26" s="133"/>
      <c r="E26" s="133"/>
      <c r="F26" s="133"/>
      <c r="G26" s="133"/>
      <c r="H26" s="133"/>
      <c r="I26" s="133"/>
      <c r="J26" s="134"/>
    </row>
    <row r="27" spans="2:10" ht="15.75" x14ac:dyDescent="0.25">
      <c r="B27" s="132"/>
      <c r="C27" s="133"/>
      <c r="D27" s="133"/>
      <c r="E27" s="133"/>
      <c r="F27" s="133"/>
      <c r="G27" s="133"/>
      <c r="H27" s="133"/>
      <c r="I27" s="133"/>
      <c r="J27" s="134"/>
    </row>
    <row r="28" spans="2:10" ht="15.75" x14ac:dyDescent="0.25">
      <c r="B28" s="132"/>
      <c r="C28" s="133"/>
      <c r="D28" s="133"/>
      <c r="E28" s="133"/>
      <c r="F28" s="133"/>
      <c r="G28" s="133"/>
      <c r="H28" s="133"/>
      <c r="I28" s="133"/>
      <c r="J28" s="134"/>
    </row>
    <row r="29" spans="2:10" ht="15.75" x14ac:dyDescent="0.25">
      <c r="B29" s="132"/>
      <c r="C29" s="133"/>
      <c r="D29" s="133"/>
      <c r="E29" s="133"/>
      <c r="F29" s="133"/>
      <c r="G29" s="133"/>
      <c r="H29" s="133"/>
      <c r="I29" s="133"/>
      <c r="J29" s="134"/>
    </row>
    <row r="30" spans="2:10" ht="15.75" x14ac:dyDescent="0.25">
      <c r="B30" s="132"/>
      <c r="C30" s="133"/>
      <c r="D30" s="133"/>
      <c r="E30" s="133"/>
      <c r="F30" s="133"/>
      <c r="G30" s="133"/>
      <c r="H30" s="133"/>
      <c r="I30" s="133"/>
      <c r="J30" s="134"/>
    </row>
    <row r="31" spans="2:10" ht="15.75" x14ac:dyDescent="0.25">
      <c r="B31" s="132"/>
      <c r="C31" s="133"/>
      <c r="D31" s="133"/>
      <c r="E31" s="133"/>
      <c r="F31" s="133"/>
      <c r="G31" s="133"/>
      <c r="H31" s="133"/>
      <c r="I31" s="133"/>
      <c r="J31" s="134"/>
    </row>
    <row r="32" spans="2:10" ht="15.75" x14ac:dyDescent="0.25">
      <c r="B32" s="132"/>
      <c r="C32" s="133"/>
      <c r="D32" s="133"/>
      <c r="E32" s="133"/>
      <c r="F32" s="133"/>
      <c r="G32" s="133"/>
      <c r="H32" s="133"/>
      <c r="I32" s="133"/>
      <c r="J32" s="134"/>
    </row>
    <row r="33" spans="2:10" ht="15.75" x14ac:dyDescent="0.25">
      <c r="B33" s="132"/>
      <c r="C33" s="133"/>
      <c r="D33" s="133"/>
      <c r="E33" s="133"/>
      <c r="F33" s="133"/>
      <c r="G33" s="133"/>
      <c r="H33" s="133"/>
      <c r="I33" s="133"/>
      <c r="J33" s="134"/>
    </row>
    <row r="34" spans="2:10" ht="15.75" x14ac:dyDescent="0.25">
      <c r="B34" s="132"/>
      <c r="C34" s="133"/>
      <c r="D34" s="133"/>
      <c r="E34" s="133"/>
      <c r="F34" s="133"/>
      <c r="G34" s="133"/>
      <c r="H34" s="133"/>
      <c r="I34" s="133"/>
      <c r="J34" s="134"/>
    </row>
    <row r="35" spans="2:10" ht="15.75" x14ac:dyDescent="0.25">
      <c r="B35" s="132"/>
      <c r="C35" s="133"/>
      <c r="D35" s="133"/>
      <c r="E35" s="133"/>
      <c r="F35" s="133"/>
      <c r="G35" s="133"/>
      <c r="H35" s="133"/>
      <c r="I35" s="133"/>
      <c r="J35" s="134"/>
    </row>
    <row r="36" spans="2:10" ht="15.75" x14ac:dyDescent="0.25">
      <c r="B36" s="132"/>
      <c r="C36" s="133"/>
      <c r="D36" s="133"/>
      <c r="E36" s="133"/>
      <c r="F36" s="133"/>
      <c r="G36" s="133"/>
      <c r="H36" s="133"/>
      <c r="I36" s="133"/>
      <c r="J36" s="134"/>
    </row>
    <row r="37" spans="2:10" ht="15.75" x14ac:dyDescent="0.25">
      <c r="B37" s="132"/>
      <c r="C37" s="133"/>
      <c r="D37" s="133"/>
      <c r="E37" s="133"/>
      <c r="F37" s="133"/>
      <c r="G37" s="133"/>
      <c r="H37" s="133"/>
      <c r="I37" s="133"/>
      <c r="J37" s="134"/>
    </row>
    <row r="38" spans="2:10" ht="15.75" x14ac:dyDescent="0.25">
      <c r="B38" s="132"/>
      <c r="C38" s="133"/>
      <c r="D38" s="133"/>
      <c r="E38" s="133"/>
      <c r="F38" s="133"/>
      <c r="G38" s="133"/>
      <c r="H38" s="133"/>
      <c r="I38" s="133"/>
      <c r="J38" s="134"/>
    </row>
    <row r="39" spans="2:10" x14ac:dyDescent="0.25">
      <c r="B39" s="20"/>
      <c r="C39" s="21"/>
      <c r="D39" s="21"/>
      <c r="E39" s="21"/>
      <c r="F39" s="21"/>
      <c r="G39" s="21"/>
      <c r="H39" s="21"/>
      <c r="I39" s="21"/>
      <c r="J39" s="22"/>
    </row>
    <row r="40" spans="2:10" x14ac:dyDescent="0.25">
      <c r="B40" s="20"/>
      <c r="C40" s="21"/>
      <c r="D40" s="21"/>
      <c r="E40" s="21"/>
      <c r="F40" s="21"/>
      <c r="G40" s="21"/>
      <c r="H40" s="21"/>
      <c r="I40" s="21"/>
      <c r="J40" s="22"/>
    </row>
    <row r="41" spans="2:10" s="360" customFormat="1" x14ac:dyDescent="0.25">
      <c r="B41" s="362"/>
      <c r="C41" s="359"/>
      <c r="D41" s="359"/>
      <c r="E41" s="359"/>
      <c r="F41" s="359"/>
      <c r="G41" s="359"/>
      <c r="H41" s="359"/>
      <c r="I41" s="359"/>
      <c r="J41" s="363"/>
    </row>
    <row r="42" spans="2:10" s="360" customFormat="1" x14ac:dyDescent="0.25">
      <c r="B42" s="362"/>
      <c r="C42" s="359"/>
      <c r="D42" s="359"/>
      <c r="E42" s="359"/>
      <c r="F42" s="359"/>
      <c r="G42" s="359"/>
      <c r="H42" s="359"/>
      <c r="I42" s="359"/>
      <c r="J42" s="363"/>
    </row>
    <row r="43" spans="2:10" x14ac:dyDescent="0.25">
      <c r="B43" s="20"/>
      <c r="C43" s="21"/>
      <c r="D43" s="21"/>
      <c r="E43" s="21"/>
      <c r="F43" s="21"/>
      <c r="G43" s="21"/>
      <c r="H43" s="21"/>
      <c r="I43" s="21"/>
      <c r="J43" s="22"/>
    </row>
    <row r="44" spans="2:10" x14ac:dyDescent="0.25">
      <c r="B44" s="20"/>
      <c r="C44" s="21"/>
      <c r="D44" s="21"/>
      <c r="E44" s="21"/>
      <c r="F44" s="21"/>
      <c r="G44" s="21"/>
      <c r="H44" s="21"/>
      <c r="I44" s="21"/>
      <c r="J44" s="22"/>
    </row>
    <row r="45" spans="2:10" s="360" customFormat="1" x14ac:dyDescent="0.25">
      <c r="B45" s="362"/>
      <c r="C45" s="359"/>
      <c r="D45" s="359"/>
      <c r="E45" s="359"/>
      <c r="F45" s="359"/>
      <c r="G45" s="359"/>
      <c r="H45" s="359"/>
      <c r="I45" s="359"/>
      <c r="J45" s="363"/>
    </row>
    <row r="46" spans="2:10" s="360" customFormat="1" x14ac:dyDescent="0.25">
      <c r="B46" s="362"/>
      <c r="C46" s="359"/>
      <c r="D46" s="359"/>
      <c r="E46" s="359"/>
      <c r="F46" s="359"/>
      <c r="G46" s="359"/>
      <c r="H46" s="359"/>
      <c r="I46" s="359"/>
      <c r="J46" s="363"/>
    </row>
    <row r="47" spans="2:10" s="360" customFormat="1" x14ac:dyDescent="0.25">
      <c r="B47" s="362"/>
      <c r="C47" s="359"/>
      <c r="D47" s="359"/>
      <c r="E47" s="359"/>
      <c r="F47" s="359"/>
      <c r="G47" s="359"/>
      <c r="H47" s="359"/>
      <c r="I47" s="359"/>
      <c r="J47" s="363"/>
    </row>
    <row r="48" spans="2:10" s="360" customFormat="1" x14ac:dyDescent="0.25">
      <c r="B48" s="362"/>
      <c r="C48" s="359"/>
      <c r="D48" s="359"/>
      <c r="E48" s="359"/>
      <c r="F48" s="359"/>
      <c r="G48" s="359"/>
      <c r="H48" s="359"/>
      <c r="I48" s="359"/>
      <c r="J48" s="363"/>
    </row>
    <row r="49" spans="2:10" s="360" customFormat="1" x14ac:dyDescent="0.25">
      <c r="B49" s="362"/>
      <c r="C49" s="359"/>
      <c r="D49" s="359"/>
      <c r="E49" s="359"/>
      <c r="F49" s="359"/>
      <c r="G49" s="359"/>
      <c r="H49" s="359"/>
      <c r="I49" s="359"/>
      <c r="J49" s="363"/>
    </row>
    <row r="50" spans="2:10" x14ac:dyDescent="0.25">
      <c r="B50" s="20"/>
      <c r="C50" s="21"/>
      <c r="D50" s="21"/>
      <c r="E50" s="21"/>
      <c r="F50" s="21"/>
      <c r="G50" s="21"/>
      <c r="H50" s="21"/>
      <c r="I50" s="21"/>
      <c r="J50" s="22"/>
    </row>
    <row r="51" spans="2:10" ht="15.75" thickBot="1" x14ac:dyDescent="0.3">
      <c r="B51" s="136"/>
      <c r="C51" s="137"/>
      <c r="D51" s="137"/>
      <c r="E51" s="137"/>
      <c r="F51" s="137"/>
      <c r="G51" s="137"/>
      <c r="H51" s="137"/>
      <c r="I51" s="137"/>
      <c r="J51" s="138"/>
    </row>
    <row r="52" spans="2:10" x14ac:dyDescent="0.25">
      <c r="B52" s="139"/>
      <c r="C52" s="16"/>
      <c r="D52" s="16"/>
      <c r="E52" s="16"/>
      <c r="F52" s="16"/>
      <c r="G52" s="16"/>
      <c r="H52" s="16"/>
      <c r="I52" s="16"/>
      <c r="J52" s="140"/>
    </row>
    <row r="53" spans="2:10" ht="15.75" x14ac:dyDescent="0.25">
      <c r="B53" s="758" t="s">
        <v>3</v>
      </c>
      <c r="C53" s="759"/>
      <c r="D53" s="759"/>
      <c r="E53" s="759"/>
      <c r="F53" s="759"/>
      <c r="G53" s="759"/>
      <c r="H53" s="759"/>
      <c r="I53" s="759"/>
      <c r="J53" s="760"/>
    </row>
    <row r="54" spans="2:10" ht="15.75" x14ac:dyDescent="0.25">
      <c r="B54" s="132"/>
      <c r="C54" s="133"/>
      <c r="D54" s="133"/>
      <c r="E54" s="133"/>
      <c r="F54" s="133" t="s">
        <v>1</v>
      </c>
      <c r="G54" s="133"/>
      <c r="H54" s="133"/>
      <c r="I54" s="133"/>
      <c r="J54" s="134"/>
    </row>
    <row r="55" spans="2:10" x14ac:dyDescent="0.25">
      <c r="B55" s="20"/>
      <c r="C55" s="21"/>
      <c r="D55" s="21"/>
      <c r="E55" s="21"/>
      <c r="F55" s="21"/>
      <c r="G55" s="21"/>
      <c r="H55" s="21"/>
      <c r="I55" s="21"/>
      <c r="J55" s="22"/>
    </row>
    <row r="56" spans="2:10" x14ac:dyDescent="0.25">
      <c r="B56" s="20"/>
      <c r="C56" s="21"/>
      <c r="D56" s="21"/>
      <c r="E56" s="21"/>
      <c r="F56" s="21"/>
      <c r="G56" s="21"/>
      <c r="H56" s="21"/>
      <c r="I56" s="21"/>
      <c r="J56" s="22"/>
    </row>
    <row r="57" spans="2:10" x14ac:dyDescent="0.25">
      <c r="B57" s="20"/>
      <c r="C57" s="21"/>
      <c r="D57" s="21"/>
      <c r="E57" s="21"/>
      <c r="F57" s="21"/>
      <c r="G57" s="21"/>
      <c r="H57" s="21"/>
      <c r="I57" s="21"/>
      <c r="J57" s="22"/>
    </row>
    <row r="58" spans="2:10" x14ac:dyDescent="0.25">
      <c r="B58" s="20"/>
      <c r="C58" s="21"/>
      <c r="D58" s="21"/>
      <c r="E58" s="21"/>
      <c r="F58" s="21"/>
      <c r="G58" s="21"/>
      <c r="H58" s="21"/>
      <c r="I58" s="21"/>
      <c r="J58" s="22"/>
    </row>
    <row r="59" spans="2:10" x14ac:dyDescent="0.25">
      <c r="B59" s="20"/>
      <c r="C59" s="21"/>
      <c r="D59" s="21"/>
      <c r="E59" s="21"/>
      <c r="F59" s="21"/>
      <c r="G59" s="21"/>
      <c r="H59" s="21"/>
      <c r="I59" s="21"/>
      <c r="J59" s="22"/>
    </row>
    <row r="60" spans="2:10" x14ac:dyDescent="0.25">
      <c r="B60" s="20"/>
      <c r="C60" s="21"/>
      <c r="D60" s="21"/>
      <c r="E60" s="21"/>
      <c r="F60" s="21"/>
      <c r="G60" s="21"/>
      <c r="H60" s="21"/>
      <c r="I60" s="21"/>
      <c r="J60" s="22"/>
    </row>
    <row r="61" spans="2:10" x14ac:dyDescent="0.25">
      <c r="B61" s="20"/>
      <c r="C61" s="21"/>
      <c r="D61" s="21"/>
      <c r="E61" s="21"/>
      <c r="F61" s="21"/>
      <c r="G61" s="21"/>
      <c r="H61" s="21"/>
      <c r="I61" s="21"/>
      <c r="J61" s="22"/>
    </row>
    <row r="62" spans="2:10" x14ac:dyDescent="0.25">
      <c r="B62" s="20"/>
      <c r="C62" s="21"/>
      <c r="D62" s="21"/>
      <c r="E62" s="21"/>
      <c r="F62" s="21"/>
      <c r="G62" s="21"/>
      <c r="H62" s="21"/>
      <c r="I62" s="21"/>
      <c r="J62" s="22"/>
    </row>
    <row r="63" spans="2:10" x14ac:dyDescent="0.25">
      <c r="B63" s="20"/>
      <c r="C63" s="21"/>
      <c r="D63" s="21"/>
      <c r="E63" s="21"/>
      <c r="F63" s="21"/>
      <c r="G63" s="21"/>
      <c r="H63" s="21"/>
      <c r="I63" s="21"/>
      <c r="J63" s="22"/>
    </row>
    <row r="64" spans="2:10" x14ac:dyDescent="0.25">
      <c r="B64" s="20"/>
      <c r="C64" s="21"/>
      <c r="D64" s="21"/>
      <c r="E64" s="21"/>
      <c r="F64" s="21"/>
      <c r="G64" s="21"/>
      <c r="H64" s="21"/>
      <c r="I64" s="21"/>
      <c r="J64" s="22"/>
    </row>
    <row r="65" spans="2:10" x14ac:dyDescent="0.25">
      <c r="B65" s="20"/>
      <c r="C65" s="21"/>
      <c r="D65" s="21"/>
      <c r="E65" s="21"/>
      <c r="F65" s="21"/>
      <c r="G65" s="21"/>
      <c r="H65" s="21"/>
      <c r="I65" s="21"/>
      <c r="J65" s="22"/>
    </row>
    <row r="66" spans="2:10" x14ac:dyDescent="0.25">
      <c r="B66" s="20"/>
      <c r="C66" s="21"/>
      <c r="D66" s="21"/>
      <c r="E66" s="21"/>
      <c r="F66" s="21"/>
      <c r="G66" s="21"/>
      <c r="H66" s="21"/>
      <c r="I66" s="21"/>
      <c r="J66" s="22"/>
    </row>
    <row r="67" spans="2:10" x14ac:dyDescent="0.25">
      <c r="B67" s="20"/>
      <c r="C67" s="21"/>
      <c r="D67" s="21"/>
      <c r="E67" s="21"/>
      <c r="F67" s="21"/>
      <c r="G67" s="21"/>
      <c r="H67" s="21"/>
      <c r="I67" s="21"/>
      <c r="J67" s="22"/>
    </row>
    <row r="68" spans="2:10" x14ac:dyDescent="0.25">
      <c r="B68" s="20"/>
      <c r="C68" s="21"/>
      <c r="D68" s="21"/>
      <c r="E68" s="21"/>
      <c r="F68" s="21"/>
      <c r="G68" s="21"/>
      <c r="H68" s="21"/>
      <c r="I68" s="21"/>
      <c r="J68" s="22"/>
    </row>
    <row r="69" spans="2:10" x14ac:dyDescent="0.25">
      <c r="B69" s="20"/>
      <c r="C69" s="21"/>
      <c r="D69" s="21"/>
      <c r="E69" s="21"/>
      <c r="F69" s="21"/>
      <c r="G69" s="21"/>
      <c r="H69" s="21"/>
      <c r="I69" s="21"/>
      <c r="J69" s="22"/>
    </row>
    <row r="70" spans="2:10" x14ac:dyDescent="0.25">
      <c r="B70" s="20"/>
      <c r="C70" s="21"/>
      <c r="D70" s="21"/>
      <c r="E70" s="21"/>
      <c r="F70" s="21"/>
      <c r="G70" s="21"/>
      <c r="H70" s="21"/>
      <c r="I70" s="21"/>
      <c r="J70" s="22"/>
    </row>
    <row r="71" spans="2:10" x14ac:dyDescent="0.25">
      <c r="B71" s="20"/>
      <c r="C71" s="21"/>
      <c r="D71" s="21"/>
      <c r="E71" s="21"/>
      <c r="F71" s="21"/>
      <c r="G71" s="21"/>
      <c r="H71" s="21"/>
      <c r="I71" s="21"/>
      <c r="J71" s="22"/>
    </row>
    <row r="72" spans="2:10" x14ac:dyDescent="0.25">
      <c r="B72" s="20"/>
      <c r="C72" s="21"/>
      <c r="D72" s="21"/>
      <c r="E72" s="21"/>
      <c r="F72" s="21"/>
      <c r="G72" s="21"/>
      <c r="H72" s="21"/>
      <c r="I72" s="21"/>
      <c r="J72" s="22"/>
    </row>
    <row r="73" spans="2:10" x14ac:dyDescent="0.25">
      <c r="B73" s="20"/>
      <c r="C73" s="21"/>
      <c r="D73" s="21"/>
      <c r="E73" s="21"/>
      <c r="F73" s="21"/>
      <c r="G73" s="21"/>
      <c r="H73" s="21"/>
      <c r="I73" s="21"/>
      <c r="J73" s="22"/>
    </row>
    <row r="74" spans="2:10" x14ac:dyDescent="0.25">
      <c r="B74" s="20"/>
      <c r="C74" s="21"/>
      <c r="D74" s="21"/>
      <c r="E74" s="21"/>
      <c r="F74" s="21"/>
      <c r="G74" s="21"/>
      <c r="H74" s="21"/>
      <c r="I74" s="21"/>
      <c r="J74" s="22"/>
    </row>
    <row r="75" spans="2:10" x14ac:dyDescent="0.25">
      <c r="B75" s="20"/>
      <c r="C75" s="21"/>
      <c r="D75" s="21"/>
      <c r="E75" s="21"/>
      <c r="F75" s="21"/>
      <c r="G75" s="21"/>
      <c r="H75" s="21"/>
      <c r="I75" s="21"/>
      <c r="J75" s="22"/>
    </row>
    <row r="76" spans="2:10" x14ac:dyDescent="0.25">
      <c r="B76" s="20"/>
      <c r="C76" s="21"/>
      <c r="D76" s="21"/>
      <c r="E76" s="21"/>
      <c r="F76" s="21"/>
      <c r="G76" s="21"/>
      <c r="H76" s="21"/>
      <c r="I76" s="21"/>
      <c r="J76" s="22"/>
    </row>
    <row r="77" spans="2:10" x14ac:dyDescent="0.25">
      <c r="B77" s="20"/>
      <c r="C77" s="21"/>
      <c r="D77" s="21"/>
      <c r="E77" s="21"/>
      <c r="F77" s="21"/>
      <c r="G77" s="21"/>
      <c r="H77" s="21"/>
      <c r="I77" s="21"/>
      <c r="J77" s="22"/>
    </row>
    <row r="78" spans="2:10" x14ac:dyDescent="0.25">
      <c r="B78" s="20"/>
      <c r="C78" s="21"/>
      <c r="D78" s="21"/>
      <c r="E78" s="21"/>
      <c r="F78" s="21"/>
      <c r="G78" s="21"/>
      <c r="H78" s="21"/>
      <c r="I78" s="21"/>
      <c r="J78" s="22"/>
    </row>
    <row r="79" spans="2:10" x14ac:dyDescent="0.25">
      <c r="B79" s="20"/>
      <c r="C79" s="21"/>
      <c r="D79" s="21"/>
      <c r="E79" s="21"/>
      <c r="F79" s="21"/>
      <c r="G79" s="21"/>
      <c r="H79" s="21"/>
      <c r="I79" s="21"/>
      <c r="J79" s="22"/>
    </row>
    <row r="80" spans="2:10" x14ac:dyDescent="0.25">
      <c r="B80" s="20"/>
      <c r="C80" s="21"/>
      <c r="D80" s="21"/>
      <c r="E80" s="21"/>
      <c r="F80" s="21"/>
      <c r="G80" s="21"/>
      <c r="H80" s="21"/>
      <c r="I80" s="21"/>
      <c r="J80" s="22"/>
    </row>
    <row r="81" spans="2:10" x14ac:dyDescent="0.25">
      <c r="B81" s="20"/>
      <c r="C81" s="21"/>
      <c r="D81" s="21"/>
      <c r="E81" s="21"/>
      <c r="F81" s="21"/>
      <c r="G81" s="21"/>
      <c r="H81" s="21"/>
      <c r="I81" s="21"/>
      <c r="J81" s="22"/>
    </row>
    <row r="82" spans="2:10" x14ac:dyDescent="0.25">
      <c r="B82" s="20"/>
      <c r="C82" s="21"/>
      <c r="D82" s="21"/>
      <c r="E82" s="21"/>
      <c r="F82" s="21"/>
      <c r="G82" s="21"/>
      <c r="H82" s="21"/>
      <c r="I82" s="21"/>
      <c r="J82" s="22"/>
    </row>
    <row r="83" spans="2:10" x14ac:dyDescent="0.25">
      <c r="B83" s="20"/>
      <c r="C83" s="21"/>
      <c r="D83" s="21"/>
      <c r="E83" s="21"/>
      <c r="F83" s="21"/>
      <c r="G83" s="21"/>
      <c r="H83" s="21"/>
      <c r="I83" s="21"/>
      <c r="J83" s="22"/>
    </row>
    <row r="84" spans="2:10" x14ac:dyDescent="0.25">
      <c r="B84" s="20"/>
      <c r="C84" s="21"/>
      <c r="D84" s="21"/>
      <c r="E84" s="21"/>
      <c r="F84" s="21"/>
      <c r="G84" s="21"/>
      <c r="H84" s="21"/>
      <c r="I84" s="21"/>
      <c r="J84" s="22"/>
    </row>
    <row r="85" spans="2:10" x14ac:dyDescent="0.25">
      <c r="B85" s="20"/>
      <c r="C85" s="21"/>
      <c r="D85" s="21"/>
      <c r="E85" s="21"/>
      <c r="F85" s="21"/>
      <c r="G85" s="21"/>
      <c r="H85" s="21"/>
      <c r="I85" s="21"/>
      <c r="J85" s="22"/>
    </row>
    <row r="86" spans="2:10" x14ac:dyDescent="0.25">
      <c r="B86" s="20"/>
      <c r="C86" s="21"/>
      <c r="D86" s="21"/>
      <c r="E86" s="21"/>
      <c r="F86" s="21"/>
      <c r="G86" s="21"/>
      <c r="H86" s="21"/>
      <c r="I86" s="21"/>
      <c r="J86" s="22"/>
    </row>
    <row r="87" spans="2:10" x14ac:dyDescent="0.25">
      <c r="B87" s="20"/>
      <c r="C87" s="21"/>
      <c r="D87" s="21"/>
      <c r="E87" s="21"/>
      <c r="F87" s="21"/>
      <c r="G87" s="21"/>
      <c r="H87" s="21"/>
      <c r="I87" s="21"/>
      <c r="J87" s="22"/>
    </row>
    <row r="88" spans="2:10" x14ac:dyDescent="0.25">
      <c r="B88" s="20"/>
      <c r="C88" s="21"/>
      <c r="D88" s="21"/>
      <c r="E88" s="21"/>
      <c r="F88" s="21"/>
      <c r="G88" s="21"/>
      <c r="H88" s="21"/>
      <c r="I88" s="21"/>
      <c r="J88" s="22"/>
    </row>
    <row r="89" spans="2:10" x14ac:dyDescent="0.25">
      <c r="B89" s="20"/>
      <c r="C89" s="21"/>
      <c r="D89" s="21"/>
      <c r="E89" s="21"/>
      <c r="F89" s="21"/>
      <c r="G89" s="21"/>
      <c r="H89" s="21"/>
      <c r="I89" s="21"/>
      <c r="J89" s="22"/>
    </row>
    <row r="90" spans="2:10" ht="15.75" customHeight="1" x14ac:dyDescent="0.25">
      <c r="B90" s="20"/>
      <c r="C90" s="21"/>
      <c r="D90" s="21"/>
      <c r="E90" s="21"/>
      <c r="F90" s="21"/>
      <c r="G90" s="21"/>
      <c r="H90" s="21"/>
      <c r="I90" s="21"/>
      <c r="J90" s="22"/>
    </row>
    <row r="91" spans="2:10" x14ac:dyDescent="0.25">
      <c r="B91" s="20"/>
      <c r="C91" s="21"/>
      <c r="D91" s="21"/>
      <c r="E91" s="21"/>
      <c r="F91" s="21"/>
      <c r="G91" s="21"/>
      <c r="H91" s="21"/>
      <c r="I91" s="21"/>
      <c r="J91" s="22"/>
    </row>
    <row r="92" spans="2:10" x14ac:dyDescent="0.25">
      <c r="B92" s="20"/>
      <c r="C92" s="21"/>
      <c r="D92" s="21"/>
      <c r="E92" s="21"/>
      <c r="F92" s="21"/>
      <c r="G92" s="21"/>
      <c r="H92" s="21"/>
      <c r="I92" s="21"/>
      <c r="J92" s="22"/>
    </row>
    <row r="93" spans="2:10" x14ac:dyDescent="0.25">
      <c r="B93" s="20"/>
      <c r="C93" s="21"/>
      <c r="D93" s="21"/>
      <c r="E93" s="21"/>
      <c r="F93" s="21"/>
      <c r="G93" s="21"/>
      <c r="H93" s="21"/>
      <c r="I93" s="21"/>
      <c r="J93" s="22"/>
    </row>
    <row r="94" spans="2:10" x14ac:dyDescent="0.25">
      <c r="B94" s="20"/>
      <c r="C94" s="21"/>
      <c r="D94" s="21"/>
      <c r="E94" s="21"/>
      <c r="F94" s="21"/>
      <c r="G94" s="21"/>
      <c r="H94" s="21"/>
      <c r="I94" s="21"/>
      <c r="J94" s="22"/>
    </row>
    <row r="95" spans="2:10" s="360" customFormat="1" x14ac:dyDescent="0.25">
      <c r="B95" s="362"/>
      <c r="C95" s="359"/>
      <c r="D95" s="359"/>
      <c r="E95" s="359"/>
      <c r="F95" s="359"/>
      <c r="G95" s="359"/>
      <c r="H95" s="359"/>
      <c r="I95" s="359"/>
      <c r="J95" s="363"/>
    </row>
    <row r="96" spans="2:10" s="360" customFormat="1" x14ac:dyDescent="0.25">
      <c r="B96" s="362"/>
      <c r="C96" s="359"/>
      <c r="D96" s="359"/>
      <c r="E96" s="359"/>
      <c r="F96" s="359"/>
      <c r="G96" s="359"/>
      <c r="H96" s="359"/>
      <c r="I96" s="359"/>
      <c r="J96" s="363"/>
    </row>
    <row r="97" spans="2:10" s="360" customFormat="1" x14ac:dyDescent="0.25">
      <c r="B97" s="362"/>
      <c r="C97" s="359"/>
      <c r="D97" s="359"/>
      <c r="E97" s="359"/>
      <c r="F97" s="359"/>
      <c r="G97" s="359"/>
      <c r="H97" s="359"/>
      <c r="I97" s="359"/>
      <c r="J97" s="363"/>
    </row>
    <row r="98" spans="2:10" s="360" customFormat="1" x14ac:dyDescent="0.25">
      <c r="B98" s="362"/>
      <c r="C98" s="359"/>
      <c r="D98" s="359"/>
      <c r="E98" s="359"/>
      <c r="F98" s="359"/>
      <c r="G98" s="359"/>
      <c r="H98" s="359"/>
      <c r="I98" s="359"/>
      <c r="J98" s="363"/>
    </row>
    <row r="99" spans="2:10" x14ac:dyDescent="0.25">
      <c r="B99" s="20"/>
      <c r="C99" s="21"/>
      <c r="D99" s="21"/>
      <c r="E99" s="21"/>
      <c r="F99" s="21"/>
      <c r="G99" s="21"/>
      <c r="H99" s="21"/>
      <c r="I99" s="21"/>
      <c r="J99" s="22"/>
    </row>
    <row r="100" spans="2:10" s="360" customFormat="1" x14ac:dyDescent="0.25">
      <c r="B100" s="362"/>
      <c r="C100" s="359"/>
      <c r="D100" s="359"/>
      <c r="E100" s="359"/>
      <c r="F100" s="359"/>
      <c r="G100" s="359"/>
      <c r="H100" s="359"/>
      <c r="I100" s="359"/>
      <c r="J100" s="363"/>
    </row>
    <row r="101" spans="2:10" s="360" customFormat="1" x14ac:dyDescent="0.25">
      <c r="B101" s="362"/>
      <c r="C101" s="359"/>
      <c r="D101" s="359"/>
      <c r="E101" s="359"/>
      <c r="F101" s="359"/>
      <c r="G101" s="359"/>
      <c r="H101" s="359"/>
      <c r="I101" s="359"/>
      <c r="J101" s="363"/>
    </row>
    <row r="102" spans="2:10" s="360" customFormat="1" x14ac:dyDescent="0.25">
      <c r="B102" s="362"/>
      <c r="C102" s="359"/>
      <c r="D102" s="359"/>
      <c r="E102" s="359"/>
      <c r="F102" s="359"/>
      <c r="G102" s="359"/>
      <c r="H102" s="359"/>
      <c r="I102" s="359"/>
      <c r="J102" s="363"/>
    </row>
    <row r="103" spans="2:10" s="360" customFormat="1" x14ac:dyDescent="0.25">
      <c r="B103" s="362"/>
      <c r="C103" s="359"/>
      <c r="D103" s="359"/>
      <c r="E103" s="359"/>
      <c r="F103" s="359"/>
      <c r="G103" s="359"/>
      <c r="H103" s="359"/>
      <c r="I103" s="359"/>
      <c r="J103" s="363"/>
    </row>
    <row r="104" spans="2:10" s="360" customFormat="1" x14ac:dyDescent="0.25">
      <c r="B104" s="362"/>
      <c r="C104" s="359"/>
      <c r="D104" s="359"/>
      <c r="E104" s="359"/>
      <c r="F104" s="359"/>
      <c r="G104" s="359"/>
      <c r="H104" s="359"/>
      <c r="I104" s="359"/>
      <c r="J104" s="363"/>
    </row>
    <row r="105" spans="2:10" s="360" customFormat="1" x14ac:dyDescent="0.25">
      <c r="B105" s="362"/>
      <c r="C105" s="359"/>
      <c r="D105" s="359"/>
      <c r="E105" s="359"/>
      <c r="F105" s="359"/>
      <c r="G105" s="359"/>
      <c r="H105" s="359"/>
      <c r="I105" s="359"/>
      <c r="J105" s="363"/>
    </row>
    <row r="106" spans="2:10" s="360" customFormat="1" x14ac:dyDescent="0.25">
      <c r="B106" s="362"/>
      <c r="C106" s="359"/>
      <c r="D106" s="359"/>
      <c r="E106" s="359"/>
      <c r="F106" s="359"/>
      <c r="G106" s="359"/>
      <c r="H106" s="359"/>
      <c r="I106" s="359"/>
      <c r="J106" s="363"/>
    </row>
    <row r="107" spans="2:10" s="360" customFormat="1" x14ac:dyDescent="0.25">
      <c r="B107" s="362"/>
      <c r="C107" s="359"/>
      <c r="D107" s="359"/>
      <c r="E107" s="359"/>
      <c r="F107" s="359"/>
      <c r="G107" s="359"/>
      <c r="H107" s="359"/>
      <c r="I107" s="359"/>
      <c r="J107" s="363"/>
    </row>
    <row r="108" spans="2:10" ht="15" customHeight="1" x14ac:dyDescent="0.25">
      <c r="B108" s="20"/>
      <c r="C108" s="757"/>
      <c r="D108" s="757"/>
      <c r="E108" s="757"/>
      <c r="F108" s="757"/>
      <c r="G108" s="757"/>
      <c r="H108" s="757"/>
      <c r="I108" s="757"/>
      <c r="J108" s="22"/>
    </row>
    <row r="109" spans="2:10" ht="15.75" thickBot="1" x14ac:dyDescent="0.3">
      <c r="B109" s="136"/>
      <c r="C109" s="137"/>
      <c r="D109" s="137"/>
      <c r="E109" s="137"/>
      <c r="F109" s="137"/>
      <c r="G109" s="137"/>
      <c r="H109" s="137"/>
      <c r="I109" s="137"/>
      <c r="J109" s="138"/>
    </row>
  </sheetData>
  <sheetProtection password="F539" sheet="1" objects="1" scenarios="1"/>
  <mergeCells count="7">
    <mergeCell ref="C108:I108"/>
    <mergeCell ref="B53:J53"/>
    <mergeCell ref="B3:J3"/>
    <mergeCell ref="B5:J5"/>
    <mergeCell ref="B6:J6"/>
    <mergeCell ref="B7:J7"/>
    <mergeCell ref="B8:J8"/>
  </mergeCells>
  <printOptions horizontalCentered="1"/>
  <pageMargins left="0.75" right="0.5"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1:N45"/>
  <sheetViews>
    <sheetView showGridLines="0" workbookViewId="0"/>
  </sheetViews>
  <sheetFormatPr defaultColWidth="9.140625" defaultRowHeight="15" x14ac:dyDescent="0.25"/>
  <cols>
    <col min="1" max="1" width="3.42578125" style="17" customWidth="1"/>
    <col min="2" max="2" width="5.140625" style="17" customWidth="1"/>
    <col min="3" max="11" width="9" style="17" customWidth="1"/>
    <col min="12" max="12" width="5.7109375" style="17" customWidth="1"/>
    <col min="13" max="16384" width="9.140625" style="17"/>
  </cols>
  <sheetData>
    <row r="1" spans="2:14" ht="15.75" thickBot="1" x14ac:dyDescent="0.3"/>
    <row r="2" spans="2:14" x14ac:dyDescent="0.25">
      <c r="B2" s="15" t="str">
        <f>"Version: " &amp; Version</f>
        <v>Version: 09/04/2018</v>
      </c>
      <c r="C2" s="16"/>
      <c r="D2" s="16"/>
      <c r="E2" s="16"/>
      <c r="F2" s="16"/>
      <c r="G2" s="16"/>
      <c r="H2" s="16"/>
      <c r="I2" s="16"/>
      <c r="J2" s="16"/>
      <c r="K2" s="16"/>
      <c r="L2" s="135"/>
    </row>
    <row r="3" spans="2:14" ht="15.75" x14ac:dyDescent="0.25">
      <c r="B3" s="758" t="s">
        <v>20</v>
      </c>
      <c r="C3" s="759"/>
      <c r="D3" s="759"/>
      <c r="E3" s="759"/>
      <c r="F3" s="759"/>
      <c r="G3" s="759"/>
      <c r="H3" s="759"/>
      <c r="I3" s="759"/>
      <c r="J3" s="759"/>
      <c r="K3" s="759"/>
      <c r="L3" s="760"/>
    </row>
    <row r="4" spans="2:14" ht="15.75" x14ac:dyDescent="0.25">
      <c r="B4" s="758" t="s">
        <v>324</v>
      </c>
      <c r="C4" s="759"/>
      <c r="D4" s="759"/>
      <c r="E4" s="759"/>
      <c r="F4" s="759"/>
      <c r="G4" s="759"/>
      <c r="H4" s="759"/>
      <c r="I4" s="759"/>
      <c r="J4" s="759"/>
      <c r="K4" s="759"/>
      <c r="L4" s="760"/>
      <c r="N4" s="19"/>
    </row>
    <row r="5" spans="2:14" ht="15.75" x14ac:dyDescent="0.25">
      <c r="B5" s="758"/>
      <c r="C5" s="759"/>
      <c r="D5" s="759"/>
      <c r="E5" s="759"/>
      <c r="F5" s="759"/>
      <c r="G5" s="759"/>
      <c r="H5" s="759"/>
      <c r="I5" s="759"/>
      <c r="J5" s="759"/>
      <c r="K5" s="759"/>
      <c r="L5" s="760"/>
    </row>
    <row r="6" spans="2:14" ht="15.75" x14ac:dyDescent="0.25">
      <c r="B6" s="758"/>
      <c r="C6" s="759"/>
      <c r="D6" s="759"/>
      <c r="E6" s="759"/>
      <c r="F6" s="759"/>
      <c r="G6" s="759"/>
      <c r="H6" s="759"/>
      <c r="I6" s="759"/>
      <c r="J6" s="759"/>
      <c r="K6" s="759"/>
      <c r="L6" s="760"/>
    </row>
    <row r="7" spans="2:14" ht="15.75" x14ac:dyDescent="0.25">
      <c r="B7" s="132"/>
      <c r="C7" s="133"/>
      <c r="D7" s="133"/>
      <c r="E7" s="133"/>
      <c r="F7" s="133"/>
      <c r="G7" s="133"/>
      <c r="H7" s="133"/>
      <c r="I7" s="133"/>
      <c r="J7" s="133"/>
      <c r="K7" s="133"/>
      <c r="L7" s="134"/>
    </row>
    <row r="8" spans="2:14" ht="7.5" customHeight="1" x14ac:dyDescent="0.25">
      <c r="B8" s="132"/>
      <c r="C8" s="133"/>
      <c r="D8" s="133"/>
      <c r="E8" s="133"/>
      <c r="F8" s="133"/>
      <c r="G8" s="133"/>
      <c r="H8" s="133"/>
      <c r="I8" s="133"/>
      <c r="J8" s="133"/>
      <c r="K8" s="133"/>
      <c r="L8" s="134"/>
    </row>
    <row r="9" spans="2:14" ht="15.75" x14ac:dyDescent="0.25">
      <c r="B9" s="132"/>
      <c r="C9" s="133"/>
      <c r="D9" s="133"/>
      <c r="E9" s="133"/>
      <c r="F9" s="133"/>
      <c r="G9" s="133"/>
      <c r="H9" s="133"/>
      <c r="I9" s="133"/>
      <c r="J9" s="133"/>
      <c r="K9" s="133"/>
      <c r="L9" s="134"/>
    </row>
    <row r="10" spans="2:14" ht="15.75" x14ac:dyDescent="0.25">
      <c r="B10" s="132"/>
      <c r="C10" s="133"/>
      <c r="D10" s="133"/>
      <c r="E10" s="133"/>
      <c r="F10" s="133"/>
      <c r="G10" s="133"/>
      <c r="H10" s="133"/>
      <c r="I10" s="133"/>
      <c r="J10" s="133"/>
      <c r="K10" s="133"/>
      <c r="L10" s="134"/>
    </row>
    <row r="11" spans="2:14" ht="15.75" x14ac:dyDescent="0.25">
      <c r="B11" s="132"/>
      <c r="C11" s="133"/>
      <c r="D11" s="133"/>
      <c r="E11" s="133"/>
      <c r="F11" s="133"/>
      <c r="G11" s="133"/>
      <c r="H11" s="133"/>
      <c r="I11" s="133"/>
      <c r="J11" s="133"/>
      <c r="K11" s="133"/>
      <c r="L11" s="134"/>
    </row>
    <row r="12" spans="2:14" ht="15.75" x14ac:dyDescent="0.25">
      <c r="B12" s="132"/>
      <c r="C12" s="133"/>
      <c r="D12" s="133"/>
      <c r="E12" s="133"/>
      <c r="F12" s="133"/>
      <c r="G12" s="133"/>
      <c r="H12" s="133"/>
      <c r="I12" s="133"/>
      <c r="J12" s="133"/>
      <c r="K12" s="133"/>
      <c r="L12" s="134"/>
    </row>
    <row r="13" spans="2:14" ht="15.75" x14ac:dyDescent="0.25">
      <c r="B13" s="132"/>
      <c r="C13" s="133"/>
      <c r="D13" s="133"/>
      <c r="E13" s="133"/>
      <c r="F13" s="133"/>
      <c r="G13" s="133"/>
      <c r="H13" s="133"/>
      <c r="I13" s="133"/>
      <c r="J13" s="133"/>
      <c r="K13" s="133"/>
      <c r="L13" s="134"/>
    </row>
    <row r="14" spans="2:14" ht="15.75" x14ac:dyDescent="0.25">
      <c r="B14" s="132"/>
      <c r="C14" s="133"/>
      <c r="D14" s="133"/>
      <c r="E14" s="133"/>
      <c r="F14" s="133"/>
      <c r="G14" s="133"/>
      <c r="H14" s="133"/>
      <c r="I14" s="133"/>
      <c r="J14" s="133"/>
      <c r="K14" s="133"/>
      <c r="L14" s="134"/>
    </row>
    <row r="15" spans="2:14" ht="15.75" x14ac:dyDescent="0.25">
      <c r="B15" s="132"/>
      <c r="C15" s="133"/>
      <c r="D15" s="133"/>
      <c r="E15" s="133"/>
      <c r="F15" s="133"/>
      <c r="G15" s="133"/>
      <c r="H15" s="133"/>
      <c r="I15" s="133"/>
      <c r="J15" s="133"/>
      <c r="K15" s="133"/>
      <c r="L15" s="134"/>
    </row>
    <row r="16" spans="2:14" ht="15.75" x14ac:dyDescent="0.25">
      <c r="B16" s="132"/>
      <c r="C16" s="133"/>
      <c r="D16" s="133"/>
      <c r="E16" s="133"/>
      <c r="F16" s="133"/>
      <c r="G16" s="133"/>
      <c r="H16" s="133"/>
      <c r="I16" s="133"/>
      <c r="J16" s="133"/>
      <c r="K16" s="133"/>
      <c r="L16" s="134"/>
    </row>
    <row r="17" spans="2:14" ht="15.75" x14ac:dyDescent="0.25">
      <c r="B17" s="132"/>
      <c r="C17" s="133"/>
      <c r="D17" s="133"/>
      <c r="E17" s="133"/>
      <c r="F17" s="133"/>
      <c r="G17" s="133"/>
      <c r="H17" s="133"/>
      <c r="I17" s="133"/>
      <c r="J17" s="133"/>
      <c r="K17" s="133"/>
      <c r="L17" s="134"/>
    </row>
    <row r="18" spans="2:14" ht="15.75" x14ac:dyDescent="0.25">
      <c r="B18" s="132"/>
      <c r="C18" s="133"/>
      <c r="D18" s="133"/>
      <c r="E18" s="133"/>
      <c r="F18" s="133"/>
      <c r="G18" s="133"/>
      <c r="H18" s="133"/>
      <c r="I18" s="133"/>
      <c r="J18" s="133"/>
      <c r="K18" s="133"/>
      <c r="L18" s="134"/>
    </row>
    <row r="19" spans="2:14" ht="15.75" x14ac:dyDescent="0.25">
      <c r="B19" s="132"/>
      <c r="C19" s="133"/>
      <c r="D19" s="133"/>
      <c r="E19" s="133"/>
      <c r="F19" s="133"/>
      <c r="G19" s="133"/>
      <c r="H19" s="133"/>
      <c r="I19" s="133"/>
      <c r="J19" s="133"/>
      <c r="K19" s="133"/>
      <c r="L19" s="134"/>
    </row>
    <row r="20" spans="2:14" ht="15.75" x14ac:dyDescent="0.25">
      <c r="B20" s="132"/>
      <c r="C20" s="133"/>
      <c r="D20" s="133"/>
      <c r="E20" s="133"/>
      <c r="F20" s="133"/>
      <c r="G20" s="133"/>
      <c r="H20" s="133"/>
      <c r="I20" s="133"/>
      <c r="J20" s="133"/>
      <c r="K20" s="133"/>
      <c r="L20" s="134"/>
    </row>
    <row r="21" spans="2:14" ht="15.75" x14ac:dyDescent="0.25">
      <c r="B21" s="132"/>
      <c r="C21" s="133"/>
      <c r="D21" s="133"/>
      <c r="E21" s="133"/>
      <c r="F21" s="133"/>
      <c r="G21" s="133"/>
      <c r="H21" s="133"/>
      <c r="I21" s="133"/>
      <c r="J21" s="133"/>
      <c r="K21" s="133"/>
      <c r="L21" s="134"/>
    </row>
    <row r="22" spans="2:14" ht="15.75" x14ac:dyDescent="0.25">
      <c r="B22" s="132"/>
      <c r="C22" s="133"/>
      <c r="D22" s="133"/>
      <c r="E22" s="133"/>
      <c r="F22" s="133"/>
      <c r="G22" s="133"/>
      <c r="H22" s="133"/>
      <c r="I22" s="133"/>
      <c r="J22" s="133"/>
      <c r="K22" s="133"/>
      <c r="L22" s="134"/>
    </row>
    <row r="23" spans="2:14" ht="15.75" x14ac:dyDescent="0.25">
      <c r="B23" s="132"/>
      <c r="C23" s="133"/>
      <c r="D23" s="133"/>
      <c r="E23" s="133"/>
      <c r="F23" s="133"/>
      <c r="G23" s="133"/>
      <c r="H23" s="133"/>
      <c r="I23" s="133"/>
      <c r="J23" s="133"/>
      <c r="K23" s="133"/>
      <c r="L23" s="134"/>
    </row>
    <row r="24" spans="2:14" ht="15.75" x14ac:dyDescent="0.25">
      <c r="B24" s="132"/>
      <c r="C24" s="133"/>
      <c r="D24" s="133"/>
      <c r="E24" s="133"/>
      <c r="F24" s="133"/>
      <c r="G24" s="133"/>
      <c r="H24" s="133"/>
      <c r="I24" s="133"/>
      <c r="J24" s="133"/>
      <c r="K24" s="133"/>
      <c r="L24" s="134"/>
    </row>
    <row r="25" spans="2:14" ht="15.75" x14ac:dyDescent="0.25">
      <c r="B25" s="132"/>
      <c r="C25" s="133"/>
      <c r="D25" s="133"/>
      <c r="E25" s="133"/>
      <c r="F25" s="133"/>
      <c r="G25" s="133"/>
      <c r="H25" s="133"/>
      <c r="I25" s="133"/>
      <c r="J25" s="133"/>
      <c r="K25" s="133"/>
      <c r="L25" s="134"/>
      <c r="N25" s="19"/>
    </row>
    <row r="26" spans="2:14" ht="15.75" x14ac:dyDescent="0.25">
      <c r="B26" s="132"/>
      <c r="C26" s="133"/>
      <c r="D26" s="133"/>
      <c r="E26" s="133"/>
      <c r="F26" s="133"/>
      <c r="G26" s="133"/>
      <c r="H26" s="133"/>
      <c r="I26" s="133"/>
      <c r="J26" s="133"/>
      <c r="K26" s="133"/>
      <c r="L26" s="134"/>
    </row>
    <row r="27" spans="2:14" ht="7.5" customHeight="1" x14ac:dyDescent="0.25">
      <c r="B27" s="132"/>
      <c r="C27" s="133"/>
      <c r="D27" s="133"/>
      <c r="E27" s="133"/>
      <c r="F27" s="133"/>
      <c r="G27" s="133"/>
      <c r="H27" s="133"/>
      <c r="I27" s="133"/>
      <c r="J27" s="133"/>
      <c r="K27" s="133"/>
      <c r="L27" s="134"/>
    </row>
    <row r="28" spans="2:14" ht="24.75" customHeight="1" x14ac:dyDescent="0.25">
      <c r="B28" s="132"/>
      <c r="C28" s="133"/>
      <c r="D28" s="133"/>
      <c r="E28" s="133"/>
      <c r="F28" s="133"/>
      <c r="G28" s="133"/>
      <c r="H28" s="133"/>
      <c r="I28" s="133"/>
      <c r="J28" s="133"/>
      <c r="K28" s="133"/>
      <c r="L28" s="134"/>
    </row>
    <row r="29" spans="2:14" ht="11.25" customHeight="1" x14ac:dyDescent="0.25">
      <c r="B29" s="132"/>
      <c r="C29" s="133"/>
      <c r="D29" s="133"/>
      <c r="E29" s="133"/>
      <c r="F29" s="133"/>
      <c r="G29" s="133"/>
      <c r="H29" s="133"/>
      <c r="I29" s="133"/>
      <c r="J29" s="133"/>
      <c r="K29" s="133"/>
      <c r="L29" s="134"/>
    </row>
    <row r="30" spans="2:14" ht="7.5" customHeight="1" x14ac:dyDescent="0.25">
      <c r="B30" s="132"/>
      <c r="C30" s="133"/>
      <c r="D30" s="133"/>
      <c r="E30" s="133"/>
      <c r="F30" s="133"/>
      <c r="G30" s="133"/>
      <c r="H30" s="133"/>
      <c r="I30" s="133"/>
      <c r="J30" s="133"/>
      <c r="K30" s="133"/>
      <c r="L30" s="134"/>
      <c r="M30" s="19"/>
    </row>
    <row r="31" spans="2:14" ht="15.75" x14ac:dyDescent="0.25">
      <c r="B31" s="20"/>
      <c r="C31" s="21"/>
      <c r="D31" s="141" t="s">
        <v>127</v>
      </c>
      <c r="E31" s="141"/>
      <c r="F31" s="764"/>
      <c r="G31" s="764"/>
      <c r="H31" s="764"/>
      <c r="I31" s="764"/>
      <c r="J31" s="764"/>
      <c r="K31" s="21"/>
      <c r="L31" s="22"/>
      <c r="M31" s="19" t="str">
        <f>IF(F31="","&lt;&lt;&lt; Required Information","")</f>
        <v>&lt;&lt;&lt; Required Information</v>
      </c>
    </row>
    <row r="32" spans="2:14" ht="15.75" x14ac:dyDescent="0.25">
      <c r="B32" s="20"/>
      <c r="C32" s="21"/>
      <c r="D32" s="356" t="s">
        <v>199</v>
      </c>
      <c r="E32" s="141"/>
      <c r="F32" s="128"/>
      <c r="G32" s="116"/>
      <c r="H32" s="116"/>
      <c r="I32" s="116"/>
      <c r="J32" s="116"/>
      <c r="K32" s="21"/>
      <c r="L32" s="22"/>
      <c r="M32" s="19"/>
    </row>
    <row r="33" spans="2:13" s="360" customFormat="1" ht="9.75" customHeight="1" x14ac:dyDescent="0.25">
      <c r="B33" s="362"/>
      <c r="C33" s="359"/>
      <c r="D33" s="356"/>
      <c r="E33" s="141"/>
      <c r="F33" s="364"/>
      <c r="G33" s="116"/>
      <c r="H33" s="116"/>
      <c r="I33" s="116"/>
      <c r="J33" s="116"/>
      <c r="K33" s="359"/>
      <c r="L33" s="363"/>
      <c r="M33" s="361"/>
    </row>
    <row r="34" spans="2:13" ht="17.25" customHeight="1" x14ac:dyDescent="0.25">
      <c r="B34" s="20"/>
      <c r="C34" s="21"/>
      <c r="D34" s="141" t="s">
        <v>22</v>
      </c>
      <c r="E34" s="164"/>
      <c r="F34" s="764"/>
      <c r="G34" s="764"/>
      <c r="H34" s="764"/>
      <c r="I34" s="764"/>
      <c r="J34" s="764"/>
      <c r="K34" s="21"/>
      <c r="L34" s="22"/>
      <c r="M34" s="19" t="str">
        <f>IF(F34="","&lt;&lt;&lt; Required Information","")</f>
        <v>&lt;&lt;&lt; Required Information</v>
      </c>
    </row>
    <row r="35" spans="2:13" ht="15.75" x14ac:dyDescent="0.25">
      <c r="B35" s="20"/>
      <c r="C35" s="21"/>
      <c r="D35" s="141"/>
      <c r="E35" s="141"/>
      <c r="F35" s="128"/>
      <c r="G35" s="116"/>
      <c r="H35" s="116"/>
      <c r="I35" s="116"/>
      <c r="J35" s="116"/>
      <c r="K35" s="21"/>
      <c r="L35" s="22"/>
    </row>
    <row r="36" spans="2:13" ht="15.75" x14ac:dyDescent="0.25">
      <c r="B36" s="20"/>
      <c r="C36" s="21"/>
      <c r="D36" s="767" t="s">
        <v>124</v>
      </c>
      <c r="E36" s="767"/>
      <c r="F36" s="767"/>
      <c r="G36" s="142"/>
      <c r="H36" s="142"/>
      <c r="I36" s="142"/>
      <c r="J36" s="142"/>
      <c r="K36" s="21"/>
      <c r="L36" s="22"/>
    </row>
    <row r="37" spans="2:13" ht="15.75" x14ac:dyDescent="0.25">
      <c r="B37" s="20"/>
      <c r="C37" s="21"/>
      <c r="D37" s="141" t="s">
        <v>121</v>
      </c>
      <c r="E37" s="141"/>
      <c r="F37" s="764"/>
      <c r="G37" s="764"/>
      <c r="H37" s="764"/>
      <c r="I37" s="764"/>
      <c r="J37" s="764"/>
      <c r="K37" s="21"/>
      <c r="L37" s="22"/>
      <c r="M37" s="19" t="str">
        <f>IF(F37="","&lt;&lt;&lt; Required Information","")</f>
        <v>&lt;&lt;&lt; Required Information</v>
      </c>
    </row>
    <row r="38" spans="2:13" ht="15.75" x14ac:dyDescent="0.25">
      <c r="B38" s="20"/>
      <c r="C38" s="21"/>
      <c r="D38" s="141"/>
      <c r="E38" s="141"/>
      <c r="F38" s="141"/>
      <c r="G38" s="143"/>
      <c r="H38" s="143"/>
      <c r="I38" s="143"/>
      <c r="J38" s="143"/>
      <c r="K38" s="21"/>
      <c r="L38" s="22"/>
    </row>
    <row r="39" spans="2:13" ht="15.75" x14ac:dyDescent="0.25">
      <c r="B39" s="20"/>
      <c r="C39" s="21"/>
      <c r="D39" s="767" t="s">
        <v>131</v>
      </c>
      <c r="E39" s="767"/>
      <c r="F39" s="767"/>
      <c r="G39" s="143"/>
      <c r="H39" s="143"/>
      <c r="I39" s="143"/>
      <c r="J39" s="143"/>
      <c r="K39" s="21"/>
      <c r="L39" s="22"/>
    </row>
    <row r="40" spans="2:13" ht="15.75" x14ac:dyDescent="0.25">
      <c r="B40" s="20"/>
      <c r="C40" s="21"/>
      <c r="D40" s="141" t="s">
        <v>16</v>
      </c>
      <c r="E40" s="164"/>
      <c r="F40" s="764"/>
      <c r="G40" s="764"/>
      <c r="H40" s="764"/>
      <c r="I40" s="764"/>
      <c r="J40" s="764"/>
      <c r="K40" s="21"/>
      <c r="L40" s="22"/>
      <c r="M40" s="19" t="str">
        <f>IF(F40="","&lt;&lt;&lt; Required Information","")</f>
        <v>&lt;&lt;&lt; Required Information</v>
      </c>
    </row>
    <row r="41" spans="2:13" ht="15.75" x14ac:dyDescent="0.25">
      <c r="B41" s="20"/>
      <c r="C41" s="21"/>
      <c r="D41" s="141"/>
      <c r="E41" s="141"/>
      <c r="F41" s="141"/>
      <c r="G41" s="143"/>
      <c r="H41" s="143"/>
      <c r="I41" s="143"/>
      <c r="J41" s="143"/>
      <c r="K41" s="21"/>
      <c r="L41" s="22"/>
    </row>
    <row r="42" spans="2:13" ht="15.75" x14ac:dyDescent="0.25">
      <c r="B42" s="20"/>
      <c r="C42" s="21"/>
      <c r="D42" s="766"/>
      <c r="E42" s="766"/>
      <c r="F42" s="766"/>
      <c r="G42" s="766"/>
      <c r="H42" s="141"/>
      <c r="I42" s="765"/>
      <c r="J42" s="765"/>
      <c r="K42" s="21"/>
      <c r="L42" s="22"/>
      <c r="M42" s="19" t="str">
        <f>IF(I42="","&lt;&lt;&lt; Date Required to be Inputted Electronically","")</f>
        <v>&lt;&lt;&lt; Date Required to be Inputted Electronically</v>
      </c>
    </row>
    <row r="43" spans="2:13" ht="15.75" x14ac:dyDescent="0.25">
      <c r="B43" s="20"/>
      <c r="C43" s="21"/>
      <c r="D43" s="141" t="s">
        <v>122</v>
      </c>
      <c r="E43" s="141"/>
      <c r="F43" s="144"/>
      <c r="G43" s="144"/>
      <c r="H43" s="141"/>
      <c r="I43" s="141" t="s">
        <v>123</v>
      </c>
      <c r="J43" s="141"/>
      <c r="K43" s="21"/>
      <c r="L43" s="22"/>
    </row>
    <row r="44" spans="2:13" ht="15.75" x14ac:dyDescent="0.25">
      <c r="B44" s="20"/>
      <c r="C44" s="21"/>
      <c r="D44" s="141" t="s">
        <v>121</v>
      </c>
      <c r="E44" s="141"/>
      <c r="F44" s="144"/>
      <c r="G44" s="144"/>
      <c r="H44" s="141"/>
      <c r="I44" s="141"/>
      <c r="J44" s="141"/>
      <c r="K44" s="21"/>
      <c r="L44" s="22"/>
    </row>
    <row r="45" spans="2:13" ht="15.75" thickBot="1" x14ac:dyDescent="0.3">
      <c r="B45" s="136"/>
      <c r="C45" s="137"/>
      <c r="D45" s="137"/>
      <c r="E45" s="137"/>
      <c r="F45" s="137"/>
      <c r="G45" s="137"/>
      <c r="H45" s="137"/>
      <c r="I45" s="137"/>
      <c r="J45" s="137"/>
      <c r="K45" s="137"/>
      <c r="L45" s="138"/>
    </row>
  </sheetData>
  <sheetProtection password="F539" sheet="1" objects="1" scenarios="1"/>
  <mergeCells count="12">
    <mergeCell ref="I42:J42"/>
    <mergeCell ref="D42:G42"/>
    <mergeCell ref="F37:J37"/>
    <mergeCell ref="D36:F36"/>
    <mergeCell ref="D39:F39"/>
    <mergeCell ref="F34:J34"/>
    <mergeCell ref="F31:J31"/>
    <mergeCell ref="F40:J40"/>
    <mergeCell ref="B3:L3"/>
    <mergeCell ref="B4:L4"/>
    <mergeCell ref="B5:L5"/>
    <mergeCell ref="B6:L6"/>
  </mergeCells>
  <dataValidations count="1">
    <dataValidation type="list" allowBlank="1" showInputMessage="1" showErrorMessage="1" sqref="H28">
      <formula1>SellerOrgTab</formula1>
    </dataValidation>
  </dataValidations>
  <pageMargins left="0.75" right="0.5"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P90"/>
  <sheetViews>
    <sheetView showGridLines="0" zoomScaleNormal="100" workbookViewId="0"/>
  </sheetViews>
  <sheetFormatPr defaultColWidth="9.140625" defaultRowHeight="15" x14ac:dyDescent="0.25"/>
  <cols>
    <col min="1" max="1" width="3.42578125" style="17" customWidth="1"/>
    <col min="2" max="2" width="6.7109375" style="17" customWidth="1"/>
    <col min="3" max="3" width="9.5703125" style="17" customWidth="1"/>
    <col min="4" max="4" width="1.7109375" style="17" customWidth="1"/>
    <col min="5" max="5" width="9.7109375" style="17" customWidth="1"/>
    <col min="6" max="6" width="4" style="17" customWidth="1"/>
    <col min="7" max="7" width="14.85546875" style="17" customWidth="1"/>
    <col min="8" max="8" width="5.7109375" style="17" customWidth="1"/>
    <col min="9" max="9" width="14.85546875" style="17" customWidth="1"/>
    <col min="10" max="10" width="4.28515625" style="17" customWidth="1"/>
    <col min="11" max="11" width="12.85546875" style="17" customWidth="1"/>
    <col min="12" max="12" width="7.5703125" style="17" customWidth="1"/>
    <col min="13" max="13" width="7.7109375" style="17" customWidth="1"/>
    <col min="14" max="14" width="10" style="19" bestFit="1" customWidth="1"/>
    <col min="15" max="16384" width="9.140625" style="17"/>
  </cols>
  <sheetData>
    <row r="1" spans="1:14" ht="15.75" thickBot="1" x14ac:dyDescent="0.3">
      <c r="A1" s="19"/>
    </row>
    <row r="2" spans="1:14" x14ac:dyDescent="0.25">
      <c r="B2" s="15" t="str">
        <f>"Version: " &amp; Version</f>
        <v>Version: 09/04/2018</v>
      </c>
      <c r="C2" s="145"/>
      <c r="D2" s="145"/>
      <c r="E2" s="16"/>
      <c r="F2" s="16"/>
      <c r="G2" s="16"/>
      <c r="H2" s="16"/>
      <c r="I2" s="16"/>
      <c r="J2" s="16"/>
      <c r="K2" s="16"/>
      <c r="L2" s="16"/>
      <c r="M2" s="135"/>
    </row>
    <row r="3" spans="1:14" ht="15.75" x14ac:dyDescent="0.25">
      <c r="B3" s="758" t="s">
        <v>273</v>
      </c>
      <c r="C3" s="759"/>
      <c r="D3" s="759"/>
      <c r="E3" s="759"/>
      <c r="F3" s="759"/>
      <c r="G3" s="759"/>
      <c r="H3" s="759"/>
      <c r="I3" s="759"/>
      <c r="J3" s="759"/>
      <c r="K3" s="759"/>
      <c r="L3" s="759"/>
      <c r="M3" s="760"/>
    </row>
    <row r="4" spans="1:14" ht="15.75" x14ac:dyDescent="0.25">
      <c r="B4" s="758" t="s">
        <v>21</v>
      </c>
      <c r="C4" s="759"/>
      <c r="D4" s="759"/>
      <c r="E4" s="759"/>
      <c r="F4" s="759"/>
      <c r="G4" s="759"/>
      <c r="H4" s="759"/>
      <c r="I4" s="759"/>
      <c r="J4" s="759"/>
      <c r="K4" s="759"/>
      <c r="L4" s="759"/>
      <c r="M4" s="760"/>
    </row>
    <row r="5" spans="1:14" ht="15.75" x14ac:dyDescent="0.25">
      <c r="B5" s="758"/>
      <c r="C5" s="759"/>
      <c r="D5" s="759"/>
      <c r="E5" s="759"/>
      <c r="F5" s="759"/>
      <c r="G5" s="759"/>
      <c r="H5" s="759"/>
      <c r="I5" s="759"/>
      <c r="J5" s="759"/>
      <c r="K5" s="759"/>
      <c r="L5" s="759"/>
      <c r="M5" s="760"/>
    </row>
    <row r="6" spans="1:14" ht="15.75" x14ac:dyDescent="0.25">
      <c r="B6" s="758" t="str">
        <f>'Part I'!$B$6</f>
        <v>For Long Term Contract Proposals Under Long-Term Contracting Standard</v>
      </c>
      <c r="C6" s="759"/>
      <c r="D6" s="759"/>
      <c r="E6" s="759"/>
      <c r="F6" s="759"/>
      <c r="G6" s="759"/>
      <c r="H6" s="759"/>
      <c r="I6" s="759"/>
      <c r="J6" s="759"/>
      <c r="K6" s="759"/>
      <c r="L6" s="759"/>
      <c r="M6" s="760"/>
    </row>
    <row r="7" spans="1:14" ht="15.75" x14ac:dyDescent="0.25">
      <c r="B7" s="758"/>
      <c r="C7" s="759"/>
      <c r="D7" s="759"/>
      <c r="E7" s="759"/>
      <c r="F7" s="759"/>
      <c r="G7" s="759"/>
      <c r="H7" s="759"/>
      <c r="I7" s="759"/>
      <c r="J7" s="759"/>
      <c r="K7" s="759"/>
      <c r="L7" s="759"/>
      <c r="M7" s="760"/>
    </row>
    <row r="8" spans="1:14" ht="15.75" x14ac:dyDescent="0.25">
      <c r="B8" s="132"/>
      <c r="C8" s="133"/>
      <c r="D8" s="133"/>
      <c r="E8" s="133"/>
      <c r="F8" s="133"/>
      <c r="G8" s="133"/>
      <c r="H8" s="133"/>
      <c r="I8" s="133"/>
      <c r="J8" s="198"/>
      <c r="K8" s="198"/>
      <c r="L8" s="133"/>
      <c r="M8" s="134"/>
    </row>
    <row r="9" spans="1:14" ht="15.75" x14ac:dyDescent="0.25">
      <c r="B9" s="132"/>
      <c r="C9" s="18" t="s">
        <v>22</v>
      </c>
      <c r="D9" s="133"/>
      <c r="E9" s="21"/>
      <c r="F9" s="21"/>
      <c r="G9" s="779" t="str">
        <f>IF(BidderName="","",BidderName)</f>
        <v/>
      </c>
      <c r="H9" s="779"/>
      <c r="I9" s="779"/>
      <c r="J9" s="779"/>
      <c r="K9" s="779"/>
      <c r="L9" s="779"/>
      <c r="M9" s="134"/>
      <c r="N9" s="19" t="str">
        <f>IF(G9="","&lt;&lt;&lt; Enter Information in Part II","")</f>
        <v>&lt;&lt;&lt; Enter Information in Part II</v>
      </c>
    </row>
    <row r="10" spans="1:14" ht="15.75" x14ac:dyDescent="0.25">
      <c r="B10" s="132"/>
      <c r="C10" s="18"/>
      <c r="D10" s="133"/>
      <c r="E10" s="21"/>
      <c r="F10" s="18"/>
      <c r="G10" s="168"/>
      <c r="H10" s="168"/>
      <c r="I10" s="168"/>
      <c r="J10" s="168"/>
      <c r="K10" s="168"/>
      <c r="L10" s="168"/>
      <c r="M10" s="134"/>
    </row>
    <row r="11" spans="1:14" ht="15.75" x14ac:dyDescent="0.25">
      <c r="B11" s="132"/>
      <c r="C11" s="18" t="s">
        <v>127</v>
      </c>
      <c r="D11" s="133"/>
      <c r="E11" s="21"/>
      <c r="F11" s="21"/>
      <c r="G11" s="779" t="str">
        <f>IF(ProjName="","",ProjName)</f>
        <v/>
      </c>
      <c r="H11" s="779"/>
      <c r="I11" s="779"/>
      <c r="J11" s="779"/>
      <c r="K11" s="779"/>
      <c r="L11" s="779"/>
      <c r="M11" s="134"/>
      <c r="N11" s="19" t="str">
        <f>IF(G11="","&lt;&lt;&lt;Enter Information in Part II","")</f>
        <v>&lt;&lt;&lt;Enter Information in Part II</v>
      </c>
    </row>
    <row r="12" spans="1:14" ht="15.75" x14ac:dyDescent="0.25">
      <c r="B12" s="132"/>
      <c r="C12" s="18"/>
      <c r="D12" s="133"/>
      <c r="E12" s="21"/>
      <c r="F12" s="21"/>
      <c r="G12" s="115"/>
      <c r="H12" s="116"/>
      <c r="I12" s="116"/>
      <c r="J12" s="116"/>
      <c r="K12" s="116"/>
      <c r="L12" s="116"/>
      <c r="M12" s="134"/>
    </row>
    <row r="13" spans="1:14" ht="15.75" x14ac:dyDescent="0.25">
      <c r="B13" s="132"/>
      <c r="C13" s="146" t="s">
        <v>189</v>
      </c>
      <c r="D13" s="96"/>
      <c r="E13" s="21"/>
      <c r="F13" s="128"/>
      <c r="G13" s="801"/>
      <c r="H13" s="801"/>
      <c r="I13" s="801"/>
      <c r="J13" s="801"/>
      <c r="K13" s="801"/>
      <c r="L13" s="801"/>
      <c r="M13" s="134"/>
      <c r="N13" s="293" t="str">
        <f>IF(G13="","&lt;&lt;&lt; Required Information","")</f>
        <v>&lt;&lt;&lt; Required Information</v>
      </c>
    </row>
    <row r="14" spans="1:14" ht="15.75" customHeight="1" x14ac:dyDescent="0.25">
      <c r="B14" s="132"/>
      <c r="C14" s="147"/>
      <c r="D14" s="147"/>
      <c r="E14" s="147"/>
      <c r="F14" s="147"/>
      <c r="G14" s="147"/>
      <c r="H14" s="21"/>
      <c r="I14" s="148"/>
      <c r="J14" s="148"/>
      <c r="K14" s="148"/>
      <c r="L14" s="148"/>
      <c r="M14" s="134"/>
    </row>
    <row r="15" spans="1:14" ht="20.25" customHeight="1" x14ac:dyDescent="0.25">
      <c r="B15" s="132"/>
      <c r="C15" s="18" t="s">
        <v>147</v>
      </c>
      <c r="D15" s="21"/>
      <c r="E15" s="21"/>
      <c r="F15" s="18"/>
      <c r="G15" s="800"/>
      <c r="H15" s="800"/>
      <c r="I15" s="800"/>
      <c r="J15" s="800"/>
      <c r="K15" s="800"/>
      <c r="L15" s="800"/>
      <c r="M15" s="134"/>
      <c r="N15" s="19" t="str">
        <f>IF(G15="","&lt;&lt;&lt; Required Information","")</f>
        <v>&lt;&lt;&lt; Required Information</v>
      </c>
    </row>
    <row r="16" spans="1:14" ht="30.75" customHeight="1" x14ac:dyDescent="0.25">
      <c r="B16" s="132"/>
      <c r="C16" s="799" t="s">
        <v>194</v>
      </c>
      <c r="D16" s="799"/>
      <c r="E16" s="799"/>
      <c r="F16" s="799"/>
      <c r="G16" s="799"/>
      <c r="H16" s="799"/>
      <c r="I16" s="799"/>
      <c r="J16" s="799"/>
      <c r="K16" s="799"/>
      <c r="L16" s="799"/>
      <c r="M16" s="134"/>
    </row>
    <row r="17" spans="2:14" ht="15.75" x14ac:dyDescent="0.25">
      <c r="B17" s="132"/>
      <c r="C17" s="150"/>
      <c r="D17" s="151"/>
      <c r="E17" s="151"/>
      <c r="F17" s="151"/>
      <c r="G17" s="151"/>
      <c r="H17" s="152"/>
      <c r="I17" s="149"/>
      <c r="J17" s="149"/>
      <c r="K17" s="149"/>
      <c r="L17" s="149"/>
      <c r="M17" s="134"/>
    </row>
    <row r="18" spans="2:14" ht="15.75" x14ac:dyDescent="0.25">
      <c r="B18" s="132"/>
      <c r="C18" s="796" t="s">
        <v>128</v>
      </c>
      <c r="D18" s="797"/>
      <c r="E18" s="797"/>
      <c r="F18" s="797"/>
      <c r="G18" s="797"/>
      <c r="H18" s="797"/>
      <c r="I18" s="797"/>
      <c r="J18" s="797"/>
      <c r="K18" s="797"/>
      <c r="L18" s="798"/>
      <c r="M18" s="134"/>
    </row>
    <row r="19" spans="2:14" ht="15.75" x14ac:dyDescent="0.25">
      <c r="B19" s="132"/>
      <c r="C19" s="153"/>
      <c r="D19" s="154"/>
      <c r="E19" s="154"/>
      <c r="F19" s="154"/>
      <c r="G19" s="154"/>
      <c r="H19" s="154"/>
      <c r="I19" s="154"/>
      <c r="J19" s="154"/>
      <c r="K19" s="154"/>
      <c r="L19" s="155"/>
      <c r="M19" s="134"/>
    </row>
    <row r="20" spans="2:14" ht="15.75" x14ac:dyDescent="0.25">
      <c r="B20" s="132"/>
      <c r="C20" s="156"/>
      <c r="D20" s="165"/>
      <c r="E20" s="141"/>
      <c r="F20" s="141"/>
      <c r="G20" s="352" t="s">
        <v>195</v>
      </c>
      <c r="H20" s="141"/>
      <c r="I20" s="204" t="s">
        <v>317</v>
      </c>
      <c r="J20" s="141"/>
      <c r="K20" s="552"/>
      <c r="L20" s="169"/>
      <c r="M20" s="134"/>
    </row>
    <row r="21" spans="2:14" ht="15.75" customHeight="1" x14ac:dyDescent="0.25">
      <c r="B21" s="132"/>
      <c r="C21" s="157"/>
      <c r="D21" s="165"/>
      <c r="E21" s="158" t="s">
        <v>277</v>
      </c>
      <c r="F21" s="159"/>
      <c r="G21" s="166" t="s">
        <v>23</v>
      </c>
      <c r="H21" s="159"/>
      <c r="I21" s="166" t="s">
        <v>318</v>
      </c>
      <c r="J21" s="204"/>
      <c r="K21" s="166" t="s">
        <v>196</v>
      </c>
      <c r="L21" s="170"/>
      <c r="M21" s="134"/>
    </row>
    <row r="22" spans="2:14" ht="18.75" customHeight="1" x14ac:dyDescent="0.25">
      <c r="B22" s="132"/>
      <c r="C22" s="157"/>
      <c r="D22" s="165"/>
      <c r="E22" s="673">
        <v>1</v>
      </c>
      <c r="F22" s="141"/>
      <c r="G22" s="143" t="s">
        <v>24</v>
      </c>
      <c r="H22" s="141"/>
      <c r="I22" s="682"/>
      <c r="J22" s="205"/>
      <c r="K22" s="329"/>
      <c r="L22" s="171"/>
      <c r="M22" s="134"/>
      <c r="N22" s="19" t="str">
        <f>IF(OR(I22="",K22=""),"&lt;&lt;&lt; Required Information","")</f>
        <v>&lt;&lt;&lt; Required Information</v>
      </c>
    </row>
    <row r="23" spans="2:14" ht="18.75" customHeight="1" x14ac:dyDescent="0.25">
      <c r="B23" s="132"/>
      <c r="C23" s="157"/>
      <c r="D23" s="165"/>
      <c r="E23" s="673">
        <v>2</v>
      </c>
      <c r="F23" s="141"/>
      <c r="G23" s="143" t="s">
        <v>25</v>
      </c>
      <c r="H23" s="141"/>
      <c r="I23" s="682"/>
      <c r="J23" s="205"/>
      <c r="K23" s="608"/>
      <c r="L23" s="171"/>
      <c r="M23" s="134"/>
      <c r="N23" s="361" t="str">
        <f t="shared" ref="N23:N24" si="0">IF(OR(I23="",K23=""),"&lt;&lt;&lt; Required Information","")</f>
        <v>&lt;&lt;&lt; Required Information</v>
      </c>
    </row>
    <row r="24" spans="2:14" ht="18.75" customHeight="1" x14ac:dyDescent="0.25">
      <c r="B24" s="132"/>
      <c r="C24" s="157"/>
      <c r="D24" s="165"/>
      <c r="E24" s="673">
        <v>3</v>
      </c>
      <c r="F24" s="161"/>
      <c r="G24" s="160" t="s">
        <v>26</v>
      </c>
      <c r="H24" s="161"/>
      <c r="I24" s="682"/>
      <c r="J24" s="205"/>
      <c r="K24" s="608"/>
      <c r="L24" s="171"/>
      <c r="M24" s="134"/>
      <c r="N24" s="361" t="str">
        <f t="shared" si="0"/>
        <v>&lt;&lt;&lt; Required Information</v>
      </c>
    </row>
    <row r="25" spans="2:14" ht="41.25" customHeight="1" x14ac:dyDescent="0.25">
      <c r="B25" s="132"/>
      <c r="C25" s="768" t="s">
        <v>336</v>
      </c>
      <c r="D25" s="769"/>
      <c r="E25" s="769"/>
      <c r="F25" s="769"/>
      <c r="G25" s="769"/>
      <c r="H25" s="769"/>
      <c r="I25" s="769"/>
      <c r="J25" s="769"/>
      <c r="K25" s="769"/>
      <c r="L25" s="770"/>
      <c r="M25" s="134"/>
    </row>
    <row r="26" spans="2:14" ht="15.75" x14ac:dyDescent="0.25">
      <c r="B26" s="132"/>
      <c r="C26" s="162"/>
      <c r="D26" s="133"/>
      <c r="E26" s="161"/>
      <c r="F26" s="161"/>
      <c r="G26" s="161"/>
      <c r="H26" s="161"/>
      <c r="I26" s="161"/>
      <c r="J26" s="161"/>
      <c r="K26" s="161"/>
      <c r="L26" s="161"/>
      <c r="M26" s="134"/>
    </row>
    <row r="27" spans="2:14" ht="15.75" x14ac:dyDescent="0.25">
      <c r="B27" s="132"/>
      <c r="C27" s="811" t="s">
        <v>17</v>
      </c>
      <c r="D27" s="811"/>
      <c r="E27" s="811"/>
      <c r="F27" s="811"/>
      <c r="G27" s="811"/>
      <c r="H27" s="811"/>
      <c r="I27" s="811"/>
      <c r="J27" s="811"/>
      <c r="K27" s="811"/>
      <c r="L27" s="811"/>
      <c r="M27" s="134"/>
    </row>
    <row r="28" spans="2:14" ht="15.75" x14ac:dyDescent="0.25">
      <c r="B28" s="132"/>
      <c r="C28" s="812" t="s">
        <v>22</v>
      </c>
      <c r="D28" s="813"/>
      <c r="E28" s="813"/>
      <c r="F28" s="814"/>
      <c r="G28" s="815" t="str">
        <f>IF(BidderName="","",BidderName)</f>
        <v/>
      </c>
      <c r="H28" s="816"/>
      <c r="I28" s="816"/>
      <c r="J28" s="816"/>
      <c r="K28" s="816"/>
      <c r="L28" s="817"/>
      <c r="M28" s="134"/>
      <c r="N28" s="19" t="str">
        <f>IF(G28="","&lt;&lt;&lt; Enter Information in Part II","")</f>
        <v>&lt;&lt;&lt; Enter Information in Part II</v>
      </c>
    </row>
    <row r="29" spans="2:14" ht="15.75" x14ac:dyDescent="0.25">
      <c r="B29" s="132"/>
      <c r="C29" s="818" t="s">
        <v>18</v>
      </c>
      <c r="D29" s="803"/>
      <c r="E29" s="803"/>
      <c r="F29" s="804"/>
      <c r="G29" s="808"/>
      <c r="H29" s="790"/>
      <c r="I29" s="790"/>
      <c r="J29" s="790"/>
      <c r="K29" s="790"/>
      <c r="L29" s="790"/>
      <c r="M29" s="134"/>
      <c r="N29" s="19" t="str">
        <f>IF(CntMailAdd1="","&lt;&lt;&lt; Required Information","")</f>
        <v>&lt;&lt;&lt; Required Information</v>
      </c>
    </row>
    <row r="30" spans="2:14" ht="15.75" x14ac:dyDescent="0.25">
      <c r="B30" s="132"/>
      <c r="C30" s="819"/>
      <c r="D30" s="820"/>
      <c r="E30" s="820"/>
      <c r="F30" s="821"/>
      <c r="G30" s="808"/>
      <c r="H30" s="790"/>
      <c r="I30" s="790"/>
      <c r="J30" s="790"/>
      <c r="K30" s="790"/>
      <c r="L30" s="790"/>
      <c r="M30" s="134"/>
    </row>
    <row r="31" spans="2:14" ht="15.75" x14ac:dyDescent="0.25">
      <c r="B31" s="132"/>
      <c r="C31" s="802" t="s">
        <v>19</v>
      </c>
      <c r="D31" s="803"/>
      <c r="E31" s="803"/>
      <c r="F31" s="804"/>
      <c r="G31" s="808"/>
      <c r="H31" s="790"/>
      <c r="I31" s="790"/>
      <c r="J31" s="790"/>
      <c r="K31" s="790"/>
      <c r="L31" s="790"/>
      <c r="M31" s="134"/>
    </row>
    <row r="32" spans="2:14" ht="15.75" x14ac:dyDescent="0.25">
      <c r="B32" s="132"/>
      <c r="C32" s="805"/>
      <c r="D32" s="806"/>
      <c r="E32" s="806"/>
      <c r="F32" s="807"/>
      <c r="G32" s="809"/>
      <c r="H32" s="810"/>
      <c r="I32" s="810"/>
      <c r="J32" s="810"/>
      <c r="K32" s="810"/>
      <c r="L32" s="810"/>
      <c r="M32" s="134"/>
    </row>
    <row r="33" spans="2:16" ht="15.75" x14ac:dyDescent="0.25">
      <c r="B33" s="206"/>
      <c r="C33" s="210" t="s">
        <v>174</v>
      </c>
      <c r="D33" s="208"/>
      <c r="E33" s="208"/>
      <c r="F33" s="208"/>
      <c r="G33" s="208"/>
      <c r="H33" s="208"/>
      <c r="I33" s="208"/>
      <c r="J33" s="208"/>
      <c r="K33" s="208"/>
      <c r="L33" s="209"/>
      <c r="M33" s="207"/>
    </row>
    <row r="34" spans="2:16" ht="15.75" x14ac:dyDescent="0.25">
      <c r="B34" s="132"/>
      <c r="C34" s="782" t="s">
        <v>170</v>
      </c>
      <c r="D34" s="783"/>
      <c r="E34" s="783"/>
      <c r="F34" s="784"/>
      <c r="G34" s="791"/>
      <c r="H34" s="794"/>
      <c r="I34" s="794"/>
      <c r="J34" s="794"/>
      <c r="K34" s="794"/>
      <c r="L34" s="795"/>
      <c r="M34" s="134"/>
      <c r="N34" s="19" t="str">
        <f>IF(G34="","&lt;&lt;&lt; Required Information","")</f>
        <v>&lt;&lt;&lt; Required Information</v>
      </c>
    </row>
    <row r="35" spans="2:16" ht="15.75" x14ac:dyDescent="0.25">
      <c r="B35" s="132"/>
      <c r="C35" s="785" t="s">
        <v>171</v>
      </c>
      <c r="D35" s="786"/>
      <c r="E35" s="786"/>
      <c r="F35" s="787"/>
      <c r="G35" s="791"/>
      <c r="H35" s="792"/>
      <c r="I35" s="792"/>
      <c r="J35" s="792"/>
      <c r="K35" s="792"/>
      <c r="L35" s="793"/>
      <c r="M35" s="134"/>
      <c r="N35" s="19" t="str">
        <f>IF(PrimCntPhone="","&lt;&lt;&lt; Required Information","")</f>
        <v>&lt;&lt;&lt; Required Information</v>
      </c>
    </row>
    <row r="36" spans="2:16" ht="15.75" x14ac:dyDescent="0.25">
      <c r="B36" s="20"/>
      <c r="C36" s="785" t="s">
        <v>172</v>
      </c>
      <c r="D36" s="788"/>
      <c r="E36" s="788"/>
      <c r="F36" s="789"/>
      <c r="G36" s="791"/>
      <c r="H36" s="792"/>
      <c r="I36" s="792"/>
      <c r="J36" s="792"/>
      <c r="K36" s="792"/>
      <c r="L36" s="793"/>
      <c r="M36" s="22"/>
      <c r="N36" s="19" t="str">
        <f>IF(PrimCntFax="","&lt;&lt;&lt; Required Information","")</f>
        <v>&lt;&lt;&lt; Required Information</v>
      </c>
    </row>
    <row r="37" spans="2:16" x14ac:dyDescent="0.25">
      <c r="B37" s="20"/>
      <c r="C37" s="785" t="s">
        <v>173</v>
      </c>
      <c r="D37" s="788"/>
      <c r="E37" s="788"/>
      <c r="F37" s="789"/>
      <c r="G37" s="781"/>
      <c r="H37" s="790"/>
      <c r="I37" s="790"/>
      <c r="J37" s="790"/>
      <c r="K37" s="790"/>
      <c r="L37" s="790"/>
      <c r="M37" s="22"/>
      <c r="N37" s="19" t="str">
        <f>IF(PrimCntEmail="","&lt;&lt;&lt; Required Information","")</f>
        <v>&lt;&lt;&lt; Required Information</v>
      </c>
    </row>
    <row r="38" spans="2:16" ht="15.75" x14ac:dyDescent="0.25">
      <c r="B38" s="20"/>
      <c r="C38" s="210" t="s">
        <v>175</v>
      </c>
      <c r="D38" s="211"/>
      <c r="E38" s="211"/>
      <c r="F38" s="211"/>
      <c r="G38" s="211"/>
      <c r="H38" s="211"/>
      <c r="I38" s="211"/>
      <c r="J38" s="211"/>
      <c r="K38" s="211"/>
      <c r="L38" s="212"/>
      <c r="M38" s="22"/>
    </row>
    <row r="39" spans="2:16" ht="15.75" x14ac:dyDescent="0.25">
      <c r="B39" s="20"/>
      <c r="C39" s="782" t="s">
        <v>170</v>
      </c>
      <c r="D39" s="783"/>
      <c r="E39" s="783"/>
      <c r="F39" s="784"/>
      <c r="G39" s="780"/>
      <c r="H39" s="780"/>
      <c r="I39" s="780"/>
      <c r="J39" s="780"/>
      <c r="K39" s="780"/>
      <c r="L39" s="780"/>
      <c r="M39" s="22"/>
    </row>
    <row r="40" spans="2:16" ht="15.75" x14ac:dyDescent="0.25">
      <c r="B40" s="20"/>
      <c r="C40" s="785" t="s">
        <v>171</v>
      </c>
      <c r="D40" s="786"/>
      <c r="E40" s="786"/>
      <c r="F40" s="787"/>
      <c r="G40" s="780"/>
      <c r="H40" s="780"/>
      <c r="I40" s="780"/>
      <c r="J40" s="780"/>
      <c r="K40" s="780"/>
      <c r="L40" s="780"/>
      <c r="M40" s="22"/>
    </row>
    <row r="41" spans="2:16" x14ac:dyDescent="0.25">
      <c r="B41" s="20"/>
      <c r="C41" s="785" t="s">
        <v>172</v>
      </c>
      <c r="D41" s="788"/>
      <c r="E41" s="788"/>
      <c r="F41" s="789"/>
      <c r="G41" s="780"/>
      <c r="H41" s="780"/>
      <c r="I41" s="780"/>
      <c r="J41" s="780"/>
      <c r="K41" s="780"/>
      <c r="L41" s="780"/>
      <c r="M41" s="22"/>
    </row>
    <row r="42" spans="2:16" x14ac:dyDescent="0.25">
      <c r="B42" s="20"/>
      <c r="C42" s="785" t="s">
        <v>173</v>
      </c>
      <c r="D42" s="788"/>
      <c r="E42" s="788"/>
      <c r="F42" s="789"/>
      <c r="G42" s="781"/>
      <c r="H42" s="780"/>
      <c r="I42" s="780"/>
      <c r="J42" s="780"/>
      <c r="K42" s="780"/>
      <c r="L42" s="780"/>
      <c r="M42" s="22"/>
    </row>
    <row r="43" spans="2:16" ht="16.5" thickBot="1" x14ac:dyDescent="0.3">
      <c r="B43" s="136"/>
      <c r="C43" s="137"/>
      <c r="D43" s="137"/>
      <c r="E43" s="163"/>
      <c r="F43" s="163"/>
      <c r="G43" s="163"/>
      <c r="H43" s="163"/>
      <c r="I43" s="127"/>
      <c r="J43" s="127"/>
      <c r="K43" s="127"/>
      <c r="L43" s="127"/>
      <c r="M43" s="138"/>
    </row>
    <row r="44" spans="2:16" ht="15.75" thickBot="1" x14ac:dyDescent="0.3"/>
    <row r="45" spans="2:16" x14ac:dyDescent="0.25">
      <c r="B45" s="214" t="str">
        <f>"Version " &amp; Version</f>
        <v>Version 09/04/2018</v>
      </c>
      <c r="C45" s="556"/>
      <c r="D45" s="556"/>
      <c r="E45" s="215"/>
      <c r="F45" s="215"/>
      <c r="G45" s="215"/>
      <c r="H45" s="215"/>
      <c r="I45" s="215"/>
      <c r="J45" s="215"/>
      <c r="K45" s="215"/>
      <c r="L45" s="215"/>
      <c r="M45" s="557"/>
      <c r="N45" s="361"/>
      <c r="O45" s="360"/>
      <c r="P45" s="360"/>
    </row>
    <row r="46" spans="2:16" ht="15.75" x14ac:dyDescent="0.25">
      <c r="B46" s="776" t="s">
        <v>274</v>
      </c>
      <c r="C46" s="777"/>
      <c r="D46" s="777"/>
      <c r="E46" s="777"/>
      <c r="F46" s="777"/>
      <c r="G46" s="777"/>
      <c r="H46" s="777"/>
      <c r="I46" s="777"/>
      <c r="J46" s="777"/>
      <c r="K46" s="777"/>
      <c r="L46" s="777"/>
      <c r="M46" s="778"/>
      <c r="N46" s="361"/>
      <c r="O46" s="360"/>
      <c r="P46" s="360"/>
    </row>
    <row r="47" spans="2:16" ht="15.75" x14ac:dyDescent="0.25">
      <c r="B47" s="776" t="s">
        <v>272</v>
      </c>
      <c r="C47" s="777"/>
      <c r="D47" s="777"/>
      <c r="E47" s="777"/>
      <c r="F47" s="777"/>
      <c r="G47" s="777"/>
      <c r="H47" s="777"/>
      <c r="I47" s="777"/>
      <c r="J47" s="777"/>
      <c r="K47" s="777"/>
      <c r="L47" s="777"/>
      <c r="M47" s="778"/>
      <c r="N47" s="361"/>
      <c r="O47" s="360"/>
      <c r="P47" s="360"/>
    </row>
    <row r="48" spans="2:16" ht="15.75" x14ac:dyDescent="0.25">
      <c r="B48" s="553"/>
      <c r="C48" s="554"/>
      <c r="D48" s="554"/>
      <c r="E48" s="226"/>
      <c r="F48" s="226"/>
      <c r="G48" s="226"/>
      <c r="H48" s="226"/>
      <c r="I48" s="226"/>
      <c r="J48" s="226"/>
      <c r="K48" s="226"/>
      <c r="L48" s="226"/>
      <c r="M48" s="560"/>
      <c r="N48" s="361"/>
      <c r="O48" s="360"/>
      <c r="P48" s="360"/>
    </row>
    <row r="49" spans="2:16" ht="15.75" x14ac:dyDescent="0.25">
      <c r="B49" s="553"/>
      <c r="C49" s="480" t="s">
        <v>22</v>
      </c>
      <c r="D49" s="552"/>
      <c r="E49" s="359"/>
      <c r="F49" s="359"/>
      <c r="G49" s="779" t="str">
        <f>IF(BidderName="","",BidderName)</f>
        <v/>
      </c>
      <c r="H49" s="779"/>
      <c r="I49" s="779"/>
      <c r="J49" s="779"/>
      <c r="K49" s="779"/>
      <c r="L49" s="779"/>
      <c r="M49" s="561"/>
      <c r="N49" s="361"/>
      <c r="O49" s="360"/>
      <c r="P49" s="360"/>
    </row>
    <row r="50" spans="2:16" s="360" customFormat="1" ht="15.75" x14ac:dyDescent="0.25">
      <c r="B50" s="553"/>
      <c r="C50" s="480"/>
      <c r="D50" s="552"/>
      <c r="E50" s="359"/>
      <c r="F50" s="480"/>
      <c r="G50" s="168"/>
      <c r="H50" s="168"/>
      <c r="I50" s="168"/>
      <c r="J50" s="168"/>
      <c r="K50" s="168"/>
      <c r="L50" s="168"/>
      <c r="M50" s="560"/>
      <c r="N50" s="361"/>
    </row>
    <row r="51" spans="2:16" s="360" customFormat="1" ht="15.75" x14ac:dyDescent="0.25">
      <c r="B51" s="553"/>
      <c r="C51" s="480" t="s">
        <v>275</v>
      </c>
      <c r="D51" s="552"/>
      <c r="E51" s="359"/>
      <c r="F51" s="480"/>
      <c r="G51" s="779" t="str">
        <f>IF(BidderRep="","",BidderRep)</f>
        <v/>
      </c>
      <c r="H51" s="779"/>
      <c r="I51" s="779"/>
      <c r="J51" s="779"/>
      <c r="K51" s="779"/>
      <c r="L51" s="779"/>
      <c r="M51" s="560"/>
      <c r="N51" s="361"/>
    </row>
    <row r="52" spans="2:16" s="360" customFormat="1" ht="15.75" x14ac:dyDescent="0.25">
      <c r="B52" s="553"/>
      <c r="C52" s="480"/>
      <c r="D52" s="552"/>
      <c r="E52" s="359"/>
      <c r="F52" s="480"/>
      <c r="G52" s="168"/>
      <c r="H52" s="168"/>
      <c r="I52" s="168"/>
      <c r="J52" s="168"/>
      <c r="K52" s="168"/>
      <c r="L52" s="168"/>
      <c r="M52" s="560"/>
      <c r="N52" s="361"/>
    </row>
    <row r="53" spans="2:16" ht="15.75" x14ac:dyDescent="0.25">
      <c r="B53" s="553"/>
      <c r="C53" s="480" t="s">
        <v>127</v>
      </c>
      <c r="D53" s="552"/>
      <c r="E53" s="359"/>
      <c r="F53" s="359"/>
      <c r="G53" s="779" t="str">
        <f>IF(ProjName="","",ProjName)</f>
        <v/>
      </c>
      <c r="H53" s="779"/>
      <c r="I53" s="779"/>
      <c r="J53" s="779"/>
      <c r="K53" s="779"/>
      <c r="L53" s="779"/>
      <c r="M53" s="562"/>
      <c r="N53" s="361"/>
      <c r="O53" s="360"/>
      <c r="P53" s="360"/>
    </row>
    <row r="54" spans="2:16" ht="15.75" x14ac:dyDescent="0.25">
      <c r="B54" s="553"/>
      <c r="C54" s="559"/>
      <c r="D54" s="559"/>
      <c r="E54" s="559"/>
      <c r="F54" s="559"/>
      <c r="G54" s="559"/>
      <c r="H54" s="559"/>
      <c r="I54" s="559"/>
      <c r="J54" s="559"/>
      <c r="K54" s="559"/>
      <c r="L54" s="559"/>
      <c r="M54" s="563"/>
      <c r="N54" s="361"/>
      <c r="O54" s="360"/>
      <c r="P54" s="360"/>
    </row>
    <row r="55" spans="2:16" s="360" customFormat="1" ht="29.25" customHeight="1" x14ac:dyDescent="0.25">
      <c r="B55" s="553"/>
      <c r="C55" s="771" t="s">
        <v>278</v>
      </c>
      <c r="D55" s="772"/>
      <c r="E55" s="772"/>
      <c r="F55" s="772"/>
      <c r="G55" s="772"/>
      <c r="H55" s="772"/>
      <c r="I55" s="772"/>
      <c r="J55" s="772"/>
      <c r="K55" s="772"/>
      <c r="L55" s="772"/>
      <c r="M55" s="563"/>
      <c r="N55" s="361"/>
    </row>
    <row r="56" spans="2:16" s="360" customFormat="1" ht="15.75" customHeight="1" x14ac:dyDescent="0.25">
      <c r="B56" s="553"/>
      <c r="C56" s="595"/>
      <c r="D56" s="596"/>
      <c r="E56" s="596"/>
      <c r="F56" s="596"/>
      <c r="G56" s="596"/>
      <c r="H56" s="596"/>
      <c r="I56" s="596"/>
      <c r="J56" s="596"/>
      <c r="K56" s="596"/>
      <c r="L56" s="596"/>
      <c r="M56" s="563"/>
      <c r="N56" s="361"/>
    </row>
    <row r="57" spans="2:16" s="360" customFormat="1" ht="15.75" customHeight="1" x14ac:dyDescent="0.25">
      <c r="B57" s="553"/>
      <c r="C57" s="224" t="s">
        <v>333</v>
      </c>
      <c r="D57" s="224"/>
      <c r="E57" s="224"/>
      <c r="F57" s="224"/>
      <c r="G57" s="224"/>
      <c r="H57" s="224"/>
      <c r="I57" s="224"/>
      <c r="J57" s="224"/>
      <c r="K57" s="634" t="s">
        <v>335</v>
      </c>
      <c r="L57" s="596"/>
      <c r="M57" s="563"/>
      <c r="N57" s="290" t="str">
        <f>IF(K57="","&lt;&lt;&lt; Required Information","")</f>
        <v/>
      </c>
    </row>
    <row r="58" spans="2:16" s="360" customFormat="1" ht="15.75" x14ac:dyDescent="0.25">
      <c r="B58" s="553"/>
      <c r="C58" s="775" t="str">
        <f>IF(K57="Yes","Copy these bid proposals to the Projects Primary Bid Fee Summary.","")</f>
        <v/>
      </c>
      <c r="D58" s="775"/>
      <c r="E58" s="775"/>
      <c r="F58" s="775"/>
      <c r="G58" s="775"/>
      <c r="H58" s="775"/>
      <c r="I58" s="775"/>
      <c r="J58" s="775"/>
      <c r="K58" s="775"/>
      <c r="L58" s="775"/>
      <c r="M58" s="563"/>
      <c r="N58" s="361"/>
    </row>
    <row r="59" spans="2:16" s="360" customFormat="1" ht="15.75" x14ac:dyDescent="0.25">
      <c r="B59" s="553"/>
      <c r="C59" s="565" t="s">
        <v>276</v>
      </c>
      <c r="D59" s="566"/>
      <c r="E59" s="570"/>
      <c r="F59" s="571" t="s">
        <v>331</v>
      </c>
      <c r="G59" s="568"/>
      <c r="H59" s="574"/>
      <c r="I59" s="571" t="s">
        <v>283</v>
      </c>
      <c r="J59" s="568"/>
      <c r="K59" s="568"/>
      <c r="L59" s="567"/>
      <c r="M59" s="563"/>
      <c r="N59" s="361"/>
    </row>
    <row r="60" spans="2:16" s="360" customFormat="1" ht="15.75" x14ac:dyDescent="0.25">
      <c r="B60" s="553"/>
      <c r="C60" s="564" t="str">
        <f>CONCATENATE("Bid ",E22)</f>
        <v>Bid 1</v>
      </c>
      <c r="D60" s="555"/>
      <c r="E60" s="572"/>
      <c r="F60" s="573"/>
      <c r="G60" s="569">
        <f>CntMax</f>
        <v>0</v>
      </c>
      <c r="H60" s="572"/>
      <c r="I60" s="746" t="str">
        <f ca="1">MID(CELL("filename",$A$1),SEARCH("[",CELL("filename",$A$1))+1, SEARCH("]",CELL("filename",$A$1))-SEARCH("[",CELL("filename",$A$1))-6)</f>
        <v>CPPD 2018 RI RFP v2</v>
      </c>
      <c r="J60" s="747"/>
      <c r="K60" s="747"/>
      <c r="L60" s="748"/>
      <c r="M60" s="563"/>
      <c r="N60" s="361"/>
    </row>
    <row r="61" spans="2:16" s="360" customFormat="1" ht="15.75" x14ac:dyDescent="0.25">
      <c r="B61" s="553"/>
      <c r="C61" s="564" t="str">
        <f>IF(term2&lt;&gt;"",CONCATENATE("Bid ",E23),"")</f>
        <v/>
      </c>
      <c r="D61" s="555"/>
      <c r="E61" s="572"/>
      <c r="F61" s="573"/>
      <c r="G61" s="569" t="str">
        <f>IF(term2&lt;&gt;"",CntMax,"")</f>
        <v/>
      </c>
      <c r="H61" s="572"/>
      <c r="I61" s="746" t="str">
        <f ca="1">IF(term2&lt;&gt;"",MID(CELL("filename",$A$1),SEARCH("[",CELL("filename",$A$1))+1, SEARCH("]",CELL("filename",$A$1))-SEARCH("[",CELL("filename",$A$1))-6),"")</f>
        <v/>
      </c>
      <c r="J61" s="747"/>
      <c r="K61" s="747"/>
      <c r="L61" s="748"/>
      <c r="M61" s="563"/>
      <c r="N61" s="361"/>
    </row>
    <row r="62" spans="2:16" s="360" customFormat="1" ht="16.5" thickBot="1" x14ac:dyDescent="0.3">
      <c r="B62" s="553"/>
      <c r="C62" s="575" t="str">
        <f>IF(term3&lt;&gt;"",CONCATENATE("Bid ",E24),"")</f>
        <v/>
      </c>
      <c r="D62" s="576"/>
      <c r="E62" s="577"/>
      <c r="F62" s="578"/>
      <c r="G62" s="579" t="str">
        <f>IF(term3&lt;&gt;"",CntMax,"")</f>
        <v/>
      </c>
      <c r="H62" s="577"/>
      <c r="I62" s="749" t="str">
        <f ca="1">IF(term3&lt;&gt;"",MID(CELL("filename",$A$1),SEARCH("[",CELL("filename",$A$1))+1, SEARCH("]",CELL("filename",$A$1))-SEARCH("[",CELL("filename",$A$1))-6),"")</f>
        <v/>
      </c>
      <c r="J62" s="750"/>
      <c r="K62" s="750"/>
      <c r="L62" s="751"/>
      <c r="M62" s="563"/>
      <c r="N62" s="361"/>
    </row>
    <row r="63" spans="2:16" s="360" customFormat="1" ht="16.5" thickTop="1" x14ac:dyDescent="0.25">
      <c r="B63" s="553"/>
      <c r="C63" s="598"/>
      <c r="D63" s="600"/>
      <c r="E63" s="605"/>
      <c r="F63" s="602"/>
      <c r="G63" s="604"/>
      <c r="H63" s="605"/>
      <c r="I63" s="752"/>
      <c r="J63" s="753"/>
      <c r="K63" s="753"/>
      <c r="L63" s="754"/>
      <c r="M63" s="563"/>
      <c r="N63" s="607" t="str">
        <f>IF(C63="","&lt;&lt;&lt; Enter Additional Bid Proposals Starting Here. If copying/pasting use PASTE VALUES only.","")</f>
        <v>&lt;&lt;&lt; Enter Additional Bid Proposals Starting Here. If copying/pasting use PASTE VALUES only.</v>
      </c>
    </row>
    <row r="64" spans="2:16" s="360" customFormat="1" ht="15.75" x14ac:dyDescent="0.25">
      <c r="B64" s="553"/>
      <c r="C64" s="599"/>
      <c r="D64" s="601"/>
      <c r="E64" s="606"/>
      <c r="F64" s="603"/>
      <c r="G64" s="604"/>
      <c r="H64" s="606"/>
      <c r="I64" s="752"/>
      <c r="J64" s="753"/>
      <c r="K64" s="753"/>
      <c r="L64" s="754"/>
      <c r="M64" s="563"/>
      <c r="N64" s="607" t="str">
        <f>IF(AND(C64="",IF(((ROW(N64)-63)-COUNTIF(N$63:N63,""))=0,TRUE,FALSE)),"&lt;&lt;&lt; Enter Additional Bid Proposals Starting Here.  If copying/pasting use PASTE VALUES only.","")</f>
        <v/>
      </c>
    </row>
    <row r="65" spans="2:16" s="360" customFormat="1" ht="15.75" x14ac:dyDescent="0.25">
      <c r="B65" s="553"/>
      <c r="C65" s="599"/>
      <c r="D65" s="601"/>
      <c r="E65" s="606"/>
      <c r="F65" s="603"/>
      <c r="G65" s="604"/>
      <c r="H65" s="606"/>
      <c r="I65" s="752"/>
      <c r="J65" s="753"/>
      <c r="K65" s="753"/>
      <c r="L65" s="754"/>
      <c r="M65" s="563"/>
      <c r="N65" s="607" t="str">
        <f>IF(AND(C65="",IF(((ROW(N65)-63)-COUNTIF(N$63:N64,""))=0,TRUE,FALSE)),"&lt;&lt;&lt; Enter Additional Bid Proposals Starting Here.  If copying/pasting use PASTE VALUES only.","")</f>
        <v/>
      </c>
    </row>
    <row r="66" spans="2:16" s="360" customFormat="1" ht="15.75" x14ac:dyDescent="0.25">
      <c r="B66" s="553"/>
      <c r="C66" s="599"/>
      <c r="D66" s="601"/>
      <c r="E66" s="606"/>
      <c r="F66" s="603"/>
      <c r="G66" s="604"/>
      <c r="H66" s="606"/>
      <c r="I66" s="752"/>
      <c r="J66" s="753"/>
      <c r="K66" s="753"/>
      <c r="L66" s="754"/>
      <c r="M66" s="563"/>
      <c r="N66" s="607" t="str">
        <f>IF(AND(C66="",IF(((ROW(N66)-63)-COUNTIF(N$63:N65,""))=0,TRUE,FALSE)),"&lt;&lt;&lt; Enter Additional Bid Proposals Starting Here.  If copying/pasting use PASTE VALUES only.","")</f>
        <v/>
      </c>
    </row>
    <row r="67" spans="2:16" s="360" customFormat="1" ht="15.75" x14ac:dyDescent="0.25">
      <c r="B67" s="553"/>
      <c r="C67" s="599"/>
      <c r="D67" s="601"/>
      <c r="E67" s="606"/>
      <c r="F67" s="603"/>
      <c r="G67" s="604"/>
      <c r="H67" s="606"/>
      <c r="I67" s="752"/>
      <c r="J67" s="753"/>
      <c r="K67" s="753"/>
      <c r="L67" s="754"/>
      <c r="M67" s="563"/>
      <c r="N67" s="607" t="str">
        <f>IF(AND(C67="",IF(((ROW(N67)-63)-COUNTIF(N$63:N66,""))=0,TRUE,FALSE)),"&lt;&lt;&lt; Enter Additional Bid Proposals Starting Here.  If copying/pasting use PASTE VALUES only.","")</f>
        <v/>
      </c>
    </row>
    <row r="68" spans="2:16" s="360" customFormat="1" ht="15.75" x14ac:dyDescent="0.25">
      <c r="B68" s="553"/>
      <c r="C68" s="599"/>
      <c r="D68" s="601"/>
      <c r="E68" s="606"/>
      <c r="F68" s="603"/>
      <c r="G68" s="604"/>
      <c r="H68" s="606"/>
      <c r="I68" s="752"/>
      <c r="J68" s="753"/>
      <c r="K68" s="753"/>
      <c r="L68" s="754"/>
      <c r="M68" s="563"/>
      <c r="N68" s="607" t="str">
        <f>IF(AND(C68="",IF(((ROW(N68)-63)-COUNTIF(N$63:N67,""))=0,TRUE,FALSE)),"&lt;&lt;&lt; Enter Additional Bid Proposals Starting Here.  If copying/pasting use PASTE VALUES only.","")</f>
        <v/>
      </c>
    </row>
    <row r="69" spans="2:16" s="360" customFormat="1" ht="15.75" x14ac:dyDescent="0.25">
      <c r="B69" s="553"/>
      <c r="C69" s="599"/>
      <c r="D69" s="601"/>
      <c r="E69" s="606"/>
      <c r="F69" s="603"/>
      <c r="G69" s="604"/>
      <c r="H69" s="606"/>
      <c r="I69" s="752"/>
      <c r="J69" s="753"/>
      <c r="K69" s="753"/>
      <c r="L69" s="754"/>
      <c r="M69" s="563"/>
      <c r="N69" s="607" t="str">
        <f>IF(AND(C69="",IF(((ROW(N69)-63)-COUNTIF(N$63:N68,""))=0,TRUE,FALSE)),"&lt;&lt;&lt; Enter Additional Bid Proposals Starting Here.  If copying/pasting use PASTE VALUES only.","")</f>
        <v/>
      </c>
    </row>
    <row r="70" spans="2:16" s="360" customFormat="1" ht="15.75" x14ac:dyDescent="0.25">
      <c r="B70" s="553"/>
      <c r="C70" s="599"/>
      <c r="D70" s="601"/>
      <c r="E70" s="606"/>
      <c r="F70" s="603"/>
      <c r="G70" s="604"/>
      <c r="H70" s="606"/>
      <c r="I70" s="752"/>
      <c r="J70" s="753"/>
      <c r="K70" s="753"/>
      <c r="L70" s="754"/>
      <c r="M70" s="563"/>
      <c r="N70" s="607" t="str">
        <f>IF(AND(C70="",IF(((ROW(N70)-63)-COUNTIF(N$63:N69,""))=0,TRUE,FALSE)),"&lt;&lt;&lt; Enter Additional Bid Proposals Starting Here.  If copying/pasting use PASTE VALUES only.","")</f>
        <v/>
      </c>
    </row>
    <row r="71" spans="2:16" s="360" customFormat="1" ht="15.75" x14ac:dyDescent="0.25">
      <c r="B71" s="553"/>
      <c r="C71" s="599"/>
      <c r="D71" s="601"/>
      <c r="E71" s="606"/>
      <c r="F71" s="603"/>
      <c r="G71" s="604"/>
      <c r="H71" s="606"/>
      <c r="I71" s="752"/>
      <c r="J71" s="753"/>
      <c r="K71" s="753"/>
      <c r="L71" s="754"/>
      <c r="M71" s="563"/>
      <c r="N71" s="607" t="str">
        <f>IF(AND(C71="",IF(((ROW(N71)-63)-COUNTIF(N$63:N70,""))=0,TRUE,FALSE)),"&lt;&lt;&lt; Enter Additional Bid Proposals Starting Here.  If copying/pasting use PASTE VALUES only.","")</f>
        <v/>
      </c>
    </row>
    <row r="72" spans="2:16" s="360" customFormat="1" ht="15.75" x14ac:dyDescent="0.25">
      <c r="B72" s="553"/>
      <c r="C72" s="559"/>
      <c r="D72" s="559"/>
      <c r="E72" s="559"/>
      <c r="F72" s="559"/>
      <c r="G72" s="559"/>
      <c r="H72" s="559"/>
      <c r="I72" s="559"/>
      <c r="J72" s="559"/>
      <c r="K72" s="559"/>
      <c r="L72" s="559"/>
      <c r="M72" s="563"/>
      <c r="N72" s="361"/>
    </row>
    <row r="73" spans="2:16" ht="15.75" x14ac:dyDescent="0.25">
      <c r="B73" s="553"/>
      <c r="C73" s="224" t="s">
        <v>332</v>
      </c>
      <c r="D73" s="224"/>
      <c r="E73" s="224"/>
      <c r="F73" s="224"/>
      <c r="G73" s="224"/>
      <c r="H73" s="224"/>
      <c r="I73" s="224"/>
      <c r="J73" s="224"/>
      <c r="K73" s="580">
        <f>MAX(G60:G71)</f>
        <v>0</v>
      </c>
      <c r="L73" s="224"/>
      <c r="M73" s="563"/>
      <c r="N73" s="361"/>
      <c r="O73" s="360"/>
      <c r="P73" s="360"/>
    </row>
    <row r="74" spans="2:16" s="360" customFormat="1" ht="15.75" x14ac:dyDescent="0.25">
      <c r="B74" s="553"/>
      <c r="C74" s="268" t="s">
        <v>320</v>
      </c>
      <c r="D74" s="224"/>
      <c r="E74" s="224"/>
      <c r="F74" s="224"/>
      <c r="G74" s="224"/>
      <c r="H74" s="224"/>
      <c r="I74" s="224"/>
      <c r="J74" s="224"/>
      <c r="K74" s="580"/>
      <c r="L74" s="224"/>
      <c r="M74" s="563"/>
      <c r="N74" s="361"/>
    </row>
    <row r="75" spans="2:16" s="360" customFormat="1" ht="15.75" x14ac:dyDescent="0.25">
      <c r="B75" s="553"/>
      <c r="C75" s="224"/>
      <c r="D75" s="224"/>
      <c r="E75" s="224"/>
      <c r="F75" s="224"/>
      <c r="G75" s="224"/>
      <c r="H75" s="224"/>
      <c r="I75" s="224"/>
      <c r="J75" s="224"/>
      <c r="K75" s="580"/>
      <c r="L75" s="224"/>
      <c r="M75" s="563"/>
      <c r="N75" s="361"/>
    </row>
    <row r="76" spans="2:16" s="360" customFormat="1" ht="15.75" x14ac:dyDescent="0.25">
      <c r="B76" s="755"/>
      <c r="C76" s="224" t="s">
        <v>338</v>
      </c>
      <c r="D76" s="224"/>
      <c r="E76" s="224"/>
      <c r="F76" s="224"/>
      <c r="G76" s="224"/>
      <c r="H76" s="224"/>
      <c r="I76" s="224"/>
      <c r="J76" s="224"/>
      <c r="K76" s="756" t="str">
        <f>IF(COUNTIFS(G60:G71,"&gt;=20",G60:G71,"&lt;=200")&gt;0,"Yes","No")</f>
        <v>No</v>
      </c>
      <c r="L76" s="224"/>
      <c r="M76" s="563"/>
      <c r="N76" s="361" t="str">
        <f>IF(K76="No","&lt;&lt;&lt;Each eligible bidder is required to submit at least one Conforming Proposal.","")</f>
        <v>&lt;&lt;&lt;Each eligible bidder is required to submit at least one Conforming Proposal.</v>
      </c>
    </row>
    <row r="77" spans="2:16" s="360" customFormat="1" ht="15.75" x14ac:dyDescent="0.25">
      <c r="B77" s="755"/>
      <c r="C77" s="268" t="s">
        <v>339</v>
      </c>
      <c r="D77" s="224"/>
      <c r="E77" s="224"/>
      <c r="F77" s="224"/>
      <c r="G77" s="224"/>
      <c r="H77" s="224"/>
      <c r="I77" s="224"/>
      <c r="J77" s="224"/>
      <c r="K77" s="580"/>
      <c r="L77" s="224"/>
      <c r="M77" s="563"/>
      <c r="N77" s="361"/>
    </row>
    <row r="78" spans="2:16" s="360" customFormat="1" ht="15.75" x14ac:dyDescent="0.25">
      <c r="B78" s="553"/>
      <c r="C78" s="224"/>
      <c r="D78" s="224"/>
      <c r="E78" s="224"/>
      <c r="F78" s="224"/>
      <c r="G78" s="224"/>
      <c r="H78" s="224"/>
      <c r="I78" s="224"/>
      <c r="J78" s="224"/>
      <c r="K78" s="580"/>
      <c r="L78" s="224"/>
      <c r="M78" s="563"/>
      <c r="N78" s="361"/>
    </row>
    <row r="79" spans="2:16" s="360" customFormat="1" ht="15.75" x14ac:dyDescent="0.25">
      <c r="B79" s="553"/>
      <c r="C79" s="773" t="s">
        <v>282</v>
      </c>
      <c r="D79" s="774"/>
      <c r="E79" s="774"/>
      <c r="F79" s="774"/>
      <c r="G79" s="774"/>
      <c r="H79" s="774"/>
      <c r="I79" s="774"/>
      <c r="J79" s="774"/>
      <c r="K79" s="774"/>
      <c r="L79" s="774"/>
      <c r="M79" s="563"/>
      <c r="N79" s="361"/>
    </row>
    <row r="80" spans="2:16" s="360" customFormat="1" ht="15.75" x14ac:dyDescent="0.25">
      <c r="B80" s="553"/>
      <c r="C80" s="584"/>
      <c r="D80" s="583"/>
      <c r="E80" s="583"/>
      <c r="F80" s="583"/>
      <c r="G80" s="583"/>
      <c r="H80" s="583"/>
      <c r="I80" s="583"/>
      <c r="J80" s="583"/>
      <c r="K80" s="583"/>
      <c r="L80" s="585"/>
      <c r="M80" s="563"/>
      <c r="N80" s="361"/>
    </row>
    <row r="81" spans="2:16" s="360" customFormat="1" ht="15.75" x14ac:dyDescent="0.25">
      <c r="B81" s="553"/>
      <c r="C81" s="586" t="s">
        <v>337</v>
      </c>
      <c r="D81" s="224"/>
      <c r="E81" s="224"/>
      <c r="F81" s="224"/>
      <c r="G81" s="224"/>
      <c r="H81" s="224"/>
      <c r="I81" s="224"/>
      <c r="J81" s="224"/>
      <c r="K81" s="581">
        <f>IF(K73&lt;=20,25000,IF(K73&gt;95,100000,(25000+(K73-20)*1000)))</f>
        <v>25000</v>
      </c>
      <c r="L81" s="587"/>
      <c r="M81" s="563"/>
      <c r="N81" s="361"/>
    </row>
    <row r="82" spans="2:16" s="360" customFormat="1" ht="15.75" x14ac:dyDescent="0.25">
      <c r="B82" s="553"/>
      <c r="C82" s="586"/>
      <c r="D82" s="224"/>
      <c r="E82" s="224"/>
      <c r="F82" s="224"/>
      <c r="G82" s="224"/>
      <c r="H82" s="224"/>
      <c r="I82" s="224"/>
      <c r="J82" s="224"/>
      <c r="K82" s="224"/>
      <c r="L82" s="587"/>
      <c r="M82" s="563"/>
      <c r="N82" s="361"/>
    </row>
    <row r="83" spans="2:16" s="360" customFormat="1" ht="15.75" x14ac:dyDescent="0.25">
      <c r="B83" s="553"/>
      <c r="C83" s="586" t="s">
        <v>279</v>
      </c>
      <c r="D83" s="224"/>
      <c r="E83" s="224"/>
      <c r="F83" s="224"/>
      <c r="G83" s="224"/>
      <c r="H83" s="593">
        <f>COUNT(G60:G71)-1</f>
        <v>0</v>
      </c>
      <c r="I83" s="594" t="s">
        <v>281</v>
      </c>
      <c r="J83" s="224"/>
      <c r="K83" s="581">
        <f>(COUNT(G60:G71)-1)*25000</f>
        <v>0</v>
      </c>
      <c r="L83" s="587"/>
      <c r="M83" s="563"/>
      <c r="N83" s="361"/>
    </row>
    <row r="84" spans="2:16" s="360" customFormat="1" ht="15.75" x14ac:dyDescent="0.25">
      <c r="B84" s="553"/>
      <c r="C84" s="588"/>
      <c r="D84" s="582"/>
      <c r="E84" s="582"/>
      <c r="F84" s="582"/>
      <c r="G84" s="582"/>
      <c r="H84" s="582"/>
      <c r="I84" s="582"/>
      <c r="J84" s="582"/>
      <c r="K84" s="582"/>
      <c r="L84" s="589"/>
      <c r="M84" s="563"/>
      <c r="N84" s="361"/>
    </row>
    <row r="85" spans="2:16" s="360" customFormat="1" ht="15.75" x14ac:dyDescent="0.25">
      <c r="B85" s="553"/>
      <c r="C85" s="584"/>
      <c r="D85" s="583"/>
      <c r="E85" s="583"/>
      <c r="F85" s="583"/>
      <c r="G85" s="583"/>
      <c r="H85" s="583"/>
      <c r="I85" s="583"/>
      <c r="J85" s="583"/>
      <c r="K85" s="583"/>
      <c r="L85" s="585"/>
      <c r="M85" s="563"/>
      <c r="N85" s="361"/>
    </row>
    <row r="86" spans="2:16" s="360" customFormat="1" ht="15.75" x14ac:dyDescent="0.25">
      <c r="B86" s="553"/>
      <c r="C86" s="586" t="s">
        <v>280</v>
      </c>
      <c r="D86" s="224"/>
      <c r="E86" s="224"/>
      <c r="F86" s="224"/>
      <c r="G86" s="224"/>
      <c r="H86" s="224"/>
      <c r="I86" s="224"/>
      <c r="J86" s="224"/>
      <c r="K86" s="597">
        <f>IF(K57="Yes","Will be included on Primary Bid Fee Summary",K81+K83)</f>
        <v>25000</v>
      </c>
      <c r="L86" s="587"/>
      <c r="M86" s="563"/>
      <c r="N86" s="361"/>
    </row>
    <row r="87" spans="2:16" s="360" customFormat="1" ht="15.75" x14ac:dyDescent="0.25">
      <c r="B87" s="553"/>
      <c r="C87" s="588"/>
      <c r="D87" s="582"/>
      <c r="E87" s="582"/>
      <c r="F87" s="582"/>
      <c r="G87" s="582"/>
      <c r="H87" s="582"/>
      <c r="I87" s="582"/>
      <c r="J87" s="582"/>
      <c r="K87" s="590"/>
      <c r="L87" s="589"/>
      <c r="M87" s="563"/>
      <c r="N87" s="361"/>
    </row>
    <row r="88" spans="2:16" s="360" customFormat="1" ht="15.75" x14ac:dyDescent="0.25">
      <c r="B88" s="553"/>
      <c r="C88" s="224"/>
      <c r="D88" s="224"/>
      <c r="E88" s="224"/>
      <c r="F88" s="224"/>
      <c r="G88" s="224"/>
      <c r="H88" s="224"/>
      <c r="I88" s="224"/>
      <c r="J88" s="224"/>
      <c r="K88" s="558"/>
      <c r="L88" s="224"/>
      <c r="M88" s="563"/>
      <c r="N88" s="361"/>
    </row>
    <row r="89" spans="2:16" s="360" customFormat="1" ht="15.75" x14ac:dyDescent="0.25">
      <c r="B89" s="553"/>
      <c r="C89" s="224"/>
      <c r="D89" s="224"/>
      <c r="E89" s="224"/>
      <c r="F89" s="224"/>
      <c r="G89" s="224"/>
      <c r="H89" s="224"/>
      <c r="I89" s="224"/>
      <c r="J89" s="224"/>
      <c r="K89" s="558"/>
      <c r="L89" s="224"/>
      <c r="M89" s="563"/>
      <c r="N89" s="361"/>
    </row>
    <row r="90" spans="2:16" ht="16.5" thickBot="1" x14ac:dyDescent="0.3">
      <c r="B90" s="591"/>
      <c r="C90" s="250"/>
      <c r="D90" s="250"/>
      <c r="E90" s="250"/>
      <c r="F90" s="250"/>
      <c r="G90" s="250"/>
      <c r="H90" s="250"/>
      <c r="I90" s="250"/>
      <c r="J90" s="250"/>
      <c r="K90" s="250"/>
      <c r="L90" s="250"/>
      <c r="M90" s="592"/>
      <c r="N90" s="361"/>
      <c r="O90" s="360"/>
      <c r="P90" s="360"/>
    </row>
  </sheetData>
  <sheetProtection password="F539" sheet="1" objects="1" scenarios="1"/>
  <mergeCells count="45">
    <mergeCell ref="G31:L31"/>
    <mergeCell ref="G32:L32"/>
    <mergeCell ref="C27:L27"/>
    <mergeCell ref="C28:F28"/>
    <mergeCell ref="G28:L28"/>
    <mergeCell ref="G29:L29"/>
    <mergeCell ref="G30:L30"/>
    <mergeCell ref="C29:F30"/>
    <mergeCell ref="G34:L34"/>
    <mergeCell ref="G35:L35"/>
    <mergeCell ref="C34:F34"/>
    <mergeCell ref="C35:F35"/>
    <mergeCell ref="B3:M3"/>
    <mergeCell ref="B4:M4"/>
    <mergeCell ref="B5:M5"/>
    <mergeCell ref="B6:M6"/>
    <mergeCell ref="B7:M7"/>
    <mergeCell ref="G9:L9"/>
    <mergeCell ref="G11:L11"/>
    <mergeCell ref="C18:L18"/>
    <mergeCell ref="C16:L16"/>
    <mergeCell ref="G15:L15"/>
    <mergeCell ref="G13:L13"/>
    <mergeCell ref="C31:F32"/>
    <mergeCell ref="G39:L39"/>
    <mergeCell ref="C37:F37"/>
    <mergeCell ref="G37:L37"/>
    <mergeCell ref="C36:F36"/>
    <mergeCell ref="G36:L36"/>
    <mergeCell ref="C25:L25"/>
    <mergeCell ref="C55:L55"/>
    <mergeCell ref="C79:L79"/>
    <mergeCell ref="C58:L58"/>
    <mergeCell ref="B46:M46"/>
    <mergeCell ref="B47:M47"/>
    <mergeCell ref="G49:L49"/>
    <mergeCell ref="G53:L53"/>
    <mergeCell ref="G51:L51"/>
    <mergeCell ref="G40:L40"/>
    <mergeCell ref="G41:L41"/>
    <mergeCell ref="G42:L42"/>
    <mergeCell ref="C39:F39"/>
    <mergeCell ref="C40:F40"/>
    <mergeCell ref="C41:F41"/>
    <mergeCell ref="C42:F42"/>
  </mergeCells>
  <conditionalFormatting sqref="G9:L9">
    <cfRule type="cellIs" dxfId="208" priority="6" operator="equal">
      <formula>""</formula>
    </cfRule>
  </conditionalFormatting>
  <conditionalFormatting sqref="G11:L11">
    <cfRule type="cellIs" dxfId="207" priority="5" operator="equal">
      <formula>""</formula>
    </cfRule>
  </conditionalFormatting>
  <conditionalFormatting sqref="G28:L28">
    <cfRule type="cellIs" dxfId="206" priority="4" operator="equal">
      <formula>""</formula>
    </cfRule>
  </conditionalFormatting>
  <conditionalFormatting sqref="G49:L49">
    <cfRule type="cellIs" dxfId="205" priority="3" operator="equal">
      <formula>""</formula>
    </cfRule>
  </conditionalFormatting>
  <conditionalFormatting sqref="G53:L53">
    <cfRule type="cellIs" dxfId="204" priority="2" operator="equal">
      <formula>""</formula>
    </cfRule>
  </conditionalFormatting>
  <conditionalFormatting sqref="G51:L51">
    <cfRule type="cellIs" dxfId="203" priority="1" operator="equal">
      <formula>""</formula>
    </cfRule>
  </conditionalFormatting>
  <dataValidations xWindow="678" yWindow="625" count="4">
    <dataValidation type="list" allowBlank="1" showInputMessage="1" showErrorMessage="1" sqref="K57">
      <formula1>"Yes,No"</formula1>
    </dataValidation>
    <dataValidation type="list" allowBlank="1" showInputMessage="1" promptTitle="Enter Term" prompt="Selection between 10 and 15 years.  You may also enter a value.  Term may be greater than 15 years, upon approval of the PUC." sqref="K22:K24">
      <formula1>"10,11,12,13,14,15"</formula1>
    </dataValidation>
    <dataValidation type="list" allowBlank="1" showInputMessage="1" showErrorMessage="1" promptTitle="Pricing Option" prompt="Per Section 2.2.4.2.1 the options are (a) levelized fixed price for energy + RECs, (b) escalating fixed pricing for energy + RECs, or (c) indexed pricing for energy, at or below LMP, with levelized or escalating REC pricing.  Pricing entry in Part V1. " sqref="I22:I24">
      <formula1>"Levelized, Escalating, Indexed"</formula1>
    </dataValidation>
    <dataValidation type="list" allowBlank="1" showInputMessage="1" showErrorMessage="1" promptTitle="Resource Type" prompt="Select the project generation resource type from the list provided." sqref="G13:L13">
      <formula1>"Solar,Land Based Wind,Off Shore Wind,Small Hydropower,Landfill Gas,Anaerobic Digestion,Other Biomass,Geothermal,Fuel Cells"</formula1>
    </dataValidation>
  </dataValidations>
  <printOptions horizontalCentered="1" verticalCentered="1"/>
  <pageMargins left="0.75" right="0.5" top="0.5" bottom="0.5" header="0.3" footer="0.3"/>
  <pageSetup scale="98" orientation="portrait" r:id="rId1"/>
  <ignoredErrors>
    <ignoredError sqref="G9" unlockedFormula="1"/>
  </ignoredErrors>
  <extLst>
    <ext xmlns:x14="http://schemas.microsoft.com/office/spreadsheetml/2009/9/main" uri="{CCE6A557-97BC-4b89-ADB6-D9C93CAAB3DF}">
      <x14:dataValidations xmlns:xm="http://schemas.microsoft.com/office/excel/2006/main" xWindow="678" yWindow="625" count="1">
        <x14:dataValidation type="list" allowBlank="1" showInputMessage="1" showErrorMessage="1" promptTitle="Project Status" prompt="Refer to Section 2.2.2.2 of the RFP for definition of Eligible Facilities.">
          <x14:formula1>
            <xm:f>Tables!$B$20:$B$21</xm:f>
          </x14:formula1>
          <xm:sqref>G15:L15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B1:AA70"/>
  <sheetViews>
    <sheetView showGridLines="0" zoomScaleNormal="100" workbookViewId="0"/>
  </sheetViews>
  <sheetFormatPr defaultColWidth="9.140625" defaultRowHeight="15" x14ac:dyDescent="0.25"/>
  <cols>
    <col min="1" max="1" width="3.42578125" style="213" customWidth="1"/>
    <col min="2" max="2" width="5.42578125" style="213" customWidth="1"/>
    <col min="3" max="3" width="9.140625" style="213" customWidth="1"/>
    <col min="4" max="4" width="10.85546875" style="213" customWidth="1"/>
    <col min="5" max="5" width="9.140625" style="213" customWidth="1"/>
    <col min="6" max="6" width="6.28515625" style="213" customWidth="1"/>
    <col min="7" max="7" width="9.140625" style="213" customWidth="1"/>
    <col min="8" max="8" width="6.42578125" style="213" customWidth="1"/>
    <col min="9" max="10" width="13.140625" style="213" customWidth="1"/>
    <col min="11" max="11" width="8.140625" style="213" customWidth="1"/>
    <col min="12" max="12" width="3.85546875" style="213" customWidth="1"/>
    <col min="13" max="13" width="10.140625" style="213" bestFit="1" customWidth="1"/>
    <col min="14" max="22" width="9.140625" style="213"/>
    <col min="23" max="23" width="26.140625" style="213" bestFit="1" customWidth="1"/>
    <col min="24" max="16384" width="9.140625" style="213"/>
  </cols>
  <sheetData>
    <row r="1" spans="2:27" s="232" customFormat="1" ht="15.75" thickBot="1" x14ac:dyDescent="0.3"/>
    <row r="2" spans="2:27" s="232" customFormat="1" x14ac:dyDescent="0.25">
      <c r="B2" s="230" t="str">
        <f>"Version: " &amp; Version</f>
        <v>Version: 09/04/2018</v>
      </c>
      <c r="C2" s="231"/>
      <c r="D2" s="231"/>
      <c r="E2" s="231"/>
      <c r="F2" s="231"/>
      <c r="G2" s="231"/>
      <c r="H2" s="231"/>
      <c r="I2" s="231"/>
      <c r="J2" s="231"/>
      <c r="K2" s="231"/>
      <c r="L2" s="281"/>
    </row>
    <row r="3" spans="2:27" s="232" customFormat="1" ht="15.75" x14ac:dyDescent="0.25">
      <c r="B3" s="758" t="s">
        <v>53</v>
      </c>
      <c r="C3" s="759"/>
      <c r="D3" s="759"/>
      <c r="E3" s="759"/>
      <c r="F3" s="759"/>
      <c r="G3" s="759"/>
      <c r="H3" s="759"/>
      <c r="I3" s="759"/>
      <c r="J3" s="759"/>
      <c r="K3" s="759"/>
      <c r="L3" s="760"/>
    </row>
    <row r="4" spans="2:27" s="232" customFormat="1" ht="15.75" x14ac:dyDescent="0.25">
      <c r="B4" s="758" t="s">
        <v>197</v>
      </c>
      <c r="C4" s="759"/>
      <c r="D4" s="759"/>
      <c r="E4" s="759"/>
      <c r="F4" s="759"/>
      <c r="G4" s="759"/>
      <c r="H4" s="759"/>
      <c r="I4" s="759"/>
      <c r="J4" s="759"/>
      <c r="K4" s="759"/>
      <c r="L4" s="760"/>
    </row>
    <row r="5" spans="2:27" s="232" customFormat="1" ht="15.75" x14ac:dyDescent="0.25">
      <c r="B5" s="758"/>
      <c r="C5" s="759"/>
      <c r="D5" s="759"/>
      <c r="E5" s="759"/>
      <c r="F5" s="759"/>
      <c r="G5" s="759"/>
      <c r="H5" s="759"/>
      <c r="I5" s="759"/>
      <c r="J5" s="759"/>
      <c r="K5" s="759"/>
      <c r="L5" s="760"/>
      <c r="Q5" s="357"/>
      <c r="R5" s="357"/>
      <c r="S5" s="357"/>
      <c r="T5" s="357"/>
      <c r="U5" s="357"/>
      <c r="V5" s="357"/>
      <c r="W5" s="357"/>
      <c r="X5" s="357"/>
      <c r="Y5" s="357"/>
      <c r="Z5" s="357"/>
      <c r="AA5" s="357"/>
    </row>
    <row r="6" spans="2:27" s="232" customFormat="1" ht="15.75" x14ac:dyDescent="0.25">
      <c r="B6" s="758" t="str">
        <f>'Part I'!$B$6</f>
        <v>For Long Term Contract Proposals Under Long-Term Contracting Standard</v>
      </c>
      <c r="C6" s="759"/>
      <c r="D6" s="759"/>
      <c r="E6" s="759"/>
      <c r="F6" s="759"/>
      <c r="G6" s="759"/>
      <c r="H6" s="759"/>
      <c r="I6" s="759"/>
      <c r="J6" s="759"/>
      <c r="K6" s="759"/>
      <c r="L6" s="760"/>
    </row>
    <row r="7" spans="2:27" s="232" customFormat="1" ht="15.75" x14ac:dyDescent="0.25">
      <c r="B7" s="758"/>
      <c r="C7" s="759"/>
      <c r="D7" s="759"/>
      <c r="E7" s="759"/>
      <c r="F7" s="759"/>
      <c r="G7" s="759"/>
      <c r="H7" s="759"/>
      <c r="I7" s="759"/>
      <c r="J7" s="759"/>
      <c r="K7" s="759"/>
      <c r="L7" s="760"/>
    </row>
    <row r="8" spans="2:27" s="232" customFormat="1" ht="15.75" x14ac:dyDescent="0.25">
      <c r="B8" s="278"/>
      <c r="C8" s="279"/>
      <c r="D8" s="279"/>
      <c r="E8" s="279"/>
      <c r="F8" s="279"/>
      <c r="G8" s="279"/>
      <c r="H8" s="279"/>
      <c r="I8" s="279"/>
      <c r="J8" s="279"/>
      <c r="K8" s="279"/>
      <c r="L8" s="280"/>
    </row>
    <row r="9" spans="2:27" ht="21.75" customHeight="1" x14ac:dyDescent="0.25">
      <c r="B9" s="257"/>
      <c r="C9" s="227" t="s">
        <v>127</v>
      </c>
      <c r="D9" s="227"/>
      <c r="E9" s="779" t="str">
        <f>IF(ProjName&lt;&gt;"",ProjName,"")</f>
        <v/>
      </c>
      <c r="F9" s="779"/>
      <c r="G9" s="779"/>
      <c r="H9" s="779"/>
      <c r="I9" s="779"/>
      <c r="J9" s="779"/>
      <c r="K9" s="227"/>
      <c r="L9" s="258"/>
      <c r="M9" s="223" t="str">
        <f>IF(E9="","&lt;&lt;&lt; Enter Information in Part III","")</f>
        <v>&lt;&lt;&lt; Enter Information in Part III</v>
      </c>
    </row>
    <row r="10" spans="2:27" ht="15" customHeight="1" x14ac:dyDescent="0.25">
      <c r="B10" s="822"/>
      <c r="C10" s="823"/>
      <c r="D10" s="823"/>
      <c r="E10" s="823"/>
      <c r="F10" s="823"/>
      <c r="G10" s="823"/>
      <c r="H10" s="823"/>
      <c r="I10" s="823"/>
      <c r="J10" s="823"/>
      <c r="K10" s="823"/>
      <c r="L10" s="824"/>
    </row>
    <row r="11" spans="2:27" ht="15" customHeight="1" x14ac:dyDescent="0.25">
      <c r="B11" s="259"/>
      <c r="C11" s="261" t="s">
        <v>33</v>
      </c>
      <c r="D11" s="282"/>
      <c r="E11" s="779" t="str">
        <f>IF(ResType="","",ResType)</f>
        <v/>
      </c>
      <c r="F11" s="779"/>
      <c r="G11" s="779"/>
      <c r="H11" s="779"/>
      <c r="I11" s="779"/>
      <c r="J11" s="779"/>
      <c r="K11" s="282"/>
      <c r="L11" s="260"/>
      <c r="M11" s="290" t="str">
        <f>IF(E11="","&lt;&lt;&lt; Enter Information in Part III","")</f>
        <v>&lt;&lt;&lt; Enter Information in Part III</v>
      </c>
    </row>
    <row r="12" spans="2:27" ht="15" customHeight="1" x14ac:dyDescent="0.25">
      <c r="B12" s="259"/>
      <c r="C12" s="261"/>
      <c r="D12" s="282"/>
      <c r="E12" s="274"/>
      <c r="F12" s="274"/>
      <c r="G12" s="274"/>
      <c r="H12" s="274"/>
      <c r="I12" s="274"/>
      <c r="J12" s="274"/>
      <c r="K12" s="282"/>
      <c r="L12" s="260"/>
    </row>
    <row r="13" spans="2:27" ht="15" customHeight="1" x14ac:dyDescent="0.25">
      <c r="B13" s="259"/>
      <c r="C13" s="261" t="s">
        <v>132</v>
      </c>
      <c r="D13" s="282"/>
      <c r="E13" s="764"/>
      <c r="F13" s="764"/>
      <c r="G13" s="764"/>
      <c r="H13" s="764"/>
      <c r="I13" s="764"/>
      <c r="J13" s="764"/>
      <c r="K13" s="282"/>
      <c r="L13" s="260"/>
      <c r="M13" s="223" t="str">
        <f>IF(E13="","&lt;&lt;&lt; Required Information","")</f>
        <v>&lt;&lt;&lt; Required Information</v>
      </c>
    </row>
    <row r="14" spans="2:27" ht="47.25" customHeight="1" x14ac:dyDescent="0.25">
      <c r="B14" s="254"/>
      <c r="C14" s="42"/>
      <c r="D14" s="830" t="str">
        <f>IF(StorIncl="Yes","Projects Paired and Co-Located with Energy Storage must fill out the 'Part V (with Storage)' tab, for Generation and Storage charging/discharging schedules.  Also, complete Section Part IV (b) below.","")</f>
        <v/>
      </c>
      <c r="E14" s="831"/>
      <c r="F14" s="831"/>
      <c r="G14" s="831"/>
      <c r="H14" s="831"/>
      <c r="I14" s="831"/>
      <c r="J14" s="831"/>
      <c r="K14" s="831"/>
      <c r="L14" s="255"/>
      <c r="M14" s="223"/>
    </row>
    <row r="15" spans="2:27" ht="15" customHeight="1" x14ac:dyDescent="0.25">
      <c r="B15" s="264"/>
      <c r="C15" s="829" t="str">
        <f>IF(ProjStatus=Tables!$B$21,"For a Proposed Expansion of an Existing Project, capacities and quantities should be limited to the offered expansion.","")</f>
        <v/>
      </c>
      <c r="D15" s="829"/>
      <c r="E15" s="829"/>
      <c r="F15" s="829"/>
      <c r="G15" s="829"/>
      <c r="H15" s="829"/>
      <c r="I15" s="829"/>
      <c r="J15" s="829"/>
      <c r="K15" s="829"/>
      <c r="L15" s="265"/>
      <c r="T15" s="358"/>
      <c r="U15" s="358"/>
      <c r="V15" s="358"/>
      <c r="W15" s="358"/>
    </row>
    <row r="16" spans="2:27" ht="15.75" x14ac:dyDescent="0.25">
      <c r="B16" s="251"/>
      <c r="C16" s="825" t="s">
        <v>48</v>
      </c>
      <c r="D16" s="826"/>
      <c r="E16" s="826"/>
      <c r="F16" s="826"/>
      <c r="G16" s="826"/>
      <c r="H16" s="827"/>
      <c r="I16" s="828"/>
      <c r="J16" s="228"/>
      <c r="K16" s="226"/>
      <c r="L16" s="252"/>
      <c r="M16" s="223" t="str">
        <f>IF(H16="","&lt;&lt;&lt; Required Information","")</f>
        <v>&lt;&lt;&lt; Required Information</v>
      </c>
    </row>
    <row r="17" spans="2:19" ht="31.9" customHeight="1" x14ac:dyDescent="0.25">
      <c r="B17" s="251"/>
      <c r="C17" s="356" t="s">
        <v>198</v>
      </c>
      <c r="D17" s="355"/>
      <c r="E17" s="355"/>
      <c r="F17" s="355"/>
      <c r="G17" s="355"/>
      <c r="H17" s="355"/>
      <c r="I17" s="355"/>
      <c r="J17" s="263"/>
      <c r="K17" s="226"/>
      <c r="L17" s="252"/>
      <c r="M17" s="223"/>
      <c r="N17" s="235"/>
    </row>
    <row r="18" spans="2:19" ht="42.75" customHeight="1" x14ac:dyDescent="0.25">
      <c r="B18" s="251"/>
      <c r="C18" s="832" t="s">
        <v>38</v>
      </c>
      <c r="D18" s="833"/>
      <c r="E18" s="833"/>
      <c r="F18" s="833"/>
      <c r="G18" s="833"/>
      <c r="H18" s="833"/>
      <c r="I18" s="834"/>
      <c r="J18" s="835">
        <f>MAX(TestStDate,IF(DAY(TestStDate)&gt;1,DATE(YEAR(TestStDate),MONTH(TestStDate)+1,1),TestStDate))</f>
        <v>43831</v>
      </c>
      <c r="K18" s="836"/>
      <c r="L18" s="252"/>
      <c r="M18" s="223"/>
    </row>
    <row r="19" spans="2:19" ht="15.75" x14ac:dyDescent="0.25">
      <c r="B19" s="251"/>
      <c r="C19" s="222"/>
      <c r="D19" s="225"/>
      <c r="E19" s="224"/>
      <c r="F19" s="229"/>
      <c r="G19" s="229"/>
      <c r="H19" s="236"/>
      <c r="I19" s="229"/>
      <c r="J19" s="237"/>
      <c r="K19" s="226"/>
      <c r="L19" s="252"/>
    </row>
    <row r="20" spans="2:19" ht="15.75" x14ac:dyDescent="0.25">
      <c r="B20" s="251"/>
      <c r="C20" s="222" t="s">
        <v>321</v>
      </c>
      <c r="D20" s="222"/>
      <c r="E20" s="222"/>
      <c r="F20" s="222"/>
      <c r="G20" s="222"/>
      <c r="H20" s="222"/>
      <c r="I20" s="222"/>
      <c r="J20" s="275"/>
      <c r="K20" s="222" t="s">
        <v>31</v>
      </c>
      <c r="L20" s="252"/>
      <c r="M20" s="223" t="str">
        <f>IF(J20="","&lt;&lt;&lt; Required Information","")</f>
        <v>&lt;&lt;&lt; Required Information</v>
      </c>
    </row>
    <row r="21" spans="2:19" s="477" customFormat="1" ht="27" customHeight="1" x14ac:dyDescent="0.25">
      <c r="B21" s="683"/>
      <c r="C21" s="854" t="s">
        <v>153</v>
      </c>
      <c r="D21" s="854"/>
      <c r="E21" s="854"/>
      <c r="F21" s="854"/>
      <c r="G21" s="854"/>
      <c r="H21" s="854"/>
      <c r="I21" s="218"/>
      <c r="J21" s="685"/>
      <c r="K21" s="276" t="s">
        <v>52</v>
      </c>
      <c r="L21" s="252"/>
      <c r="M21" s="223" t="str">
        <f>IF(J21="","&lt;&lt;&lt; Required Information","")</f>
        <v>&lt;&lt;&lt; Required Information</v>
      </c>
    </row>
    <row r="22" spans="2:19" ht="27" customHeight="1" x14ac:dyDescent="0.25">
      <c r="B22" s="251"/>
      <c r="C22" s="262" t="str">
        <f>IF(StorIncl="Yes","Capacity Factor of Generating Project (from Part V (with Storage))","Capacity Factor of Generating Project (from Part V)")</f>
        <v>Capacity Factor of Generating Project (from Part V)</v>
      </c>
      <c r="D22" s="222"/>
      <c r="E22" s="222"/>
      <c r="F22" s="222"/>
      <c r="G22" s="222"/>
      <c r="H22" s="222"/>
      <c r="I22" s="222"/>
      <c r="J22" s="684">
        <f>IF(AND(ISERROR(GenCF),ISERROR(GenCF_preStrg)),"",IF(StorIncl="Yes",GenCF_preStrg*100,GenCF*100))</f>
        <v>0</v>
      </c>
      <c r="K22" s="276" t="s">
        <v>40</v>
      </c>
      <c r="L22" s="252"/>
      <c r="M22" s="290" t="str">
        <f>IF(AND(J22=0,J21&lt;&gt;""),IF(StorIncl="Yes","&lt;&lt;&lt; The Capacity Factor will be calculated based on the Production Data provided in Part V(with Storage).","&lt;&lt;&lt; The Capacity Factor will be calculated based on the Production Data provided in Part V."),"")</f>
        <v/>
      </c>
    </row>
    <row r="23" spans="2:19" ht="15.75" x14ac:dyDescent="0.25">
      <c r="B23" s="251"/>
      <c r="C23" s="222"/>
      <c r="D23" s="225"/>
      <c r="E23" s="224"/>
      <c r="F23" s="229"/>
      <c r="G23" s="229"/>
      <c r="H23" s="236"/>
      <c r="I23" s="229"/>
      <c r="J23" s="420"/>
      <c r="K23" s="226"/>
      <c r="L23" s="252"/>
      <c r="R23" s="477"/>
    </row>
    <row r="24" spans="2:19" s="370" customFormat="1" ht="15.75" x14ac:dyDescent="0.25">
      <c r="B24" s="382"/>
      <c r="C24" s="371" t="s">
        <v>242</v>
      </c>
      <c r="D24" s="225"/>
      <c r="E24" s="224"/>
      <c r="F24" s="229"/>
      <c r="G24" s="229"/>
      <c r="H24" s="236"/>
      <c r="I24" s="229"/>
      <c r="J24" s="421">
        <f>IF(StorIncl="Yes",Biennial_DR_wStrg,Biennial_DR)</f>
        <v>0</v>
      </c>
      <c r="K24" s="227" t="s">
        <v>244</v>
      </c>
      <c r="L24" s="383"/>
    </row>
    <row r="25" spans="2:19" s="370" customFormat="1" ht="15.75" x14ac:dyDescent="0.25">
      <c r="B25" s="382"/>
      <c r="C25" s="268" t="s">
        <v>245</v>
      </c>
      <c r="D25" s="225"/>
      <c r="E25" s="224"/>
      <c r="F25" s="229"/>
      <c r="G25" s="229"/>
      <c r="H25" s="236"/>
      <c r="I25" s="229"/>
      <c r="J25" s="422"/>
      <c r="K25" s="227"/>
      <c r="L25" s="383"/>
    </row>
    <row r="26" spans="2:19" s="370" customFormat="1" ht="15.75" x14ac:dyDescent="0.25">
      <c r="B26" s="382"/>
      <c r="C26" s="371"/>
      <c r="D26" s="225"/>
      <c r="E26" s="224"/>
      <c r="F26" s="229"/>
      <c r="G26" s="229"/>
      <c r="H26" s="236"/>
      <c r="I26" s="229"/>
      <c r="J26" s="266"/>
      <c r="K26" s="226"/>
      <c r="L26" s="383"/>
    </row>
    <row r="27" spans="2:19" ht="15.75" customHeight="1" x14ac:dyDescent="0.25">
      <c r="B27" s="251"/>
      <c r="C27" s="854" t="s">
        <v>152</v>
      </c>
      <c r="D27" s="854"/>
      <c r="E27" s="854"/>
      <c r="F27" s="854"/>
      <c r="G27" s="854"/>
      <c r="H27" s="854"/>
      <c r="I27" s="233"/>
      <c r="J27" s="686" t="str">
        <f>IF(AND(CapNet&lt;&gt;"",CntMax&lt;&gt;""),(CntMax/CapNet)*100,"")</f>
        <v/>
      </c>
      <c r="K27" s="276" t="s">
        <v>40</v>
      </c>
      <c r="L27" s="252"/>
      <c r="M27" s="290" t="str">
        <f>IF(AND(J27&lt;&gt;"",J27&lt;&gt;100),IF(StorIncl="Yes","&lt;&lt;&lt; For Part V(with Storage) enter production data for only the Buyers' Entitlement of the Eligible Facility.","&lt;&lt;&lt; For Part V enter production data for only the Buyers' Entitlement of the Eligible Facility."),"")</f>
        <v/>
      </c>
    </row>
    <row r="28" spans="2:19" ht="15.75" x14ac:dyDescent="0.25">
      <c r="B28" s="251"/>
      <c r="C28" s="268" t="s">
        <v>322</v>
      </c>
      <c r="D28" s="283"/>
      <c r="E28" s="283"/>
      <c r="F28" s="283"/>
      <c r="G28" s="283"/>
      <c r="H28" s="283"/>
      <c r="I28" s="233"/>
      <c r="J28" s="276"/>
      <c r="K28" s="224"/>
      <c r="L28" s="252"/>
    </row>
    <row r="29" spans="2:19" ht="15.75" customHeight="1" x14ac:dyDescent="0.25">
      <c r="B29" s="251"/>
      <c r="C29" s="222"/>
      <c r="D29" s="222"/>
      <c r="E29" s="222"/>
      <c r="F29" s="222"/>
      <c r="G29" s="222"/>
      <c r="H29" s="222"/>
      <c r="I29" s="222"/>
      <c r="J29" s="276"/>
      <c r="K29" s="224"/>
      <c r="L29" s="252"/>
      <c r="M29" s="239"/>
      <c r="N29" s="240"/>
      <c r="O29" s="240"/>
      <c r="P29" s="240"/>
      <c r="Q29" s="240"/>
      <c r="R29" s="240"/>
      <c r="S29" s="241"/>
    </row>
    <row r="30" spans="2:19" ht="30.75" customHeight="1" x14ac:dyDescent="0.25">
      <c r="B30" s="251"/>
      <c r="C30" s="837" t="s">
        <v>125</v>
      </c>
      <c r="D30" s="837"/>
      <c r="E30" s="837"/>
      <c r="F30" s="837"/>
      <c r="G30" s="837"/>
      <c r="H30" s="837"/>
      <c r="I30" s="229"/>
      <c r="J30" s="277"/>
      <c r="K30" s="227"/>
      <c r="L30" s="252"/>
    </row>
    <row r="31" spans="2:19" ht="15.75" customHeight="1" x14ac:dyDescent="0.25">
      <c r="B31" s="251"/>
      <c r="C31" s="837"/>
      <c r="D31" s="837"/>
      <c r="E31" s="837"/>
      <c r="F31" s="837"/>
      <c r="G31" s="837"/>
      <c r="H31" s="837"/>
      <c r="I31" s="229"/>
      <c r="J31" s="330"/>
      <c r="K31" s="227"/>
      <c r="L31" s="252"/>
      <c r="M31" s="223" t="str">
        <f t="shared" ref="M31" si="0">IF(J31="","&lt;&lt;&lt; Required Information","")</f>
        <v>&lt;&lt;&lt; Required Information</v>
      </c>
    </row>
    <row r="32" spans="2:19" ht="9" customHeight="1" x14ac:dyDescent="0.25">
      <c r="B32" s="251"/>
      <c r="C32" s="253"/>
      <c r="D32" s="253"/>
      <c r="E32" s="253"/>
      <c r="F32" s="253"/>
      <c r="G32" s="253"/>
      <c r="H32" s="253"/>
      <c r="I32" s="229"/>
      <c r="J32" s="277"/>
      <c r="K32" s="227"/>
      <c r="L32" s="252"/>
    </row>
    <row r="33" spans="2:13" ht="15.75" customHeight="1" x14ac:dyDescent="0.25">
      <c r="B33" s="251"/>
      <c r="C33" s="270" t="s">
        <v>126</v>
      </c>
      <c r="D33" s="271"/>
      <c r="E33" s="271"/>
      <c r="F33" s="271"/>
      <c r="G33" s="271"/>
      <c r="H33" s="271"/>
      <c r="I33" s="227"/>
      <c r="J33" s="330"/>
      <c r="K33" s="277" t="s">
        <v>40</v>
      </c>
      <c r="L33" s="252"/>
      <c r="M33" s="223" t="str">
        <f>IF(AND(PctAdj&lt;&gt;"",J33=""),"&lt;&lt;&lt; Required Information","")</f>
        <v/>
      </c>
    </row>
    <row r="34" spans="2:13" ht="15.75" customHeight="1" x14ac:dyDescent="0.25">
      <c r="B34" s="251"/>
      <c r="C34" s="272" t="s">
        <v>151</v>
      </c>
      <c r="D34" s="271"/>
      <c r="E34" s="271"/>
      <c r="F34" s="271"/>
      <c r="G34" s="271"/>
      <c r="H34" s="271"/>
      <c r="I34" s="227"/>
      <c r="J34" s="331"/>
      <c r="K34" s="277"/>
      <c r="L34" s="252"/>
      <c r="M34" s="223"/>
    </row>
    <row r="35" spans="2:13" ht="15.75" customHeight="1" x14ac:dyDescent="0.25">
      <c r="B35" s="758"/>
      <c r="C35" s="759"/>
      <c r="D35" s="759"/>
      <c r="E35" s="759"/>
      <c r="F35" s="759"/>
      <c r="G35" s="759"/>
      <c r="H35" s="759"/>
      <c r="I35" s="759"/>
      <c r="J35" s="759"/>
      <c r="K35" s="759"/>
      <c r="L35" s="760"/>
      <c r="M35" s="223"/>
    </row>
    <row r="36" spans="2:13" ht="12" customHeight="1" x14ac:dyDescent="0.25">
      <c r="B36" s="251"/>
      <c r="C36" s="272"/>
      <c r="D36" s="273"/>
      <c r="E36" s="273"/>
      <c r="F36" s="273"/>
      <c r="G36" s="273"/>
      <c r="H36" s="273"/>
      <c r="I36" s="222"/>
      <c r="J36" s="222"/>
      <c r="K36" s="224"/>
      <c r="L36" s="252"/>
    </row>
    <row r="37" spans="2:13" ht="18.75" customHeight="1" x14ac:dyDescent="0.25">
      <c r="B37" s="217"/>
      <c r="C37" s="838" t="s">
        <v>41</v>
      </c>
      <c r="D37" s="839"/>
      <c r="E37" s="242" t="s">
        <v>42</v>
      </c>
      <c r="F37" s="844"/>
      <c r="G37" s="845"/>
      <c r="H37" s="845"/>
      <c r="I37" s="845"/>
      <c r="J37" s="846"/>
      <c r="K37" s="224"/>
      <c r="L37" s="219"/>
      <c r="M37" s="223" t="str">
        <f>IF(F37="","&lt;&lt;&lt; Required Information","")</f>
        <v>&lt;&lt;&lt; Required Information</v>
      </c>
    </row>
    <row r="38" spans="2:13" ht="18.75" customHeight="1" x14ac:dyDescent="0.25">
      <c r="B38" s="217"/>
      <c r="C38" s="840"/>
      <c r="D38" s="841"/>
      <c r="E38" s="242" t="s">
        <v>43</v>
      </c>
      <c r="F38" s="844"/>
      <c r="G38" s="845"/>
      <c r="H38" s="845"/>
      <c r="I38" s="845"/>
      <c r="J38" s="846"/>
      <c r="K38" s="224"/>
      <c r="L38" s="219"/>
      <c r="M38" s="223" t="str">
        <f>IF(F38="","&lt;&lt;&lt; Required Information","")</f>
        <v>&lt;&lt;&lt; Required Information</v>
      </c>
    </row>
    <row r="39" spans="2:13" ht="18.75" customHeight="1" x14ac:dyDescent="0.25">
      <c r="B39" s="217"/>
      <c r="C39" s="842"/>
      <c r="D39" s="843"/>
      <c r="E39" s="242" t="s">
        <v>44</v>
      </c>
      <c r="F39" s="844"/>
      <c r="G39" s="845"/>
      <c r="H39" s="243" t="s">
        <v>45</v>
      </c>
      <c r="I39" s="847"/>
      <c r="J39" s="848"/>
      <c r="K39" s="224"/>
      <c r="L39" s="219"/>
      <c r="M39" s="223" t="str">
        <f>IF(OR(F39="",I39=""),"&lt;&lt;&lt; Required Information","")</f>
        <v>&lt;&lt;&lt; Required Information</v>
      </c>
    </row>
    <row r="40" spans="2:13" ht="15" customHeight="1" x14ac:dyDescent="0.25">
      <c r="B40" s="217"/>
      <c r="C40" s="285"/>
      <c r="D40" s="285"/>
      <c r="E40" s="244"/>
      <c r="F40" s="245"/>
      <c r="G40" s="286"/>
      <c r="H40" s="246"/>
      <c r="I40" s="247"/>
      <c r="J40" s="287"/>
      <c r="K40" s="224"/>
      <c r="L40" s="219"/>
      <c r="M40" s="223"/>
    </row>
    <row r="41" spans="2:13" ht="15.75" customHeight="1" x14ac:dyDescent="0.25">
      <c r="B41" s="217"/>
      <c r="C41" s="222" t="s">
        <v>46</v>
      </c>
      <c r="D41" s="222"/>
      <c r="E41" s="222"/>
      <c r="F41" s="222"/>
      <c r="G41" s="851"/>
      <c r="H41" s="852"/>
      <c r="I41" s="852"/>
      <c r="J41" s="852"/>
      <c r="K41" s="224"/>
      <c r="L41" s="219"/>
      <c r="M41" s="223" t="str">
        <f>IF(G41="","&lt;&lt;&lt; Required Information","")</f>
        <v>&lt;&lt;&lt; Required Information</v>
      </c>
    </row>
    <row r="42" spans="2:13" ht="15" customHeight="1" x14ac:dyDescent="0.25">
      <c r="B42" s="217"/>
      <c r="C42" s="222"/>
      <c r="D42" s="222"/>
      <c r="E42" s="222"/>
      <c r="F42" s="222"/>
      <c r="G42" s="222"/>
      <c r="H42" s="222"/>
      <c r="I42" s="222"/>
      <c r="J42" s="222"/>
      <c r="K42" s="224"/>
      <c r="L42" s="219"/>
    </row>
    <row r="43" spans="2:13" ht="15.75" customHeight="1" x14ac:dyDescent="0.25">
      <c r="B43" s="217"/>
      <c r="C43" s="222" t="s">
        <v>177</v>
      </c>
      <c r="D43" s="222"/>
      <c r="E43" s="222"/>
      <c r="F43" s="222"/>
      <c r="G43" s="851"/>
      <c r="H43" s="852"/>
      <c r="I43" s="852"/>
      <c r="J43" s="852"/>
      <c r="K43" s="224"/>
      <c r="L43" s="219"/>
      <c r="M43" s="223" t="str">
        <f>IF(G43="","&lt;&lt;&lt; Required Information","")</f>
        <v>&lt;&lt;&lt; Required Information</v>
      </c>
    </row>
    <row r="44" spans="2:13" ht="9" customHeight="1" x14ac:dyDescent="0.25">
      <c r="B44" s="217"/>
      <c r="C44" s="222"/>
      <c r="D44" s="222"/>
      <c r="E44" s="222"/>
      <c r="F44" s="222"/>
      <c r="G44" s="222"/>
      <c r="H44" s="222"/>
      <c r="I44" s="222"/>
      <c r="J44" s="222"/>
      <c r="K44" s="224"/>
      <c r="L44" s="219"/>
    </row>
    <row r="45" spans="2:13" ht="30" customHeight="1" x14ac:dyDescent="0.25">
      <c r="B45" s="217"/>
      <c r="C45" s="825" t="s">
        <v>178</v>
      </c>
      <c r="D45" s="853"/>
      <c r="E45" s="853"/>
      <c r="F45" s="853"/>
      <c r="G45" s="853"/>
      <c r="H45" s="851"/>
      <c r="I45" s="852"/>
      <c r="J45" s="852"/>
      <c r="K45" s="224"/>
      <c r="L45" s="219"/>
      <c r="M45" s="223" t="str">
        <f>IF(H45="","&lt;&lt;&lt; Required Information","")</f>
        <v>&lt;&lt;&lt; Required Information</v>
      </c>
    </row>
    <row r="46" spans="2:13" ht="15.75" x14ac:dyDescent="0.25">
      <c r="B46" s="217"/>
      <c r="C46" s="234"/>
      <c r="D46" s="288"/>
      <c r="E46" s="288"/>
      <c r="F46" s="288"/>
      <c r="G46" s="288"/>
      <c r="H46" s="267"/>
      <c r="I46" s="267"/>
      <c r="J46" s="267"/>
      <c r="K46" s="224"/>
      <c r="L46" s="219"/>
      <c r="M46" s="223"/>
    </row>
    <row r="47" spans="2:13" ht="16.5" thickBot="1" x14ac:dyDescent="0.3">
      <c r="B47" s="220"/>
      <c r="C47" s="248"/>
      <c r="D47" s="289"/>
      <c r="E47" s="289"/>
      <c r="F47" s="289"/>
      <c r="G47" s="289"/>
      <c r="H47" s="249"/>
      <c r="I47" s="249"/>
      <c r="J47" s="249"/>
      <c r="K47" s="250"/>
      <c r="L47" s="221"/>
      <c r="M47" s="223"/>
    </row>
    <row r="48" spans="2:13" ht="15.75" thickBot="1" x14ac:dyDescent="0.3"/>
    <row r="49" spans="2:13" x14ac:dyDescent="0.25">
      <c r="B49" s="478" t="str">
        <f>"Version: " &amp; Version</f>
        <v>Version: 09/04/2018</v>
      </c>
      <c r="C49" s="479"/>
      <c r="D49" s="479"/>
      <c r="E49" s="479"/>
      <c r="F49" s="479"/>
      <c r="G49" s="479"/>
      <c r="H49" s="479"/>
      <c r="I49" s="479"/>
      <c r="J49" s="479"/>
      <c r="K49" s="479"/>
      <c r="L49" s="485"/>
    </row>
    <row r="50" spans="2:13" ht="15.75" x14ac:dyDescent="0.25">
      <c r="B50" s="758" t="s">
        <v>290</v>
      </c>
      <c r="C50" s="759"/>
      <c r="D50" s="759"/>
      <c r="E50" s="759"/>
      <c r="F50" s="759"/>
      <c r="G50" s="759"/>
      <c r="H50" s="759"/>
      <c r="I50" s="759"/>
      <c r="J50" s="759"/>
      <c r="K50" s="759"/>
      <c r="L50" s="760"/>
    </row>
    <row r="51" spans="2:13" ht="15.75" x14ac:dyDescent="0.25">
      <c r="B51" s="758" t="s">
        <v>291</v>
      </c>
      <c r="C51" s="759"/>
      <c r="D51" s="759"/>
      <c r="E51" s="759"/>
      <c r="F51" s="759"/>
      <c r="G51" s="759"/>
      <c r="H51" s="759"/>
      <c r="I51" s="759"/>
      <c r="J51" s="759"/>
      <c r="K51" s="759"/>
      <c r="L51" s="760"/>
    </row>
    <row r="52" spans="2:13" ht="15.75" x14ac:dyDescent="0.25">
      <c r="B52" s="758"/>
      <c r="C52" s="759"/>
      <c r="D52" s="759"/>
      <c r="E52" s="759"/>
      <c r="F52" s="759"/>
      <c r="G52" s="759"/>
      <c r="H52" s="759"/>
      <c r="I52" s="759"/>
      <c r="J52" s="759"/>
      <c r="K52" s="759"/>
      <c r="L52" s="760"/>
    </row>
    <row r="53" spans="2:13" ht="15.75" x14ac:dyDescent="0.25">
      <c r="B53" s="758" t="str">
        <f>'Part I'!$B$6</f>
        <v>For Long Term Contract Proposals Under Long-Term Contracting Standard</v>
      </c>
      <c r="C53" s="759"/>
      <c r="D53" s="759"/>
      <c r="E53" s="759"/>
      <c r="F53" s="759"/>
      <c r="G53" s="759"/>
      <c r="H53" s="759"/>
      <c r="I53" s="759"/>
      <c r="J53" s="759"/>
      <c r="K53" s="759"/>
      <c r="L53" s="760"/>
    </row>
    <row r="54" spans="2:13" ht="15.75" x14ac:dyDescent="0.25">
      <c r="B54" s="758"/>
      <c r="C54" s="759"/>
      <c r="D54" s="759"/>
      <c r="E54" s="759"/>
      <c r="F54" s="759"/>
      <c r="G54" s="759"/>
      <c r="H54" s="759"/>
      <c r="I54" s="759"/>
      <c r="J54" s="759"/>
      <c r="K54" s="759"/>
      <c r="L54" s="760"/>
    </row>
    <row r="55" spans="2:13" ht="15.75" x14ac:dyDescent="0.25">
      <c r="B55" s="620"/>
      <c r="C55" s="637" t="s">
        <v>297</v>
      </c>
      <c r="D55" s="621"/>
      <c r="E55" s="621"/>
      <c r="F55" s="855"/>
      <c r="G55" s="856"/>
      <c r="H55" s="856"/>
      <c r="I55" s="856"/>
      <c r="J55" s="856"/>
      <c r="K55" s="856"/>
      <c r="L55" s="622"/>
      <c r="M55" s="290" t="str">
        <f>IF(AND(StorIncl="Yes",F55=""),"&lt;&lt;&lt; Required Information","")</f>
        <v/>
      </c>
    </row>
    <row r="56" spans="2:13" ht="15.75" x14ac:dyDescent="0.25">
      <c r="B56" s="620"/>
      <c r="C56" s="486"/>
      <c r="D56" s="638"/>
      <c r="E56" s="142"/>
      <c r="F56" s="307"/>
      <c r="G56" s="307"/>
      <c r="H56" s="639"/>
      <c r="I56" s="307"/>
      <c r="J56" s="640"/>
      <c r="K56" s="480"/>
      <c r="L56" s="622"/>
      <c r="M56" s="477"/>
    </row>
    <row r="57" spans="2:13" ht="15.75" x14ac:dyDescent="0.25">
      <c r="B57" s="620"/>
      <c r="C57" s="486" t="s">
        <v>292</v>
      </c>
      <c r="D57" s="638"/>
      <c r="E57" s="142"/>
      <c r="F57" s="307"/>
      <c r="G57" s="307"/>
      <c r="H57" s="639"/>
      <c r="I57" s="307"/>
      <c r="J57" s="640"/>
      <c r="K57" s="480"/>
      <c r="L57" s="622"/>
      <c r="M57" s="477"/>
    </row>
    <row r="58" spans="2:13" ht="15.75" x14ac:dyDescent="0.25">
      <c r="B58" s="620"/>
      <c r="C58" s="529" t="s">
        <v>293</v>
      </c>
      <c r="D58" s="638"/>
      <c r="E58" s="142"/>
      <c r="F58" s="307"/>
      <c r="G58" s="307"/>
      <c r="H58" s="639"/>
      <c r="I58" s="307"/>
      <c r="J58" s="635"/>
      <c r="K58" s="486" t="s">
        <v>39</v>
      </c>
      <c r="L58" s="622"/>
      <c r="M58" s="290" t="str">
        <f>IF(AND(StorIncl="Yes",J58=""),"&lt;&lt;&lt; Required Information","")</f>
        <v/>
      </c>
    </row>
    <row r="59" spans="2:13" ht="15.75" x14ac:dyDescent="0.25">
      <c r="B59" s="620"/>
      <c r="C59" s="529" t="s">
        <v>294</v>
      </c>
      <c r="D59" s="638"/>
      <c r="E59" s="142"/>
      <c r="F59" s="307"/>
      <c r="G59" s="307"/>
      <c r="H59" s="639"/>
      <c r="I59" s="307"/>
      <c r="J59" s="635"/>
      <c r="K59" s="486" t="s">
        <v>295</v>
      </c>
      <c r="L59" s="622"/>
      <c r="M59" s="290" t="str">
        <f>IF(AND(StorIncl="Yes",J59=""),"&lt;&lt;&lt; Required Information","")</f>
        <v/>
      </c>
    </row>
    <row r="60" spans="2:13" ht="15.75" x14ac:dyDescent="0.25">
      <c r="B60" s="620"/>
      <c r="C60" s="529" t="s">
        <v>303</v>
      </c>
      <c r="D60" s="638"/>
      <c r="E60" s="142"/>
      <c r="F60" s="307"/>
      <c r="G60" s="307"/>
      <c r="H60" s="639"/>
      <c r="I60" s="307"/>
      <c r="J60" s="659"/>
      <c r="K60" s="486" t="s">
        <v>295</v>
      </c>
      <c r="L60" s="622"/>
      <c r="M60" s="290" t="str">
        <f>IF(AND(StorIncl="Yes",J60=""),"&lt;&lt;&lt; Required Information","")</f>
        <v/>
      </c>
    </row>
    <row r="61" spans="2:13" ht="15.75" x14ac:dyDescent="0.25">
      <c r="B61" s="620"/>
      <c r="C61" s="529" t="s">
        <v>296</v>
      </c>
      <c r="D61" s="638"/>
      <c r="E61" s="142"/>
      <c r="F61" s="307"/>
      <c r="G61" s="307"/>
      <c r="H61" s="639"/>
      <c r="I61" s="307"/>
      <c r="J61" s="636"/>
      <c r="K61" s="468" t="s">
        <v>40</v>
      </c>
      <c r="L61" s="622"/>
      <c r="M61" s="290" t="str">
        <f>IF(AND(StorIncl="Yes",J61=""),"&lt;&lt;&lt; Required Information","")</f>
        <v/>
      </c>
    </row>
    <row r="62" spans="2:13" ht="15.75" x14ac:dyDescent="0.25">
      <c r="B62" s="620"/>
      <c r="C62" s="641" t="s">
        <v>298</v>
      </c>
      <c r="D62" s="638"/>
      <c r="E62" s="142"/>
      <c r="F62" s="307"/>
      <c r="G62" s="307"/>
      <c r="H62" s="639"/>
      <c r="I62" s="307"/>
      <c r="J62" s="630" t="str">
        <f>IF(OR(StorIncl="No",StorIncl=""),"",CalcStorEff*100)</f>
        <v/>
      </c>
      <c r="K62" s="468" t="s">
        <v>40</v>
      </c>
      <c r="L62" s="622"/>
      <c r="M62" s="290"/>
    </row>
    <row r="63" spans="2:13" ht="15.75" x14ac:dyDescent="0.25">
      <c r="B63" s="620"/>
      <c r="C63" s="486"/>
      <c r="D63" s="638"/>
      <c r="E63" s="142"/>
      <c r="F63" s="307"/>
      <c r="G63" s="307"/>
      <c r="H63" s="639"/>
      <c r="I63" s="307"/>
      <c r="J63" s="640"/>
      <c r="K63" s="480"/>
      <c r="L63" s="622"/>
    </row>
    <row r="64" spans="2:13" ht="59.25" customHeight="1" x14ac:dyDescent="0.25">
      <c r="B64" s="620"/>
      <c r="C64" s="849" t="s">
        <v>334</v>
      </c>
      <c r="D64" s="850"/>
      <c r="E64" s="850"/>
      <c r="F64" s="850"/>
      <c r="G64" s="850"/>
      <c r="H64" s="850"/>
      <c r="I64" s="850"/>
      <c r="J64" s="850"/>
      <c r="K64" s="850"/>
      <c r="L64" s="622"/>
    </row>
    <row r="65" spans="2:12" ht="16.5" thickBot="1" x14ac:dyDescent="0.3">
      <c r="B65" s="642"/>
      <c r="C65" s="545"/>
      <c r="D65" s="163"/>
      <c r="E65" s="127"/>
      <c r="F65" s="643"/>
      <c r="G65" s="643"/>
      <c r="H65" s="644"/>
      <c r="I65" s="643"/>
      <c r="J65" s="645"/>
      <c r="K65" s="646"/>
      <c r="L65" s="647"/>
    </row>
    <row r="70" spans="2:12" x14ac:dyDescent="0.25">
      <c r="C70" s="477"/>
    </row>
  </sheetData>
  <sheetProtection password="F539" sheet="1" objects="1" scenarios="1" formatRows="0"/>
  <dataConsolidate/>
  <mergeCells count="35">
    <mergeCell ref="C64:K64"/>
    <mergeCell ref="G41:J41"/>
    <mergeCell ref="G43:J43"/>
    <mergeCell ref="C45:G45"/>
    <mergeCell ref="C21:H21"/>
    <mergeCell ref="B35:L35"/>
    <mergeCell ref="H45:J45"/>
    <mergeCell ref="C27:H27"/>
    <mergeCell ref="F55:K55"/>
    <mergeCell ref="B50:L50"/>
    <mergeCell ref="B51:L51"/>
    <mergeCell ref="B52:L52"/>
    <mergeCell ref="B53:L53"/>
    <mergeCell ref="B54:L54"/>
    <mergeCell ref="C18:I18"/>
    <mergeCell ref="J18:K18"/>
    <mergeCell ref="C30:H31"/>
    <mergeCell ref="C37:D39"/>
    <mergeCell ref="F37:J37"/>
    <mergeCell ref="F38:J38"/>
    <mergeCell ref="F39:G39"/>
    <mergeCell ref="I39:J39"/>
    <mergeCell ref="B4:L4"/>
    <mergeCell ref="B3:L3"/>
    <mergeCell ref="B5:L5"/>
    <mergeCell ref="B6:L6"/>
    <mergeCell ref="B7:L7"/>
    <mergeCell ref="E9:J9"/>
    <mergeCell ref="B10:L10"/>
    <mergeCell ref="C16:G16"/>
    <mergeCell ref="H16:I16"/>
    <mergeCell ref="E13:J13"/>
    <mergeCell ref="E11:J11"/>
    <mergeCell ref="C15:K15"/>
    <mergeCell ref="D14:K14"/>
  </mergeCells>
  <conditionalFormatting sqref="E9:J9">
    <cfRule type="cellIs" dxfId="202" priority="5" operator="equal">
      <formula>""</formula>
    </cfRule>
  </conditionalFormatting>
  <conditionalFormatting sqref="E11:J11">
    <cfRule type="cellIs" dxfId="201" priority="4" operator="equal">
      <formula>""</formula>
    </cfRule>
  </conditionalFormatting>
  <conditionalFormatting sqref="B49:L63 B65:L65 B64:C64 L64">
    <cfRule type="expression" dxfId="200" priority="1">
      <formula>$E$13=""</formula>
    </cfRule>
    <cfRule type="expression" dxfId="199" priority="2">
      <formula>$E$13="No"</formula>
    </cfRule>
  </conditionalFormatting>
  <dataValidations xWindow="678" yWindow="650" count="11">
    <dataValidation type="date" errorStyle="warning" allowBlank="1" showInputMessage="1" showErrorMessage="1" errorTitle="Guaranteed CO Date" error="Confirm the date that you are entering.  The year value may be incorrect?" promptTitle="Estimated CO Date (New/Upgrade)" prompt="Example:  06/01/2020_x000a_(MM/DD/YYYY)" sqref="H16:I16">
      <formula1>EarlyEffDate</formula1>
      <formula2>LateEffDate</formula2>
    </dataValidation>
    <dataValidation type="decimal" allowBlank="1" showInputMessage="1" showErrorMessage="1" errorTitle="Minimum Required" error="Minimum Amount is 20 MWh/h.  Maximum Amount is 400 Mwh/h.  Make sure input value is in  MWh/hr." promptTitle="Contract Maximum Amount" prompt="Enter Contract Maximum in MWh/hr. (Minimum Contract Size is 20 Mwh/hr)._x000a__x000a__x000a_" sqref="J21">
      <formula1>MinMCA</formula1>
      <formula2>MaxMCA</formula2>
    </dataValidation>
    <dataValidation type="list" allowBlank="1" showInputMessage="1" showErrorMessage="1" promptTitle="Percentage Adjustable" prompt="Indicated whether percentage can be reduced" sqref="J31">
      <formula1>"Yes,No"</formula1>
    </dataValidation>
    <dataValidation type="list" allowBlank="1" showInputMessage="1" showErrorMessage="1" sqref="E13:J13">
      <formula1>"Yes,No"</formula1>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3">
      <formula1>1</formula1>
      <formula2>PctEnt-1</formula2>
    </dataValidation>
    <dataValidation type="decimal" operator="greaterThanOrEqual" allowBlank="1" showInputMessage="1" showErrorMessage="1" error="Minimum Nameplate Capacity Amount is 20 MW. Below the Contract Maximum Amount is 200 MW.  Make sure input value is in MW." promptTitle="Net Capacity" prompt="Enter the Eligible Facility Nameplate Capability in MW." sqref="J20">
      <formula1>MinMCA</formula1>
    </dataValidation>
    <dataValidation allowBlank="1" showInputMessage="1" showErrorMessage="1" errorTitle="Invalid Number" error="Enter value &gt; 1 and less than Buyer's Percent Entitlement" sqref="J34"/>
    <dataValidation type="decimal" allowBlank="1" showInputMessage="1" showErrorMessage="1" errorTitle="Storage Efficiency" error="Maximum efficiency is 100%" promptTitle="Storage Efficiency" prompt="Enter storage cycle efficiency as percentage.  For example, enter 85 instead of 0.85 or 85%" sqref="J61">
      <formula1>1</formula1>
      <formula2>100</formula2>
    </dataValidation>
    <dataValidation type="decimal" operator="lessThanOrEqual" allowBlank="1" showInputMessage="1" showErrorMessage="1" errorTitle="Maximum Discharge Rate" error="Value for Maximum Discharge Rate must be less than or equal to -1 MW" promptTitle="Maximum Charge Rate" prompt="Enter maximum energy charge rate into storage in MW (negative value)" sqref="J60">
      <formula1>-1</formula1>
    </dataValidation>
    <dataValidation type="decimal" operator="lessThanOrEqual" allowBlank="1" showInputMessage="1" showErrorMessage="1" errorTitle="Storage Capacity" error="Maximum Storage Capacity in 480 MW" promptTitle="Storage Capacity" prompt="Enter energy storage capacity in MWh" sqref="J58">
      <formula1>480</formula1>
    </dataValidation>
    <dataValidation type="decimal" operator="greaterThanOrEqual" allowBlank="1" showInputMessage="1" showErrorMessage="1" errorTitle="Maximum Discharge Rate" error="Minimum value for Maximum Discharge Rate is 1 MW" promptTitle="Maximum Discharge Rate" prompt="Enter maximum energy discharge rate from storage in MW" sqref="J59">
      <formula1>1</formula1>
    </dataValidation>
  </dataValidations>
  <printOptions horizontalCentered="1"/>
  <pageMargins left="0.75" right="0.5" top="0.5" bottom="0.5" header="0.3" footer="0.3"/>
  <pageSetup scale="97" fitToHeight="0" orientation="portrait" r:id="rId1"/>
  <extLst>
    <ext xmlns:x14="http://schemas.microsoft.com/office/spreadsheetml/2009/9/main" uri="{CCE6A557-97BC-4b89-ADB6-D9C93CAAB3DF}">
      <x14:dataValidations xmlns:xm="http://schemas.microsoft.com/office/excel/2006/main" xWindow="678" yWindow="650" count="1">
        <x14:dataValidation type="list" allowBlank="1" showInputMessage="1" showErrorMessage="1" promptTitle="ISO NE Load Zone" prompt="Select the Zone the Project will be located in">
          <x14:formula1>
            <xm:f>Tables!$B$5:$B$13</xm:f>
          </x14:formula1>
          <xm:sqref>H45:J45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BY377"/>
  <sheetViews>
    <sheetView showGridLines="0" zoomScaleNormal="100" workbookViewId="0"/>
  </sheetViews>
  <sheetFormatPr defaultColWidth="9.140625" defaultRowHeight="15" x14ac:dyDescent="0.25"/>
  <cols>
    <col min="1" max="1" width="3.42578125" style="2" customWidth="1"/>
    <col min="2" max="2" width="7.5703125" style="2" customWidth="1"/>
    <col min="3" max="3" width="9.42578125" style="2" customWidth="1"/>
    <col min="4" max="15" width="8.85546875" style="2" customWidth="1"/>
    <col min="16" max="17" width="5.7109375" style="2" customWidth="1"/>
    <col min="18" max="18" width="9.140625" style="2"/>
    <col min="19" max="19" width="9.5703125" style="2" customWidth="1"/>
    <col min="20" max="23" width="9.140625" style="2"/>
    <col min="24" max="24" width="10.28515625" style="2" customWidth="1"/>
    <col min="25" max="55" width="8.7109375" style="2" customWidth="1"/>
    <col min="56" max="57" width="5.7109375" style="2" customWidth="1"/>
    <col min="58" max="61" width="9.140625" style="370" customWidth="1"/>
    <col min="62" max="62" width="9.42578125" style="2" bestFit="1" customWidth="1"/>
    <col min="63" max="67" width="9.140625" style="2"/>
    <col min="68" max="69" width="9.140625" style="2" customWidth="1"/>
    <col min="70" max="75" width="9.140625" style="2"/>
    <col min="76" max="77" width="11.28515625" style="2" customWidth="1"/>
    <col min="78" max="16384" width="9.140625" style="2"/>
  </cols>
  <sheetData>
    <row r="1" spans="1:77" ht="15.75" thickBot="1" x14ac:dyDescent="0.3">
      <c r="A1" s="1"/>
    </row>
    <row r="2" spans="1:77" ht="15.75" x14ac:dyDescent="0.25">
      <c r="B2" s="3" t="str">
        <f>"Version: " &amp; Version</f>
        <v>Version: 09/04/2018</v>
      </c>
      <c r="C2" s="40"/>
      <c r="D2" s="40"/>
      <c r="E2" s="40"/>
      <c r="F2" s="40"/>
      <c r="G2" s="40"/>
      <c r="H2" s="40"/>
      <c r="I2" s="40"/>
      <c r="J2" s="4"/>
      <c r="K2" s="4"/>
      <c r="L2" s="4"/>
      <c r="M2" s="4"/>
      <c r="N2" s="4"/>
      <c r="O2" s="4"/>
      <c r="P2" s="4"/>
      <c r="Q2" s="5"/>
      <c r="W2" s="230" t="str">
        <f>"Version " &amp; Version</f>
        <v>Version 09/04/2018</v>
      </c>
      <c r="X2" s="392"/>
      <c r="Y2" s="392"/>
      <c r="Z2" s="392"/>
      <c r="AA2" s="392"/>
      <c r="AB2" s="392"/>
      <c r="AC2" s="392"/>
      <c r="AD2" s="392"/>
      <c r="AE2" s="392"/>
      <c r="AF2" s="392"/>
      <c r="AG2" s="392"/>
      <c r="AH2" s="392"/>
      <c r="AI2" s="392"/>
      <c r="AJ2" s="392"/>
      <c r="AK2" s="392"/>
      <c r="AL2" s="392"/>
      <c r="AM2" s="392"/>
      <c r="AN2" s="392"/>
      <c r="AO2" s="392"/>
      <c r="AP2" s="392"/>
      <c r="AQ2" s="392"/>
      <c r="AR2" s="392"/>
      <c r="AS2" s="392"/>
      <c r="AT2" s="392"/>
      <c r="AU2" s="392"/>
      <c r="AV2" s="392"/>
      <c r="AW2" s="392"/>
      <c r="AX2" s="392"/>
      <c r="AY2" s="392"/>
      <c r="AZ2" s="392"/>
      <c r="BA2" s="392"/>
      <c r="BB2" s="392"/>
      <c r="BC2" s="392"/>
      <c r="BD2" s="393"/>
      <c r="BE2" s="393"/>
      <c r="BF2" s="393"/>
      <c r="BG2" s="393"/>
      <c r="BH2" s="393"/>
      <c r="BI2" s="394"/>
    </row>
    <row r="3" spans="1:77" ht="15.75" x14ac:dyDescent="0.25">
      <c r="B3" s="776" t="s">
        <v>168</v>
      </c>
      <c r="C3" s="883"/>
      <c r="D3" s="883"/>
      <c r="E3" s="883"/>
      <c r="F3" s="883"/>
      <c r="G3" s="883"/>
      <c r="H3" s="883"/>
      <c r="I3" s="883"/>
      <c r="J3" s="883"/>
      <c r="K3" s="883"/>
      <c r="L3" s="883"/>
      <c r="M3" s="883"/>
      <c r="N3" s="883"/>
      <c r="O3" s="883"/>
      <c r="P3" s="883"/>
      <c r="Q3" s="884"/>
      <c r="W3" s="758" t="s">
        <v>212</v>
      </c>
      <c r="X3" s="881"/>
      <c r="Y3" s="881"/>
      <c r="Z3" s="881"/>
      <c r="AA3" s="881"/>
      <c r="AB3" s="881"/>
      <c r="AC3" s="881"/>
      <c r="AD3" s="881"/>
      <c r="AE3" s="881"/>
      <c r="AF3" s="881"/>
      <c r="AG3" s="881"/>
      <c r="AH3" s="881"/>
      <c r="AI3" s="881"/>
      <c r="AJ3" s="881"/>
      <c r="AK3" s="881"/>
      <c r="AL3" s="381"/>
      <c r="AM3" s="381"/>
      <c r="AN3"/>
      <c r="AO3" s="141"/>
      <c r="AP3" s="141"/>
      <c r="AQ3" s="141"/>
      <c r="AR3" s="141"/>
      <c r="AS3" s="141"/>
      <c r="AT3" s="141"/>
      <c r="AU3" s="141"/>
      <c r="AV3" s="141"/>
      <c r="AW3" s="141"/>
      <c r="AX3" s="141"/>
      <c r="AY3" s="141"/>
      <c r="AZ3" s="141"/>
      <c r="BA3" s="141"/>
      <c r="BB3" s="141"/>
      <c r="BC3" s="141"/>
      <c r="BD3" s="302"/>
      <c r="BE3" s="302"/>
      <c r="BF3" s="302"/>
      <c r="BG3" s="302"/>
      <c r="BH3" s="302"/>
      <c r="BI3" s="395"/>
    </row>
    <row r="4" spans="1:77" ht="15.75" x14ac:dyDescent="0.25">
      <c r="B4" s="776" t="str">
        <f>"Operational Information - Production Data of "&amp; ResType</f>
        <v xml:space="preserve">Operational Information - Production Data of </v>
      </c>
      <c r="C4" s="883"/>
      <c r="D4" s="883"/>
      <c r="E4" s="883"/>
      <c r="F4" s="883"/>
      <c r="G4" s="883"/>
      <c r="H4" s="883"/>
      <c r="I4" s="883"/>
      <c r="J4" s="883"/>
      <c r="K4" s="883"/>
      <c r="L4" s="883"/>
      <c r="M4" s="883"/>
      <c r="N4" s="883"/>
      <c r="O4" s="883"/>
      <c r="P4" s="883"/>
      <c r="Q4" s="884"/>
      <c r="W4" s="882" t="s">
        <v>213</v>
      </c>
      <c r="X4" s="881"/>
      <c r="Y4" s="881"/>
      <c r="Z4" s="881"/>
      <c r="AA4" s="881"/>
      <c r="AB4" s="881"/>
      <c r="AC4" s="881"/>
      <c r="AD4" s="881"/>
      <c r="AE4" s="881"/>
      <c r="AF4" s="881"/>
      <c r="AG4" s="881"/>
      <c r="AH4" s="881"/>
      <c r="AI4" s="881"/>
      <c r="AJ4" s="881"/>
      <c r="AK4" s="881"/>
      <c r="AL4" s="204"/>
      <c r="AM4" s="204"/>
      <c r="AN4" s="141"/>
      <c r="AO4" s="141"/>
      <c r="AP4" s="141"/>
      <c r="AQ4" s="141"/>
      <c r="AR4" s="141"/>
      <c r="AS4" s="141"/>
      <c r="AT4" s="141"/>
      <c r="AU4" s="141"/>
      <c r="AV4" s="141"/>
      <c r="AW4" s="141"/>
      <c r="AX4" s="141"/>
      <c r="AY4" s="141"/>
      <c r="AZ4" s="141"/>
      <c r="BA4" s="141"/>
      <c r="BB4" s="141"/>
      <c r="BC4" s="141"/>
      <c r="BD4" s="302"/>
      <c r="BE4" s="302"/>
      <c r="BF4" s="302"/>
      <c r="BG4" s="302"/>
      <c r="BH4" s="302"/>
      <c r="BI4" s="395"/>
    </row>
    <row r="5" spans="1:77" ht="20.25" customHeight="1" x14ac:dyDescent="0.25">
      <c r="B5" s="30"/>
      <c r="C5" s="41" t="s">
        <v>127</v>
      </c>
      <c r="D5" s="31"/>
      <c r="E5" s="885" t="str">
        <f>IF(ProjName="","Auto-Filled",ProjName)</f>
        <v>Auto-Filled</v>
      </c>
      <c r="F5" s="885"/>
      <c r="G5" s="885"/>
      <c r="H5" s="885"/>
      <c r="I5" s="885"/>
      <c r="J5" s="885"/>
      <c r="K5" s="42"/>
      <c r="L5" s="391" t="s">
        <v>233</v>
      </c>
      <c r="M5" s="887"/>
      <c r="N5" s="888"/>
      <c r="O5" s="888"/>
      <c r="P5" s="42"/>
      <c r="Q5" s="32"/>
      <c r="R5" s="290" t="str">
        <f>IF(M5="","&lt;&lt;&lt; Required Information",IF(M5="hourly profile","    Enter Hourly Profile in Part V(a)(i)    &gt;&gt;&gt;&gt;&gt;&gt;",""))</f>
        <v>&lt;&lt;&lt; Required Information</v>
      </c>
      <c r="W5" s="396"/>
      <c r="X5" s="204"/>
      <c r="Y5" s="204"/>
      <c r="Z5" s="204"/>
      <c r="AA5" s="204"/>
      <c r="AB5" s="204"/>
      <c r="AC5" s="204"/>
      <c r="AD5" s="204"/>
      <c r="AE5" s="204"/>
      <c r="AF5" s="204"/>
      <c r="AG5" s="204"/>
      <c r="AH5" s="204"/>
      <c r="AI5" s="204"/>
      <c r="AJ5" s="419"/>
      <c r="AK5" s="204"/>
      <c r="AL5"/>
      <c r="AM5" s="143"/>
      <c r="AN5" s="141"/>
      <c r="AO5" s="141"/>
      <c r="AP5" s="141"/>
      <c r="AQ5" s="141"/>
      <c r="AR5" s="141"/>
      <c r="AS5" s="141"/>
      <c r="AT5" s="141"/>
      <c r="AU5" s="141"/>
      <c r="AV5" s="141"/>
      <c r="AW5" s="141"/>
      <c r="AX5" s="141"/>
      <c r="AY5" s="141"/>
      <c r="AZ5" s="141"/>
      <c r="BA5" s="141"/>
      <c r="BB5" s="141"/>
      <c r="BC5" s="141"/>
      <c r="BD5" s="302"/>
      <c r="BE5" s="302"/>
      <c r="BF5" s="302"/>
      <c r="BG5" s="302"/>
      <c r="BH5" s="302"/>
      <c r="BI5" s="395"/>
    </row>
    <row r="6" spans="1:77" ht="15.75" customHeight="1" x14ac:dyDescent="0.25">
      <c r="B6" s="30"/>
      <c r="C6" s="44"/>
      <c r="D6" s="45"/>
      <c r="E6" s="45"/>
      <c r="F6" s="45"/>
      <c r="G6" s="45"/>
      <c r="H6" s="45"/>
      <c r="I6" s="45"/>
      <c r="J6" s="42"/>
      <c r="K6" s="45"/>
      <c r="L6" s="44"/>
      <c r="M6" s="45"/>
      <c r="N6" s="45"/>
      <c r="O6" s="45"/>
      <c r="P6" s="45"/>
      <c r="Q6" s="32"/>
      <c r="W6" s="396"/>
      <c r="X6" s="143"/>
      <c r="Y6" s="143"/>
      <c r="Z6" s="143"/>
      <c r="AA6" s="166"/>
      <c r="AB6" s="166"/>
      <c r="AC6" s="166"/>
      <c r="AD6" s="417" t="s">
        <v>239</v>
      </c>
      <c r="AE6" s="687">
        <v>2012</v>
      </c>
      <c r="AF6" s="166"/>
      <c r="AG6" s="166"/>
      <c r="AH6" s="204"/>
      <c r="AI6" s="419"/>
      <c r="AJ6" s="419"/>
      <c r="AK6" s="143"/>
      <c r="AL6" s="143"/>
      <c r="AM6" s="143"/>
      <c r="AN6" s="141"/>
      <c r="AO6" s="141"/>
      <c r="AP6" s="141"/>
      <c r="AQ6" s="141"/>
      <c r="AR6" s="141"/>
      <c r="AS6" s="141"/>
      <c r="AT6" s="141"/>
      <c r="AU6" s="141"/>
      <c r="AV6" s="141"/>
      <c r="AW6" s="141"/>
      <c r="AX6" s="141"/>
      <c r="AY6" s="141"/>
      <c r="AZ6" s="141"/>
      <c r="BA6" s="141"/>
      <c r="BB6" s="141"/>
      <c r="BC6" s="141"/>
      <c r="BD6" s="302"/>
      <c r="BE6" s="302"/>
      <c r="BF6" s="302"/>
      <c r="BG6" s="302"/>
      <c r="BH6" s="302"/>
      <c r="BI6" s="395"/>
    </row>
    <row r="7" spans="1:77" ht="32.25" customHeight="1" x14ac:dyDescent="0.25">
      <c r="B7" s="58"/>
      <c r="C7" s="889" t="s">
        <v>302</v>
      </c>
      <c r="D7" s="890"/>
      <c r="E7" s="890"/>
      <c r="F7" s="890"/>
      <c r="G7" s="890"/>
      <c r="H7" s="890"/>
      <c r="I7" s="890"/>
      <c r="J7" s="890"/>
      <c r="K7" s="890"/>
      <c r="L7" s="890"/>
      <c r="M7" s="890"/>
      <c r="N7" s="890"/>
      <c r="O7" s="890"/>
      <c r="P7" s="384"/>
      <c r="Q7" s="59"/>
      <c r="R7" s="477"/>
      <c r="W7" s="397" t="s">
        <v>214</v>
      </c>
      <c r="X7" s="141"/>
      <c r="Y7" s="141"/>
      <c r="Z7" s="141"/>
      <c r="AA7" s="859" t="str">
        <f>IF(OR(ResType="Land Based Wind",ResType="Off Shore Wind",ResType="Solar"),"Solar and Wind units are required to provide an hourly profile specific to 2012.","")</f>
        <v/>
      </c>
      <c r="AB7" s="860"/>
      <c r="AC7" s="860"/>
      <c r="AD7" s="860"/>
      <c r="AE7" s="860"/>
      <c r="AF7" s="860"/>
      <c r="AG7" s="860"/>
      <c r="AH7" s="141"/>
      <c r="AI7" s="732"/>
      <c r="AJ7" s="733"/>
      <c r="AK7" s="734"/>
      <c r="AL7" s="734"/>
      <c r="AM7" s="734"/>
      <c r="AN7" s="732"/>
      <c r="AO7" s="734"/>
      <c r="AP7" s="734"/>
      <c r="AQ7" s="734"/>
      <c r="AR7" s="732"/>
      <c r="AS7" s="732"/>
      <c r="AT7" s="732"/>
      <c r="AU7" s="141"/>
      <c r="AV7" s="141"/>
      <c r="AW7" s="141"/>
      <c r="AX7" s="141"/>
      <c r="AY7" s="141"/>
      <c r="AZ7" s="141"/>
      <c r="BA7" s="141"/>
      <c r="BB7" s="141"/>
      <c r="BC7" s="141"/>
      <c r="BD7" s="302"/>
      <c r="BE7" s="302"/>
      <c r="BF7" s="302"/>
      <c r="BG7" s="302"/>
      <c r="BH7" s="302"/>
      <c r="BI7" s="395"/>
    </row>
    <row r="8" spans="1:77" ht="15.75" x14ac:dyDescent="0.25">
      <c r="B8" s="776" t="s">
        <v>56</v>
      </c>
      <c r="C8" s="883"/>
      <c r="D8" s="883"/>
      <c r="E8" s="883"/>
      <c r="F8" s="883"/>
      <c r="G8" s="883"/>
      <c r="H8" s="883"/>
      <c r="I8" s="883"/>
      <c r="J8" s="883"/>
      <c r="K8" s="883"/>
      <c r="L8" s="883"/>
      <c r="M8" s="883"/>
      <c r="N8" s="883"/>
      <c r="O8" s="883"/>
      <c r="P8" s="883"/>
      <c r="Q8" s="884"/>
      <c r="W8" s="398"/>
      <c r="X8" s="141"/>
      <c r="Y8" s="141"/>
      <c r="Z8" s="141"/>
      <c r="AA8" s="141"/>
      <c r="AB8" s="141"/>
      <c r="AC8" s="141"/>
      <c r="AD8" s="141"/>
      <c r="AE8" s="141"/>
      <c r="AF8" s="141"/>
      <c r="AG8" s="141"/>
      <c r="AH8" s="141"/>
      <c r="AI8" s="731"/>
      <c r="AJ8" s="731"/>
      <c r="AK8" s="731"/>
      <c r="AL8" s="731"/>
      <c r="AM8" s="731"/>
      <c r="AN8" s="731"/>
      <c r="AO8" s="731"/>
      <c r="AP8" s="731"/>
      <c r="AQ8" s="731"/>
      <c r="AR8" s="731"/>
      <c r="AS8" s="731"/>
      <c r="AT8" s="731"/>
      <c r="AU8" s="141"/>
      <c r="AV8" s="141"/>
      <c r="AW8" s="141"/>
      <c r="AX8" s="141"/>
      <c r="AY8" s="141"/>
      <c r="AZ8" s="141"/>
      <c r="BA8" s="141"/>
      <c r="BB8" s="141"/>
      <c r="BC8" s="141"/>
      <c r="BD8" s="445"/>
      <c r="BE8" s="445"/>
      <c r="BF8" s="445"/>
      <c r="BG8" s="445"/>
      <c r="BH8" s="445"/>
      <c r="BI8" s="446"/>
    </row>
    <row r="9" spans="1:77" ht="15.75" customHeight="1" x14ac:dyDescent="0.25">
      <c r="B9" s="46"/>
      <c r="C9" s="6"/>
      <c r="D9" s="6"/>
      <c r="E9" s="6"/>
      <c r="F9" s="6"/>
      <c r="G9" s="6"/>
      <c r="H9" s="6"/>
      <c r="I9" s="6"/>
      <c r="J9" s="6"/>
      <c r="K9" s="6"/>
      <c r="L9" s="6"/>
      <c r="M9" s="6"/>
      <c r="N9" s="6"/>
      <c r="O9" s="6"/>
      <c r="P9" s="6"/>
      <c r="Q9" s="47"/>
      <c r="W9" s="398"/>
      <c r="X9" s="399" t="s">
        <v>57</v>
      </c>
      <c r="Y9" s="400">
        <v>1</v>
      </c>
      <c r="Z9" s="400">
        <v>2</v>
      </c>
      <c r="AA9" s="400">
        <v>3</v>
      </c>
      <c r="AB9" s="400">
        <v>4</v>
      </c>
      <c r="AC9" s="400">
        <v>5</v>
      </c>
      <c r="AD9" s="400">
        <v>6</v>
      </c>
      <c r="AE9" s="400">
        <v>7</v>
      </c>
      <c r="AF9" s="400">
        <v>8</v>
      </c>
      <c r="AG9" s="400">
        <v>9</v>
      </c>
      <c r="AH9" s="400">
        <v>10</v>
      </c>
      <c r="AI9" s="400">
        <v>11</v>
      </c>
      <c r="AJ9" s="400">
        <v>12</v>
      </c>
      <c r="AK9" s="400">
        <v>13</v>
      </c>
      <c r="AL9" s="400">
        <v>14</v>
      </c>
      <c r="AM9" s="400">
        <v>15</v>
      </c>
      <c r="AN9" s="400">
        <v>16</v>
      </c>
      <c r="AO9" s="400">
        <v>17</v>
      </c>
      <c r="AP9" s="400">
        <v>18</v>
      </c>
      <c r="AQ9" s="400">
        <v>19</v>
      </c>
      <c r="AR9" s="400">
        <v>20</v>
      </c>
      <c r="AS9" s="400">
        <v>21</v>
      </c>
      <c r="AT9" s="400">
        <v>22</v>
      </c>
      <c r="AU9" s="400">
        <v>23</v>
      </c>
      <c r="AV9" s="400">
        <v>24</v>
      </c>
      <c r="AW9" s="400">
        <v>25</v>
      </c>
      <c r="AX9" s="400">
        <v>26</v>
      </c>
      <c r="AY9" s="400">
        <v>27</v>
      </c>
      <c r="AZ9" s="400">
        <v>28</v>
      </c>
      <c r="BA9" s="400">
        <v>29</v>
      </c>
      <c r="BB9" s="400">
        <v>30</v>
      </c>
      <c r="BC9" s="400">
        <v>31</v>
      </c>
      <c r="BD9" s="863" t="s">
        <v>215</v>
      </c>
      <c r="BE9" s="864"/>
      <c r="BF9" s="434" t="s">
        <v>250</v>
      </c>
      <c r="BG9" s="434" t="s">
        <v>251</v>
      </c>
      <c r="BH9" s="434" t="s">
        <v>250</v>
      </c>
      <c r="BI9" s="447" t="s">
        <v>251</v>
      </c>
      <c r="BX9" s="424" t="s">
        <v>234</v>
      </c>
      <c r="BY9" s="425"/>
    </row>
    <row r="10" spans="1:77" ht="15.75" x14ac:dyDescent="0.25">
      <c r="B10" s="46"/>
      <c r="C10" s="48" t="s">
        <v>57</v>
      </c>
      <c r="D10" s="49" t="s">
        <v>58</v>
      </c>
      <c r="E10" s="49" t="s">
        <v>59</v>
      </c>
      <c r="F10" s="49" t="s">
        <v>60</v>
      </c>
      <c r="G10" s="49" t="s">
        <v>61</v>
      </c>
      <c r="H10" s="49" t="s">
        <v>36</v>
      </c>
      <c r="I10" s="49" t="s">
        <v>62</v>
      </c>
      <c r="J10" s="49" t="s">
        <v>63</v>
      </c>
      <c r="K10" s="49" t="s">
        <v>64</v>
      </c>
      <c r="L10" s="49" t="s">
        <v>65</v>
      </c>
      <c r="M10" s="49" t="s">
        <v>66</v>
      </c>
      <c r="N10" s="49" t="s">
        <v>67</v>
      </c>
      <c r="O10" s="49" t="s">
        <v>68</v>
      </c>
      <c r="P10" s="6"/>
      <c r="Q10" s="47"/>
      <c r="S10" s="100">
        <f>COUNT(D11:O34)</f>
        <v>0</v>
      </c>
      <c r="T10" s="2" t="s">
        <v>154</v>
      </c>
      <c r="W10" s="398"/>
      <c r="X10" s="399"/>
      <c r="Y10" s="400" t="str">
        <f t="shared" ref="Y10:AE10" si="0">VLOOKUP(WEEKDAY(CONCATENATE("1","/",Y9,"/",$AE$6)),$BX$11:$BY$17,2,FALSE)</f>
        <v>Sat</v>
      </c>
      <c r="Z10" s="400" t="str">
        <f t="shared" si="0"/>
        <v>Sun</v>
      </c>
      <c r="AA10" s="400" t="str">
        <f t="shared" si="0"/>
        <v>Mon</v>
      </c>
      <c r="AB10" s="400" t="str">
        <f t="shared" si="0"/>
        <v>Tues</v>
      </c>
      <c r="AC10" s="400" t="str">
        <f t="shared" si="0"/>
        <v>Wed</v>
      </c>
      <c r="AD10" s="400" t="str">
        <f t="shared" si="0"/>
        <v>Thur</v>
      </c>
      <c r="AE10" s="400" t="str">
        <f t="shared" si="0"/>
        <v>Fri</v>
      </c>
      <c r="AF10" s="400" t="str">
        <f>Y10</f>
        <v>Sat</v>
      </c>
      <c r="AG10" s="400" t="str">
        <f t="shared" ref="AG10:BC10" si="1">Z10</f>
        <v>Sun</v>
      </c>
      <c r="AH10" s="400" t="str">
        <f t="shared" si="1"/>
        <v>Mon</v>
      </c>
      <c r="AI10" s="400" t="str">
        <f t="shared" si="1"/>
        <v>Tues</v>
      </c>
      <c r="AJ10" s="400" t="str">
        <f t="shared" si="1"/>
        <v>Wed</v>
      </c>
      <c r="AK10" s="400" t="str">
        <f t="shared" si="1"/>
        <v>Thur</v>
      </c>
      <c r="AL10" s="400" t="str">
        <f t="shared" si="1"/>
        <v>Fri</v>
      </c>
      <c r="AM10" s="400" t="str">
        <f t="shared" si="1"/>
        <v>Sat</v>
      </c>
      <c r="AN10" s="400" t="str">
        <f t="shared" si="1"/>
        <v>Sun</v>
      </c>
      <c r="AO10" s="400" t="str">
        <f t="shared" si="1"/>
        <v>Mon</v>
      </c>
      <c r="AP10" s="400" t="str">
        <f t="shared" si="1"/>
        <v>Tues</v>
      </c>
      <c r="AQ10" s="400" t="str">
        <f t="shared" si="1"/>
        <v>Wed</v>
      </c>
      <c r="AR10" s="400" t="str">
        <f t="shared" si="1"/>
        <v>Thur</v>
      </c>
      <c r="AS10" s="400" t="str">
        <f t="shared" si="1"/>
        <v>Fri</v>
      </c>
      <c r="AT10" s="400" t="str">
        <f t="shared" si="1"/>
        <v>Sat</v>
      </c>
      <c r="AU10" s="400" t="str">
        <f t="shared" si="1"/>
        <v>Sun</v>
      </c>
      <c r="AV10" s="400" t="str">
        <f t="shared" si="1"/>
        <v>Mon</v>
      </c>
      <c r="AW10" s="400" t="str">
        <f t="shared" si="1"/>
        <v>Tues</v>
      </c>
      <c r="AX10" s="400" t="str">
        <f t="shared" si="1"/>
        <v>Wed</v>
      </c>
      <c r="AY10" s="400" t="str">
        <f t="shared" si="1"/>
        <v>Thur</v>
      </c>
      <c r="AZ10" s="400" t="str">
        <f t="shared" si="1"/>
        <v>Fri</v>
      </c>
      <c r="BA10" s="400" t="str">
        <f t="shared" si="1"/>
        <v>Sat</v>
      </c>
      <c r="BB10" s="400" t="str">
        <f t="shared" si="1"/>
        <v>Sun</v>
      </c>
      <c r="BC10" s="400" t="str">
        <f t="shared" si="1"/>
        <v>Mon</v>
      </c>
      <c r="BD10" s="863" t="s">
        <v>221</v>
      </c>
      <c r="BE10" s="864"/>
      <c r="BF10" s="434" t="s">
        <v>244</v>
      </c>
      <c r="BG10" s="434" t="s">
        <v>244</v>
      </c>
      <c r="BH10" s="434" t="s">
        <v>221</v>
      </c>
      <c r="BI10" s="447" t="s">
        <v>221</v>
      </c>
      <c r="BJ10" s="100">
        <f>COUNT(Y11:BC34,Y42:AZ65,Y73:BC96,Y104:BB127,Y135:BC158,Y166:BB189,Y197:BC220,Y228:BC251,Y259:BB282,Y290:BC313,Y321:BB344,Y352:BC375)</f>
        <v>0</v>
      </c>
      <c r="BK10" s="370" t="s">
        <v>154</v>
      </c>
      <c r="BX10" s="426" t="s">
        <v>235</v>
      </c>
      <c r="BY10" s="426" t="s">
        <v>236</v>
      </c>
    </row>
    <row r="11" spans="1:77" ht="15.75" x14ac:dyDescent="0.25">
      <c r="B11" s="46"/>
      <c r="C11" s="51">
        <v>1</v>
      </c>
      <c r="D11" s="648"/>
      <c r="E11" s="648"/>
      <c r="F11" s="648"/>
      <c r="G11" s="648"/>
      <c r="H11" s="648"/>
      <c r="I11" s="648"/>
      <c r="J11" s="648"/>
      <c r="K11" s="648"/>
      <c r="L11" s="648"/>
      <c r="M11" s="648"/>
      <c r="N11" s="648"/>
      <c r="O11" s="648"/>
      <c r="P11" s="6"/>
      <c r="Q11" s="47"/>
      <c r="R11" s="124" t="str">
        <f>IF(AND(S10&lt;288,M5="12 Months by 24 Hours"),"&lt;&lt;&lt; Full Matrix is Required Information","")</f>
        <v/>
      </c>
      <c r="W11" s="398"/>
      <c r="X11" s="401">
        <v>1</v>
      </c>
      <c r="Y11" s="548"/>
      <c r="Z11" s="548"/>
      <c r="AA11" s="548"/>
      <c r="AB11" s="548"/>
      <c r="AC11" s="548"/>
      <c r="AD11" s="548"/>
      <c r="AE11" s="548"/>
      <c r="AF11" s="548"/>
      <c r="AG11" s="548"/>
      <c r="AH11" s="548"/>
      <c r="AI11" s="548"/>
      <c r="AJ11" s="548"/>
      <c r="AK11" s="548"/>
      <c r="AL11" s="548"/>
      <c r="AM11" s="548"/>
      <c r="AN11" s="548"/>
      <c r="AO11" s="548"/>
      <c r="AP11" s="548"/>
      <c r="AQ11" s="548"/>
      <c r="AR11" s="548"/>
      <c r="AS11" s="548"/>
      <c r="AT11" s="548"/>
      <c r="AU11" s="548"/>
      <c r="AV11" s="548"/>
      <c r="AW11" s="548"/>
      <c r="AX11" s="548"/>
      <c r="AY11" s="548"/>
      <c r="AZ11" s="548"/>
      <c r="BA11" s="548"/>
      <c r="BB11" s="548"/>
      <c r="BC11" s="548"/>
      <c r="BD11" s="857" t="str">
        <f>IFERROR(AVERAGE(Y11:BC11),"")</f>
        <v/>
      </c>
      <c r="BE11" s="858"/>
      <c r="BF11" s="435">
        <f>SUM($Y11:$BC11)</f>
        <v>0</v>
      </c>
      <c r="BG11" s="435">
        <v>0</v>
      </c>
      <c r="BH11" s="438">
        <f>IFERROR(SUM(Y11:BC11)/COUNT(Y11:BC11),0)</f>
        <v>0</v>
      </c>
      <c r="BI11" s="448">
        <v>0</v>
      </c>
      <c r="BX11" s="427">
        <v>1</v>
      </c>
      <c r="BY11" s="427" t="s">
        <v>216</v>
      </c>
    </row>
    <row r="12" spans="1:77" ht="15.75" x14ac:dyDescent="0.25">
      <c r="B12" s="46"/>
      <c r="C12" s="51">
        <v>2</v>
      </c>
      <c r="D12" s="473"/>
      <c r="E12" s="473"/>
      <c r="F12" s="473"/>
      <c r="G12" s="473"/>
      <c r="H12" s="473"/>
      <c r="I12" s="473"/>
      <c r="J12" s="473"/>
      <c r="K12" s="473"/>
      <c r="L12" s="473"/>
      <c r="M12" s="473"/>
      <c r="N12" s="473"/>
      <c r="O12" s="473"/>
      <c r="P12" s="6"/>
      <c r="Q12" s="47"/>
      <c r="R12" s="12"/>
      <c r="V12" s="416" t="str">
        <f>IF(AND(BJ10&lt;8760,M5="Hourly Profile"),"Full Hourly Matrix is Required Information&gt;&gt;&gt;","")</f>
        <v/>
      </c>
      <c r="W12" s="398"/>
      <c r="X12" s="401">
        <v>2</v>
      </c>
      <c r="Y12" s="548"/>
      <c r="Z12" s="548"/>
      <c r="AA12" s="548"/>
      <c r="AB12" s="548"/>
      <c r="AC12" s="548"/>
      <c r="AD12" s="548"/>
      <c r="AE12" s="548"/>
      <c r="AF12" s="548"/>
      <c r="AG12" s="548"/>
      <c r="AH12" s="548"/>
      <c r="AI12" s="548"/>
      <c r="AJ12" s="548"/>
      <c r="AK12" s="548"/>
      <c r="AL12" s="548"/>
      <c r="AM12" s="548"/>
      <c r="AN12" s="548"/>
      <c r="AO12" s="548"/>
      <c r="AP12" s="548"/>
      <c r="AQ12" s="548"/>
      <c r="AR12" s="548"/>
      <c r="AS12" s="548"/>
      <c r="AT12" s="548"/>
      <c r="AU12" s="548"/>
      <c r="AV12" s="548"/>
      <c r="AW12" s="548"/>
      <c r="AX12" s="548"/>
      <c r="AY12" s="548"/>
      <c r="AZ12" s="548"/>
      <c r="BA12" s="548"/>
      <c r="BB12" s="548"/>
      <c r="BC12" s="548"/>
      <c r="BD12" s="857" t="str">
        <f t="shared" ref="BD12:BD34" si="2">IFERROR(AVERAGE(Y12:BC12),"")</f>
        <v/>
      </c>
      <c r="BE12" s="858"/>
      <c r="BF12" s="436">
        <f t="shared" ref="BF12:BF17" si="3">SUM($Y12:$BC12)</f>
        <v>0</v>
      </c>
      <c r="BG12" s="436">
        <v>0</v>
      </c>
      <c r="BH12" s="439">
        <f t="shared" ref="BH12:BH17" si="4">IFERROR(SUM(Y12:BC12)/COUNT(Y12:BC12),0)</f>
        <v>0</v>
      </c>
      <c r="BI12" s="449">
        <v>0</v>
      </c>
      <c r="BL12" s="370"/>
      <c r="BX12" s="428">
        <v>2</v>
      </c>
      <c r="BY12" s="428" t="s">
        <v>217</v>
      </c>
    </row>
    <row r="13" spans="1:77" ht="15.75" x14ac:dyDescent="0.25">
      <c r="B13" s="46"/>
      <c r="C13" s="51">
        <v>3</v>
      </c>
      <c r="D13" s="473"/>
      <c r="E13" s="473"/>
      <c r="F13" s="473"/>
      <c r="G13" s="473"/>
      <c r="H13" s="473"/>
      <c r="I13" s="473"/>
      <c r="J13" s="473"/>
      <c r="K13" s="473"/>
      <c r="L13" s="473"/>
      <c r="M13" s="473"/>
      <c r="N13" s="473"/>
      <c r="O13" s="473"/>
      <c r="P13" s="6"/>
      <c r="Q13" s="47"/>
      <c r="R13" s="12"/>
      <c r="W13" s="398"/>
      <c r="X13" s="401">
        <v>3</v>
      </c>
      <c r="Y13" s="548"/>
      <c r="Z13" s="548"/>
      <c r="AA13" s="548"/>
      <c r="AB13" s="548"/>
      <c r="AC13" s="548"/>
      <c r="AD13" s="548"/>
      <c r="AE13" s="548"/>
      <c r="AF13" s="548"/>
      <c r="AG13" s="548"/>
      <c r="AH13" s="548"/>
      <c r="AI13" s="548"/>
      <c r="AJ13" s="548"/>
      <c r="AK13" s="548"/>
      <c r="AL13" s="548"/>
      <c r="AM13" s="548"/>
      <c r="AN13" s="548"/>
      <c r="AO13" s="548"/>
      <c r="AP13" s="548"/>
      <c r="AQ13" s="548"/>
      <c r="AR13" s="548"/>
      <c r="AS13" s="548"/>
      <c r="AT13" s="548"/>
      <c r="AU13" s="548"/>
      <c r="AV13" s="548"/>
      <c r="AW13" s="548"/>
      <c r="AX13" s="548"/>
      <c r="AY13" s="548"/>
      <c r="AZ13" s="548"/>
      <c r="BA13" s="548"/>
      <c r="BB13" s="548"/>
      <c r="BC13" s="548"/>
      <c r="BD13" s="857" t="str">
        <f t="shared" si="2"/>
        <v/>
      </c>
      <c r="BE13" s="858"/>
      <c r="BF13" s="436">
        <f t="shared" si="3"/>
        <v>0</v>
      </c>
      <c r="BG13" s="436">
        <v>0</v>
      </c>
      <c r="BH13" s="439">
        <f t="shared" si="4"/>
        <v>0</v>
      </c>
      <c r="BI13" s="449">
        <v>0</v>
      </c>
      <c r="BX13" s="428">
        <v>3</v>
      </c>
      <c r="BY13" s="428" t="s">
        <v>218</v>
      </c>
    </row>
    <row r="14" spans="1:77" ht="15.75" x14ac:dyDescent="0.25">
      <c r="B14" s="46"/>
      <c r="C14" s="51">
        <v>4</v>
      </c>
      <c r="D14" s="473"/>
      <c r="E14" s="473"/>
      <c r="F14" s="473"/>
      <c r="G14" s="473"/>
      <c r="H14" s="473"/>
      <c r="I14" s="473"/>
      <c r="J14" s="473"/>
      <c r="K14" s="473"/>
      <c r="L14" s="473"/>
      <c r="M14" s="473"/>
      <c r="N14" s="473"/>
      <c r="O14" s="473"/>
      <c r="P14" s="6"/>
      <c r="Q14" s="47"/>
      <c r="R14" s="12"/>
      <c r="W14" s="398"/>
      <c r="X14" s="401">
        <v>4</v>
      </c>
      <c r="Y14" s="548"/>
      <c r="Z14" s="548"/>
      <c r="AA14" s="548"/>
      <c r="AB14" s="548"/>
      <c r="AC14" s="548"/>
      <c r="AD14" s="548"/>
      <c r="AE14" s="548"/>
      <c r="AF14" s="548"/>
      <c r="AG14" s="548"/>
      <c r="AH14" s="548"/>
      <c r="AI14" s="548"/>
      <c r="AJ14" s="548"/>
      <c r="AK14" s="548"/>
      <c r="AL14" s="548"/>
      <c r="AM14" s="548"/>
      <c r="AN14" s="548"/>
      <c r="AO14" s="548"/>
      <c r="AP14" s="548"/>
      <c r="AQ14" s="548"/>
      <c r="AR14" s="548"/>
      <c r="AS14" s="548"/>
      <c r="AT14" s="548"/>
      <c r="AU14" s="548"/>
      <c r="AV14" s="548"/>
      <c r="AW14" s="548"/>
      <c r="AX14" s="548"/>
      <c r="AY14" s="548"/>
      <c r="AZ14" s="548"/>
      <c r="BA14" s="548"/>
      <c r="BB14" s="548"/>
      <c r="BC14" s="548"/>
      <c r="BD14" s="857" t="str">
        <f t="shared" si="2"/>
        <v/>
      </c>
      <c r="BE14" s="858"/>
      <c r="BF14" s="436">
        <f t="shared" si="3"/>
        <v>0</v>
      </c>
      <c r="BG14" s="436">
        <v>0</v>
      </c>
      <c r="BH14" s="439">
        <f t="shared" si="4"/>
        <v>0</v>
      </c>
      <c r="BI14" s="449">
        <v>0</v>
      </c>
      <c r="BX14" s="428">
        <v>4</v>
      </c>
      <c r="BY14" s="428" t="s">
        <v>237</v>
      </c>
    </row>
    <row r="15" spans="1:77" ht="15.75" x14ac:dyDescent="0.25">
      <c r="B15" s="46"/>
      <c r="C15" s="51">
        <v>5</v>
      </c>
      <c r="D15" s="473"/>
      <c r="E15" s="473"/>
      <c r="F15" s="473"/>
      <c r="G15" s="473"/>
      <c r="H15" s="473"/>
      <c r="I15" s="473"/>
      <c r="J15" s="473"/>
      <c r="K15" s="473"/>
      <c r="L15" s="473"/>
      <c r="M15" s="473"/>
      <c r="N15" s="473"/>
      <c r="O15" s="473"/>
      <c r="P15" s="6"/>
      <c r="Q15" s="47"/>
      <c r="R15" s="12"/>
      <c r="W15" s="398"/>
      <c r="X15" s="401">
        <v>5</v>
      </c>
      <c r="Y15" s="548"/>
      <c r="Z15" s="548"/>
      <c r="AA15" s="548"/>
      <c r="AB15" s="548"/>
      <c r="AC15" s="548"/>
      <c r="AD15" s="548"/>
      <c r="AE15" s="548"/>
      <c r="AF15" s="548"/>
      <c r="AG15" s="548"/>
      <c r="AH15" s="548"/>
      <c r="AI15" s="548"/>
      <c r="AJ15" s="548"/>
      <c r="AK15" s="548"/>
      <c r="AL15" s="548"/>
      <c r="AM15" s="548"/>
      <c r="AN15" s="548"/>
      <c r="AO15" s="548"/>
      <c r="AP15" s="548"/>
      <c r="AQ15" s="548"/>
      <c r="AR15" s="548"/>
      <c r="AS15" s="548"/>
      <c r="AT15" s="548"/>
      <c r="AU15" s="548"/>
      <c r="AV15" s="548"/>
      <c r="AW15" s="548"/>
      <c r="AX15" s="548"/>
      <c r="AY15" s="548"/>
      <c r="AZ15" s="548"/>
      <c r="BA15" s="548"/>
      <c r="BB15" s="548"/>
      <c r="BC15" s="548"/>
      <c r="BD15" s="857" t="str">
        <f t="shared" si="2"/>
        <v/>
      </c>
      <c r="BE15" s="858"/>
      <c r="BF15" s="436">
        <f t="shared" si="3"/>
        <v>0</v>
      </c>
      <c r="BG15" s="436">
        <v>0</v>
      </c>
      <c r="BH15" s="439">
        <f t="shared" si="4"/>
        <v>0</v>
      </c>
      <c r="BI15" s="449">
        <v>0</v>
      </c>
      <c r="BX15" s="428">
        <v>5</v>
      </c>
      <c r="BY15" s="428" t="s">
        <v>219</v>
      </c>
    </row>
    <row r="16" spans="1:77" ht="15.75" x14ac:dyDescent="0.25">
      <c r="B16" s="46"/>
      <c r="C16" s="51">
        <v>6</v>
      </c>
      <c r="D16" s="473"/>
      <c r="E16" s="473"/>
      <c r="F16" s="473"/>
      <c r="G16" s="473"/>
      <c r="H16" s="473"/>
      <c r="I16" s="473"/>
      <c r="J16" s="473"/>
      <c r="K16" s="473"/>
      <c r="L16" s="473"/>
      <c r="M16" s="473"/>
      <c r="N16" s="473"/>
      <c r="O16" s="473"/>
      <c r="P16" s="6"/>
      <c r="Q16" s="47"/>
      <c r="R16" s="12"/>
      <c r="W16" s="398"/>
      <c r="X16" s="401">
        <v>6</v>
      </c>
      <c r="Y16" s="548"/>
      <c r="Z16" s="548"/>
      <c r="AA16" s="548"/>
      <c r="AB16" s="548"/>
      <c r="AC16" s="548"/>
      <c r="AD16" s="548"/>
      <c r="AE16" s="548"/>
      <c r="AF16" s="548"/>
      <c r="AG16" s="548"/>
      <c r="AH16" s="548"/>
      <c r="AI16" s="548"/>
      <c r="AJ16" s="548"/>
      <c r="AK16" s="548"/>
      <c r="AL16" s="548"/>
      <c r="AM16" s="548"/>
      <c r="AN16" s="548"/>
      <c r="AO16" s="548"/>
      <c r="AP16" s="548"/>
      <c r="AQ16" s="548"/>
      <c r="AR16" s="548"/>
      <c r="AS16" s="548"/>
      <c r="AT16" s="548"/>
      <c r="AU16" s="548"/>
      <c r="AV16" s="548"/>
      <c r="AW16" s="548"/>
      <c r="AX16" s="548"/>
      <c r="AY16" s="548"/>
      <c r="AZ16" s="548"/>
      <c r="BA16" s="548"/>
      <c r="BB16" s="548"/>
      <c r="BC16" s="548"/>
      <c r="BD16" s="857" t="str">
        <f t="shared" si="2"/>
        <v/>
      </c>
      <c r="BE16" s="858"/>
      <c r="BF16" s="436">
        <f t="shared" si="3"/>
        <v>0</v>
      </c>
      <c r="BG16" s="436">
        <v>0</v>
      </c>
      <c r="BH16" s="439">
        <f t="shared" si="4"/>
        <v>0</v>
      </c>
      <c r="BI16" s="449">
        <v>0</v>
      </c>
      <c r="BX16" s="428">
        <v>6</v>
      </c>
      <c r="BY16" s="428" t="s">
        <v>238</v>
      </c>
    </row>
    <row r="17" spans="2:77" ht="15.75" x14ac:dyDescent="0.25">
      <c r="B17" s="46"/>
      <c r="C17" s="51">
        <v>7</v>
      </c>
      <c r="D17" s="473"/>
      <c r="E17" s="473"/>
      <c r="F17" s="473"/>
      <c r="G17" s="473"/>
      <c r="H17" s="473"/>
      <c r="I17" s="473"/>
      <c r="J17" s="473"/>
      <c r="K17" s="473"/>
      <c r="L17" s="473"/>
      <c r="M17" s="473"/>
      <c r="N17" s="473"/>
      <c r="O17" s="473"/>
      <c r="P17" s="6"/>
      <c r="Q17" s="47"/>
      <c r="R17" s="12"/>
      <c r="W17" s="398"/>
      <c r="X17" s="401">
        <v>7</v>
      </c>
      <c r="Y17" s="548"/>
      <c r="Z17" s="548"/>
      <c r="AA17" s="548"/>
      <c r="AB17" s="548"/>
      <c r="AC17" s="548"/>
      <c r="AD17" s="548"/>
      <c r="AE17" s="548"/>
      <c r="AF17" s="548"/>
      <c r="AG17" s="548"/>
      <c r="AH17" s="548"/>
      <c r="AI17" s="548"/>
      <c r="AJ17" s="548"/>
      <c r="AK17" s="548"/>
      <c r="AL17" s="548"/>
      <c r="AM17" s="548"/>
      <c r="AN17" s="548"/>
      <c r="AO17" s="548"/>
      <c r="AP17" s="548"/>
      <c r="AQ17" s="548"/>
      <c r="AR17" s="548"/>
      <c r="AS17" s="548"/>
      <c r="AT17" s="548"/>
      <c r="AU17" s="548"/>
      <c r="AV17" s="548"/>
      <c r="AW17" s="548"/>
      <c r="AX17" s="548"/>
      <c r="AY17" s="548"/>
      <c r="AZ17" s="548"/>
      <c r="BA17" s="548"/>
      <c r="BB17" s="548"/>
      <c r="BC17" s="548"/>
      <c r="BD17" s="857" t="str">
        <f t="shared" si="2"/>
        <v/>
      </c>
      <c r="BE17" s="858"/>
      <c r="BF17" s="436">
        <f t="shared" si="3"/>
        <v>0</v>
      </c>
      <c r="BG17" s="436">
        <v>0</v>
      </c>
      <c r="BH17" s="439">
        <f t="shared" si="4"/>
        <v>0</v>
      </c>
      <c r="BI17" s="449">
        <v>0</v>
      </c>
      <c r="BX17" s="429">
        <v>7</v>
      </c>
      <c r="BY17" s="429" t="s">
        <v>220</v>
      </c>
    </row>
    <row r="18" spans="2:77" ht="15.75" x14ac:dyDescent="0.25">
      <c r="B18" s="46"/>
      <c r="C18" s="350">
        <v>8</v>
      </c>
      <c r="D18" s="473"/>
      <c r="E18" s="473"/>
      <c r="F18" s="473"/>
      <c r="G18" s="473"/>
      <c r="H18" s="473"/>
      <c r="I18" s="473"/>
      <c r="J18" s="473"/>
      <c r="K18" s="473"/>
      <c r="L18" s="473"/>
      <c r="M18" s="473"/>
      <c r="N18" s="473"/>
      <c r="O18" s="473"/>
      <c r="P18" s="6"/>
      <c r="Q18" s="47"/>
      <c r="R18" s="12"/>
      <c r="W18" s="398"/>
      <c r="X18" s="401">
        <v>8</v>
      </c>
      <c r="Y18" s="548"/>
      <c r="Z18" s="548"/>
      <c r="AA18" s="548"/>
      <c r="AB18" s="548"/>
      <c r="AC18" s="548"/>
      <c r="AD18" s="548"/>
      <c r="AE18" s="548"/>
      <c r="AF18" s="548"/>
      <c r="AG18" s="548"/>
      <c r="AH18" s="548"/>
      <c r="AI18" s="548"/>
      <c r="AJ18" s="548"/>
      <c r="AK18" s="548"/>
      <c r="AL18" s="548"/>
      <c r="AM18" s="548"/>
      <c r="AN18" s="548"/>
      <c r="AO18" s="548"/>
      <c r="AP18" s="548"/>
      <c r="AQ18" s="548"/>
      <c r="AR18" s="548"/>
      <c r="AS18" s="548"/>
      <c r="AT18" s="548"/>
      <c r="AU18" s="548"/>
      <c r="AV18" s="548"/>
      <c r="AW18" s="548"/>
      <c r="AX18" s="548"/>
      <c r="AY18" s="548"/>
      <c r="AZ18" s="548"/>
      <c r="BA18" s="548"/>
      <c r="BB18" s="548"/>
      <c r="BC18" s="548"/>
      <c r="BD18" s="857" t="str">
        <f t="shared" si="2"/>
        <v/>
      </c>
      <c r="BE18" s="858"/>
      <c r="BF18" s="436">
        <f>(SUMIF($Y$10:$BC$10,"Sat",$Y18:$BC18)+SUMIF($Y$10:$BC$10,"Sun",$Y18:$BC18))</f>
        <v>0</v>
      </c>
      <c r="BG18" s="436">
        <f>(SUM($Y18:$BC18)-(SUMIF($Y$10:$BC$10,"Sat",$Y18:$BC18)+SUMIF($Y$10:$BC$10,"Sun",$Y18:$BC18)))</f>
        <v>0</v>
      </c>
      <c r="BH18" s="439">
        <f>(SUMIF($Y$10:$BC$10,"Sat",$Y18:$BC18)+SUMIF($Y$10:$BC$10,"Sun",$Y18:$BC18))/(COUNTIF($Y$10:$BC$10,"Sat")+COUNTIF($Y$10:$BC$10,"Sun"))</f>
        <v>0</v>
      </c>
      <c r="BI18" s="449">
        <f>(SUM($Y18:$BC18)-(SUMIF($Y$10:$BC$10,"Sat",$Y18:$BC18)+SUMIF($Y$10:$BC$10,"Sun",$Y18:$BC18)))/(COUNT(Y18:BC18)-(COUNTIF($Y$10:$BC$10,"Sat")+COUNTIF($Y$10:$BC$10,"Sun")))</f>
        <v>0</v>
      </c>
      <c r="BJ18" s="433"/>
    </row>
    <row r="19" spans="2:77" ht="15.75" x14ac:dyDescent="0.25">
      <c r="B19" s="46"/>
      <c r="C19" s="350">
        <v>9</v>
      </c>
      <c r="D19" s="473"/>
      <c r="E19" s="473"/>
      <c r="F19" s="473"/>
      <c r="G19" s="473"/>
      <c r="H19" s="473"/>
      <c r="I19" s="473"/>
      <c r="J19" s="473"/>
      <c r="K19" s="473"/>
      <c r="L19" s="473"/>
      <c r="M19" s="473"/>
      <c r="N19" s="473"/>
      <c r="O19" s="473"/>
      <c r="P19" s="6"/>
      <c r="Q19" s="47"/>
      <c r="R19" s="12"/>
      <c r="W19" s="398"/>
      <c r="X19" s="401">
        <v>9</v>
      </c>
      <c r="Y19" s="548"/>
      <c r="Z19" s="548"/>
      <c r="AA19" s="548"/>
      <c r="AB19" s="548"/>
      <c r="AC19" s="548"/>
      <c r="AD19" s="548"/>
      <c r="AE19" s="548"/>
      <c r="AF19" s="548"/>
      <c r="AG19" s="548"/>
      <c r="AH19" s="548"/>
      <c r="AI19" s="548"/>
      <c r="AJ19" s="548"/>
      <c r="AK19" s="548"/>
      <c r="AL19" s="548"/>
      <c r="AM19" s="548"/>
      <c r="AN19" s="548"/>
      <c r="AO19" s="548"/>
      <c r="AP19" s="548"/>
      <c r="AQ19" s="548"/>
      <c r="AR19" s="548"/>
      <c r="AS19" s="548"/>
      <c r="AT19" s="548"/>
      <c r="AU19" s="548"/>
      <c r="AV19" s="548"/>
      <c r="AW19" s="548"/>
      <c r="AX19" s="548"/>
      <c r="AY19" s="548"/>
      <c r="AZ19" s="548"/>
      <c r="BA19" s="548"/>
      <c r="BB19" s="548"/>
      <c r="BC19" s="548"/>
      <c r="BD19" s="857" t="str">
        <f t="shared" si="2"/>
        <v/>
      </c>
      <c r="BE19" s="858"/>
      <c r="BF19" s="436">
        <f t="shared" ref="BF19:BF33" si="5">(SUMIF($Y$10:$BC$10,"Sat",$Y19:$BC19)+SUMIF($Y$10:$BC$10,"Sun",$Y19:$BC19))</f>
        <v>0</v>
      </c>
      <c r="BG19" s="436">
        <f t="shared" ref="BG19:BG33" si="6">(SUM($Y19:$BC19)-(SUMIF($Y$10:$BC$10,"Sat",$Y19:$BC19)+SUMIF($Y$10:$BC$10,"Sun",$Y19:$BC19)))</f>
        <v>0</v>
      </c>
      <c r="BH19" s="439">
        <f t="shared" ref="BH19:BH33" si="7">(SUMIF($Y$10:$BC$10,"Sat",$Y19:$BC19)+SUMIF($Y$10:$BC$10,"Sun",$Y19:$BC19))/(COUNTIF($Y$10:$BC$10,"Sat")+COUNTIF($Y$10:$BC$10,"Sun"))</f>
        <v>0</v>
      </c>
      <c r="BI19" s="449">
        <f t="shared" ref="BI19:BI33" si="8">(SUM($Y19:$BC19)-(SUMIF($Y$10:$BC$10,"Sat",$Y19:$BC19)+SUMIF($Y$10:$BC$10,"Sun",$Y19:$BC19)))/(COUNT(Y19:BC19)-(COUNTIF($Y$10:$BC$10,"Sat")+COUNTIF($Y$10:$BC$10,"Sun")))</f>
        <v>0</v>
      </c>
    </row>
    <row r="20" spans="2:77" ht="15.75" x14ac:dyDescent="0.25">
      <c r="B20" s="46"/>
      <c r="C20" s="350">
        <v>10</v>
      </c>
      <c r="D20" s="473"/>
      <c r="E20" s="473"/>
      <c r="F20" s="473"/>
      <c r="G20" s="473"/>
      <c r="H20" s="473"/>
      <c r="I20" s="473"/>
      <c r="J20" s="473"/>
      <c r="K20" s="473"/>
      <c r="L20" s="473"/>
      <c r="M20" s="473"/>
      <c r="N20" s="473"/>
      <c r="O20" s="473"/>
      <c r="P20" s="6"/>
      <c r="Q20" s="47"/>
      <c r="R20" s="12"/>
      <c r="W20" s="398"/>
      <c r="X20" s="401">
        <v>10</v>
      </c>
      <c r="Y20" s="548"/>
      <c r="Z20" s="548"/>
      <c r="AA20" s="548"/>
      <c r="AB20" s="548"/>
      <c r="AC20" s="548"/>
      <c r="AD20" s="548"/>
      <c r="AE20" s="548"/>
      <c r="AF20" s="548"/>
      <c r="AG20" s="548"/>
      <c r="AH20" s="548"/>
      <c r="AI20" s="548"/>
      <c r="AJ20" s="548"/>
      <c r="AK20" s="548"/>
      <c r="AL20" s="548"/>
      <c r="AM20" s="548"/>
      <c r="AN20" s="548"/>
      <c r="AO20" s="548"/>
      <c r="AP20" s="548"/>
      <c r="AQ20" s="548"/>
      <c r="AR20" s="548"/>
      <c r="AS20" s="548"/>
      <c r="AT20" s="548"/>
      <c r="AU20" s="548"/>
      <c r="AV20" s="548"/>
      <c r="AW20" s="548"/>
      <c r="AX20" s="548"/>
      <c r="AY20" s="548"/>
      <c r="AZ20" s="548"/>
      <c r="BA20" s="548"/>
      <c r="BB20" s="548"/>
      <c r="BC20" s="548"/>
      <c r="BD20" s="857" t="str">
        <f t="shared" si="2"/>
        <v/>
      </c>
      <c r="BE20" s="858"/>
      <c r="BF20" s="436">
        <f t="shared" si="5"/>
        <v>0</v>
      </c>
      <c r="BG20" s="436">
        <f t="shared" si="6"/>
        <v>0</v>
      </c>
      <c r="BH20" s="439">
        <f t="shared" si="7"/>
        <v>0</v>
      </c>
      <c r="BI20" s="449">
        <f t="shared" si="8"/>
        <v>0</v>
      </c>
    </row>
    <row r="21" spans="2:77" ht="15.75" x14ac:dyDescent="0.25">
      <c r="B21" s="46"/>
      <c r="C21" s="350">
        <v>11</v>
      </c>
      <c r="D21" s="473"/>
      <c r="E21" s="473"/>
      <c r="F21" s="473"/>
      <c r="G21" s="473"/>
      <c r="H21" s="473"/>
      <c r="I21" s="473"/>
      <c r="J21" s="473"/>
      <c r="K21" s="473"/>
      <c r="L21" s="473"/>
      <c r="M21" s="473"/>
      <c r="N21" s="473"/>
      <c r="O21" s="473"/>
      <c r="P21" s="6"/>
      <c r="Q21" s="47"/>
      <c r="R21" s="12"/>
      <c r="W21" s="398"/>
      <c r="X21" s="401">
        <v>11</v>
      </c>
      <c r="Y21" s="548"/>
      <c r="Z21" s="548"/>
      <c r="AA21" s="548"/>
      <c r="AB21" s="548"/>
      <c r="AC21" s="548"/>
      <c r="AD21" s="548"/>
      <c r="AE21" s="548"/>
      <c r="AF21" s="548"/>
      <c r="AG21" s="548"/>
      <c r="AH21" s="548"/>
      <c r="AI21" s="548"/>
      <c r="AJ21" s="548"/>
      <c r="AK21" s="548"/>
      <c r="AL21" s="548"/>
      <c r="AM21" s="548"/>
      <c r="AN21" s="548"/>
      <c r="AO21" s="548"/>
      <c r="AP21" s="548"/>
      <c r="AQ21" s="548"/>
      <c r="AR21" s="548"/>
      <c r="AS21" s="548"/>
      <c r="AT21" s="548"/>
      <c r="AU21" s="548"/>
      <c r="AV21" s="548"/>
      <c r="AW21" s="548"/>
      <c r="AX21" s="548"/>
      <c r="AY21" s="548"/>
      <c r="AZ21" s="548"/>
      <c r="BA21" s="548"/>
      <c r="BB21" s="548"/>
      <c r="BC21" s="548"/>
      <c r="BD21" s="857" t="str">
        <f t="shared" si="2"/>
        <v/>
      </c>
      <c r="BE21" s="858"/>
      <c r="BF21" s="436">
        <f t="shared" si="5"/>
        <v>0</v>
      </c>
      <c r="BG21" s="436">
        <f t="shared" si="6"/>
        <v>0</v>
      </c>
      <c r="BH21" s="439">
        <f t="shared" si="7"/>
        <v>0</v>
      </c>
      <c r="BI21" s="449">
        <f t="shared" si="8"/>
        <v>0</v>
      </c>
    </row>
    <row r="22" spans="2:77" ht="15.75" x14ac:dyDescent="0.25">
      <c r="B22" s="46"/>
      <c r="C22" s="350">
        <v>12</v>
      </c>
      <c r="D22" s="473"/>
      <c r="E22" s="473"/>
      <c r="F22" s="473"/>
      <c r="G22" s="473"/>
      <c r="H22" s="473"/>
      <c r="I22" s="473"/>
      <c r="J22" s="473"/>
      <c r="K22" s="473"/>
      <c r="L22" s="473"/>
      <c r="M22" s="473"/>
      <c r="N22" s="473"/>
      <c r="O22" s="473"/>
      <c r="P22" s="6"/>
      <c r="Q22" s="47"/>
      <c r="R22" s="12"/>
      <c r="W22" s="398"/>
      <c r="X22" s="401">
        <v>12</v>
      </c>
      <c r="Y22" s="548"/>
      <c r="Z22" s="548"/>
      <c r="AA22" s="548"/>
      <c r="AB22" s="548"/>
      <c r="AC22" s="548"/>
      <c r="AD22" s="548"/>
      <c r="AE22" s="548"/>
      <c r="AF22" s="548"/>
      <c r="AG22" s="548"/>
      <c r="AH22" s="548"/>
      <c r="AI22" s="548"/>
      <c r="AJ22" s="548"/>
      <c r="AK22" s="548"/>
      <c r="AL22" s="548"/>
      <c r="AM22" s="548"/>
      <c r="AN22" s="548"/>
      <c r="AO22" s="548"/>
      <c r="AP22" s="548"/>
      <c r="AQ22" s="548"/>
      <c r="AR22" s="548"/>
      <c r="AS22" s="548"/>
      <c r="AT22" s="548"/>
      <c r="AU22" s="548"/>
      <c r="AV22" s="548"/>
      <c r="AW22" s="548"/>
      <c r="AX22" s="548"/>
      <c r="AY22" s="548"/>
      <c r="AZ22" s="548"/>
      <c r="BA22" s="548"/>
      <c r="BB22" s="548"/>
      <c r="BC22" s="548"/>
      <c r="BD22" s="857" t="str">
        <f t="shared" si="2"/>
        <v/>
      </c>
      <c r="BE22" s="858"/>
      <c r="BF22" s="436">
        <f t="shared" si="5"/>
        <v>0</v>
      </c>
      <c r="BG22" s="436">
        <f t="shared" si="6"/>
        <v>0</v>
      </c>
      <c r="BH22" s="439">
        <f t="shared" si="7"/>
        <v>0</v>
      </c>
      <c r="BI22" s="449">
        <f t="shared" si="8"/>
        <v>0</v>
      </c>
    </row>
    <row r="23" spans="2:77" ht="15.75" x14ac:dyDescent="0.25">
      <c r="B23" s="46"/>
      <c r="C23" s="350">
        <v>13</v>
      </c>
      <c r="D23" s="473"/>
      <c r="E23" s="473"/>
      <c r="F23" s="473"/>
      <c r="G23" s="473"/>
      <c r="H23" s="473"/>
      <c r="I23" s="473"/>
      <c r="J23" s="473"/>
      <c r="K23" s="473"/>
      <c r="L23" s="473"/>
      <c r="M23" s="473"/>
      <c r="N23" s="473"/>
      <c r="O23" s="473"/>
      <c r="P23" s="6"/>
      <c r="Q23" s="47"/>
      <c r="R23" s="290"/>
      <c r="W23" s="398"/>
      <c r="X23" s="401">
        <v>13</v>
      </c>
      <c r="Y23" s="548"/>
      <c r="Z23" s="548"/>
      <c r="AA23" s="548"/>
      <c r="AB23" s="548"/>
      <c r="AC23" s="548"/>
      <c r="AD23" s="548"/>
      <c r="AE23" s="548"/>
      <c r="AF23" s="548"/>
      <c r="AG23" s="548"/>
      <c r="AH23" s="548"/>
      <c r="AI23" s="548"/>
      <c r="AJ23" s="548"/>
      <c r="AK23" s="548"/>
      <c r="AL23" s="548"/>
      <c r="AM23" s="548"/>
      <c r="AN23" s="548"/>
      <c r="AO23" s="548"/>
      <c r="AP23" s="548"/>
      <c r="AQ23" s="548"/>
      <c r="AR23" s="548"/>
      <c r="AS23" s="548"/>
      <c r="AT23" s="548"/>
      <c r="AU23" s="548"/>
      <c r="AV23" s="548"/>
      <c r="AW23" s="548"/>
      <c r="AX23" s="548"/>
      <c r="AY23" s="548"/>
      <c r="AZ23" s="548"/>
      <c r="BA23" s="548"/>
      <c r="BB23" s="548"/>
      <c r="BC23" s="548"/>
      <c r="BD23" s="857" t="str">
        <f t="shared" si="2"/>
        <v/>
      </c>
      <c r="BE23" s="858"/>
      <c r="BF23" s="436">
        <f t="shared" si="5"/>
        <v>0</v>
      </c>
      <c r="BG23" s="436">
        <f t="shared" si="6"/>
        <v>0</v>
      </c>
      <c r="BH23" s="439">
        <f t="shared" si="7"/>
        <v>0</v>
      </c>
      <c r="BI23" s="449">
        <f t="shared" si="8"/>
        <v>0</v>
      </c>
    </row>
    <row r="24" spans="2:77" ht="15.75" x14ac:dyDescent="0.25">
      <c r="B24" s="46"/>
      <c r="C24" s="350">
        <v>14</v>
      </c>
      <c r="D24" s="473"/>
      <c r="E24" s="473"/>
      <c r="F24" s="473"/>
      <c r="G24" s="473"/>
      <c r="H24" s="473"/>
      <c r="I24" s="473"/>
      <c r="J24" s="473"/>
      <c r="K24" s="473"/>
      <c r="L24" s="473"/>
      <c r="M24" s="473"/>
      <c r="N24" s="473"/>
      <c r="O24" s="473"/>
      <c r="P24" s="6"/>
      <c r="Q24" s="47"/>
      <c r="R24" s="12"/>
      <c r="W24" s="398"/>
      <c r="X24" s="401">
        <v>14</v>
      </c>
      <c r="Y24" s="548"/>
      <c r="Z24" s="548"/>
      <c r="AA24" s="548"/>
      <c r="AB24" s="548"/>
      <c r="AC24" s="548"/>
      <c r="AD24" s="548"/>
      <c r="AE24" s="548"/>
      <c r="AF24" s="548"/>
      <c r="AG24" s="548"/>
      <c r="AH24" s="548"/>
      <c r="AI24" s="548"/>
      <c r="AJ24" s="548"/>
      <c r="AK24" s="548"/>
      <c r="AL24" s="548"/>
      <c r="AM24" s="548"/>
      <c r="AN24" s="548"/>
      <c r="AO24" s="548"/>
      <c r="AP24" s="548"/>
      <c r="AQ24" s="548"/>
      <c r="AR24" s="548"/>
      <c r="AS24" s="548"/>
      <c r="AT24" s="548"/>
      <c r="AU24" s="548"/>
      <c r="AV24" s="548"/>
      <c r="AW24" s="548"/>
      <c r="AX24" s="548"/>
      <c r="AY24" s="548"/>
      <c r="AZ24" s="548"/>
      <c r="BA24" s="548"/>
      <c r="BB24" s="548"/>
      <c r="BC24" s="548"/>
      <c r="BD24" s="857" t="str">
        <f>IFERROR(AVERAGE(Y24:BC24),"")</f>
        <v/>
      </c>
      <c r="BE24" s="858"/>
      <c r="BF24" s="436">
        <f t="shared" si="5"/>
        <v>0</v>
      </c>
      <c r="BG24" s="436">
        <f t="shared" si="6"/>
        <v>0</v>
      </c>
      <c r="BH24" s="439">
        <f t="shared" si="7"/>
        <v>0</v>
      </c>
      <c r="BI24" s="449">
        <f t="shared" si="8"/>
        <v>0</v>
      </c>
    </row>
    <row r="25" spans="2:77" ht="15.75" x14ac:dyDescent="0.25">
      <c r="B25" s="46"/>
      <c r="C25" s="350">
        <v>15</v>
      </c>
      <c r="D25" s="473"/>
      <c r="E25" s="473"/>
      <c r="F25" s="473"/>
      <c r="G25" s="473"/>
      <c r="H25" s="473"/>
      <c r="I25" s="473"/>
      <c r="J25" s="473"/>
      <c r="K25" s="473"/>
      <c r="L25" s="473"/>
      <c r="M25" s="473"/>
      <c r="N25" s="473"/>
      <c r="O25" s="473"/>
      <c r="P25" s="6"/>
      <c r="Q25" s="47"/>
      <c r="R25" s="12"/>
      <c r="W25" s="398"/>
      <c r="X25" s="401">
        <v>15</v>
      </c>
      <c r="Y25" s="548"/>
      <c r="Z25" s="548"/>
      <c r="AA25" s="548"/>
      <c r="AB25" s="548"/>
      <c r="AC25" s="548"/>
      <c r="AD25" s="548"/>
      <c r="AE25" s="548"/>
      <c r="AF25" s="548"/>
      <c r="AG25" s="548"/>
      <c r="AH25" s="548"/>
      <c r="AI25" s="548"/>
      <c r="AJ25" s="548"/>
      <c r="AK25" s="548"/>
      <c r="AL25" s="548"/>
      <c r="AM25" s="548"/>
      <c r="AN25" s="548"/>
      <c r="AO25" s="548"/>
      <c r="AP25" s="548"/>
      <c r="AQ25" s="548"/>
      <c r="AR25" s="548"/>
      <c r="AS25" s="548"/>
      <c r="AT25" s="548"/>
      <c r="AU25" s="548"/>
      <c r="AV25" s="548"/>
      <c r="AW25" s="548"/>
      <c r="AX25" s="548"/>
      <c r="AY25" s="548"/>
      <c r="AZ25" s="548"/>
      <c r="BA25" s="548"/>
      <c r="BB25" s="548"/>
      <c r="BC25" s="548"/>
      <c r="BD25" s="857" t="str">
        <f t="shared" si="2"/>
        <v/>
      </c>
      <c r="BE25" s="858"/>
      <c r="BF25" s="436">
        <f t="shared" si="5"/>
        <v>0</v>
      </c>
      <c r="BG25" s="436">
        <f t="shared" si="6"/>
        <v>0</v>
      </c>
      <c r="BH25" s="439">
        <f t="shared" si="7"/>
        <v>0</v>
      </c>
      <c r="BI25" s="449">
        <f t="shared" si="8"/>
        <v>0</v>
      </c>
    </row>
    <row r="26" spans="2:77" ht="15.75" x14ac:dyDescent="0.25">
      <c r="B26" s="46"/>
      <c r="C26" s="350">
        <v>16</v>
      </c>
      <c r="D26" s="473"/>
      <c r="E26" s="473"/>
      <c r="F26" s="473"/>
      <c r="G26" s="473"/>
      <c r="H26" s="473"/>
      <c r="I26" s="473"/>
      <c r="J26" s="473"/>
      <c r="K26" s="473"/>
      <c r="L26" s="473"/>
      <c r="M26" s="473"/>
      <c r="N26" s="473"/>
      <c r="O26" s="473"/>
      <c r="P26" s="6"/>
      <c r="Q26" s="47"/>
      <c r="R26" s="12"/>
      <c r="W26" s="398"/>
      <c r="X26" s="401">
        <v>16</v>
      </c>
      <c r="Y26" s="548"/>
      <c r="Z26" s="548"/>
      <c r="AA26" s="548"/>
      <c r="AB26" s="548"/>
      <c r="AC26" s="548"/>
      <c r="AD26" s="548"/>
      <c r="AE26" s="548"/>
      <c r="AF26" s="548"/>
      <c r="AG26" s="548"/>
      <c r="AH26" s="548"/>
      <c r="AI26" s="548"/>
      <c r="AJ26" s="548"/>
      <c r="AK26" s="548"/>
      <c r="AL26" s="548"/>
      <c r="AM26" s="548"/>
      <c r="AN26" s="548"/>
      <c r="AO26" s="548"/>
      <c r="AP26" s="548"/>
      <c r="AQ26" s="548"/>
      <c r="AR26" s="548"/>
      <c r="AS26" s="548"/>
      <c r="AT26" s="548"/>
      <c r="AU26" s="548"/>
      <c r="AV26" s="548"/>
      <c r="AW26" s="548"/>
      <c r="AX26" s="548"/>
      <c r="AY26" s="548"/>
      <c r="AZ26" s="548"/>
      <c r="BA26" s="548"/>
      <c r="BB26" s="548"/>
      <c r="BC26" s="548"/>
      <c r="BD26" s="857" t="str">
        <f t="shared" si="2"/>
        <v/>
      </c>
      <c r="BE26" s="858"/>
      <c r="BF26" s="436">
        <f t="shared" si="5"/>
        <v>0</v>
      </c>
      <c r="BG26" s="436">
        <f t="shared" si="6"/>
        <v>0</v>
      </c>
      <c r="BH26" s="439">
        <f t="shared" si="7"/>
        <v>0</v>
      </c>
      <c r="BI26" s="449">
        <f t="shared" si="8"/>
        <v>0</v>
      </c>
    </row>
    <row r="27" spans="2:77" ht="15.75" x14ac:dyDescent="0.25">
      <c r="B27" s="46"/>
      <c r="C27" s="350">
        <v>17</v>
      </c>
      <c r="D27" s="473"/>
      <c r="E27" s="473"/>
      <c r="F27" s="473"/>
      <c r="G27" s="473"/>
      <c r="H27" s="473"/>
      <c r="I27" s="473"/>
      <c r="J27" s="473"/>
      <c r="K27" s="473"/>
      <c r="L27" s="473"/>
      <c r="M27" s="473"/>
      <c r="N27" s="473"/>
      <c r="O27" s="473"/>
      <c r="P27" s="6"/>
      <c r="Q27" s="47"/>
      <c r="R27" s="12"/>
      <c r="W27" s="398"/>
      <c r="X27" s="401">
        <v>17</v>
      </c>
      <c r="Y27" s="548"/>
      <c r="Z27" s="548"/>
      <c r="AA27" s="548"/>
      <c r="AB27" s="548"/>
      <c r="AC27" s="548"/>
      <c r="AD27" s="548"/>
      <c r="AE27" s="548"/>
      <c r="AF27" s="548"/>
      <c r="AG27" s="548"/>
      <c r="AH27" s="548"/>
      <c r="AI27" s="548"/>
      <c r="AJ27" s="548"/>
      <c r="AK27" s="548"/>
      <c r="AL27" s="548"/>
      <c r="AM27" s="548"/>
      <c r="AN27" s="548"/>
      <c r="AO27" s="548"/>
      <c r="AP27" s="548"/>
      <c r="AQ27" s="548"/>
      <c r="AR27" s="548"/>
      <c r="AS27" s="548"/>
      <c r="AT27" s="548"/>
      <c r="AU27" s="548"/>
      <c r="AV27" s="548"/>
      <c r="AW27" s="548"/>
      <c r="AX27" s="548"/>
      <c r="AY27" s="548"/>
      <c r="AZ27" s="548"/>
      <c r="BA27" s="548"/>
      <c r="BB27" s="548"/>
      <c r="BC27" s="548"/>
      <c r="BD27" s="857" t="str">
        <f t="shared" si="2"/>
        <v/>
      </c>
      <c r="BE27" s="858"/>
      <c r="BF27" s="436">
        <f t="shared" si="5"/>
        <v>0</v>
      </c>
      <c r="BG27" s="436">
        <f t="shared" si="6"/>
        <v>0</v>
      </c>
      <c r="BH27" s="439">
        <f t="shared" si="7"/>
        <v>0</v>
      </c>
      <c r="BI27" s="449">
        <f t="shared" si="8"/>
        <v>0</v>
      </c>
    </row>
    <row r="28" spans="2:77" ht="15.75" x14ac:dyDescent="0.25">
      <c r="B28" s="46"/>
      <c r="C28" s="350">
        <v>18</v>
      </c>
      <c r="D28" s="473"/>
      <c r="E28" s="473"/>
      <c r="F28" s="473"/>
      <c r="G28" s="473"/>
      <c r="H28" s="473"/>
      <c r="I28" s="473"/>
      <c r="J28" s="473"/>
      <c r="K28" s="473"/>
      <c r="L28" s="473"/>
      <c r="M28" s="473"/>
      <c r="N28" s="473"/>
      <c r="O28" s="473"/>
      <c r="P28" s="6"/>
      <c r="Q28" s="47"/>
      <c r="R28" s="12"/>
      <c r="W28" s="398"/>
      <c r="X28" s="401">
        <v>18</v>
      </c>
      <c r="Y28" s="548"/>
      <c r="Z28" s="548"/>
      <c r="AA28" s="548"/>
      <c r="AB28" s="548"/>
      <c r="AC28" s="548"/>
      <c r="AD28" s="548"/>
      <c r="AE28" s="548"/>
      <c r="AF28" s="548"/>
      <c r="AG28" s="548"/>
      <c r="AH28" s="548"/>
      <c r="AI28" s="548"/>
      <c r="AJ28" s="548"/>
      <c r="AK28" s="548"/>
      <c r="AL28" s="548"/>
      <c r="AM28" s="548"/>
      <c r="AN28" s="548"/>
      <c r="AO28" s="548"/>
      <c r="AP28" s="548"/>
      <c r="AQ28" s="548"/>
      <c r="AR28" s="548"/>
      <c r="AS28" s="548"/>
      <c r="AT28" s="548"/>
      <c r="AU28" s="548"/>
      <c r="AV28" s="548"/>
      <c r="AW28" s="548"/>
      <c r="AX28" s="548"/>
      <c r="AY28" s="548"/>
      <c r="AZ28" s="548"/>
      <c r="BA28" s="548"/>
      <c r="BB28" s="548"/>
      <c r="BC28" s="548"/>
      <c r="BD28" s="857" t="str">
        <f t="shared" si="2"/>
        <v/>
      </c>
      <c r="BE28" s="858"/>
      <c r="BF28" s="436">
        <f t="shared" si="5"/>
        <v>0</v>
      </c>
      <c r="BG28" s="436">
        <f t="shared" si="6"/>
        <v>0</v>
      </c>
      <c r="BH28" s="439">
        <f t="shared" si="7"/>
        <v>0</v>
      </c>
      <c r="BI28" s="449">
        <f t="shared" si="8"/>
        <v>0</v>
      </c>
    </row>
    <row r="29" spans="2:77" ht="15.75" x14ac:dyDescent="0.25">
      <c r="B29" s="46"/>
      <c r="C29" s="350">
        <v>19</v>
      </c>
      <c r="D29" s="473"/>
      <c r="E29" s="473"/>
      <c r="F29" s="473"/>
      <c r="G29" s="473"/>
      <c r="H29" s="473"/>
      <c r="I29" s="473"/>
      <c r="J29" s="473"/>
      <c r="K29" s="473"/>
      <c r="L29" s="473"/>
      <c r="M29" s="473"/>
      <c r="N29" s="473"/>
      <c r="O29" s="473"/>
      <c r="P29" s="6"/>
      <c r="Q29" s="47"/>
      <c r="R29" s="12"/>
      <c r="W29" s="398"/>
      <c r="X29" s="401">
        <v>19</v>
      </c>
      <c r="Y29" s="548"/>
      <c r="Z29" s="548"/>
      <c r="AA29" s="548"/>
      <c r="AB29" s="548"/>
      <c r="AC29" s="548"/>
      <c r="AD29" s="548"/>
      <c r="AE29" s="548"/>
      <c r="AF29" s="548"/>
      <c r="AG29" s="548"/>
      <c r="AH29" s="548"/>
      <c r="AI29" s="548"/>
      <c r="AJ29" s="548"/>
      <c r="AK29" s="548"/>
      <c r="AL29" s="548"/>
      <c r="AM29" s="548"/>
      <c r="AN29" s="548"/>
      <c r="AO29" s="548"/>
      <c r="AP29" s="548"/>
      <c r="AQ29" s="548"/>
      <c r="AR29" s="548"/>
      <c r="AS29" s="548"/>
      <c r="AT29" s="548"/>
      <c r="AU29" s="548"/>
      <c r="AV29" s="548"/>
      <c r="AW29" s="548"/>
      <c r="AX29" s="548"/>
      <c r="AY29" s="548"/>
      <c r="AZ29" s="548"/>
      <c r="BA29" s="548"/>
      <c r="BB29" s="548"/>
      <c r="BC29" s="548"/>
      <c r="BD29" s="857" t="str">
        <f t="shared" si="2"/>
        <v/>
      </c>
      <c r="BE29" s="858"/>
      <c r="BF29" s="436">
        <f t="shared" si="5"/>
        <v>0</v>
      </c>
      <c r="BG29" s="436">
        <f t="shared" si="6"/>
        <v>0</v>
      </c>
      <c r="BH29" s="439">
        <f t="shared" si="7"/>
        <v>0</v>
      </c>
      <c r="BI29" s="449">
        <f t="shared" si="8"/>
        <v>0</v>
      </c>
    </row>
    <row r="30" spans="2:77" ht="15.75" x14ac:dyDescent="0.25">
      <c r="B30" s="46"/>
      <c r="C30" s="350">
        <v>20</v>
      </c>
      <c r="D30" s="473"/>
      <c r="E30" s="473"/>
      <c r="F30" s="473"/>
      <c r="G30" s="473"/>
      <c r="H30" s="473"/>
      <c r="I30" s="473"/>
      <c r="J30" s="473"/>
      <c r="K30" s="473"/>
      <c r="L30" s="473"/>
      <c r="M30" s="473"/>
      <c r="N30" s="473"/>
      <c r="O30" s="473"/>
      <c r="P30" s="6"/>
      <c r="Q30" s="47"/>
      <c r="R30" s="12"/>
      <c r="W30" s="398"/>
      <c r="X30" s="401">
        <v>20</v>
      </c>
      <c r="Y30" s="548"/>
      <c r="Z30" s="548"/>
      <c r="AA30" s="548"/>
      <c r="AB30" s="548"/>
      <c r="AC30" s="548"/>
      <c r="AD30" s="548"/>
      <c r="AE30" s="548"/>
      <c r="AF30" s="548"/>
      <c r="AG30" s="548"/>
      <c r="AH30" s="548"/>
      <c r="AI30" s="548"/>
      <c r="AJ30" s="548"/>
      <c r="AK30" s="548"/>
      <c r="AL30" s="548"/>
      <c r="AM30" s="548"/>
      <c r="AN30" s="548"/>
      <c r="AO30" s="548"/>
      <c r="AP30" s="548"/>
      <c r="AQ30" s="548"/>
      <c r="AR30" s="548"/>
      <c r="AS30" s="548"/>
      <c r="AT30" s="548"/>
      <c r="AU30" s="548"/>
      <c r="AV30" s="548"/>
      <c r="AW30" s="548"/>
      <c r="AX30" s="548"/>
      <c r="AY30" s="548"/>
      <c r="AZ30" s="548"/>
      <c r="BA30" s="548"/>
      <c r="BB30" s="548"/>
      <c r="BC30" s="548"/>
      <c r="BD30" s="857" t="str">
        <f t="shared" si="2"/>
        <v/>
      </c>
      <c r="BE30" s="858"/>
      <c r="BF30" s="436">
        <f t="shared" si="5"/>
        <v>0</v>
      </c>
      <c r="BG30" s="436">
        <f t="shared" si="6"/>
        <v>0</v>
      </c>
      <c r="BH30" s="439">
        <f t="shared" si="7"/>
        <v>0</v>
      </c>
      <c r="BI30" s="449">
        <f t="shared" si="8"/>
        <v>0</v>
      </c>
    </row>
    <row r="31" spans="2:77" ht="15.75" x14ac:dyDescent="0.25">
      <c r="B31" s="46"/>
      <c r="C31" s="350">
        <v>21</v>
      </c>
      <c r="D31" s="473"/>
      <c r="E31" s="473"/>
      <c r="F31" s="473"/>
      <c r="G31" s="473"/>
      <c r="H31" s="473"/>
      <c r="I31" s="473"/>
      <c r="J31" s="473"/>
      <c r="K31" s="473"/>
      <c r="L31" s="473"/>
      <c r="M31" s="473"/>
      <c r="N31" s="473"/>
      <c r="O31" s="473"/>
      <c r="P31" s="6"/>
      <c r="Q31" s="47"/>
      <c r="R31" s="12"/>
      <c r="W31" s="398"/>
      <c r="X31" s="401">
        <v>21</v>
      </c>
      <c r="Y31" s="548"/>
      <c r="Z31" s="548"/>
      <c r="AA31" s="548"/>
      <c r="AB31" s="548"/>
      <c r="AC31" s="548"/>
      <c r="AD31" s="548"/>
      <c r="AE31" s="548"/>
      <c r="AF31" s="548"/>
      <c r="AG31" s="548"/>
      <c r="AH31" s="548"/>
      <c r="AI31" s="548"/>
      <c r="AJ31" s="548"/>
      <c r="AK31" s="548"/>
      <c r="AL31" s="548"/>
      <c r="AM31" s="548"/>
      <c r="AN31" s="548"/>
      <c r="AO31" s="548"/>
      <c r="AP31" s="548"/>
      <c r="AQ31" s="548"/>
      <c r="AR31" s="548"/>
      <c r="AS31" s="548"/>
      <c r="AT31" s="548"/>
      <c r="AU31" s="548"/>
      <c r="AV31" s="548"/>
      <c r="AW31" s="548"/>
      <c r="AX31" s="548"/>
      <c r="AY31" s="548"/>
      <c r="AZ31" s="548"/>
      <c r="BA31" s="548"/>
      <c r="BB31" s="548"/>
      <c r="BC31" s="548"/>
      <c r="BD31" s="857" t="str">
        <f t="shared" si="2"/>
        <v/>
      </c>
      <c r="BE31" s="858"/>
      <c r="BF31" s="436">
        <f t="shared" si="5"/>
        <v>0</v>
      </c>
      <c r="BG31" s="436">
        <f t="shared" si="6"/>
        <v>0</v>
      </c>
      <c r="BH31" s="439">
        <f t="shared" si="7"/>
        <v>0</v>
      </c>
      <c r="BI31" s="449">
        <f t="shared" si="8"/>
        <v>0</v>
      </c>
    </row>
    <row r="32" spans="2:77" ht="15.75" x14ac:dyDescent="0.25">
      <c r="B32" s="46"/>
      <c r="C32" s="350">
        <v>22</v>
      </c>
      <c r="D32" s="473"/>
      <c r="E32" s="473"/>
      <c r="F32" s="473"/>
      <c r="G32" s="473"/>
      <c r="H32" s="473"/>
      <c r="I32" s="473"/>
      <c r="J32" s="473"/>
      <c r="K32" s="473"/>
      <c r="L32" s="473"/>
      <c r="M32" s="473"/>
      <c r="N32" s="473"/>
      <c r="O32" s="473"/>
      <c r="P32" s="6"/>
      <c r="Q32" s="47"/>
      <c r="R32" s="12"/>
      <c r="W32" s="398"/>
      <c r="X32" s="401">
        <v>22</v>
      </c>
      <c r="Y32" s="548"/>
      <c r="Z32" s="548"/>
      <c r="AA32" s="548"/>
      <c r="AB32" s="548"/>
      <c r="AC32" s="548"/>
      <c r="AD32" s="548"/>
      <c r="AE32" s="548"/>
      <c r="AF32" s="548"/>
      <c r="AG32" s="548"/>
      <c r="AH32" s="548"/>
      <c r="AI32" s="548"/>
      <c r="AJ32" s="548"/>
      <c r="AK32" s="548"/>
      <c r="AL32" s="548"/>
      <c r="AM32" s="548"/>
      <c r="AN32" s="548"/>
      <c r="AO32" s="548"/>
      <c r="AP32" s="548"/>
      <c r="AQ32" s="548"/>
      <c r="AR32" s="548"/>
      <c r="AS32" s="548"/>
      <c r="AT32" s="548"/>
      <c r="AU32" s="548"/>
      <c r="AV32" s="548"/>
      <c r="AW32" s="548"/>
      <c r="AX32" s="548"/>
      <c r="AY32" s="548"/>
      <c r="AZ32" s="548"/>
      <c r="BA32" s="548"/>
      <c r="BB32" s="548"/>
      <c r="BC32" s="548"/>
      <c r="BD32" s="857" t="str">
        <f t="shared" si="2"/>
        <v/>
      </c>
      <c r="BE32" s="858"/>
      <c r="BF32" s="436">
        <f t="shared" si="5"/>
        <v>0</v>
      </c>
      <c r="BG32" s="436">
        <f t="shared" si="6"/>
        <v>0</v>
      </c>
      <c r="BH32" s="439">
        <f t="shared" si="7"/>
        <v>0</v>
      </c>
      <c r="BI32" s="449">
        <f t="shared" si="8"/>
        <v>0</v>
      </c>
    </row>
    <row r="33" spans="2:61" ht="15.75" x14ac:dyDescent="0.25">
      <c r="B33" s="46"/>
      <c r="C33" s="350">
        <v>23</v>
      </c>
      <c r="D33" s="473"/>
      <c r="E33" s="473"/>
      <c r="F33" s="473"/>
      <c r="G33" s="473"/>
      <c r="H33" s="473"/>
      <c r="I33" s="473"/>
      <c r="J33" s="473"/>
      <c r="K33" s="473"/>
      <c r="L33" s="473"/>
      <c r="M33" s="473"/>
      <c r="N33" s="473"/>
      <c r="O33" s="473"/>
      <c r="P33" s="6"/>
      <c r="Q33" s="47"/>
      <c r="W33" s="398"/>
      <c r="X33" s="401">
        <v>23</v>
      </c>
      <c r="Y33" s="548"/>
      <c r="Z33" s="548"/>
      <c r="AA33" s="548"/>
      <c r="AB33" s="548"/>
      <c r="AC33" s="548"/>
      <c r="AD33" s="548"/>
      <c r="AE33" s="548"/>
      <c r="AF33" s="548"/>
      <c r="AG33" s="548"/>
      <c r="AH33" s="548"/>
      <c r="AI33" s="548"/>
      <c r="AJ33" s="548"/>
      <c r="AK33" s="548"/>
      <c r="AL33" s="548"/>
      <c r="AM33" s="548"/>
      <c r="AN33" s="548"/>
      <c r="AO33" s="548"/>
      <c r="AP33" s="548"/>
      <c r="AQ33" s="548"/>
      <c r="AR33" s="548"/>
      <c r="AS33" s="548"/>
      <c r="AT33" s="548"/>
      <c r="AU33" s="548"/>
      <c r="AV33" s="548"/>
      <c r="AW33" s="548"/>
      <c r="AX33" s="548"/>
      <c r="AY33" s="548"/>
      <c r="AZ33" s="548"/>
      <c r="BA33" s="548"/>
      <c r="BB33" s="548"/>
      <c r="BC33" s="548"/>
      <c r="BD33" s="857" t="str">
        <f t="shared" si="2"/>
        <v/>
      </c>
      <c r="BE33" s="858"/>
      <c r="BF33" s="436">
        <f t="shared" si="5"/>
        <v>0</v>
      </c>
      <c r="BG33" s="436">
        <f t="shared" si="6"/>
        <v>0</v>
      </c>
      <c r="BH33" s="439">
        <f t="shared" si="7"/>
        <v>0</v>
      </c>
      <c r="BI33" s="449">
        <f t="shared" si="8"/>
        <v>0</v>
      </c>
    </row>
    <row r="34" spans="2:61" ht="15.75" x14ac:dyDescent="0.25">
      <c r="B34" s="46"/>
      <c r="C34" s="52">
        <v>24</v>
      </c>
      <c r="D34" s="474"/>
      <c r="E34" s="474"/>
      <c r="F34" s="474"/>
      <c r="G34" s="474"/>
      <c r="H34" s="474"/>
      <c r="I34" s="474"/>
      <c r="J34" s="474"/>
      <c r="K34" s="474"/>
      <c r="L34" s="474"/>
      <c r="M34" s="474"/>
      <c r="N34" s="474"/>
      <c r="O34" s="474"/>
      <c r="P34" s="6"/>
      <c r="Q34" s="47"/>
      <c r="W34" s="398"/>
      <c r="X34" s="402">
        <v>24</v>
      </c>
      <c r="Y34" s="549"/>
      <c r="Z34" s="549"/>
      <c r="AA34" s="549"/>
      <c r="AB34" s="549"/>
      <c r="AC34" s="549"/>
      <c r="AD34" s="549"/>
      <c r="AE34" s="549"/>
      <c r="AF34" s="549"/>
      <c r="AG34" s="549"/>
      <c r="AH34" s="549"/>
      <c r="AI34" s="549"/>
      <c r="AJ34" s="549"/>
      <c r="AK34" s="549"/>
      <c r="AL34" s="549"/>
      <c r="AM34" s="549"/>
      <c r="AN34" s="549"/>
      <c r="AO34" s="549"/>
      <c r="AP34" s="549"/>
      <c r="AQ34" s="549"/>
      <c r="AR34" s="549"/>
      <c r="AS34" s="549"/>
      <c r="AT34" s="549"/>
      <c r="AU34" s="549"/>
      <c r="AV34" s="549"/>
      <c r="AW34" s="549"/>
      <c r="AX34" s="549"/>
      <c r="AY34" s="549"/>
      <c r="AZ34" s="549"/>
      <c r="BA34" s="549"/>
      <c r="BB34" s="549"/>
      <c r="BC34" s="549"/>
      <c r="BD34" s="861" t="str">
        <f t="shared" si="2"/>
        <v/>
      </c>
      <c r="BE34" s="862"/>
      <c r="BF34" s="437">
        <f>SUM($Y34:$BC34)</f>
        <v>0</v>
      </c>
      <c r="BG34" s="437">
        <v>0</v>
      </c>
      <c r="BH34" s="440">
        <f t="shared" ref="BH34" si="9">IFERROR(SUM(Y34:BC34)/COUNT(Y34:BC34),0)</f>
        <v>0</v>
      </c>
      <c r="BI34" s="450">
        <v>0</v>
      </c>
    </row>
    <row r="35" spans="2:61" ht="5.25" customHeight="1" x14ac:dyDescent="0.25">
      <c r="B35" s="46"/>
      <c r="C35" s="53"/>
      <c r="D35" s="11"/>
      <c r="E35" s="11"/>
      <c r="F35" s="11"/>
      <c r="G35" s="11"/>
      <c r="H35" s="11"/>
      <c r="I35" s="11"/>
      <c r="J35" s="11"/>
      <c r="K35" s="11"/>
      <c r="L35" s="11"/>
      <c r="M35" s="11"/>
      <c r="N35" s="11"/>
      <c r="O35" s="11"/>
      <c r="P35" s="6"/>
      <c r="Q35" s="47"/>
      <c r="W35" s="398"/>
      <c r="X35" s="403"/>
      <c r="Y35" s="141"/>
      <c r="Z35" s="141"/>
      <c r="AA35" s="141"/>
      <c r="AB35" s="141"/>
      <c r="AC35" s="141"/>
      <c r="AD35" s="141"/>
      <c r="AE35" s="141"/>
      <c r="AF35" s="141"/>
      <c r="AG35" s="141"/>
      <c r="AH35" s="141"/>
      <c r="AI35" s="141"/>
      <c r="AJ35" s="141"/>
      <c r="AK35" s="141"/>
      <c r="AL35" s="141"/>
      <c r="AM35" s="141"/>
      <c r="AN35" s="141"/>
      <c r="AO35" s="302"/>
      <c r="AP35" s="302"/>
      <c r="AQ35" s="302"/>
      <c r="AR35" s="302"/>
      <c r="AS35" s="302"/>
      <c r="AT35" s="302"/>
      <c r="AU35" s="302"/>
      <c r="AV35" s="302"/>
      <c r="AW35" s="302"/>
      <c r="AX35" s="302"/>
      <c r="AY35" s="302"/>
      <c r="AZ35" s="302"/>
      <c r="BA35" s="302"/>
      <c r="BB35" s="302"/>
      <c r="BC35" s="302"/>
      <c r="BD35" s="302"/>
      <c r="BE35" s="302"/>
      <c r="BF35" s="441"/>
      <c r="BG35" s="441"/>
      <c r="BH35" s="443"/>
      <c r="BI35" s="451"/>
    </row>
    <row r="36" spans="2:61" ht="16.5" thickBot="1" x14ac:dyDescent="0.3">
      <c r="B36" s="54"/>
      <c r="C36" s="55"/>
      <c r="D36" s="56"/>
      <c r="E36" s="56"/>
      <c r="F36" s="56"/>
      <c r="G36" s="56"/>
      <c r="H36" s="56"/>
      <c r="I36" s="56"/>
      <c r="J36" s="56"/>
      <c r="K36" s="56"/>
      <c r="L36" s="56"/>
      <c r="M36" s="56"/>
      <c r="N36" s="56"/>
      <c r="O36" s="56"/>
      <c r="P36" s="56"/>
      <c r="Q36" s="57"/>
      <c r="S36" s="880" t="s">
        <v>329</v>
      </c>
      <c r="T36" s="774"/>
      <c r="U36" s="774"/>
      <c r="W36" s="404"/>
      <c r="X36" s="405"/>
      <c r="Y36" s="406"/>
      <c r="Z36" s="406"/>
      <c r="AA36" s="406"/>
      <c r="AB36" s="406"/>
      <c r="AC36" s="406"/>
      <c r="AD36" s="406"/>
      <c r="AE36" s="406"/>
      <c r="AF36" s="406"/>
      <c r="AG36" s="406"/>
      <c r="AH36" s="406"/>
      <c r="AI36" s="406"/>
      <c r="AJ36" s="406"/>
      <c r="AK36" s="406"/>
      <c r="AL36" s="406"/>
      <c r="AM36" s="406"/>
      <c r="AN36" s="406"/>
      <c r="AO36" s="406"/>
      <c r="AP36" s="406"/>
      <c r="AQ36" s="406"/>
      <c r="AR36" s="406"/>
      <c r="AS36" s="406"/>
      <c r="AT36" s="406"/>
      <c r="AU36" s="406"/>
      <c r="AV36" s="406"/>
      <c r="AW36" s="406"/>
      <c r="AX36" s="406"/>
      <c r="AY36" s="406"/>
      <c r="AZ36" s="406"/>
      <c r="BA36" s="406"/>
      <c r="BB36" s="406"/>
      <c r="BC36" s="406"/>
      <c r="BD36" s="406"/>
      <c r="BE36" s="406"/>
      <c r="BF36" s="437">
        <f>SUM(BF11:BF34)</f>
        <v>0</v>
      </c>
      <c r="BG36" s="437">
        <f>SUM(BG18:BG33)</f>
        <v>0</v>
      </c>
      <c r="BH36" s="453"/>
      <c r="BI36" s="454"/>
    </row>
    <row r="37" spans="2:61" ht="15.75" x14ac:dyDescent="0.25">
      <c r="B37" s="478" t="str">
        <f>"Version: " &amp; Version</f>
        <v>Version: 09/04/2018</v>
      </c>
      <c r="C37" s="490"/>
      <c r="D37" s="490"/>
      <c r="E37" s="490"/>
      <c r="F37" s="490"/>
      <c r="G37" s="490"/>
      <c r="H37" s="490"/>
      <c r="I37" s="490"/>
      <c r="J37" s="479"/>
      <c r="K37" s="479"/>
      <c r="L37" s="479"/>
      <c r="M37" s="479"/>
      <c r="N37" s="479"/>
      <c r="O37" s="479"/>
      <c r="P37" s="479"/>
      <c r="Q37" s="485"/>
      <c r="S37" s="735"/>
      <c r="T37" s="736"/>
      <c r="U37" s="737"/>
      <c r="W37" s="396"/>
      <c r="X37" s="204"/>
      <c r="Y37" s="204"/>
      <c r="Z37" s="204"/>
      <c r="AA37" s="204"/>
      <c r="AB37" s="204"/>
      <c r="AC37" s="204"/>
      <c r="AD37" s="204"/>
      <c r="AE37" s="204"/>
      <c r="AF37" s="204"/>
      <c r="AG37" s="204"/>
      <c r="AH37" s="204"/>
      <c r="AI37" s="204"/>
      <c r="AJ37" s="204"/>
      <c r="AK37" s="204"/>
      <c r="AL37" s="204"/>
      <c r="AM37" s="143"/>
      <c r="AN37" s="141"/>
      <c r="AO37" s="141"/>
      <c r="AP37" s="141"/>
      <c r="AQ37" s="141"/>
      <c r="AR37" s="141"/>
      <c r="AS37" s="141"/>
      <c r="AT37" s="141"/>
      <c r="AU37" s="141"/>
      <c r="AV37" s="141"/>
      <c r="AW37" s="141"/>
      <c r="AX37" s="141"/>
      <c r="AY37" s="141"/>
      <c r="AZ37" s="141"/>
      <c r="BA37" s="141"/>
      <c r="BB37" s="141"/>
      <c r="BC37" s="141"/>
      <c r="BD37" s="302"/>
      <c r="BE37" s="302"/>
      <c r="BF37" s="302"/>
      <c r="BG37" s="302"/>
      <c r="BH37" s="302"/>
      <c r="BI37" s="395"/>
    </row>
    <row r="38" spans="2:61" ht="15.75" x14ac:dyDescent="0.25">
      <c r="B38" s="758" t="s">
        <v>300</v>
      </c>
      <c r="C38" s="759"/>
      <c r="D38" s="759"/>
      <c r="E38" s="759"/>
      <c r="F38" s="759"/>
      <c r="G38" s="759"/>
      <c r="H38" s="759"/>
      <c r="I38" s="759"/>
      <c r="J38" s="759"/>
      <c r="K38" s="759"/>
      <c r="L38" s="759"/>
      <c r="M38" s="759"/>
      <c r="N38" s="759"/>
      <c r="O38" s="759"/>
      <c r="P38" s="759"/>
      <c r="Q38" s="760"/>
      <c r="S38" s="738" t="s">
        <v>240</v>
      </c>
      <c r="T38" s="878"/>
      <c r="U38" s="879"/>
      <c r="W38" s="398" t="s">
        <v>222</v>
      </c>
      <c r="X38" s="141"/>
      <c r="Y38" s="141"/>
      <c r="Z38" s="141"/>
      <c r="AA38" s="141"/>
      <c r="AB38" s="141"/>
      <c r="AC38" s="141"/>
      <c r="AD38" s="141"/>
      <c r="AE38" s="141"/>
      <c r="AF38" s="141"/>
      <c r="AG38" s="141"/>
      <c r="AH38" s="141"/>
      <c r="AI38" s="141"/>
      <c r="AJ38" s="141"/>
      <c r="AK38" s="141"/>
      <c r="AL38" s="141"/>
      <c r="AM38" s="141"/>
      <c r="AN38" s="141"/>
      <c r="AO38" s="141"/>
      <c r="AP38" s="141"/>
      <c r="AQ38" s="141"/>
      <c r="AR38" s="141"/>
      <c r="AS38" s="141"/>
      <c r="AT38" s="141"/>
      <c r="AU38" s="141"/>
      <c r="AV38" s="141"/>
      <c r="AW38" s="141"/>
      <c r="AX38" s="141"/>
      <c r="AY38" s="141"/>
      <c r="AZ38" s="141"/>
      <c r="BA38" s="141"/>
      <c r="BB38" s="141"/>
      <c r="BC38" s="141"/>
      <c r="BD38" s="302"/>
      <c r="BE38" s="302"/>
      <c r="BF38" s="302"/>
      <c r="BG38" s="302"/>
      <c r="BH38" s="302"/>
      <c r="BI38" s="395"/>
    </row>
    <row r="39" spans="2:61" ht="15.75" x14ac:dyDescent="0.25">
      <c r="B39" s="776" t="str">
        <f>"Operational Information - Production Data of "&amp; ResType</f>
        <v xml:space="preserve">Operational Information - Production Data of </v>
      </c>
      <c r="C39" s="883"/>
      <c r="D39" s="883"/>
      <c r="E39" s="883"/>
      <c r="F39" s="883"/>
      <c r="G39" s="883"/>
      <c r="H39" s="883"/>
      <c r="I39" s="883"/>
      <c r="J39" s="883"/>
      <c r="K39" s="883"/>
      <c r="L39" s="883"/>
      <c r="M39" s="883"/>
      <c r="N39" s="883"/>
      <c r="O39" s="883"/>
      <c r="P39" s="883"/>
      <c r="Q39" s="884"/>
      <c r="S39" s="739"/>
      <c r="T39" s="740"/>
      <c r="U39" s="741"/>
      <c r="W39" s="398"/>
      <c r="X39" s="141"/>
      <c r="Y39" s="141"/>
      <c r="Z39" s="141"/>
      <c r="AA39" s="141"/>
      <c r="AB39" s="141"/>
      <c r="AC39" s="141"/>
      <c r="AD39" s="141"/>
      <c r="AE39" s="141"/>
      <c r="AF39" s="141"/>
      <c r="AG39" s="141"/>
      <c r="AH39" s="141"/>
      <c r="AI39" s="141"/>
      <c r="AJ39" s="141"/>
      <c r="AK39" s="141"/>
      <c r="AL39" s="141"/>
      <c r="AM39" s="141"/>
      <c r="AN39" s="141"/>
      <c r="AO39" s="141"/>
      <c r="AP39" s="141"/>
      <c r="AQ39" s="141"/>
      <c r="AR39" s="141"/>
      <c r="AS39" s="141"/>
      <c r="AT39" s="141"/>
      <c r="AU39" s="141"/>
      <c r="AV39" s="141"/>
      <c r="AW39" s="141"/>
      <c r="AX39" s="141"/>
      <c r="AY39" s="141"/>
      <c r="AZ39" s="141"/>
      <c r="BA39" s="141"/>
      <c r="BB39" s="141"/>
      <c r="BC39" s="141"/>
      <c r="BD39" s="302"/>
      <c r="BE39" s="445"/>
      <c r="BF39" s="445"/>
      <c r="BG39" s="445"/>
      <c r="BH39" s="445"/>
      <c r="BI39" s="446"/>
    </row>
    <row r="40" spans="2:61" ht="15.75" x14ac:dyDescent="0.25">
      <c r="B40" s="620"/>
      <c r="C40" s="491" t="s">
        <v>127</v>
      </c>
      <c r="D40" s="621"/>
      <c r="E40" s="885" t="str">
        <f>IF(ProjName="","Auto-Filled",ProjName)</f>
        <v>Auto-Filled</v>
      </c>
      <c r="F40" s="885"/>
      <c r="G40" s="885"/>
      <c r="H40" s="885"/>
      <c r="I40" s="885"/>
      <c r="J40" s="885"/>
      <c r="K40" s="492"/>
      <c r="L40" s="493" t="s">
        <v>233</v>
      </c>
      <c r="M40" s="891">
        <f>M5</f>
        <v>0</v>
      </c>
      <c r="N40" s="892"/>
      <c r="O40" s="892"/>
      <c r="P40" s="492"/>
      <c r="Q40" s="622"/>
      <c r="S40" s="738" t="s">
        <v>241</v>
      </c>
      <c r="T40" s="878"/>
      <c r="U40" s="879"/>
      <c r="W40" s="398"/>
      <c r="X40" s="399" t="s">
        <v>57</v>
      </c>
      <c r="Y40" s="400">
        <v>1</v>
      </c>
      <c r="Z40" s="400">
        <v>2</v>
      </c>
      <c r="AA40" s="400">
        <v>3</v>
      </c>
      <c r="AB40" s="400">
        <v>4</v>
      </c>
      <c r="AC40" s="400">
        <v>5</v>
      </c>
      <c r="AD40" s="400">
        <v>6</v>
      </c>
      <c r="AE40" s="400">
        <v>7</v>
      </c>
      <c r="AF40" s="400">
        <v>8</v>
      </c>
      <c r="AG40" s="400">
        <v>9</v>
      </c>
      <c r="AH40" s="400">
        <v>10</v>
      </c>
      <c r="AI40" s="400">
        <v>11</v>
      </c>
      <c r="AJ40" s="400">
        <v>12</v>
      </c>
      <c r="AK40" s="400">
        <v>13</v>
      </c>
      <c r="AL40" s="400">
        <v>14</v>
      </c>
      <c r="AM40" s="400">
        <v>15</v>
      </c>
      <c r="AN40" s="400">
        <v>16</v>
      </c>
      <c r="AO40" s="400">
        <v>17</v>
      </c>
      <c r="AP40" s="400">
        <v>18</v>
      </c>
      <c r="AQ40" s="400">
        <v>19</v>
      </c>
      <c r="AR40" s="400">
        <v>20</v>
      </c>
      <c r="AS40" s="400">
        <v>21</v>
      </c>
      <c r="AT40" s="400">
        <v>22</v>
      </c>
      <c r="AU40" s="400">
        <v>23</v>
      </c>
      <c r="AV40" s="400">
        <v>24</v>
      </c>
      <c r="AW40" s="400">
        <v>25</v>
      </c>
      <c r="AX40" s="400">
        <v>26</v>
      </c>
      <c r="AY40" s="400">
        <v>27</v>
      </c>
      <c r="AZ40" s="400">
        <v>28</v>
      </c>
      <c r="BA40" s="400">
        <f>IF(AE6/4=ROUND(AE6/4,0),29,"")</f>
        <v>29</v>
      </c>
      <c r="BB40" s="141"/>
      <c r="BC40" s="141"/>
      <c r="BD40" s="867" t="s">
        <v>215</v>
      </c>
      <c r="BE40" s="867"/>
      <c r="BF40" s="434" t="s">
        <v>250</v>
      </c>
      <c r="BG40" s="434" t="s">
        <v>251</v>
      </c>
      <c r="BH40" s="434" t="s">
        <v>250</v>
      </c>
      <c r="BI40" s="447" t="s">
        <v>251</v>
      </c>
    </row>
    <row r="41" spans="2:61" ht="15.75" x14ac:dyDescent="0.25">
      <c r="B41" s="620"/>
      <c r="C41" s="494"/>
      <c r="D41" s="495"/>
      <c r="E41" s="495"/>
      <c r="F41" s="495"/>
      <c r="G41" s="495"/>
      <c r="H41" s="495"/>
      <c r="I41" s="495"/>
      <c r="J41" s="492"/>
      <c r="K41" s="495"/>
      <c r="L41" s="494"/>
      <c r="M41" s="495"/>
      <c r="N41" s="495"/>
      <c r="O41" s="495"/>
      <c r="P41" s="495"/>
      <c r="Q41" s="622"/>
      <c r="S41" s="742"/>
      <c r="T41" s="740"/>
      <c r="U41" s="741"/>
      <c r="W41" s="398"/>
      <c r="X41" s="399"/>
      <c r="Y41" s="400" t="str">
        <f t="shared" ref="Y41:AE41" si="10">VLOOKUP(WEEKDAY(CONCATENATE("2","/",Y40,"/",$AE$6)),$BX$11:$BY$17,2,FALSE)</f>
        <v>Tues</v>
      </c>
      <c r="Z41" s="400" t="str">
        <f t="shared" si="10"/>
        <v>Wed</v>
      </c>
      <c r="AA41" s="400" t="str">
        <f t="shared" si="10"/>
        <v>Thur</v>
      </c>
      <c r="AB41" s="400" t="str">
        <f t="shared" si="10"/>
        <v>Fri</v>
      </c>
      <c r="AC41" s="400" t="str">
        <f t="shared" si="10"/>
        <v>Sat</v>
      </c>
      <c r="AD41" s="400" t="str">
        <f t="shared" si="10"/>
        <v>Sun</v>
      </c>
      <c r="AE41" s="400" t="str">
        <f t="shared" si="10"/>
        <v>Mon</v>
      </c>
      <c r="AF41" s="400" t="str">
        <f>Y41</f>
        <v>Tues</v>
      </c>
      <c r="AG41" s="400" t="str">
        <f t="shared" ref="AG41:AZ41" si="11">Z41</f>
        <v>Wed</v>
      </c>
      <c r="AH41" s="400" t="str">
        <f t="shared" si="11"/>
        <v>Thur</v>
      </c>
      <c r="AI41" s="400" t="str">
        <f t="shared" si="11"/>
        <v>Fri</v>
      </c>
      <c r="AJ41" s="400" t="str">
        <f t="shared" si="11"/>
        <v>Sat</v>
      </c>
      <c r="AK41" s="400" t="str">
        <f t="shared" si="11"/>
        <v>Sun</v>
      </c>
      <c r="AL41" s="400" t="str">
        <f t="shared" si="11"/>
        <v>Mon</v>
      </c>
      <c r="AM41" s="400" t="str">
        <f t="shared" si="11"/>
        <v>Tues</v>
      </c>
      <c r="AN41" s="400" t="str">
        <f t="shared" si="11"/>
        <v>Wed</v>
      </c>
      <c r="AO41" s="400" t="str">
        <f t="shared" si="11"/>
        <v>Thur</v>
      </c>
      <c r="AP41" s="400" t="str">
        <f t="shared" si="11"/>
        <v>Fri</v>
      </c>
      <c r="AQ41" s="400" t="str">
        <f t="shared" si="11"/>
        <v>Sat</v>
      </c>
      <c r="AR41" s="400" t="str">
        <f t="shared" si="11"/>
        <v>Sun</v>
      </c>
      <c r="AS41" s="400" t="str">
        <f t="shared" si="11"/>
        <v>Mon</v>
      </c>
      <c r="AT41" s="400" t="str">
        <f t="shared" si="11"/>
        <v>Tues</v>
      </c>
      <c r="AU41" s="400" t="str">
        <f t="shared" si="11"/>
        <v>Wed</v>
      </c>
      <c r="AV41" s="400" t="str">
        <f t="shared" si="11"/>
        <v>Thur</v>
      </c>
      <c r="AW41" s="400" t="str">
        <f t="shared" si="11"/>
        <v>Fri</v>
      </c>
      <c r="AX41" s="400" t="str">
        <f t="shared" si="11"/>
        <v>Sat</v>
      </c>
      <c r="AY41" s="400" t="str">
        <f t="shared" si="11"/>
        <v>Sun</v>
      </c>
      <c r="AZ41" s="400" t="str">
        <f t="shared" si="11"/>
        <v>Mon</v>
      </c>
      <c r="BA41" s="400" t="str">
        <f>IF(BA40="","",AT41)</f>
        <v>Tues</v>
      </c>
      <c r="BB41" s="141"/>
      <c r="BC41" s="141"/>
      <c r="BD41" s="863" t="s">
        <v>221</v>
      </c>
      <c r="BE41" s="868"/>
      <c r="BF41" s="434" t="s">
        <v>244</v>
      </c>
      <c r="BG41" s="434" t="s">
        <v>244</v>
      </c>
      <c r="BH41" s="434" t="s">
        <v>221</v>
      </c>
      <c r="BI41" s="447" t="s">
        <v>221</v>
      </c>
    </row>
    <row r="42" spans="2:61" ht="15.75" x14ac:dyDescent="0.25">
      <c r="B42" s="496"/>
      <c r="C42" s="893" t="s">
        <v>301</v>
      </c>
      <c r="D42" s="893"/>
      <c r="E42" s="893"/>
      <c r="F42" s="893"/>
      <c r="G42" s="893"/>
      <c r="H42" s="893"/>
      <c r="I42" s="893"/>
      <c r="J42" s="893"/>
      <c r="K42" s="893"/>
      <c r="L42" s="893"/>
      <c r="M42" s="893"/>
      <c r="N42" s="893"/>
      <c r="O42" s="893"/>
      <c r="P42" s="893"/>
      <c r="Q42" s="498"/>
      <c r="S42" s="743"/>
      <c r="T42" s="744"/>
      <c r="U42" s="745"/>
      <c r="W42" s="398"/>
      <c r="X42" s="401">
        <v>1</v>
      </c>
      <c r="Y42" s="548"/>
      <c r="Z42" s="548"/>
      <c r="AA42" s="548"/>
      <c r="AB42" s="548"/>
      <c r="AC42" s="548"/>
      <c r="AD42" s="548"/>
      <c r="AE42" s="548"/>
      <c r="AF42" s="548"/>
      <c r="AG42" s="548"/>
      <c r="AH42" s="548"/>
      <c r="AI42" s="548"/>
      <c r="AJ42" s="548"/>
      <c r="AK42" s="548"/>
      <c r="AL42" s="548"/>
      <c r="AM42" s="548"/>
      <c r="AN42" s="548"/>
      <c r="AO42" s="548"/>
      <c r="AP42" s="548"/>
      <c r="AQ42" s="548"/>
      <c r="AR42" s="548"/>
      <c r="AS42" s="548"/>
      <c r="AT42" s="548"/>
      <c r="AU42" s="548"/>
      <c r="AV42" s="548"/>
      <c r="AW42" s="548"/>
      <c r="AX42" s="548"/>
      <c r="AY42" s="548"/>
      <c r="AZ42" s="548"/>
      <c r="BA42" s="548"/>
      <c r="BB42" s="141"/>
      <c r="BC42" s="141"/>
      <c r="BD42" s="857" t="str">
        <f t="shared" ref="BD42:BD65" si="12">IFERROR(AVERAGE(Y42:BA42),"")</f>
        <v/>
      </c>
      <c r="BE42" s="865"/>
      <c r="BF42" s="435">
        <f>SUM($Y42:$BC42)</f>
        <v>0</v>
      </c>
      <c r="BG42" s="435">
        <v>0</v>
      </c>
      <c r="BH42" s="438">
        <f>IFERROR(SUM(Y42:BC42)/COUNT(Y42:BC42),0)</f>
        <v>0</v>
      </c>
      <c r="BI42" s="448">
        <v>0</v>
      </c>
    </row>
    <row r="43" spans="2:61" ht="15.75" x14ac:dyDescent="0.25">
      <c r="B43" s="758" t="s">
        <v>299</v>
      </c>
      <c r="C43" s="759"/>
      <c r="D43" s="759"/>
      <c r="E43" s="759"/>
      <c r="F43" s="759"/>
      <c r="G43" s="759"/>
      <c r="H43" s="759"/>
      <c r="I43" s="759"/>
      <c r="J43" s="759"/>
      <c r="K43" s="759"/>
      <c r="L43" s="759"/>
      <c r="M43" s="759"/>
      <c r="N43" s="759"/>
      <c r="O43" s="759"/>
      <c r="P43" s="759"/>
      <c r="Q43" s="760"/>
      <c r="W43" s="398"/>
      <c r="X43" s="401">
        <v>2</v>
      </c>
      <c r="Y43" s="548"/>
      <c r="Z43" s="548"/>
      <c r="AA43" s="548"/>
      <c r="AB43" s="548"/>
      <c r="AC43" s="548"/>
      <c r="AD43" s="548"/>
      <c r="AE43" s="548"/>
      <c r="AF43" s="548"/>
      <c r="AG43" s="548"/>
      <c r="AH43" s="548"/>
      <c r="AI43" s="548"/>
      <c r="AJ43" s="548"/>
      <c r="AK43" s="548"/>
      <c r="AL43" s="548"/>
      <c r="AM43" s="548"/>
      <c r="AN43" s="548"/>
      <c r="AO43" s="548"/>
      <c r="AP43" s="548"/>
      <c r="AQ43" s="548"/>
      <c r="AR43" s="548"/>
      <c r="AS43" s="548"/>
      <c r="AT43" s="548"/>
      <c r="AU43" s="548"/>
      <c r="AV43" s="548"/>
      <c r="AW43" s="548"/>
      <c r="AX43" s="548"/>
      <c r="AY43" s="548"/>
      <c r="AZ43" s="548"/>
      <c r="BA43" s="548"/>
      <c r="BB43" s="141"/>
      <c r="BC43" s="141"/>
      <c r="BD43" s="857" t="str">
        <f t="shared" si="12"/>
        <v/>
      </c>
      <c r="BE43" s="865"/>
      <c r="BF43" s="436">
        <f t="shared" ref="BF43:BF48" si="13">SUM($Y43:$BC43)</f>
        <v>0</v>
      </c>
      <c r="BG43" s="436">
        <v>0</v>
      </c>
      <c r="BH43" s="439">
        <f t="shared" ref="BH43:BH48" si="14">IFERROR(SUM(Y43:BC43)/COUNT(Y43:BC43),0)</f>
        <v>0</v>
      </c>
      <c r="BI43" s="449">
        <v>0</v>
      </c>
    </row>
    <row r="44" spans="2:61" ht="15.75" x14ac:dyDescent="0.25">
      <c r="B44" s="398"/>
      <c r="C44" s="499"/>
      <c r="D44" s="499"/>
      <c r="E44" s="499"/>
      <c r="F44" s="499"/>
      <c r="G44" s="499"/>
      <c r="H44" s="499"/>
      <c r="I44" s="499"/>
      <c r="J44" s="499"/>
      <c r="K44" s="499"/>
      <c r="L44" s="499"/>
      <c r="M44" s="499"/>
      <c r="N44" s="499"/>
      <c r="O44" s="499"/>
      <c r="P44" s="499"/>
      <c r="Q44" s="395"/>
      <c r="W44" s="398"/>
      <c r="X44" s="401">
        <v>3</v>
      </c>
      <c r="Y44" s="548"/>
      <c r="Z44" s="548"/>
      <c r="AA44" s="548"/>
      <c r="AB44" s="548"/>
      <c r="AC44" s="548"/>
      <c r="AD44" s="548"/>
      <c r="AE44" s="548"/>
      <c r="AF44" s="548"/>
      <c r="AG44" s="548"/>
      <c r="AH44" s="548"/>
      <c r="AI44" s="548"/>
      <c r="AJ44" s="548"/>
      <c r="AK44" s="548"/>
      <c r="AL44" s="548"/>
      <c r="AM44" s="548"/>
      <c r="AN44" s="548"/>
      <c r="AO44" s="548"/>
      <c r="AP44" s="548"/>
      <c r="AQ44" s="548"/>
      <c r="AR44" s="548"/>
      <c r="AS44" s="548"/>
      <c r="AT44" s="548"/>
      <c r="AU44" s="548"/>
      <c r="AV44" s="548"/>
      <c r="AW44" s="548"/>
      <c r="AX44" s="548"/>
      <c r="AY44" s="548"/>
      <c r="AZ44" s="548"/>
      <c r="BA44" s="548"/>
      <c r="BB44" s="141"/>
      <c r="BC44" s="141"/>
      <c r="BD44" s="857" t="str">
        <f t="shared" si="12"/>
        <v/>
      </c>
      <c r="BE44" s="865"/>
      <c r="BF44" s="436">
        <f t="shared" si="13"/>
        <v>0</v>
      </c>
      <c r="BG44" s="436">
        <v>0</v>
      </c>
      <c r="BH44" s="439">
        <f t="shared" si="14"/>
        <v>0</v>
      </c>
      <c r="BI44" s="449">
        <v>0</v>
      </c>
    </row>
    <row r="45" spans="2:61" ht="15.75" x14ac:dyDescent="0.25">
      <c r="B45" s="398"/>
      <c r="C45" s="399" t="s">
        <v>57</v>
      </c>
      <c r="D45" s="400" t="s">
        <v>58</v>
      </c>
      <c r="E45" s="400" t="s">
        <v>59</v>
      </c>
      <c r="F45" s="400" t="s">
        <v>60</v>
      </c>
      <c r="G45" s="400" t="s">
        <v>61</v>
      </c>
      <c r="H45" s="400" t="s">
        <v>36</v>
      </c>
      <c r="I45" s="400" t="s">
        <v>62</v>
      </c>
      <c r="J45" s="400" t="s">
        <v>63</v>
      </c>
      <c r="K45" s="400" t="s">
        <v>64</v>
      </c>
      <c r="L45" s="400" t="s">
        <v>65</v>
      </c>
      <c r="M45" s="400" t="s">
        <v>66</v>
      </c>
      <c r="N45" s="400" t="s">
        <v>67</v>
      </c>
      <c r="O45" s="400" t="s">
        <v>68</v>
      </c>
      <c r="P45" s="499"/>
      <c r="Q45" s="395"/>
      <c r="W45" s="398"/>
      <c r="X45" s="401">
        <v>4</v>
      </c>
      <c r="Y45" s="548"/>
      <c r="Z45" s="548"/>
      <c r="AA45" s="548"/>
      <c r="AB45" s="548"/>
      <c r="AC45" s="548"/>
      <c r="AD45" s="548"/>
      <c r="AE45" s="548"/>
      <c r="AF45" s="548"/>
      <c r="AG45" s="548"/>
      <c r="AH45" s="548"/>
      <c r="AI45" s="548"/>
      <c r="AJ45" s="548"/>
      <c r="AK45" s="548"/>
      <c r="AL45" s="548"/>
      <c r="AM45" s="548"/>
      <c r="AN45" s="548"/>
      <c r="AO45" s="548"/>
      <c r="AP45" s="548"/>
      <c r="AQ45" s="548"/>
      <c r="AR45" s="548"/>
      <c r="AS45" s="548"/>
      <c r="AT45" s="548"/>
      <c r="AU45" s="548"/>
      <c r="AV45" s="548"/>
      <c r="AW45" s="548"/>
      <c r="AX45" s="548"/>
      <c r="AY45" s="548"/>
      <c r="AZ45" s="548"/>
      <c r="BA45" s="548"/>
      <c r="BB45" s="141"/>
      <c r="BC45" s="141"/>
      <c r="BD45" s="857" t="str">
        <f t="shared" si="12"/>
        <v/>
      </c>
      <c r="BE45" s="865"/>
      <c r="BF45" s="436">
        <f t="shared" si="13"/>
        <v>0</v>
      </c>
      <c r="BG45" s="436">
        <v>0</v>
      </c>
      <c r="BH45" s="439">
        <f t="shared" si="14"/>
        <v>0</v>
      </c>
      <c r="BI45" s="449">
        <v>0</v>
      </c>
    </row>
    <row r="46" spans="2:61" ht="15.75" x14ac:dyDescent="0.25">
      <c r="B46" s="398"/>
      <c r="C46" s="500">
        <v>1</v>
      </c>
      <c r="D46" s="504">
        <f>IF($M$40="Hourly Profile",BD11,D11)</f>
        <v>0</v>
      </c>
      <c r="E46" s="504">
        <f>IF($M$40="Hourly Profile",BD42,E11)</f>
        <v>0</v>
      </c>
      <c r="F46" s="504">
        <f>IF($M$40="Hourly Profile",BD73,F11)</f>
        <v>0</v>
      </c>
      <c r="G46" s="504">
        <f>IF($M$40="Hourly Profile",BD104,G11)</f>
        <v>0</v>
      </c>
      <c r="H46" s="504">
        <f>IF($M$40="Hourly Profile",BD135,H11)</f>
        <v>0</v>
      </c>
      <c r="I46" s="504">
        <f>IF($M$40="Hourly Profile",BD166,I11)</f>
        <v>0</v>
      </c>
      <c r="J46" s="504">
        <f>IF($M$40="Hourly Profile",BD197,J11)</f>
        <v>0</v>
      </c>
      <c r="K46" s="504">
        <f>IF($M$40="Hourly Profile",BD228,K11)</f>
        <v>0</v>
      </c>
      <c r="L46" s="504">
        <f>IF($M$40="Hourly Profile",BD259,L11)</f>
        <v>0</v>
      </c>
      <c r="M46" s="504">
        <f>IF($M$40="Hourly Profile",BD290,M11)</f>
        <v>0</v>
      </c>
      <c r="N46" s="504">
        <f>IF($M$40="Hourly Profile",BD321,N11)</f>
        <v>0</v>
      </c>
      <c r="O46" s="504">
        <f>IF($M$40="Hourly Profile",BD352,O11)</f>
        <v>0</v>
      </c>
      <c r="P46" s="499"/>
      <c r="Q46" s="395"/>
      <c r="W46" s="398"/>
      <c r="X46" s="401">
        <v>5</v>
      </c>
      <c r="Y46" s="548"/>
      <c r="Z46" s="548"/>
      <c r="AA46" s="548"/>
      <c r="AB46" s="548"/>
      <c r="AC46" s="548"/>
      <c r="AD46" s="548"/>
      <c r="AE46" s="548"/>
      <c r="AF46" s="548"/>
      <c r="AG46" s="548"/>
      <c r="AH46" s="548"/>
      <c r="AI46" s="548"/>
      <c r="AJ46" s="548"/>
      <c r="AK46" s="548"/>
      <c r="AL46" s="548"/>
      <c r="AM46" s="548"/>
      <c r="AN46" s="548"/>
      <c r="AO46" s="548"/>
      <c r="AP46" s="548"/>
      <c r="AQ46" s="548"/>
      <c r="AR46" s="548"/>
      <c r="AS46" s="548"/>
      <c r="AT46" s="548"/>
      <c r="AU46" s="548"/>
      <c r="AV46" s="548"/>
      <c r="AW46" s="548"/>
      <c r="AX46" s="548"/>
      <c r="AY46" s="548"/>
      <c r="AZ46" s="548"/>
      <c r="BA46" s="548"/>
      <c r="BB46" s="141"/>
      <c r="BC46" s="141"/>
      <c r="BD46" s="857" t="str">
        <f t="shared" si="12"/>
        <v/>
      </c>
      <c r="BE46" s="865"/>
      <c r="BF46" s="436">
        <f t="shared" si="13"/>
        <v>0</v>
      </c>
      <c r="BG46" s="436">
        <v>0</v>
      </c>
      <c r="BH46" s="439">
        <f t="shared" si="14"/>
        <v>0</v>
      </c>
      <c r="BI46" s="449">
        <v>0</v>
      </c>
    </row>
    <row r="47" spans="2:61" ht="15.75" x14ac:dyDescent="0.25">
      <c r="B47" s="398"/>
      <c r="C47" s="501">
        <v>2</v>
      </c>
      <c r="D47" s="504">
        <f t="shared" ref="D47:D69" si="15">IF($M$40="Hourly Profile",BD12,D12)</f>
        <v>0</v>
      </c>
      <c r="E47" s="504">
        <f t="shared" ref="E47:E69" si="16">IF($M$40="Hourly Profile",BD43,E12)</f>
        <v>0</v>
      </c>
      <c r="F47" s="504">
        <f t="shared" ref="F47:F69" si="17">IF($M$40="Hourly Profile",BD74,F12)</f>
        <v>0</v>
      </c>
      <c r="G47" s="504">
        <f t="shared" ref="G47:G69" si="18">IF($M$40="Hourly Profile",BD105,G12)</f>
        <v>0</v>
      </c>
      <c r="H47" s="504">
        <f t="shared" ref="H47:H69" si="19">IF($M$40="Hourly Profile",BD136,H12)</f>
        <v>0</v>
      </c>
      <c r="I47" s="504">
        <f t="shared" ref="I47:I69" si="20">IF($M$40="Hourly Profile",BD167,I12)</f>
        <v>0</v>
      </c>
      <c r="J47" s="504">
        <f t="shared" ref="J47:J69" si="21">IF($M$40="Hourly Profile",BD198,J12)</f>
        <v>0</v>
      </c>
      <c r="K47" s="504">
        <f t="shared" ref="K47:K69" si="22">IF($M$40="Hourly Profile",BD229,K12)</f>
        <v>0</v>
      </c>
      <c r="L47" s="504">
        <f t="shared" ref="L47:L69" si="23">IF($M$40="Hourly Profile",BD260,L12)</f>
        <v>0</v>
      </c>
      <c r="M47" s="504">
        <f t="shared" ref="M47:M69" si="24">IF($M$40="Hourly Profile",BD291,M12)</f>
        <v>0</v>
      </c>
      <c r="N47" s="504">
        <f t="shared" ref="N47:N69" si="25">IF($M$40="Hourly Profile",BD322,N12)</f>
        <v>0</v>
      </c>
      <c r="O47" s="504">
        <f t="shared" ref="O47:O69" si="26">IF($M$40="Hourly Profile",BD353,O12)</f>
        <v>0</v>
      </c>
      <c r="P47" s="499"/>
      <c r="Q47" s="395"/>
      <c r="W47" s="398"/>
      <c r="X47" s="401">
        <v>6</v>
      </c>
      <c r="Y47" s="548"/>
      <c r="Z47" s="548"/>
      <c r="AA47" s="548"/>
      <c r="AB47" s="548"/>
      <c r="AC47" s="548"/>
      <c r="AD47" s="548"/>
      <c r="AE47" s="548"/>
      <c r="AF47" s="548"/>
      <c r="AG47" s="548"/>
      <c r="AH47" s="548"/>
      <c r="AI47" s="548"/>
      <c r="AJ47" s="548"/>
      <c r="AK47" s="548"/>
      <c r="AL47" s="548"/>
      <c r="AM47" s="548"/>
      <c r="AN47" s="548"/>
      <c r="AO47" s="548"/>
      <c r="AP47" s="548"/>
      <c r="AQ47" s="548"/>
      <c r="AR47" s="548"/>
      <c r="AS47" s="548"/>
      <c r="AT47" s="548"/>
      <c r="AU47" s="548"/>
      <c r="AV47" s="548"/>
      <c r="AW47" s="548"/>
      <c r="AX47" s="548"/>
      <c r="AY47" s="548"/>
      <c r="AZ47" s="548"/>
      <c r="BA47" s="548"/>
      <c r="BB47" s="141"/>
      <c r="BC47" s="141"/>
      <c r="BD47" s="857" t="str">
        <f t="shared" si="12"/>
        <v/>
      </c>
      <c r="BE47" s="865"/>
      <c r="BF47" s="436">
        <f t="shared" si="13"/>
        <v>0</v>
      </c>
      <c r="BG47" s="436">
        <v>0</v>
      </c>
      <c r="BH47" s="439">
        <f t="shared" si="14"/>
        <v>0</v>
      </c>
      <c r="BI47" s="449">
        <v>0</v>
      </c>
    </row>
    <row r="48" spans="2:61" ht="15.75" x14ac:dyDescent="0.25">
      <c r="B48" s="398"/>
      <c r="C48" s="501">
        <v>3</v>
      </c>
      <c r="D48" s="504">
        <f t="shared" si="15"/>
        <v>0</v>
      </c>
      <c r="E48" s="504">
        <f t="shared" si="16"/>
        <v>0</v>
      </c>
      <c r="F48" s="504">
        <f t="shared" si="17"/>
        <v>0</v>
      </c>
      <c r="G48" s="504">
        <f t="shared" si="18"/>
        <v>0</v>
      </c>
      <c r="H48" s="504">
        <f t="shared" si="19"/>
        <v>0</v>
      </c>
      <c r="I48" s="504">
        <f t="shared" si="20"/>
        <v>0</v>
      </c>
      <c r="J48" s="504">
        <f t="shared" si="21"/>
        <v>0</v>
      </c>
      <c r="K48" s="504">
        <f t="shared" si="22"/>
        <v>0</v>
      </c>
      <c r="L48" s="504">
        <f t="shared" si="23"/>
        <v>0</v>
      </c>
      <c r="M48" s="504">
        <f t="shared" si="24"/>
        <v>0</v>
      </c>
      <c r="N48" s="504">
        <f t="shared" si="25"/>
        <v>0</v>
      </c>
      <c r="O48" s="504">
        <f t="shared" si="26"/>
        <v>0</v>
      </c>
      <c r="P48" s="499"/>
      <c r="Q48" s="395"/>
      <c r="W48" s="398"/>
      <c r="X48" s="401">
        <v>7</v>
      </c>
      <c r="Y48" s="548"/>
      <c r="Z48" s="548"/>
      <c r="AA48" s="548"/>
      <c r="AB48" s="548"/>
      <c r="AC48" s="548"/>
      <c r="AD48" s="548"/>
      <c r="AE48" s="548"/>
      <c r="AF48" s="548"/>
      <c r="AG48" s="548"/>
      <c r="AH48" s="548"/>
      <c r="AI48" s="548"/>
      <c r="AJ48" s="548"/>
      <c r="AK48" s="548"/>
      <c r="AL48" s="548"/>
      <c r="AM48" s="548"/>
      <c r="AN48" s="548"/>
      <c r="AO48" s="548"/>
      <c r="AP48" s="548"/>
      <c r="AQ48" s="548"/>
      <c r="AR48" s="548"/>
      <c r="AS48" s="548"/>
      <c r="AT48" s="548"/>
      <c r="AU48" s="548"/>
      <c r="AV48" s="548"/>
      <c r="AW48" s="548"/>
      <c r="AX48" s="548"/>
      <c r="AY48" s="548"/>
      <c r="AZ48" s="548"/>
      <c r="BA48" s="548"/>
      <c r="BB48" s="141"/>
      <c r="BC48" s="141"/>
      <c r="BD48" s="857" t="str">
        <f t="shared" si="12"/>
        <v/>
      </c>
      <c r="BE48" s="865"/>
      <c r="BF48" s="436">
        <f t="shared" si="13"/>
        <v>0</v>
      </c>
      <c r="BG48" s="436">
        <v>0</v>
      </c>
      <c r="BH48" s="439">
        <f t="shared" si="14"/>
        <v>0</v>
      </c>
      <c r="BI48" s="449">
        <v>0</v>
      </c>
    </row>
    <row r="49" spans="2:61" ht="15.75" x14ac:dyDescent="0.25">
      <c r="B49" s="398"/>
      <c r="C49" s="501">
        <v>4</v>
      </c>
      <c r="D49" s="504">
        <f t="shared" si="15"/>
        <v>0</v>
      </c>
      <c r="E49" s="504">
        <f t="shared" si="16"/>
        <v>0</v>
      </c>
      <c r="F49" s="504">
        <f t="shared" si="17"/>
        <v>0</v>
      </c>
      <c r="G49" s="504">
        <f t="shared" si="18"/>
        <v>0</v>
      </c>
      <c r="H49" s="504">
        <f t="shared" si="19"/>
        <v>0</v>
      </c>
      <c r="I49" s="504">
        <f t="shared" si="20"/>
        <v>0</v>
      </c>
      <c r="J49" s="504">
        <f t="shared" si="21"/>
        <v>0</v>
      </c>
      <c r="K49" s="504">
        <f t="shared" si="22"/>
        <v>0</v>
      </c>
      <c r="L49" s="504">
        <f t="shared" si="23"/>
        <v>0</v>
      </c>
      <c r="M49" s="504">
        <f t="shared" si="24"/>
        <v>0</v>
      </c>
      <c r="N49" s="504">
        <f t="shared" si="25"/>
        <v>0</v>
      </c>
      <c r="O49" s="504">
        <f t="shared" si="26"/>
        <v>0</v>
      </c>
      <c r="P49" s="499"/>
      <c r="Q49" s="395"/>
      <c r="W49" s="398"/>
      <c r="X49" s="401">
        <v>8</v>
      </c>
      <c r="Y49" s="548"/>
      <c r="Z49" s="548"/>
      <c r="AA49" s="548"/>
      <c r="AB49" s="548"/>
      <c r="AC49" s="548"/>
      <c r="AD49" s="548"/>
      <c r="AE49" s="548"/>
      <c r="AF49" s="548"/>
      <c r="AG49" s="548"/>
      <c r="AH49" s="548"/>
      <c r="AI49" s="548"/>
      <c r="AJ49" s="548"/>
      <c r="AK49" s="548"/>
      <c r="AL49" s="548"/>
      <c r="AM49" s="548"/>
      <c r="AN49" s="548"/>
      <c r="AO49" s="548"/>
      <c r="AP49" s="548"/>
      <c r="AQ49" s="548"/>
      <c r="AR49" s="548"/>
      <c r="AS49" s="548"/>
      <c r="AT49" s="548"/>
      <c r="AU49" s="548"/>
      <c r="AV49" s="548"/>
      <c r="AW49" s="548"/>
      <c r="AX49" s="548"/>
      <c r="AY49" s="548"/>
      <c r="AZ49" s="548"/>
      <c r="BA49" s="548"/>
      <c r="BB49" s="141"/>
      <c r="BC49" s="141"/>
      <c r="BD49" s="857" t="str">
        <f t="shared" si="12"/>
        <v/>
      </c>
      <c r="BE49" s="865"/>
      <c r="BF49" s="436">
        <f t="shared" ref="BF49:BF64" si="27">(SUMIF($Y$41:$BC$41,"Sat",$Y49:$BC49)+SUMIF($Y$41:$BC$41,"Sun",$Y49:$BC49))</f>
        <v>0</v>
      </c>
      <c r="BG49" s="436">
        <f t="shared" ref="BG49:BG64" si="28">(SUM($Y49:$BC49)-(SUMIF($Y$41:$BC$41,"Sat",$Y49:$BC49)+SUMIF($Y$41:$BC$41,"Sun",$Y49:$BC49)))</f>
        <v>0</v>
      </c>
      <c r="BH49" s="439">
        <f t="shared" ref="BH49:BH64" si="29">(SUMIF($Y$41:$BC$41,"Sat",$Y49:$BC49)+SUMIF($Y$41:$BC$41,"Sun",$Y49:$BC49))/(COUNTIF($Y$41:$BC$41,"Sat")+COUNTIF($Y$41:$BC$41,"Sun"))</f>
        <v>0</v>
      </c>
      <c r="BI49" s="449">
        <f t="shared" ref="BI49:BI64" si="30">(SUM($Y49:$BC49)-(SUMIF($Y$41:$BC$41,"Sat",$Y49:$BC49)+SUMIF($Y$41:$BC$41,"Sun",$Y49:$BC49)))/(COUNT(Y49:BC49)-(COUNTIF($Y$41:$BC$41,"Sat")+COUNTIF($Y$41:$BC$41,"Sun")))</f>
        <v>0</v>
      </c>
    </row>
    <row r="50" spans="2:61" ht="15.75" x14ac:dyDescent="0.25">
      <c r="B50" s="398"/>
      <c r="C50" s="501">
        <v>5</v>
      </c>
      <c r="D50" s="504">
        <f t="shared" si="15"/>
        <v>0</v>
      </c>
      <c r="E50" s="504">
        <f t="shared" si="16"/>
        <v>0</v>
      </c>
      <c r="F50" s="504">
        <f t="shared" si="17"/>
        <v>0</v>
      </c>
      <c r="G50" s="504">
        <f t="shared" si="18"/>
        <v>0</v>
      </c>
      <c r="H50" s="504">
        <f t="shared" si="19"/>
        <v>0</v>
      </c>
      <c r="I50" s="504">
        <f t="shared" si="20"/>
        <v>0</v>
      </c>
      <c r="J50" s="504">
        <f t="shared" si="21"/>
        <v>0</v>
      </c>
      <c r="K50" s="504">
        <f t="shared" si="22"/>
        <v>0</v>
      </c>
      <c r="L50" s="504">
        <f t="shared" si="23"/>
        <v>0</v>
      </c>
      <c r="M50" s="504">
        <f t="shared" si="24"/>
        <v>0</v>
      </c>
      <c r="N50" s="504">
        <f t="shared" si="25"/>
        <v>0</v>
      </c>
      <c r="O50" s="504">
        <f t="shared" si="26"/>
        <v>0</v>
      </c>
      <c r="P50" s="499"/>
      <c r="Q50" s="395"/>
      <c r="W50" s="398"/>
      <c r="X50" s="401">
        <v>9</v>
      </c>
      <c r="Y50" s="548"/>
      <c r="Z50" s="548"/>
      <c r="AA50" s="548"/>
      <c r="AB50" s="548"/>
      <c r="AC50" s="548"/>
      <c r="AD50" s="548"/>
      <c r="AE50" s="548"/>
      <c r="AF50" s="548"/>
      <c r="AG50" s="548"/>
      <c r="AH50" s="548"/>
      <c r="AI50" s="548"/>
      <c r="AJ50" s="548"/>
      <c r="AK50" s="548"/>
      <c r="AL50" s="548"/>
      <c r="AM50" s="548"/>
      <c r="AN50" s="548"/>
      <c r="AO50" s="548"/>
      <c r="AP50" s="548"/>
      <c r="AQ50" s="548"/>
      <c r="AR50" s="548"/>
      <c r="AS50" s="548"/>
      <c r="AT50" s="548"/>
      <c r="AU50" s="548"/>
      <c r="AV50" s="548"/>
      <c r="AW50" s="548"/>
      <c r="AX50" s="548"/>
      <c r="AY50" s="548"/>
      <c r="AZ50" s="548"/>
      <c r="BA50" s="548"/>
      <c r="BB50" s="141"/>
      <c r="BC50" s="141"/>
      <c r="BD50" s="857" t="str">
        <f t="shared" si="12"/>
        <v/>
      </c>
      <c r="BE50" s="865"/>
      <c r="BF50" s="436">
        <f t="shared" si="27"/>
        <v>0</v>
      </c>
      <c r="BG50" s="436">
        <f t="shared" si="28"/>
        <v>0</v>
      </c>
      <c r="BH50" s="439">
        <f t="shared" si="29"/>
        <v>0</v>
      </c>
      <c r="BI50" s="449">
        <f t="shared" si="30"/>
        <v>0</v>
      </c>
    </row>
    <row r="51" spans="2:61" ht="15.75" x14ac:dyDescent="0.25">
      <c r="B51" s="398"/>
      <c r="C51" s="501">
        <v>6</v>
      </c>
      <c r="D51" s="504">
        <f t="shared" si="15"/>
        <v>0</v>
      </c>
      <c r="E51" s="504">
        <f t="shared" si="16"/>
        <v>0</v>
      </c>
      <c r="F51" s="504">
        <f t="shared" si="17"/>
        <v>0</v>
      </c>
      <c r="G51" s="504">
        <f t="shared" si="18"/>
        <v>0</v>
      </c>
      <c r="H51" s="504">
        <f t="shared" si="19"/>
        <v>0</v>
      </c>
      <c r="I51" s="504">
        <f t="shared" si="20"/>
        <v>0</v>
      </c>
      <c r="J51" s="504">
        <f t="shared" si="21"/>
        <v>0</v>
      </c>
      <c r="K51" s="504">
        <f t="shared" si="22"/>
        <v>0</v>
      </c>
      <c r="L51" s="504">
        <f t="shared" si="23"/>
        <v>0</v>
      </c>
      <c r="M51" s="504">
        <f t="shared" si="24"/>
        <v>0</v>
      </c>
      <c r="N51" s="504">
        <f t="shared" si="25"/>
        <v>0</v>
      </c>
      <c r="O51" s="504">
        <f t="shared" si="26"/>
        <v>0</v>
      </c>
      <c r="P51" s="499"/>
      <c r="Q51" s="395"/>
      <c r="W51" s="398"/>
      <c r="X51" s="401">
        <v>10</v>
      </c>
      <c r="Y51" s="548"/>
      <c r="Z51" s="548"/>
      <c r="AA51" s="548"/>
      <c r="AB51" s="548"/>
      <c r="AC51" s="548"/>
      <c r="AD51" s="548"/>
      <c r="AE51" s="548"/>
      <c r="AF51" s="548"/>
      <c r="AG51" s="548"/>
      <c r="AH51" s="548"/>
      <c r="AI51" s="548"/>
      <c r="AJ51" s="548"/>
      <c r="AK51" s="548"/>
      <c r="AL51" s="548"/>
      <c r="AM51" s="548"/>
      <c r="AN51" s="548"/>
      <c r="AO51" s="548"/>
      <c r="AP51" s="548"/>
      <c r="AQ51" s="548"/>
      <c r="AR51" s="548"/>
      <c r="AS51" s="548"/>
      <c r="AT51" s="548"/>
      <c r="AU51" s="548"/>
      <c r="AV51" s="548"/>
      <c r="AW51" s="548"/>
      <c r="AX51" s="548"/>
      <c r="AY51" s="548"/>
      <c r="AZ51" s="548"/>
      <c r="BA51" s="548"/>
      <c r="BB51" s="141"/>
      <c r="BC51" s="141"/>
      <c r="BD51" s="857" t="str">
        <f t="shared" si="12"/>
        <v/>
      </c>
      <c r="BE51" s="865"/>
      <c r="BF51" s="436">
        <f t="shared" si="27"/>
        <v>0</v>
      </c>
      <c r="BG51" s="436">
        <f t="shared" si="28"/>
        <v>0</v>
      </c>
      <c r="BH51" s="439">
        <f t="shared" si="29"/>
        <v>0</v>
      </c>
      <c r="BI51" s="449">
        <f t="shared" si="30"/>
        <v>0</v>
      </c>
    </row>
    <row r="52" spans="2:61" ht="15.75" x14ac:dyDescent="0.25">
      <c r="B52" s="398"/>
      <c r="C52" s="501">
        <v>7</v>
      </c>
      <c r="D52" s="504">
        <f t="shared" si="15"/>
        <v>0</v>
      </c>
      <c r="E52" s="504">
        <f t="shared" si="16"/>
        <v>0</v>
      </c>
      <c r="F52" s="504">
        <f t="shared" si="17"/>
        <v>0</v>
      </c>
      <c r="G52" s="504">
        <f t="shared" si="18"/>
        <v>0</v>
      </c>
      <c r="H52" s="504">
        <f t="shared" si="19"/>
        <v>0</v>
      </c>
      <c r="I52" s="504">
        <f t="shared" si="20"/>
        <v>0</v>
      </c>
      <c r="J52" s="504">
        <f t="shared" si="21"/>
        <v>0</v>
      </c>
      <c r="K52" s="504">
        <f t="shared" si="22"/>
        <v>0</v>
      </c>
      <c r="L52" s="504">
        <f t="shared" si="23"/>
        <v>0</v>
      </c>
      <c r="M52" s="504">
        <f t="shared" si="24"/>
        <v>0</v>
      </c>
      <c r="N52" s="504">
        <f t="shared" si="25"/>
        <v>0</v>
      </c>
      <c r="O52" s="504">
        <f t="shared" si="26"/>
        <v>0</v>
      </c>
      <c r="P52" s="499"/>
      <c r="Q52" s="395"/>
      <c r="W52" s="398"/>
      <c r="X52" s="401">
        <v>11</v>
      </c>
      <c r="Y52" s="548"/>
      <c r="Z52" s="548"/>
      <c r="AA52" s="548"/>
      <c r="AB52" s="548"/>
      <c r="AC52" s="548"/>
      <c r="AD52" s="548"/>
      <c r="AE52" s="548"/>
      <c r="AF52" s="548"/>
      <c r="AG52" s="548"/>
      <c r="AH52" s="548"/>
      <c r="AI52" s="548"/>
      <c r="AJ52" s="548"/>
      <c r="AK52" s="548"/>
      <c r="AL52" s="548"/>
      <c r="AM52" s="548"/>
      <c r="AN52" s="548"/>
      <c r="AO52" s="548"/>
      <c r="AP52" s="548"/>
      <c r="AQ52" s="548"/>
      <c r="AR52" s="548"/>
      <c r="AS52" s="548"/>
      <c r="AT52" s="548"/>
      <c r="AU52" s="548"/>
      <c r="AV52" s="548"/>
      <c r="AW52" s="548"/>
      <c r="AX52" s="548"/>
      <c r="AY52" s="548"/>
      <c r="AZ52" s="548"/>
      <c r="BA52" s="548"/>
      <c r="BB52" s="141"/>
      <c r="BC52" s="141"/>
      <c r="BD52" s="857" t="str">
        <f t="shared" si="12"/>
        <v/>
      </c>
      <c r="BE52" s="865"/>
      <c r="BF52" s="436">
        <f t="shared" si="27"/>
        <v>0</v>
      </c>
      <c r="BG52" s="436">
        <f t="shared" si="28"/>
        <v>0</v>
      </c>
      <c r="BH52" s="439">
        <f t="shared" si="29"/>
        <v>0</v>
      </c>
      <c r="BI52" s="449">
        <f t="shared" si="30"/>
        <v>0</v>
      </c>
    </row>
    <row r="53" spans="2:61" ht="15.75" x14ac:dyDescent="0.25">
      <c r="B53" s="398"/>
      <c r="C53" s="501">
        <v>8</v>
      </c>
      <c r="D53" s="504">
        <f t="shared" si="15"/>
        <v>0</v>
      </c>
      <c r="E53" s="504">
        <f t="shared" si="16"/>
        <v>0</v>
      </c>
      <c r="F53" s="504">
        <f t="shared" si="17"/>
        <v>0</v>
      </c>
      <c r="G53" s="504">
        <f t="shared" si="18"/>
        <v>0</v>
      </c>
      <c r="H53" s="504">
        <f t="shared" si="19"/>
        <v>0</v>
      </c>
      <c r="I53" s="504">
        <f t="shared" si="20"/>
        <v>0</v>
      </c>
      <c r="J53" s="504">
        <f t="shared" si="21"/>
        <v>0</v>
      </c>
      <c r="K53" s="504">
        <f t="shared" si="22"/>
        <v>0</v>
      </c>
      <c r="L53" s="504">
        <f t="shared" si="23"/>
        <v>0</v>
      </c>
      <c r="M53" s="504">
        <f t="shared" si="24"/>
        <v>0</v>
      </c>
      <c r="N53" s="504">
        <f t="shared" si="25"/>
        <v>0</v>
      </c>
      <c r="O53" s="504">
        <f t="shared" si="26"/>
        <v>0</v>
      </c>
      <c r="P53" s="499"/>
      <c r="Q53" s="395"/>
      <c r="W53" s="398"/>
      <c r="X53" s="401">
        <v>12</v>
      </c>
      <c r="Y53" s="548"/>
      <c r="Z53" s="548"/>
      <c r="AA53" s="548"/>
      <c r="AB53" s="548"/>
      <c r="AC53" s="548"/>
      <c r="AD53" s="548"/>
      <c r="AE53" s="548"/>
      <c r="AF53" s="548"/>
      <c r="AG53" s="548"/>
      <c r="AH53" s="548"/>
      <c r="AI53" s="548"/>
      <c r="AJ53" s="548"/>
      <c r="AK53" s="548"/>
      <c r="AL53" s="548"/>
      <c r="AM53" s="548"/>
      <c r="AN53" s="548"/>
      <c r="AO53" s="548"/>
      <c r="AP53" s="548"/>
      <c r="AQ53" s="548"/>
      <c r="AR53" s="548"/>
      <c r="AS53" s="548"/>
      <c r="AT53" s="548"/>
      <c r="AU53" s="548"/>
      <c r="AV53" s="548"/>
      <c r="AW53" s="548"/>
      <c r="AX53" s="548"/>
      <c r="AY53" s="548"/>
      <c r="AZ53" s="548"/>
      <c r="BA53" s="548"/>
      <c r="BB53" s="141"/>
      <c r="BC53" s="141"/>
      <c r="BD53" s="857" t="str">
        <f t="shared" si="12"/>
        <v/>
      </c>
      <c r="BE53" s="865"/>
      <c r="BF53" s="436">
        <f t="shared" si="27"/>
        <v>0</v>
      </c>
      <c r="BG53" s="436">
        <f t="shared" si="28"/>
        <v>0</v>
      </c>
      <c r="BH53" s="439">
        <f t="shared" si="29"/>
        <v>0</v>
      </c>
      <c r="BI53" s="449">
        <f t="shared" si="30"/>
        <v>0</v>
      </c>
    </row>
    <row r="54" spans="2:61" ht="15.75" x14ac:dyDescent="0.25">
      <c r="B54" s="398"/>
      <c r="C54" s="501">
        <v>9</v>
      </c>
      <c r="D54" s="504">
        <f t="shared" si="15"/>
        <v>0</v>
      </c>
      <c r="E54" s="504">
        <f t="shared" si="16"/>
        <v>0</v>
      </c>
      <c r="F54" s="504">
        <f t="shared" si="17"/>
        <v>0</v>
      </c>
      <c r="G54" s="504">
        <f t="shared" si="18"/>
        <v>0</v>
      </c>
      <c r="H54" s="504">
        <f t="shared" si="19"/>
        <v>0</v>
      </c>
      <c r="I54" s="504">
        <f t="shared" si="20"/>
        <v>0</v>
      </c>
      <c r="J54" s="504">
        <f t="shared" si="21"/>
        <v>0</v>
      </c>
      <c r="K54" s="504">
        <f t="shared" si="22"/>
        <v>0</v>
      </c>
      <c r="L54" s="504">
        <f t="shared" si="23"/>
        <v>0</v>
      </c>
      <c r="M54" s="504">
        <f t="shared" si="24"/>
        <v>0</v>
      </c>
      <c r="N54" s="504">
        <f t="shared" si="25"/>
        <v>0</v>
      </c>
      <c r="O54" s="504">
        <f t="shared" si="26"/>
        <v>0</v>
      </c>
      <c r="P54" s="499"/>
      <c r="Q54" s="395"/>
      <c r="W54" s="398"/>
      <c r="X54" s="401">
        <v>13</v>
      </c>
      <c r="Y54" s="548"/>
      <c r="Z54" s="548"/>
      <c r="AA54" s="548"/>
      <c r="AB54" s="548"/>
      <c r="AC54" s="548"/>
      <c r="AD54" s="548"/>
      <c r="AE54" s="548"/>
      <c r="AF54" s="548"/>
      <c r="AG54" s="548"/>
      <c r="AH54" s="548"/>
      <c r="AI54" s="548"/>
      <c r="AJ54" s="548"/>
      <c r="AK54" s="548"/>
      <c r="AL54" s="548"/>
      <c r="AM54" s="548"/>
      <c r="AN54" s="548"/>
      <c r="AO54" s="548"/>
      <c r="AP54" s="548"/>
      <c r="AQ54" s="548"/>
      <c r="AR54" s="548"/>
      <c r="AS54" s="548"/>
      <c r="AT54" s="548"/>
      <c r="AU54" s="548"/>
      <c r="AV54" s="548"/>
      <c r="AW54" s="548"/>
      <c r="AX54" s="548"/>
      <c r="AY54" s="548"/>
      <c r="AZ54" s="548"/>
      <c r="BA54" s="548"/>
      <c r="BB54" s="141"/>
      <c r="BC54" s="141"/>
      <c r="BD54" s="857" t="str">
        <f t="shared" si="12"/>
        <v/>
      </c>
      <c r="BE54" s="865"/>
      <c r="BF54" s="436">
        <f t="shared" si="27"/>
        <v>0</v>
      </c>
      <c r="BG54" s="436">
        <f t="shared" si="28"/>
        <v>0</v>
      </c>
      <c r="BH54" s="439">
        <f t="shared" si="29"/>
        <v>0</v>
      </c>
      <c r="BI54" s="449">
        <f t="shared" si="30"/>
        <v>0</v>
      </c>
    </row>
    <row r="55" spans="2:61" ht="15.75" x14ac:dyDescent="0.25">
      <c r="B55" s="398"/>
      <c r="C55" s="501">
        <v>10</v>
      </c>
      <c r="D55" s="504">
        <f t="shared" si="15"/>
        <v>0</v>
      </c>
      <c r="E55" s="504">
        <f t="shared" si="16"/>
        <v>0</v>
      </c>
      <c r="F55" s="504">
        <f t="shared" si="17"/>
        <v>0</v>
      </c>
      <c r="G55" s="504">
        <f t="shared" si="18"/>
        <v>0</v>
      </c>
      <c r="H55" s="504">
        <f t="shared" si="19"/>
        <v>0</v>
      </c>
      <c r="I55" s="504">
        <f t="shared" si="20"/>
        <v>0</v>
      </c>
      <c r="J55" s="504">
        <f t="shared" si="21"/>
        <v>0</v>
      </c>
      <c r="K55" s="504">
        <f t="shared" si="22"/>
        <v>0</v>
      </c>
      <c r="L55" s="504">
        <f t="shared" si="23"/>
        <v>0</v>
      </c>
      <c r="M55" s="504">
        <f t="shared" si="24"/>
        <v>0</v>
      </c>
      <c r="N55" s="504">
        <f t="shared" si="25"/>
        <v>0</v>
      </c>
      <c r="O55" s="504">
        <f t="shared" si="26"/>
        <v>0</v>
      </c>
      <c r="P55" s="499"/>
      <c r="Q55" s="395"/>
      <c r="W55" s="398"/>
      <c r="X55" s="401">
        <v>14</v>
      </c>
      <c r="Y55" s="548"/>
      <c r="Z55" s="548"/>
      <c r="AA55" s="548"/>
      <c r="AB55" s="548"/>
      <c r="AC55" s="548"/>
      <c r="AD55" s="548"/>
      <c r="AE55" s="548"/>
      <c r="AF55" s="548"/>
      <c r="AG55" s="548"/>
      <c r="AH55" s="548"/>
      <c r="AI55" s="548"/>
      <c r="AJ55" s="548"/>
      <c r="AK55" s="548"/>
      <c r="AL55" s="548"/>
      <c r="AM55" s="548"/>
      <c r="AN55" s="548"/>
      <c r="AO55" s="548"/>
      <c r="AP55" s="548"/>
      <c r="AQ55" s="548"/>
      <c r="AR55" s="548"/>
      <c r="AS55" s="548"/>
      <c r="AT55" s="548"/>
      <c r="AU55" s="548"/>
      <c r="AV55" s="548"/>
      <c r="AW55" s="548"/>
      <c r="AX55" s="548"/>
      <c r="AY55" s="548"/>
      <c r="AZ55" s="548"/>
      <c r="BA55" s="548"/>
      <c r="BB55" s="141"/>
      <c r="BC55" s="141"/>
      <c r="BD55" s="857" t="str">
        <f t="shared" si="12"/>
        <v/>
      </c>
      <c r="BE55" s="865"/>
      <c r="BF55" s="436">
        <f t="shared" si="27"/>
        <v>0</v>
      </c>
      <c r="BG55" s="436">
        <f t="shared" si="28"/>
        <v>0</v>
      </c>
      <c r="BH55" s="439">
        <f t="shared" si="29"/>
        <v>0</v>
      </c>
      <c r="BI55" s="449">
        <f t="shared" si="30"/>
        <v>0</v>
      </c>
    </row>
    <row r="56" spans="2:61" ht="15.75" x14ac:dyDescent="0.25">
      <c r="B56" s="398"/>
      <c r="C56" s="501">
        <v>11</v>
      </c>
      <c r="D56" s="504">
        <f t="shared" si="15"/>
        <v>0</v>
      </c>
      <c r="E56" s="504">
        <f t="shared" si="16"/>
        <v>0</v>
      </c>
      <c r="F56" s="504">
        <f t="shared" si="17"/>
        <v>0</v>
      </c>
      <c r="G56" s="504">
        <f t="shared" si="18"/>
        <v>0</v>
      </c>
      <c r="H56" s="504">
        <f t="shared" si="19"/>
        <v>0</v>
      </c>
      <c r="I56" s="504">
        <f t="shared" si="20"/>
        <v>0</v>
      </c>
      <c r="J56" s="504">
        <f t="shared" si="21"/>
        <v>0</v>
      </c>
      <c r="K56" s="504">
        <f t="shared" si="22"/>
        <v>0</v>
      </c>
      <c r="L56" s="504">
        <f t="shared" si="23"/>
        <v>0</v>
      </c>
      <c r="M56" s="504">
        <f t="shared" si="24"/>
        <v>0</v>
      </c>
      <c r="N56" s="504">
        <f t="shared" si="25"/>
        <v>0</v>
      </c>
      <c r="O56" s="504">
        <f t="shared" si="26"/>
        <v>0</v>
      </c>
      <c r="P56" s="499"/>
      <c r="Q56" s="395"/>
      <c r="W56" s="398"/>
      <c r="X56" s="401">
        <v>15</v>
      </c>
      <c r="Y56" s="548"/>
      <c r="Z56" s="548"/>
      <c r="AA56" s="548"/>
      <c r="AB56" s="548"/>
      <c r="AC56" s="548"/>
      <c r="AD56" s="548"/>
      <c r="AE56" s="548"/>
      <c r="AF56" s="548"/>
      <c r="AG56" s="548"/>
      <c r="AH56" s="548"/>
      <c r="AI56" s="548"/>
      <c r="AJ56" s="548"/>
      <c r="AK56" s="548"/>
      <c r="AL56" s="548"/>
      <c r="AM56" s="548"/>
      <c r="AN56" s="548"/>
      <c r="AO56" s="548"/>
      <c r="AP56" s="548"/>
      <c r="AQ56" s="548"/>
      <c r="AR56" s="548"/>
      <c r="AS56" s="548"/>
      <c r="AT56" s="548"/>
      <c r="AU56" s="548"/>
      <c r="AV56" s="548"/>
      <c r="AW56" s="548"/>
      <c r="AX56" s="548"/>
      <c r="AY56" s="548"/>
      <c r="AZ56" s="548"/>
      <c r="BA56" s="548"/>
      <c r="BB56" s="141"/>
      <c r="BC56" s="141"/>
      <c r="BD56" s="857" t="str">
        <f t="shared" si="12"/>
        <v/>
      </c>
      <c r="BE56" s="865"/>
      <c r="BF56" s="436">
        <f t="shared" si="27"/>
        <v>0</v>
      </c>
      <c r="BG56" s="436">
        <f t="shared" si="28"/>
        <v>0</v>
      </c>
      <c r="BH56" s="439">
        <f t="shared" si="29"/>
        <v>0</v>
      </c>
      <c r="BI56" s="449">
        <f t="shared" si="30"/>
        <v>0</v>
      </c>
    </row>
    <row r="57" spans="2:61" ht="15.75" x14ac:dyDescent="0.25">
      <c r="B57" s="398"/>
      <c r="C57" s="501">
        <v>12</v>
      </c>
      <c r="D57" s="504">
        <f t="shared" si="15"/>
        <v>0</v>
      </c>
      <c r="E57" s="504">
        <f t="shared" si="16"/>
        <v>0</v>
      </c>
      <c r="F57" s="504">
        <f t="shared" si="17"/>
        <v>0</v>
      </c>
      <c r="G57" s="504">
        <f t="shared" si="18"/>
        <v>0</v>
      </c>
      <c r="H57" s="504">
        <f t="shared" si="19"/>
        <v>0</v>
      </c>
      <c r="I57" s="504">
        <f t="shared" si="20"/>
        <v>0</v>
      </c>
      <c r="J57" s="504">
        <f t="shared" si="21"/>
        <v>0</v>
      </c>
      <c r="K57" s="504">
        <f t="shared" si="22"/>
        <v>0</v>
      </c>
      <c r="L57" s="504">
        <f t="shared" si="23"/>
        <v>0</v>
      </c>
      <c r="M57" s="504">
        <f t="shared" si="24"/>
        <v>0</v>
      </c>
      <c r="N57" s="504">
        <f t="shared" si="25"/>
        <v>0</v>
      </c>
      <c r="O57" s="504">
        <f t="shared" si="26"/>
        <v>0</v>
      </c>
      <c r="P57" s="499"/>
      <c r="Q57" s="395"/>
      <c r="W57" s="398"/>
      <c r="X57" s="401">
        <v>16</v>
      </c>
      <c r="Y57" s="548"/>
      <c r="Z57" s="548"/>
      <c r="AA57" s="548"/>
      <c r="AB57" s="548"/>
      <c r="AC57" s="548"/>
      <c r="AD57" s="548"/>
      <c r="AE57" s="548"/>
      <c r="AF57" s="548"/>
      <c r="AG57" s="548"/>
      <c r="AH57" s="548"/>
      <c r="AI57" s="548"/>
      <c r="AJ57" s="548"/>
      <c r="AK57" s="548"/>
      <c r="AL57" s="548"/>
      <c r="AM57" s="548"/>
      <c r="AN57" s="548"/>
      <c r="AO57" s="548"/>
      <c r="AP57" s="548"/>
      <c r="AQ57" s="548"/>
      <c r="AR57" s="548"/>
      <c r="AS57" s="548"/>
      <c r="AT57" s="548"/>
      <c r="AU57" s="548"/>
      <c r="AV57" s="548"/>
      <c r="AW57" s="548"/>
      <c r="AX57" s="548"/>
      <c r="AY57" s="548"/>
      <c r="AZ57" s="548"/>
      <c r="BA57" s="548"/>
      <c r="BB57" s="141"/>
      <c r="BC57" s="141"/>
      <c r="BD57" s="857" t="str">
        <f t="shared" si="12"/>
        <v/>
      </c>
      <c r="BE57" s="865"/>
      <c r="BF57" s="436">
        <f t="shared" si="27"/>
        <v>0</v>
      </c>
      <c r="BG57" s="436">
        <f t="shared" si="28"/>
        <v>0</v>
      </c>
      <c r="BH57" s="439">
        <f t="shared" si="29"/>
        <v>0</v>
      </c>
      <c r="BI57" s="449">
        <f t="shared" si="30"/>
        <v>0</v>
      </c>
    </row>
    <row r="58" spans="2:61" ht="15.75" x14ac:dyDescent="0.25">
      <c r="B58" s="398"/>
      <c r="C58" s="501">
        <v>13</v>
      </c>
      <c r="D58" s="504">
        <f t="shared" si="15"/>
        <v>0</v>
      </c>
      <c r="E58" s="504">
        <f t="shared" si="16"/>
        <v>0</v>
      </c>
      <c r="F58" s="504">
        <f t="shared" si="17"/>
        <v>0</v>
      </c>
      <c r="G58" s="504">
        <f t="shared" si="18"/>
        <v>0</v>
      </c>
      <c r="H58" s="504">
        <f t="shared" si="19"/>
        <v>0</v>
      </c>
      <c r="I58" s="504">
        <f t="shared" si="20"/>
        <v>0</v>
      </c>
      <c r="J58" s="504">
        <f t="shared" si="21"/>
        <v>0</v>
      </c>
      <c r="K58" s="504">
        <f t="shared" si="22"/>
        <v>0</v>
      </c>
      <c r="L58" s="504">
        <f t="shared" si="23"/>
        <v>0</v>
      </c>
      <c r="M58" s="504">
        <f t="shared" si="24"/>
        <v>0</v>
      </c>
      <c r="N58" s="504">
        <f t="shared" si="25"/>
        <v>0</v>
      </c>
      <c r="O58" s="504">
        <f t="shared" si="26"/>
        <v>0</v>
      </c>
      <c r="P58" s="499"/>
      <c r="Q58" s="395"/>
      <c r="W58" s="398"/>
      <c r="X58" s="401">
        <v>17</v>
      </c>
      <c r="Y58" s="548"/>
      <c r="Z58" s="548"/>
      <c r="AA58" s="548"/>
      <c r="AB58" s="548"/>
      <c r="AC58" s="548"/>
      <c r="AD58" s="548"/>
      <c r="AE58" s="548"/>
      <c r="AF58" s="548"/>
      <c r="AG58" s="548"/>
      <c r="AH58" s="548"/>
      <c r="AI58" s="548"/>
      <c r="AJ58" s="548"/>
      <c r="AK58" s="548"/>
      <c r="AL58" s="548"/>
      <c r="AM58" s="548"/>
      <c r="AN58" s="548"/>
      <c r="AO58" s="548"/>
      <c r="AP58" s="548"/>
      <c r="AQ58" s="548"/>
      <c r="AR58" s="548"/>
      <c r="AS58" s="548"/>
      <c r="AT58" s="548"/>
      <c r="AU58" s="548"/>
      <c r="AV58" s="548"/>
      <c r="AW58" s="548"/>
      <c r="AX58" s="548"/>
      <c r="AY58" s="548"/>
      <c r="AZ58" s="548"/>
      <c r="BA58" s="548"/>
      <c r="BB58" s="141"/>
      <c r="BC58" s="141"/>
      <c r="BD58" s="857" t="str">
        <f t="shared" si="12"/>
        <v/>
      </c>
      <c r="BE58" s="865"/>
      <c r="BF58" s="436">
        <f t="shared" si="27"/>
        <v>0</v>
      </c>
      <c r="BG58" s="436">
        <f t="shared" si="28"/>
        <v>0</v>
      </c>
      <c r="BH58" s="439">
        <f t="shared" si="29"/>
        <v>0</v>
      </c>
      <c r="BI58" s="449">
        <f t="shared" si="30"/>
        <v>0</v>
      </c>
    </row>
    <row r="59" spans="2:61" ht="15.75" x14ac:dyDescent="0.25">
      <c r="B59" s="398"/>
      <c r="C59" s="501">
        <v>14</v>
      </c>
      <c r="D59" s="504">
        <f t="shared" si="15"/>
        <v>0</v>
      </c>
      <c r="E59" s="504">
        <f t="shared" si="16"/>
        <v>0</v>
      </c>
      <c r="F59" s="504">
        <f t="shared" si="17"/>
        <v>0</v>
      </c>
      <c r="G59" s="504">
        <f t="shared" si="18"/>
        <v>0</v>
      </c>
      <c r="H59" s="504">
        <f t="shared" si="19"/>
        <v>0</v>
      </c>
      <c r="I59" s="504">
        <f t="shared" si="20"/>
        <v>0</v>
      </c>
      <c r="J59" s="504">
        <f t="shared" si="21"/>
        <v>0</v>
      </c>
      <c r="K59" s="504">
        <f t="shared" si="22"/>
        <v>0</v>
      </c>
      <c r="L59" s="504">
        <f t="shared" si="23"/>
        <v>0</v>
      </c>
      <c r="M59" s="504">
        <f t="shared" si="24"/>
        <v>0</v>
      </c>
      <c r="N59" s="504">
        <f t="shared" si="25"/>
        <v>0</v>
      </c>
      <c r="O59" s="504">
        <f t="shared" si="26"/>
        <v>0</v>
      </c>
      <c r="P59" s="499"/>
      <c r="Q59" s="395"/>
      <c r="W59" s="398"/>
      <c r="X59" s="401">
        <v>18</v>
      </c>
      <c r="Y59" s="548"/>
      <c r="Z59" s="548"/>
      <c r="AA59" s="548"/>
      <c r="AB59" s="548"/>
      <c r="AC59" s="548"/>
      <c r="AD59" s="548"/>
      <c r="AE59" s="548"/>
      <c r="AF59" s="548"/>
      <c r="AG59" s="548"/>
      <c r="AH59" s="548"/>
      <c r="AI59" s="548"/>
      <c r="AJ59" s="548"/>
      <c r="AK59" s="548"/>
      <c r="AL59" s="548"/>
      <c r="AM59" s="548"/>
      <c r="AN59" s="548"/>
      <c r="AO59" s="548"/>
      <c r="AP59" s="548"/>
      <c r="AQ59" s="548"/>
      <c r="AR59" s="548"/>
      <c r="AS59" s="548"/>
      <c r="AT59" s="548"/>
      <c r="AU59" s="548"/>
      <c r="AV59" s="548"/>
      <c r="AW59" s="548"/>
      <c r="AX59" s="548"/>
      <c r="AY59" s="548"/>
      <c r="AZ59" s="548"/>
      <c r="BA59" s="548"/>
      <c r="BB59" s="141"/>
      <c r="BC59" s="141"/>
      <c r="BD59" s="857" t="str">
        <f t="shared" si="12"/>
        <v/>
      </c>
      <c r="BE59" s="865"/>
      <c r="BF59" s="436">
        <f t="shared" si="27"/>
        <v>0</v>
      </c>
      <c r="BG59" s="436">
        <f t="shared" si="28"/>
        <v>0</v>
      </c>
      <c r="BH59" s="439">
        <f t="shared" si="29"/>
        <v>0</v>
      </c>
      <c r="BI59" s="449">
        <f t="shared" si="30"/>
        <v>0</v>
      </c>
    </row>
    <row r="60" spans="2:61" ht="15.75" x14ac:dyDescent="0.25">
      <c r="B60" s="398"/>
      <c r="C60" s="501">
        <v>15</v>
      </c>
      <c r="D60" s="504">
        <f t="shared" si="15"/>
        <v>0</v>
      </c>
      <c r="E60" s="504">
        <f t="shared" si="16"/>
        <v>0</v>
      </c>
      <c r="F60" s="504">
        <f t="shared" si="17"/>
        <v>0</v>
      </c>
      <c r="G60" s="504">
        <f t="shared" si="18"/>
        <v>0</v>
      </c>
      <c r="H60" s="504">
        <f t="shared" si="19"/>
        <v>0</v>
      </c>
      <c r="I60" s="504">
        <f t="shared" si="20"/>
        <v>0</v>
      </c>
      <c r="J60" s="504">
        <f t="shared" si="21"/>
        <v>0</v>
      </c>
      <c r="K60" s="504">
        <f t="shared" si="22"/>
        <v>0</v>
      </c>
      <c r="L60" s="504">
        <f t="shared" si="23"/>
        <v>0</v>
      </c>
      <c r="M60" s="504">
        <f t="shared" si="24"/>
        <v>0</v>
      </c>
      <c r="N60" s="504">
        <f t="shared" si="25"/>
        <v>0</v>
      </c>
      <c r="O60" s="504">
        <f t="shared" si="26"/>
        <v>0</v>
      </c>
      <c r="P60" s="499"/>
      <c r="Q60" s="395"/>
      <c r="W60" s="398"/>
      <c r="X60" s="401">
        <v>19</v>
      </c>
      <c r="Y60" s="548"/>
      <c r="Z60" s="548"/>
      <c r="AA60" s="548"/>
      <c r="AB60" s="548"/>
      <c r="AC60" s="548"/>
      <c r="AD60" s="548"/>
      <c r="AE60" s="548"/>
      <c r="AF60" s="548"/>
      <c r="AG60" s="548"/>
      <c r="AH60" s="548"/>
      <c r="AI60" s="548"/>
      <c r="AJ60" s="548"/>
      <c r="AK60" s="548"/>
      <c r="AL60" s="548"/>
      <c r="AM60" s="548"/>
      <c r="AN60" s="548"/>
      <c r="AO60" s="548"/>
      <c r="AP60" s="548"/>
      <c r="AQ60" s="548"/>
      <c r="AR60" s="548"/>
      <c r="AS60" s="548"/>
      <c r="AT60" s="548"/>
      <c r="AU60" s="548"/>
      <c r="AV60" s="548"/>
      <c r="AW60" s="548"/>
      <c r="AX60" s="548"/>
      <c r="AY60" s="548"/>
      <c r="AZ60" s="548"/>
      <c r="BA60" s="548"/>
      <c r="BB60" s="141"/>
      <c r="BC60" s="141"/>
      <c r="BD60" s="857" t="str">
        <f t="shared" si="12"/>
        <v/>
      </c>
      <c r="BE60" s="865"/>
      <c r="BF60" s="436">
        <f t="shared" si="27"/>
        <v>0</v>
      </c>
      <c r="BG60" s="436">
        <f t="shared" si="28"/>
        <v>0</v>
      </c>
      <c r="BH60" s="439">
        <f t="shared" si="29"/>
        <v>0</v>
      </c>
      <c r="BI60" s="449">
        <f t="shared" si="30"/>
        <v>0</v>
      </c>
    </row>
    <row r="61" spans="2:61" ht="15.75" x14ac:dyDescent="0.25">
      <c r="B61" s="398"/>
      <c r="C61" s="501">
        <v>16</v>
      </c>
      <c r="D61" s="504">
        <f t="shared" si="15"/>
        <v>0</v>
      </c>
      <c r="E61" s="504">
        <f t="shared" si="16"/>
        <v>0</v>
      </c>
      <c r="F61" s="504">
        <f t="shared" si="17"/>
        <v>0</v>
      </c>
      <c r="G61" s="504">
        <f t="shared" si="18"/>
        <v>0</v>
      </c>
      <c r="H61" s="504">
        <f t="shared" si="19"/>
        <v>0</v>
      </c>
      <c r="I61" s="504">
        <f t="shared" si="20"/>
        <v>0</v>
      </c>
      <c r="J61" s="504">
        <f t="shared" si="21"/>
        <v>0</v>
      </c>
      <c r="K61" s="504">
        <f t="shared" si="22"/>
        <v>0</v>
      </c>
      <c r="L61" s="504">
        <f t="shared" si="23"/>
        <v>0</v>
      </c>
      <c r="M61" s="504">
        <f t="shared" si="24"/>
        <v>0</v>
      </c>
      <c r="N61" s="504">
        <f t="shared" si="25"/>
        <v>0</v>
      </c>
      <c r="O61" s="504">
        <f t="shared" si="26"/>
        <v>0</v>
      </c>
      <c r="P61" s="499"/>
      <c r="Q61" s="395"/>
      <c r="W61" s="398"/>
      <c r="X61" s="401">
        <v>20</v>
      </c>
      <c r="Y61" s="548"/>
      <c r="Z61" s="548"/>
      <c r="AA61" s="548"/>
      <c r="AB61" s="548"/>
      <c r="AC61" s="548"/>
      <c r="AD61" s="548"/>
      <c r="AE61" s="548"/>
      <c r="AF61" s="548"/>
      <c r="AG61" s="548"/>
      <c r="AH61" s="548"/>
      <c r="AI61" s="548"/>
      <c r="AJ61" s="548"/>
      <c r="AK61" s="548"/>
      <c r="AL61" s="548"/>
      <c r="AM61" s="548"/>
      <c r="AN61" s="548"/>
      <c r="AO61" s="548"/>
      <c r="AP61" s="548"/>
      <c r="AQ61" s="548"/>
      <c r="AR61" s="548"/>
      <c r="AS61" s="548"/>
      <c r="AT61" s="548"/>
      <c r="AU61" s="548"/>
      <c r="AV61" s="548"/>
      <c r="AW61" s="548"/>
      <c r="AX61" s="548"/>
      <c r="AY61" s="548"/>
      <c r="AZ61" s="548"/>
      <c r="BA61" s="548"/>
      <c r="BB61" s="141"/>
      <c r="BC61" s="141"/>
      <c r="BD61" s="857" t="str">
        <f t="shared" si="12"/>
        <v/>
      </c>
      <c r="BE61" s="865"/>
      <c r="BF61" s="436">
        <f t="shared" si="27"/>
        <v>0</v>
      </c>
      <c r="BG61" s="436">
        <f t="shared" si="28"/>
        <v>0</v>
      </c>
      <c r="BH61" s="439">
        <f t="shared" si="29"/>
        <v>0</v>
      </c>
      <c r="BI61" s="449">
        <f t="shared" si="30"/>
        <v>0</v>
      </c>
    </row>
    <row r="62" spans="2:61" ht="15.75" x14ac:dyDescent="0.25">
      <c r="B62" s="398"/>
      <c r="C62" s="501">
        <v>17</v>
      </c>
      <c r="D62" s="504">
        <f t="shared" si="15"/>
        <v>0</v>
      </c>
      <c r="E62" s="504">
        <f t="shared" si="16"/>
        <v>0</v>
      </c>
      <c r="F62" s="504">
        <f t="shared" si="17"/>
        <v>0</v>
      </c>
      <c r="G62" s="504">
        <f t="shared" si="18"/>
        <v>0</v>
      </c>
      <c r="H62" s="504">
        <f t="shared" si="19"/>
        <v>0</v>
      </c>
      <c r="I62" s="504">
        <f t="shared" si="20"/>
        <v>0</v>
      </c>
      <c r="J62" s="504">
        <f t="shared" si="21"/>
        <v>0</v>
      </c>
      <c r="K62" s="504">
        <f t="shared" si="22"/>
        <v>0</v>
      </c>
      <c r="L62" s="504">
        <f t="shared" si="23"/>
        <v>0</v>
      </c>
      <c r="M62" s="504">
        <f t="shared" si="24"/>
        <v>0</v>
      </c>
      <c r="N62" s="504">
        <f t="shared" si="25"/>
        <v>0</v>
      </c>
      <c r="O62" s="504">
        <f t="shared" si="26"/>
        <v>0</v>
      </c>
      <c r="P62" s="499"/>
      <c r="Q62" s="395"/>
      <c r="W62" s="398"/>
      <c r="X62" s="401">
        <v>21</v>
      </c>
      <c r="Y62" s="548"/>
      <c r="Z62" s="548"/>
      <c r="AA62" s="548"/>
      <c r="AB62" s="548"/>
      <c r="AC62" s="548"/>
      <c r="AD62" s="548"/>
      <c r="AE62" s="548"/>
      <c r="AF62" s="548"/>
      <c r="AG62" s="548"/>
      <c r="AH62" s="548"/>
      <c r="AI62" s="548"/>
      <c r="AJ62" s="548"/>
      <c r="AK62" s="548"/>
      <c r="AL62" s="548"/>
      <c r="AM62" s="548"/>
      <c r="AN62" s="548"/>
      <c r="AO62" s="548"/>
      <c r="AP62" s="548"/>
      <c r="AQ62" s="548"/>
      <c r="AR62" s="548"/>
      <c r="AS62" s="548"/>
      <c r="AT62" s="548"/>
      <c r="AU62" s="548"/>
      <c r="AV62" s="548"/>
      <c r="AW62" s="548"/>
      <c r="AX62" s="548"/>
      <c r="AY62" s="548"/>
      <c r="AZ62" s="548"/>
      <c r="BA62" s="548"/>
      <c r="BB62" s="141"/>
      <c r="BC62" s="141"/>
      <c r="BD62" s="857" t="str">
        <f t="shared" si="12"/>
        <v/>
      </c>
      <c r="BE62" s="865"/>
      <c r="BF62" s="436">
        <f t="shared" si="27"/>
        <v>0</v>
      </c>
      <c r="BG62" s="436">
        <f t="shared" si="28"/>
        <v>0</v>
      </c>
      <c r="BH62" s="439">
        <f t="shared" si="29"/>
        <v>0</v>
      </c>
      <c r="BI62" s="449">
        <f t="shared" si="30"/>
        <v>0</v>
      </c>
    </row>
    <row r="63" spans="2:61" ht="15.75" x14ac:dyDescent="0.25">
      <c r="B63" s="398"/>
      <c r="C63" s="501">
        <v>18</v>
      </c>
      <c r="D63" s="504">
        <f t="shared" si="15"/>
        <v>0</v>
      </c>
      <c r="E63" s="504">
        <f t="shared" si="16"/>
        <v>0</v>
      </c>
      <c r="F63" s="504">
        <f t="shared" si="17"/>
        <v>0</v>
      </c>
      <c r="G63" s="504">
        <f t="shared" si="18"/>
        <v>0</v>
      </c>
      <c r="H63" s="504">
        <f t="shared" si="19"/>
        <v>0</v>
      </c>
      <c r="I63" s="504">
        <f t="shared" si="20"/>
        <v>0</v>
      </c>
      <c r="J63" s="504">
        <f t="shared" si="21"/>
        <v>0</v>
      </c>
      <c r="K63" s="504">
        <f t="shared" si="22"/>
        <v>0</v>
      </c>
      <c r="L63" s="504">
        <f t="shared" si="23"/>
        <v>0</v>
      </c>
      <c r="M63" s="504">
        <f t="shared" si="24"/>
        <v>0</v>
      </c>
      <c r="N63" s="504">
        <f t="shared" si="25"/>
        <v>0</v>
      </c>
      <c r="O63" s="504">
        <f t="shared" si="26"/>
        <v>0</v>
      </c>
      <c r="P63" s="499"/>
      <c r="Q63" s="395"/>
      <c r="W63" s="398"/>
      <c r="X63" s="401">
        <v>22</v>
      </c>
      <c r="Y63" s="548"/>
      <c r="Z63" s="548"/>
      <c r="AA63" s="548"/>
      <c r="AB63" s="548"/>
      <c r="AC63" s="548"/>
      <c r="AD63" s="548"/>
      <c r="AE63" s="548"/>
      <c r="AF63" s="548"/>
      <c r="AG63" s="548"/>
      <c r="AH63" s="548"/>
      <c r="AI63" s="548"/>
      <c r="AJ63" s="548"/>
      <c r="AK63" s="548"/>
      <c r="AL63" s="548"/>
      <c r="AM63" s="548"/>
      <c r="AN63" s="548"/>
      <c r="AO63" s="548"/>
      <c r="AP63" s="548"/>
      <c r="AQ63" s="548"/>
      <c r="AR63" s="548"/>
      <c r="AS63" s="548"/>
      <c r="AT63" s="548"/>
      <c r="AU63" s="548"/>
      <c r="AV63" s="548"/>
      <c r="AW63" s="548"/>
      <c r="AX63" s="548"/>
      <c r="AY63" s="548"/>
      <c r="AZ63" s="548"/>
      <c r="BA63" s="548"/>
      <c r="BB63" s="141"/>
      <c r="BC63" s="141"/>
      <c r="BD63" s="857" t="str">
        <f t="shared" si="12"/>
        <v/>
      </c>
      <c r="BE63" s="865"/>
      <c r="BF63" s="436">
        <f t="shared" si="27"/>
        <v>0</v>
      </c>
      <c r="BG63" s="436">
        <f t="shared" si="28"/>
        <v>0</v>
      </c>
      <c r="BH63" s="439">
        <f t="shared" si="29"/>
        <v>0</v>
      </c>
      <c r="BI63" s="449">
        <f t="shared" si="30"/>
        <v>0</v>
      </c>
    </row>
    <row r="64" spans="2:61" ht="15.75" x14ac:dyDescent="0.25">
      <c r="B64" s="398"/>
      <c r="C64" s="501">
        <v>19</v>
      </c>
      <c r="D64" s="504">
        <f t="shared" si="15"/>
        <v>0</v>
      </c>
      <c r="E64" s="504">
        <f t="shared" si="16"/>
        <v>0</v>
      </c>
      <c r="F64" s="504">
        <f t="shared" si="17"/>
        <v>0</v>
      </c>
      <c r="G64" s="504">
        <f t="shared" si="18"/>
        <v>0</v>
      </c>
      <c r="H64" s="504">
        <f t="shared" si="19"/>
        <v>0</v>
      </c>
      <c r="I64" s="504">
        <f t="shared" si="20"/>
        <v>0</v>
      </c>
      <c r="J64" s="504">
        <f t="shared" si="21"/>
        <v>0</v>
      </c>
      <c r="K64" s="504">
        <f t="shared" si="22"/>
        <v>0</v>
      </c>
      <c r="L64" s="504">
        <f t="shared" si="23"/>
        <v>0</v>
      </c>
      <c r="M64" s="504">
        <f t="shared" si="24"/>
        <v>0</v>
      </c>
      <c r="N64" s="504">
        <f t="shared" si="25"/>
        <v>0</v>
      </c>
      <c r="O64" s="504">
        <f t="shared" si="26"/>
        <v>0</v>
      </c>
      <c r="P64" s="499"/>
      <c r="Q64" s="395"/>
      <c r="W64" s="398"/>
      <c r="X64" s="401">
        <v>23</v>
      </c>
      <c r="Y64" s="548"/>
      <c r="Z64" s="548"/>
      <c r="AA64" s="548"/>
      <c r="AB64" s="548"/>
      <c r="AC64" s="548"/>
      <c r="AD64" s="548"/>
      <c r="AE64" s="548"/>
      <c r="AF64" s="548"/>
      <c r="AG64" s="548"/>
      <c r="AH64" s="548"/>
      <c r="AI64" s="548"/>
      <c r="AJ64" s="548"/>
      <c r="AK64" s="548"/>
      <c r="AL64" s="548"/>
      <c r="AM64" s="548"/>
      <c r="AN64" s="548"/>
      <c r="AO64" s="548"/>
      <c r="AP64" s="548"/>
      <c r="AQ64" s="548"/>
      <c r="AR64" s="548"/>
      <c r="AS64" s="548"/>
      <c r="AT64" s="548"/>
      <c r="AU64" s="548"/>
      <c r="AV64" s="548"/>
      <c r="AW64" s="548"/>
      <c r="AX64" s="548"/>
      <c r="AY64" s="548"/>
      <c r="AZ64" s="548"/>
      <c r="BA64" s="548"/>
      <c r="BB64" s="141"/>
      <c r="BC64" s="141"/>
      <c r="BD64" s="857" t="str">
        <f t="shared" si="12"/>
        <v/>
      </c>
      <c r="BE64" s="865"/>
      <c r="BF64" s="436">
        <f t="shared" si="27"/>
        <v>0</v>
      </c>
      <c r="BG64" s="436">
        <f t="shared" si="28"/>
        <v>0</v>
      </c>
      <c r="BH64" s="439">
        <f t="shared" si="29"/>
        <v>0</v>
      </c>
      <c r="BI64" s="449">
        <f t="shared" si="30"/>
        <v>0</v>
      </c>
    </row>
    <row r="65" spans="2:61" ht="15.75" x14ac:dyDescent="0.25">
      <c r="B65" s="398"/>
      <c r="C65" s="501">
        <v>20</v>
      </c>
      <c r="D65" s="504">
        <f t="shared" si="15"/>
        <v>0</v>
      </c>
      <c r="E65" s="504">
        <f t="shared" si="16"/>
        <v>0</v>
      </c>
      <c r="F65" s="504">
        <f t="shared" si="17"/>
        <v>0</v>
      </c>
      <c r="G65" s="504">
        <f t="shared" si="18"/>
        <v>0</v>
      </c>
      <c r="H65" s="504">
        <f t="shared" si="19"/>
        <v>0</v>
      </c>
      <c r="I65" s="504">
        <f t="shared" si="20"/>
        <v>0</v>
      </c>
      <c r="J65" s="504">
        <f t="shared" si="21"/>
        <v>0</v>
      </c>
      <c r="K65" s="504">
        <f t="shared" si="22"/>
        <v>0</v>
      </c>
      <c r="L65" s="504">
        <f t="shared" si="23"/>
        <v>0</v>
      </c>
      <c r="M65" s="504">
        <f t="shared" si="24"/>
        <v>0</v>
      </c>
      <c r="N65" s="504">
        <f t="shared" si="25"/>
        <v>0</v>
      </c>
      <c r="O65" s="504">
        <f t="shared" si="26"/>
        <v>0</v>
      </c>
      <c r="P65" s="499"/>
      <c r="Q65" s="395"/>
      <c r="W65" s="398"/>
      <c r="X65" s="402">
        <v>24</v>
      </c>
      <c r="Y65" s="549"/>
      <c r="Z65" s="549"/>
      <c r="AA65" s="549"/>
      <c r="AB65" s="549"/>
      <c r="AC65" s="549"/>
      <c r="AD65" s="549"/>
      <c r="AE65" s="549"/>
      <c r="AF65" s="549"/>
      <c r="AG65" s="549"/>
      <c r="AH65" s="549"/>
      <c r="AI65" s="549"/>
      <c r="AJ65" s="549"/>
      <c r="AK65" s="549"/>
      <c r="AL65" s="549"/>
      <c r="AM65" s="549"/>
      <c r="AN65" s="549"/>
      <c r="AO65" s="549"/>
      <c r="AP65" s="549"/>
      <c r="AQ65" s="549"/>
      <c r="AR65" s="549"/>
      <c r="AS65" s="549"/>
      <c r="AT65" s="549"/>
      <c r="AU65" s="549"/>
      <c r="AV65" s="549"/>
      <c r="AW65" s="549"/>
      <c r="AX65" s="549"/>
      <c r="AY65" s="549"/>
      <c r="AZ65" s="549"/>
      <c r="BA65" s="549"/>
      <c r="BB65" s="141"/>
      <c r="BC65" s="141"/>
      <c r="BD65" s="861" t="str">
        <f t="shared" si="12"/>
        <v/>
      </c>
      <c r="BE65" s="866"/>
      <c r="BF65" s="437">
        <f>SUM($Y65:$BC65)</f>
        <v>0</v>
      </c>
      <c r="BG65" s="437">
        <v>0</v>
      </c>
      <c r="BH65" s="440">
        <f t="shared" ref="BH65" si="31">IFERROR(SUM(Y65:BC65)/COUNT(Y65:BC65),0)</f>
        <v>0</v>
      </c>
      <c r="BI65" s="450">
        <v>0</v>
      </c>
    </row>
    <row r="66" spans="2:61" ht="15.75" x14ac:dyDescent="0.25">
      <c r="B66" s="398"/>
      <c r="C66" s="501">
        <v>21</v>
      </c>
      <c r="D66" s="504">
        <f t="shared" si="15"/>
        <v>0</v>
      </c>
      <c r="E66" s="504">
        <f t="shared" si="16"/>
        <v>0</v>
      </c>
      <c r="F66" s="504">
        <f t="shared" si="17"/>
        <v>0</v>
      </c>
      <c r="G66" s="504">
        <f t="shared" si="18"/>
        <v>0</v>
      </c>
      <c r="H66" s="504">
        <f t="shared" si="19"/>
        <v>0</v>
      </c>
      <c r="I66" s="504">
        <f t="shared" si="20"/>
        <v>0</v>
      </c>
      <c r="J66" s="504">
        <f t="shared" si="21"/>
        <v>0</v>
      </c>
      <c r="K66" s="504">
        <f t="shared" si="22"/>
        <v>0</v>
      </c>
      <c r="L66" s="504">
        <f t="shared" si="23"/>
        <v>0</v>
      </c>
      <c r="M66" s="504">
        <f t="shared" si="24"/>
        <v>0</v>
      </c>
      <c r="N66" s="504">
        <f t="shared" si="25"/>
        <v>0</v>
      </c>
      <c r="O66" s="504">
        <f t="shared" si="26"/>
        <v>0</v>
      </c>
      <c r="P66" s="499"/>
      <c r="Q66" s="395"/>
      <c r="W66" s="398"/>
      <c r="X66" s="403"/>
      <c r="Y66" s="141"/>
      <c r="Z66" s="141"/>
      <c r="AA66" s="141"/>
      <c r="AB66" s="141"/>
      <c r="AC66" s="141"/>
      <c r="AD66" s="141"/>
      <c r="AE66" s="141"/>
      <c r="AF66" s="141"/>
      <c r="AG66" s="141"/>
      <c r="AH66" s="141"/>
      <c r="AI66" s="141"/>
      <c r="AJ66" s="141"/>
      <c r="AK66" s="141"/>
      <c r="AL66" s="141"/>
      <c r="AM66" s="141"/>
      <c r="AN66" s="141"/>
      <c r="AO66" s="302"/>
      <c r="AP66" s="302"/>
      <c r="AQ66" s="302"/>
      <c r="AR66" s="302"/>
      <c r="AS66" s="302"/>
      <c r="AT66" s="302"/>
      <c r="AU66" s="302"/>
      <c r="AV66" s="302"/>
      <c r="AW66" s="302"/>
      <c r="AX66" s="302"/>
      <c r="AY66" s="302"/>
      <c r="AZ66" s="302"/>
      <c r="BA66" s="141"/>
      <c r="BB66" s="141"/>
      <c r="BC66" s="141"/>
      <c r="BD66" s="444"/>
      <c r="BE66" s="459"/>
      <c r="BF66" s="437">
        <f>SUM(BF42:BF65)</f>
        <v>0</v>
      </c>
      <c r="BG66" s="437">
        <f>SUM(BG49:BG64)</f>
        <v>0</v>
      </c>
      <c r="BH66" s="442"/>
      <c r="BI66" s="452"/>
    </row>
    <row r="67" spans="2:61" ht="15.75" x14ac:dyDescent="0.25">
      <c r="B67" s="398"/>
      <c r="C67" s="501">
        <v>22</v>
      </c>
      <c r="D67" s="504">
        <f t="shared" si="15"/>
        <v>0</v>
      </c>
      <c r="E67" s="504">
        <f t="shared" si="16"/>
        <v>0</v>
      </c>
      <c r="F67" s="504">
        <f t="shared" si="17"/>
        <v>0</v>
      </c>
      <c r="G67" s="504">
        <f t="shared" si="18"/>
        <v>0</v>
      </c>
      <c r="H67" s="504">
        <f t="shared" si="19"/>
        <v>0</v>
      </c>
      <c r="I67" s="504">
        <f t="shared" si="20"/>
        <v>0</v>
      </c>
      <c r="J67" s="504">
        <f t="shared" si="21"/>
        <v>0</v>
      </c>
      <c r="K67" s="504">
        <f t="shared" si="22"/>
        <v>0</v>
      </c>
      <c r="L67" s="504">
        <f t="shared" si="23"/>
        <v>0</v>
      </c>
      <c r="M67" s="504">
        <f t="shared" si="24"/>
        <v>0</v>
      </c>
      <c r="N67" s="504">
        <f t="shared" si="25"/>
        <v>0</v>
      </c>
      <c r="O67" s="504">
        <f t="shared" si="26"/>
        <v>0</v>
      </c>
      <c r="P67" s="499"/>
      <c r="Q67" s="395"/>
      <c r="W67" s="404"/>
      <c r="X67" s="405"/>
      <c r="Y67" s="406"/>
      <c r="Z67" s="406"/>
      <c r="AA67" s="406"/>
      <c r="AB67" s="406"/>
      <c r="AC67" s="406"/>
      <c r="AD67" s="406"/>
      <c r="AE67" s="406"/>
      <c r="AF67" s="406"/>
      <c r="AG67" s="406"/>
      <c r="AH67" s="406"/>
      <c r="AI67" s="406"/>
      <c r="AJ67" s="406"/>
      <c r="AK67" s="406"/>
      <c r="AL67" s="406"/>
      <c r="AM67" s="406"/>
      <c r="AN67" s="406"/>
      <c r="AO67" s="406"/>
      <c r="AP67" s="406"/>
      <c r="AQ67" s="406"/>
      <c r="AR67" s="406"/>
      <c r="AS67" s="406"/>
      <c r="AT67" s="406"/>
      <c r="AU67" s="406"/>
      <c r="AV67" s="406"/>
      <c r="AW67" s="406"/>
      <c r="AX67" s="406"/>
      <c r="AY67" s="406"/>
      <c r="AZ67" s="406"/>
      <c r="BA67" s="406"/>
      <c r="BB67" s="406"/>
      <c r="BC67" s="406"/>
      <c r="BD67" s="406"/>
      <c r="BE67" s="406"/>
      <c r="BF67" s="455"/>
      <c r="BG67" s="343"/>
      <c r="BH67" s="343"/>
      <c r="BI67" s="456"/>
    </row>
    <row r="68" spans="2:61" ht="15.75" x14ac:dyDescent="0.25">
      <c r="B68" s="398"/>
      <c r="C68" s="501">
        <v>23</v>
      </c>
      <c r="D68" s="504">
        <f t="shared" si="15"/>
        <v>0</v>
      </c>
      <c r="E68" s="504">
        <f t="shared" si="16"/>
        <v>0</v>
      </c>
      <c r="F68" s="504">
        <f t="shared" si="17"/>
        <v>0</v>
      </c>
      <c r="G68" s="504">
        <f t="shared" si="18"/>
        <v>0</v>
      </c>
      <c r="H68" s="504">
        <f t="shared" si="19"/>
        <v>0</v>
      </c>
      <c r="I68" s="504">
        <f t="shared" si="20"/>
        <v>0</v>
      </c>
      <c r="J68" s="504">
        <f t="shared" si="21"/>
        <v>0</v>
      </c>
      <c r="K68" s="504">
        <f t="shared" si="22"/>
        <v>0</v>
      </c>
      <c r="L68" s="504">
        <f t="shared" si="23"/>
        <v>0</v>
      </c>
      <c r="M68" s="504">
        <f t="shared" si="24"/>
        <v>0</v>
      </c>
      <c r="N68" s="504">
        <f t="shared" si="25"/>
        <v>0</v>
      </c>
      <c r="O68" s="504">
        <f t="shared" si="26"/>
        <v>0</v>
      </c>
      <c r="P68" s="499"/>
      <c r="Q68" s="395"/>
      <c r="W68" s="396"/>
      <c r="X68" s="204"/>
      <c r="Y68" s="204"/>
      <c r="Z68" s="204"/>
      <c r="AA68" s="204"/>
      <c r="AB68" s="204"/>
      <c r="AC68" s="204"/>
      <c r="AD68" s="204"/>
      <c r="AE68" s="204"/>
      <c r="AF68" s="204"/>
      <c r="AG68" s="204"/>
      <c r="AH68" s="204"/>
      <c r="AI68" s="204"/>
      <c r="AJ68" s="204"/>
      <c r="AK68" s="204"/>
      <c r="AL68" s="204"/>
      <c r="AM68" s="143"/>
      <c r="AN68" s="141"/>
      <c r="AO68" s="141"/>
      <c r="AP68" s="141"/>
      <c r="AQ68" s="141"/>
      <c r="AR68" s="141"/>
      <c r="AS68" s="141"/>
      <c r="AT68" s="141"/>
      <c r="AU68" s="141"/>
      <c r="AV68" s="141"/>
      <c r="AW68" s="141"/>
      <c r="AX68" s="141"/>
      <c r="AY68" s="141"/>
      <c r="AZ68" s="141"/>
      <c r="BA68" s="141"/>
      <c r="BB68" s="141"/>
      <c r="BC68" s="141"/>
      <c r="BD68" s="302"/>
      <c r="BE68" s="302"/>
      <c r="BF68" s="302"/>
      <c r="BG68" s="302"/>
      <c r="BH68" s="302"/>
      <c r="BI68" s="395"/>
    </row>
    <row r="69" spans="2:61" ht="15.75" customHeight="1" x14ac:dyDescent="0.25">
      <c r="B69" s="398"/>
      <c r="C69" s="503">
        <v>24</v>
      </c>
      <c r="D69" s="505">
        <f t="shared" si="15"/>
        <v>0</v>
      </c>
      <c r="E69" s="505">
        <f t="shared" si="16"/>
        <v>0</v>
      </c>
      <c r="F69" s="505">
        <f t="shared" si="17"/>
        <v>0</v>
      </c>
      <c r="G69" s="505">
        <f t="shared" si="18"/>
        <v>0</v>
      </c>
      <c r="H69" s="505">
        <f t="shared" si="19"/>
        <v>0</v>
      </c>
      <c r="I69" s="505">
        <f t="shared" si="20"/>
        <v>0</v>
      </c>
      <c r="J69" s="505">
        <f t="shared" si="21"/>
        <v>0</v>
      </c>
      <c r="K69" s="505">
        <f t="shared" si="22"/>
        <v>0</v>
      </c>
      <c r="L69" s="505">
        <f t="shared" si="23"/>
        <v>0</v>
      </c>
      <c r="M69" s="505">
        <f t="shared" si="24"/>
        <v>0</v>
      </c>
      <c r="N69" s="505">
        <f t="shared" si="25"/>
        <v>0</v>
      </c>
      <c r="O69" s="505">
        <f t="shared" si="26"/>
        <v>0</v>
      </c>
      <c r="P69" s="499"/>
      <c r="Q69" s="395"/>
      <c r="W69" s="398" t="s">
        <v>223</v>
      </c>
      <c r="X69" s="141"/>
      <c r="Y69" s="141"/>
      <c r="Z69" s="141"/>
      <c r="AA69" s="141"/>
      <c r="AB69" s="141"/>
      <c r="AC69" s="141"/>
      <c r="AD69" s="141"/>
      <c r="AE69" s="141"/>
      <c r="AF69" s="141"/>
      <c r="AG69" s="141"/>
      <c r="AH69" s="141"/>
      <c r="AI69" s="141"/>
      <c r="AJ69" s="141"/>
      <c r="AK69" s="141"/>
      <c r="AL69" s="141"/>
      <c r="AM69" s="141"/>
      <c r="AN69" s="141"/>
      <c r="AO69" s="141"/>
      <c r="AP69" s="141"/>
      <c r="AQ69" s="141"/>
      <c r="AR69" s="141"/>
      <c r="AS69" s="141"/>
      <c r="AT69" s="141"/>
      <c r="AU69" s="141"/>
      <c r="AV69" s="141"/>
      <c r="AW69" s="141"/>
      <c r="AX69" s="141"/>
      <c r="AY69" s="141"/>
      <c r="AZ69" s="141"/>
      <c r="BA69" s="141"/>
      <c r="BB69" s="141"/>
      <c r="BC69" s="141"/>
      <c r="BD69" s="302"/>
      <c r="BE69" s="302"/>
      <c r="BF69" s="302"/>
      <c r="BG69" s="302"/>
      <c r="BH69" s="302"/>
      <c r="BI69" s="395"/>
    </row>
    <row r="70" spans="2:61" ht="15.75" x14ac:dyDescent="0.25">
      <c r="B70" s="398"/>
      <c r="C70" s="403"/>
      <c r="D70" s="486"/>
      <c r="E70" s="486"/>
      <c r="F70" s="486"/>
      <c r="G70" s="486"/>
      <c r="H70" s="486"/>
      <c r="I70" s="486"/>
      <c r="J70" s="486"/>
      <c r="K70" s="486"/>
      <c r="L70" s="486"/>
      <c r="M70" s="486"/>
      <c r="N70" s="486"/>
      <c r="O70" s="486"/>
      <c r="P70" s="499"/>
      <c r="Q70" s="395"/>
      <c r="W70" s="398"/>
      <c r="X70" s="141"/>
      <c r="Y70" s="141"/>
      <c r="Z70" s="141"/>
      <c r="AA70" s="141"/>
      <c r="AB70" s="141"/>
      <c r="AC70" s="141"/>
      <c r="AD70" s="141"/>
      <c r="AE70" s="141"/>
      <c r="AF70" s="141"/>
      <c r="AG70" s="141"/>
      <c r="AH70" s="141"/>
      <c r="AI70" s="141"/>
      <c r="AJ70" s="141"/>
      <c r="AK70" s="141"/>
      <c r="AL70" s="141"/>
      <c r="AM70" s="141"/>
      <c r="AN70" s="141"/>
      <c r="AO70" s="141"/>
      <c r="AP70" s="141"/>
      <c r="AQ70" s="141"/>
      <c r="AR70" s="141"/>
      <c r="AS70" s="141"/>
      <c r="AT70" s="141"/>
      <c r="AU70" s="141"/>
      <c r="AV70" s="141"/>
      <c r="AW70" s="141"/>
      <c r="AX70" s="141"/>
      <c r="AY70" s="141"/>
      <c r="AZ70" s="141"/>
      <c r="BA70" s="141"/>
      <c r="BB70" s="141"/>
      <c r="BC70" s="141"/>
      <c r="BD70" s="302"/>
      <c r="BE70" s="302"/>
      <c r="BF70" s="445"/>
      <c r="BG70" s="302"/>
      <c r="BH70" s="302"/>
      <c r="BI70" s="395"/>
    </row>
    <row r="71" spans="2:61" ht="16.5" thickBot="1" x14ac:dyDescent="0.3">
      <c r="B71" s="412"/>
      <c r="C71" s="413"/>
      <c r="D71" s="414"/>
      <c r="E71" s="414"/>
      <c r="F71" s="414"/>
      <c r="G71" s="414"/>
      <c r="H71" s="414"/>
      <c r="I71" s="414"/>
      <c r="J71" s="414"/>
      <c r="K71" s="414"/>
      <c r="L71" s="414"/>
      <c r="M71" s="414"/>
      <c r="N71" s="414"/>
      <c r="O71" s="414"/>
      <c r="P71" s="414"/>
      <c r="Q71" s="415"/>
      <c r="W71" s="398"/>
      <c r="X71" s="399" t="s">
        <v>57</v>
      </c>
      <c r="Y71" s="400">
        <v>1</v>
      </c>
      <c r="Z71" s="400">
        <v>2</v>
      </c>
      <c r="AA71" s="400">
        <v>3</v>
      </c>
      <c r="AB71" s="400">
        <v>4</v>
      </c>
      <c r="AC71" s="400">
        <v>5</v>
      </c>
      <c r="AD71" s="400">
        <v>6</v>
      </c>
      <c r="AE71" s="400">
        <v>7</v>
      </c>
      <c r="AF71" s="400">
        <v>8</v>
      </c>
      <c r="AG71" s="400">
        <v>9</v>
      </c>
      <c r="AH71" s="400">
        <v>10</v>
      </c>
      <c r="AI71" s="400">
        <v>11</v>
      </c>
      <c r="AJ71" s="400">
        <v>12</v>
      </c>
      <c r="AK71" s="400">
        <v>13</v>
      </c>
      <c r="AL71" s="400">
        <v>14</v>
      </c>
      <c r="AM71" s="400">
        <v>15</v>
      </c>
      <c r="AN71" s="400">
        <v>16</v>
      </c>
      <c r="AO71" s="400">
        <v>17</v>
      </c>
      <c r="AP71" s="400">
        <v>18</v>
      </c>
      <c r="AQ71" s="400">
        <v>19</v>
      </c>
      <c r="AR71" s="400">
        <v>20</v>
      </c>
      <c r="AS71" s="400">
        <v>21</v>
      </c>
      <c r="AT71" s="400">
        <v>22</v>
      </c>
      <c r="AU71" s="400">
        <v>23</v>
      </c>
      <c r="AV71" s="400">
        <v>24</v>
      </c>
      <c r="AW71" s="400">
        <v>25</v>
      </c>
      <c r="AX71" s="400">
        <v>26</v>
      </c>
      <c r="AY71" s="400">
        <v>27</v>
      </c>
      <c r="AZ71" s="400">
        <v>28</v>
      </c>
      <c r="BA71" s="400">
        <v>29</v>
      </c>
      <c r="BB71" s="400">
        <v>30</v>
      </c>
      <c r="BC71" s="400">
        <v>31</v>
      </c>
      <c r="BD71" s="867" t="s">
        <v>215</v>
      </c>
      <c r="BE71" s="867"/>
      <c r="BF71" s="434" t="s">
        <v>250</v>
      </c>
      <c r="BG71" s="434" t="s">
        <v>251</v>
      </c>
      <c r="BH71" s="434" t="s">
        <v>250</v>
      </c>
      <c r="BI71" s="447" t="s">
        <v>251</v>
      </c>
    </row>
    <row r="72" spans="2:61" ht="15.75" x14ac:dyDescent="0.25">
      <c r="B72" s="46"/>
      <c r="C72" s="60"/>
      <c r="D72" s="14"/>
      <c r="E72" s="14"/>
      <c r="F72" s="14"/>
      <c r="G72" s="14"/>
      <c r="H72" s="14"/>
      <c r="I72" s="14"/>
      <c r="J72" s="14"/>
      <c r="K72" s="14"/>
      <c r="L72" s="14"/>
      <c r="M72" s="14"/>
      <c r="N72" s="14"/>
      <c r="O72" s="14"/>
      <c r="P72" s="14"/>
      <c r="Q72" s="47"/>
      <c r="W72" s="398"/>
      <c r="X72" s="399"/>
      <c r="Y72" s="400" t="str">
        <f t="shared" ref="Y72:AE72" si="32">VLOOKUP(WEEKDAY(CONCATENATE("3","/",Y71,"/",$AE$6)),$BX$11:$BY$17,2,FALSE)</f>
        <v>Wed</v>
      </c>
      <c r="Z72" s="400" t="str">
        <f t="shared" si="32"/>
        <v>Thur</v>
      </c>
      <c r="AA72" s="400" t="str">
        <f t="shared" si="32"/>
        <v>Fri</v>
      </c>
      <c r="AB72" s="400" t="str">
        <f t="shared" si="32"/>
        <v>Sat</v>
      </c>
      <c r="AC72" s="400" t="str">
        <f t="shared" si="32"/>
        <v>Sun</v>
      </c>
      <c r="AD72" s="400" t="str">
        <f t="shared" si="32"/>
        <v>Mon</v>
      </c>
      <c r="AE72" s="400" t="str">
        <f t="shared" si="32"/>
        <v>Tues</v>
      </c>
      <c r="AF72" s="400" t="str">
        <f>Y72</f>
        <v>Wed</v>
      </c>
      <c r="AG72" s="400" t="str">
        <f t="shared" ref="AG72:BC72" si="33">Z72</f>
        <v>Thur</v>
      </c>
      <c r="AH72" s="400" t="str">
        <f t="shared" si="33"/>
        <v>Fri</v>
      </c>
      <c r="AI72" s="400" t="str">
        <f t="shared" si="33"/>
        <v>Sat</v>
      </c>
      <c r="AJ72" s="400" t="str">
        <f t="shared" si="33"/>
        <v>Sun</v>
      </c>
      <c r="AK72" s="400" t="str">
        <f t="shared" si="33"/>
        <v>Mon</v>
      </c>
      <c r="AL72" s="400" t="str">
        <f t="shared" si="33"/>
        <v>Tues</v>
      </c>
      <c r="AM72" s="400" t="str">
        <f t="shared" si="33"/>
        <v>Wed</v>
      </c>
      <c r="AN72" s="400" t="str">
        <f t="shared" si="33"/>
        <v>Thur</v>
      </c>
      <c r="AO72" s="400" t="str">
        <f t="shared" si="33"/>
        <v>Fri</v>
      </c>
      <c r="AP72" s="400" t="str">
        <f t="shared" si="33"/>
        <v>Sat</v>
      </c>
      <c r="AQ72" s="400" t="str">
        <f t="shared" si="33"/>
        <v>Sun</v>
      </c>
      <c r="AR72" s="400" t="str">
        <f t="shared" si="33"/>
        <v>Mon</v>
      </c>
      <c r="AS72" s="400" t="str">
        <f t="shared" si="33"/>
        <v>Tues</v>
      </c>
      <c r="AT72" s="400" t="str">
        <f t="shared" si="33"/>
        <v>Wed</v>
      </c>
      <c r="AU72" s="400" t="str">
        <f t="shared" si="33"/>
        <v>Thur</v>
      </c>
      <c r="AV72" s="400" t="str">
        <f t="shared" si="33"/>
        <v>Fri</v>
      </c>
      <c r="AW72" s="400" t="str">
        <f t="shared" si="33"/>
        <v>Sat</v>
      </c>
      <c r="AX72" s="400" t="str">
        <f t="shared" si="33"/>
        <v>Sun</v>
      </c>
      <c r="AY72" s="400" t="str">
        <f t="shared" si="33"/>
        <v>Mon</v>
      </c>
      <c r="AZ72" s="400" t="str">
        <f t="shared" si="33"/>
        <v>Tues</v>
      </c>
      <c r="BA72" s="400" t="str">
        <f t="shared" si="33"/>
        <v>Wed</v>
      </c>
      <c r="BB72" s="400" t="str">
        <f t="shared" si="33"/>
        <v>Thur</v>
      </c>
      <c r="BC72" s="400" t="str">
        <f t="shared" si="33"/>
        <v>Fri</v>
      </c>
      <c r="BD72" s="863" t="s">
        <v>221</v>
      </c>
      <c r="BE72" s="868"/>
      <c r="BF72" s="434" t="s">
        <v>244</v>
      </c>
      <c r="BG72" s="434" t="s">
        <v>244</v>
      </c>
      <c r="BH72" s="434" t="s">
        <v>221</v>
      </c>
      <c r="BI72" s="447" t="s">
        <v>221</v>
      </c>
    </row>
    <row r="73" spans="2:61" ht="15.75" x14ac:dyDescent="0.25">
      <c r="B73" s="46"/>
      <c r="C73" s="60"/>
      <c r="D73" s="14"/>
      <c r="E73" s="14"/>
      <c r="F73" s="14"/>
      <c r="G73" s="14"/>
      <c r="H73" s="14"/>
      <c r="I73" s="14"/>
      <c r="J73" s="14"/>
      <c r="K73" s="14"/>
      <c r="L73" s="14"/>
      <c r="M73" s="14"/>
      <c r="N73" s="14"/>
      <c r="O73" s="14"/>
      <c r="P73" s="14"/>
      <c r="Q73" s="47"/>
      <c r="W73" s="398"/>
      <c r="X73" s="401">
        <v>1</v>
      </c>
      <c r="Y73" s="548"/>
      <c r="Z73" s="548"/>
      <c r="AA73" s="548"/>
      <c r="AB73" s="548"/>
      <c r="AC73" s="548"/>
      <c r="AD73" s="548"/>
      <c r="AE73" s="548"/>
      <c r="AF73" s="548"/>
      <c r="AG73" s="548"/>
      <c r="AH73" s="548"/>
      <c r="AI73" s="548"/>
      <c r="AJ73" s="548"/>
      <c r="AK73" s="548"/>
      <c r="AL73" s="548"/>
      <c r="AM73" s="548"/>
      <c r="AN73" s="548"/>
      <c r="AO73" s="548"/>
      <c r="AP73" s="548"/>
      <c r="AQ73" s="548"/>
      <c r="AR73" s="548"/>
      <c r="AS73" s="548"/>
      <c r="AT73" s="548"/>
      <c r="AU73" s="548"/>
      <c r="AV73" s="548"/>
      <c r="AW73" s="548"/>
      <c r="AX73" s="548"/>
      <c r="AY73" s="548"/>
      <c r="AZ73" s="548"/>
      <c r="BA73" s="548"/>
      <c r="BB73" s="548"/>
      <c r="BC73" s="548"/>
      <c r="BD73" s="857" t="str">
        <f>IFERROR(AVERAGE(Y73:BC73),"")</f>
        <v/>
      </c>
      <c r="BE73" s="865"/>
      <c r="BF73" s="435">
        <f>SUM($Y73:$BC73)</f>
        <v>0</v>
      </c>
      <c r="BG73" s="435">
        <v>0</v>
      </c>
      <c r="BH73" s="438">
        <f>IFERROR(SUM(Y73:BC73)/COUNT(Y73:BC73),0)</f>
        <v>0</v>
      </c>
      <c r="BI73" s="448">
        <v>0</v>
      </c>
    </row>
    <row r="74" spans="2:61" ht="15.75" x14ac:dyDescent="0.25">
      <c r="B74" s="46"/>
      <c r="C74" s="60"/>
      <c r="D74" s="14"/>
      <c r="E74" s="14"/>
      <c r="F74" s="14"/>
      <c r="G74" s="14"/>
      <c r="H74" s="14"/>
      <c r="I74" s="14"/>
      <c r="J74" s="14"/>
      <c r="K74" s="14"/>
      <c r="L74" s="14"/>
      <c r="M74" s="14"/>
      <c r="N74" s="14"/>
      <c r="O74" s="14"/>
      <c r="P74" s="14"/>
      <c r="Q74" s="47"/>
      <c r="V74" s="121"/>
      <c r="W74" s="398"/>
      <c r="X74" s="401">
        <v>2</v>
      </c>
      <c r="Y74" s="548"/>
      <c r="Z74" s="548"/>
      <c r="AA74" s="548"/>
      <c r="AB74" s="548"/>
      <c r="AC74" s="548"/>
      <c r="AD74" s="548"/>
      <c r="AE74" s="548"/>
      <c r="AF74" s="548"/>
      <c r="AG74" s="548"/>
      <c r="AH74" s="548"/>
      <c r="AI74" s="548"/>
      <c r="AJ74" s="548"/>
      <c r="AK74" s="548"/>
      <c r="AL74" s="548"/>
      <c r="AM74" s="548"/>
      <c r="AN74" s="548"/>
      <c r="AO74" s="548"/>
      <c r="AP74" s="548"/>
      <c r="AQ74" s="548"/>
      <c r="AR74" s="548"/>
      <c r="AS74" s="548"/>
      <c r="AT74" s="548"/>
      <c r="AU74" s="548"/>
      <c r="AV74" s="548"/>
      <c r="AW74" s="548"/>
      <c r="AX74" s="548"/>
      <c r="AY74" s="548"/>
      <c r="AZ74" s="548"/>
      <c r="BA74" s="548"/>
      <c r="BB74" s="548"/>
      <c r="BC74" s="548"/>
      <c r="BD74" s="857" t="str">
        <f t="shared" ref="BD74:BD85" si="34">IFERROR(AVERAGE(Y74:BC74),"")</f>
        <v/>
      </c>
      <c r="BE74" s="865"/>
      <c r="BF74" s="436">
        <f t="shared" ref="BF74:BF79" si="35">SUM($Y74:$BC74)</f>
        <v>0</v>
      </c>
      <c r="BG74" s="436">
        <v>0</v>
      </c>
      <c r="BH74" s="439">
        <f t="shared" ref="BH74:BH79" si="36">IFERROR(SUM(Y74:BC74)/COUNT(Y74:BC74),0)</f>
        <v>0</v>
      </c>
      <c r="BI74" s="449">
        <v>0</v>
      </c>
    </row>
    <row r="75" spans="2:61" ht="15.75" x14ac:dyDescent="0.25">
      <c r="B75" s="46"/>
      <c r="C75" s="60"/>
      <c r="D75" s="14"/>
      <c r="E75" s="14"/>
      <c r="F75" s="14"/>
      <c r="G75" s="14"/>
      <c r="H75" s="14"/>
      <c r="I75" s="14"/>
      <c r="J75" s="14"/>
      <c r="K75" s="14"/>
      <c r="L75" s="14"/>
      <c r="M75" s="14"/>
      <c r="N75" s="14"/>
      <c r="O75" s="14"/>
      <c r="P75" s="14"/>
      <c r="Q75" s="47"/>
      <c r="V75" s="121"/>
      <c r="W75" s="398"/>
      <c r="X75" s="401">
        <v>3</v>
      </c>
      <c r="Y75" s="548"/>
      <c r="Z75" s="548"/>
      <c r="AA75" s="548"/>
      <c r="AB75" s="548"/>
      <c r="AC75" s="548"/>
      <c r="AD75" s="548"/>
      <c r="AE75" s="548"/>
      <c r="AF75" s="548"/>
      <c r="AG75" s="548"/>
      <c r="AH75" s="548"/>
      <c r="AI75" s="548"/>
      <c r="AJ75" s="548"/>
      <c r="AK75" s="548"/>
      <c r="AL75" s="548"/>
      <c r="AM75" s="548"/>
      <c r="AN75" s="548"/>
      <c r="AO75" s="548"/>
      <c r="AP75" s="548"/>
      <c r="AQ75" s="548"/>
      <c r="AR75" s="548"/>
      <c r="AS75" s="548"/>
      <c r="AT75" s="548"/>
      <c r="AU75" s="548"/>
      <c r="AV75" s="548"/>
      <c r="AW75" s="548"/>
      <c r="AX75" s="548"/>
      <c r="AY75" s="548"/>
      <c r="AZ75" s="548"/>
      <c r="BA75" s="548"/>
      <c r="BB75" s="548"/>
      <c r="BC75" s="548"/>
      <c r="BD75" s="857" t="str">
        <f t="shared" si="34"/>
        <v/>
      </c>
      <c r="BE75" s="865"/>
      <c r="BF75" s="436">
        <f t="shared" si="35"/>
        <v>0</v>
      </c>
      <c r="BG75" s="436">
        <v>0</v>
      </c>
      <c r="BH75" s="439">
        <f t="shared" si="36"/>
        <v>0</v>
      </c>
      <c r="BI75" s="449">
        <v>0</v>
      </c>
    </row>
    <row r="76" spans="2:61" ht="15.75" x14ac:dyDescent="0.25">
      <c r="B76" s="46"/>
      <c r="C76" s="60"/>
      <c r="D76" s="14"/>
      <c r="E76" s="14"/>
      <c r="F76" s="14"/>
      <c r="G76" s="14"/>
      <c r="H76" s="14"/>
      <c r="I76" s="14"/>
      <c r="J76" s="14"/>
      <c r="K76" s="14"/>
      <c r="L76" s="14"/>
      <c r="M76" s="14"/>
      <c r="N76" s="14"/>
      <c r="O76" s="14"/>
      <c r="P76" s="14"/>
      <c r="Q76" s="47"/>
      <c r="W76" s="398"/>
      <c r="X76" s="401">
        <v>4</v>
      </c>
      <c r="Y76" s="548"/>
      <c r="Z76" s="548"/>
      <c r="AA76" s="548"/>
      <c r="AB76" s="548"/>
      <c r="AC76" s="548"/>
      <c r="AD76" s="548"/>
      <c r="AE76" s="548"/>
      <c r="AF76" s="548"/>
      <c r="AG76" s="548"/>
      <c r="AH76" s="548"/>
      <c r="AI76" s="548"/>
      <c r="AJ76" s="548"/>
      <c r="AK76" s="548"/>
      <c r="AL76" s="548"/>
      <c r="AM76" s="548"/>
      <c r="AN76" s="548"/>
      <c r="AO76" s="548"/>
      <c r="AP76" s="548"/>
      <c r="AQ76" s="548"/>
      <c r="AR76" s="548"/>
      <c r="AS76" s="548"/>
      <c r="AT76" s="548"/>
      <c r="AU76" s="548"/>
      <c r="AV76" s="548"/>
      <c r="AW76" s="548"/>
      <c r="AX76" s="548"/>
      <c r="AY76" s="548"/>
      <c r="AZ76" s="548"/>
      <c r="BA76" s="548"/>
      <c r="BB76" s="548"/>
      <c r="BC76" s="548"/>
      <c r="BD76" s="857" t="str">
        <f t="shared" si="34"/>
        <v/>
      </c>
      <c r="BE76" s="865"/>
      <c r="BF76" s="436">
        <f t="shared" si="35"/>
        <v>0</v>
      </c>
      <c r="BG76" s="436">
        <v>0</v>
      </c>
      <c r="BH76" s="439">
        <f t="shared" si="36"/>
        <v>0</v>
      </c>
      <c r="BI76" s="449">
        <v>0</v>
      </c>
    </row>
    <row r="77" spans="2:61" ht="15.75" x14ac:dyDescent="0.25">
      <c r="B77" s="46"/>
      <c r="C77" s="14"/>
      <c r="D77" s="14"/>
      <c r="E77" s="14"/>
      <c r="F77" s="14"/>
      <c r="G77" s="14"/>
      <c r="H77" s="14"/>
      <c r="I77" s="14"/>
      <c r="J77" s="14"/>
      <c r="K77" s="14"/>
      <c r="L77" s="14"/>
      <c r="M77" s="14"/>
      <c r="N77" s="14"/>
      <c r="O77" s="14"/>
      <c r="P77" s="14"/>
      <c r="Q77" s="47"/>
      <c r="W77" s="398"/>
      <c r="X77" s="401">
        <v>5</v>
      </c>
      <c r="Y77" s="548"/>
      <c r="Z77" s="548"/>
      <c r="AA77" s="548"/>
      <c r="AB77" s="548"/>
      <c r="AC77" s="548"/>
      <c r="AD77" s="548"/>
      <c r="AE77" s="548"/>
      <c r="AF77" s="548"/>
      <c r="AG77" s="548"/>
      <c r="AH77" s="548"/>
      <c r="AI77" s="548"/>
      <c r="AJ77" s="548"/>
      <c r="AK77" s="548"/>
      <c r="AL77" s="548"/>
      <c r="AM77" s="548"/>
      <c r="AN77" s="548"/>
      <c r="AO77" s="548"/>
      <c r="AP77" s="548"/>
      <c r="AQ77" s="548"/>
      <c r="AR77" s="548"/>
      <c r="AS77" s="548"/>
      <c r="AT77" s="548"/>
      <c r="AU77" s="548"/>
      <c r="AV77" s="548"/>
      <c r="AW77" s="548"/>
      <c r="AX77" s="548"/>
      <c r="AY77" s="548"/>
      <c r="AZ77" s="548"/>
      <c r="BA77" s="548"/>
      <c r="BB77" s="548"/>
      <c r="BC77" s="548"/>
      <c r="BD77" s="857" t="str">
        <f t="shared" si="34"/>
        <v/>
      </c>
      <c r="BE77" s="865"/>
      <c r="BF77" s="436">
        <f t="shared" si="35"/>
        <v>0</v>
      </c>
      <c r="BG77" s="436">
        <v>0</v>
      </c>
      <c r="BH77" s="439">
        <f t="shared" si="36"/>
        <v>0</v>
      </c>
      <c r="BI77" s="449">
        <v>0</v>
      </c>
    </row>
    <row r="78" spans="2:61" ht="15.75" x14ac:dyDescent="0.25">
      <c r="B78" s="46"/>
      <c r="C78" s="14"/>
      <c r="D78" s="14"/>
      <c r="E78" s="14"/>
      <c r="F78" s="14"/>
      <c r="G78" s="14"/>
      <c r="H78" s="14"/>
      <c r="I78" s="14"/>
      <c r="J78" s="825"/>
      <c r="K78" s="894"/>
      <c r="L78" s="894"/>
      <c r="M78" s="894"/>
      <c r="N78" s="894"/>
      <c r="O78" s="894"/>
      <c r="P78" s="894"/>
      <c r="Q78" s="47"/>
      <c r="W78" s="398"/>
      <c r="X78" s="401">
        <v>6</v>
      </c>
      <c r="Y78" s="548"/>
      <c r="Z78" s="548"/>
      <c r="AA78" s="548"/>
      <c r="AB78" s="548"/>
      <c r="AC78" s="548"/>
      <c r="AD78" s="548"/>
      <c r="AE78" s="548"/>
      <c r="AF78" s="548"/>
      <c r="AG78" s="548"/>
      <c r="AH78" s="548"/>
      <c r="AI78" s="548"/>
      <c r="AJ78" s="548"/>
      <c r="AK78" s="548"/>
      <c r="AL78" s="548"/>
      <c r="AM78" s="548"/>
      <c r="AN78" s="548"/>
      <c r="AO78" s="548"/>
      <c r="AP78" s="548"/>
      <c r="AQ78" s="548"/>
      <c r="AR78" s="548"/>
      <c r="AS78" s="548"/>
      <c r="AT78" s="548"/>
      <c r="AU78" s="548"/>
      <c r="AV78" s="548"/>
      <c r="AW78" s="548"/>
      <c r="AX78" s="548"/>
      <c r="AY78" s="548"/>
      <c r="AZ78" s="548"/>
      <c r="BA78" s="548"/>
      <c r="BB78" s="548"/>
      <c r="BC78" s="548"/>
      <c r="BD78" s="857" t="str">
        <f t="shared" si="34"/>
        <v/>
      </c>
      <c r="BE78" s="865"/>
      <c r="BF78" s="436">
        <f t="shared" si="35"/>
        <v>0</v>
      </c>
      <c r="BG78" s="436">
        <v>0</v>
      </c>
      <c r="BH78" s="439">
        <f t="shared" si="36"/>
        <v>0</v>
      </c>
      <c r="BI78" s="449">
        <v>0</v>
      </c>
    </row>
    <row r="79" spans="2:61" ht="15.75" x14ac:dyDescent="0.25">
      <c r="B79" s="46"/>
      <c r="C79" s="14"/>
      <c r="D79" s="14"/>
      <c r="E79" s="14"/>
      <c r="F79" s="14"/>
      <c r="G79" s="14"/>
      <c r="H79" s="14"/>
      <c r="I79" s="14"/>
      <c r="J79" s="33"/>
      <c r="K79" s="61"/>
      <c r="L79" s="61"/>
      <c r="M79" s="61"/>
      <c r="N79" s="61"/>
      <c r="O79" s="61"/>
      <c r="P79" s="61"/>
      <c r="Q79" s="47"/>
      <c r="W79" s="398"/>
      <c r="X79" s="401">
        <v>7</v>
      </c>
      <c r="Y79" s="548"/>
      <c r="Z79" s="548"/>
      <c r="AA79" s="548"/>
      <c r="AB79" s="548"/>
      <c r="AC79" s="548"/>
      <c r="AD79" s="548"/>
      <c r="AE79" s="548"/>
      <c r="AF79" s="548"/>
      <c r="AG79" s="548"/>
      <c r="AH79" s="548"/>
      <c r="AI79" s="548"/>
      <c r="AJ79" s="548"/>
      <c r="AK79" s="548"/>
      <c r="AL79" s="548"/>
      <c r="AM79" s="548"/>
      <c r="AN79" s="548"/>
      <c r="AO79" s="548"/>
      <c r="AP79" s="548"/>
      <c r="AQ79" s="548"/>
      <c r="AR79" s="548"/>
      <c r="AS79" s="548"/>
      <c r="AT79" s="548"/>
      <c r="AU79" s="548"/>
      <c r="AV79" s="548"/>
      <c r="AW79" s="548"/>
      <c r="AX79" s="548"/>
      <c r="AY79" s="548"/>
      <c r="AZ79" s="548"/>
      <c r="BA79" s="548"/>
      <c r="BB79" s="548"/>
      <c r="BC79" s="548"/>
      <c r="BD79" s="857" t="str">
        <f t="shared" si="34"/>
        <v/>
      </c>
      <c r="BE79" s="865"/>
      <c r="BF79" s="436">
        <f t="shared" si="35"/>
        <v>0</v>
      </c>
      <c r="BG79" s="436">
        <v>0</v>
      </c>
      <c r="BH79" s="439">
        <f t="shared" si="36"/>
        <v>0</v>
      </c>
      <c r="BI79" s="449">
        <v>0</v>
      </c>
    </row>
    <row r="80" spans="2:61" ht="15.75" x14ac:dyDescent="0.25">
      <c r="B80" s="46"/>
      <c r="C80" s="14"/>
      <c r="D80" s="14"/>
      <c r="E80" s="14"/>
      <c r="F80" s="14"/>
      <c r="G80" s="14"/>
      <c r="H80" s="14"/>
      <c r="I80" s="14"/>
      <c r="J80" s="33"/>
      <c r="K80" s="61"/>
      <c r="L80" s="61"/>
      <c r="M80" s="61"/>
      <c r="N80" s="61"/>
      <c r="O80" s="61"/>
      <c r="P80" s="61"/>
      <c r="Q80" s="47"/>
      <c r="W80" s="398"/>
      <c r="X80" s="401">
        <v>8</v>
      </c>
      <c r="Y80" s="548"/>
      <c r="Z80" s="548"/>
      <c r="AA80" s="548"/>
      <c r="AB80" s="548"/>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548"/>
      <c r="AY80" s="548"/>
      <c r="AZ80" s="548"/>
      <c r="BA80" s="548"/>
      <c r="BB80" s="548"/>
      <c r="BC80" s="548"/>
      <c r="BD80" s="857" t="str">
        <f t="shared" si="34"/>
        <v/>
      </c>
      <c r="BE80" s="865"/>
      <c r="BF80" s="436">
        <f t="shared" ref="BF80:BF95" si="37">(SUMIF($Y$72:$BC$72,"Sat",$Y80:$BC80)+SUMIF($Y$72:$BC$72,"Sun",$Y80:$BC80))</f>
        <v>0</v>
      </c>
      <c r="BG80" s="436">
        <f t="shared" ref="BG80:BG95" si="38">(SUM($Y80:$BC80)-(SUMIF($Y$72:$BC$72,"Sat",$Y80:$BC80)+SUMIF($Y$72:$BC$72,"Sun",$Y80:$BC80)))</f>
        <v>0</v>
      </c>
      <c r="BH80" s="439">
        <f t="shared" ref="BH80:BH95" si="39">(SUMIF($Y$72:$BC$72,"Sat",$Y80:$BC80)+SUMIF($Y$72:$BC$72,"Sun",$Y80:$BC80))/(COUNTIF($Y$72:$BC$72,"Sat")+COUNTIF($Y$72:$BC$72,"Sun"))</f>
        <v>0</v>
      </c>
      <c r="BI80" s="449">
        <f t="shared" ref="BI80:BI95" si="40">(SUM($Y80:$BC80)-(SUMIF($Y$72:$BC$72,"Sat",$Y80:$BC80)+SUMIF($Y$72:$BC$72,"Sun",$Y80:$BC80)))/(COUNT(Y80:BC80)-(COUNTIF($Y$72:$BC$72,"Sat")+COUNTIF($Y$72:$BC$72,"Sun")))</f>
        <v>0</v>
      </c>
    </row>
    <row r="81" spans="2:61" ht="15.75" x14ac:dyDescent="0.25">
      <c r="B81" s="46"/>
      <c r="C81" s="14"/>
      <c r="D81" s="14"/>
      <c r="E81" s="14"/>
      <c r="F81" s="14"/>
      <c r="G81" s="14"/>
      <c r="H81" s="14"/>
      <c r="I81" s="14"/>
      <c r="J81" s="33"/>
      <c r="K81" s="61"/>
      <c r="L81" s="61"/>
      <c r="M81" s="61"/>
      <c r="N81" s="61"/>
      <c r="O81" s="61"/>
      <c r="P81" s="61"/>
      <c r="Q81" s="47"/>
      <c r="W81" s="398"/>
      <c r="X81" s="401">
        <v>9</v>
      </c>
      <c r="Y81" s="548"/>
      <c r="Z81" s="548"/>
      <c r="AA81" s="548"/>
      <c r="AB81" s="548"/>
      <c r="AC81" s="548"/>
      <c r="AD81" s="548"/>
      <c r="AE81" s="548"/>
      <c r="AF81" s="548"/>
      <c r="AG81" s="548"/>
      <c r="AH81" s="548"/>
      <c r="AI81" s="548"/>
      <c r="AJ81" s="548"/>
      <c r="AK81" s="548"/>
      <c r="AL81" s="548"/>
      <c r="AM81" s="548"/>
      <c r="AN81" s="548"/>
      <c r="AO81" s="548"/>
      <c r="AP81" s="548"/>
      <c r="AQ81" s="548"/>
      <c r="AR81" s="548"/>
      <c r="AS81" s="548"/>
      <c r="AT81" s="548"/>
      <c r="AU81" s="548"/>
      <c r="AV81" s="548"/>
      <c r="AW81" s="548"/>
      <c r="AX81" s="548"/>
      <c r="AY81" s="548"/>
      <c r="AZ81" s="548"/>
      <c r="BA81" s="548"/>
      <c r="BB81" s="548"/>
      <c r="BC81" s="548"/>
      <c r="BD81" s="857" t="str">
        <f t="shared" si="34"/>
        <v/>
      </c>
      <c r="BE81" s="865"/>
      <c r="BF81" s="436">
        <f t="shared" si="37"/>
        <v>0</v>
      </c>
      <c r="BG81" s="436">
        <f t="shared" si="38"/>
        <v>0</v>
      </c>
      <c r="BH81" s="439">
        <f t="shared" si="39"/>
        <v>0</v>
      </c>
      <c r="BI81" s="449">
        <f t="shared" si="40"/>
        <v>0</v>
      </c>
    </row>
    <row r="82" spans="2:61" ht="15.75" x14ac:dyDescent="0.25">
      <c r="B82" s="46"/>
      <c r="C82" s="14"/>
      <c r="D82" s="14"/>
      <c r="E82" s="14"/>
      <c r="F82" s="14"/>
      <c r="G82" s="14"/>
      <c r="H82" s="14"/>
      <c r="I82" s="14"/>
      <c r="J82" s="33"/>
      <c r="K82" s="61"/>
      <c r="L82" s="61"/>
      <c r="M82" s="61"/>
      <c r="N82" s="61"/>
      <c r="O82" s="61"/>
      <c r="P82" s="61"/>
      <c r="Q82" s="47"/>
      <c r="W82" s="398"/>
      <c r="X82" s="401">
        <v>10</v>
      </c>
      <c r="Y82" s="548"/>
      <c r="Z82" s="548"/>
      <c r="AA82" s="548"/>
      <c r="AB82" s="548"/>
      <c r="AC82" s="548"/>
      <c r="AD82" s="548"/>
      <c r="AE82" s="548"/>
      <c r="AF82" s="548"/>
      <c r="AG82" s="548"/>
      <c r="AH82" s="548"/>
      <c r="AI82" s="548"/>
      <c r="AJ82" s="548"/>
      <c r="AK82" s="548"/>
      <c r="AL82" s="548"/>
      <c r="AM82" s="548"/>
      <c r="AN82" s="548"/>
      <c r="AO82" s="548"/>
      <c r="AP82" s="548"/>
      <c r="AQ82" s="548"/>
      <c r="AR82" s="548"/>
      <c r="AS82" s="548"/>
      <c r="AT82" s="548"/>
      <c r="AU82" s="548"/>
      <c r="AV82" s="548"/>
      <c r="AW82" s="548"/>
      <c r="AX82" s="548"/>
      <c r="AY82" s="548"/>
      <c r="AZ82" s="548"/>
      <c r="BA82" s="548"/>
      <c r="BB82" s="548"/>
      <c r="BC82" s="548"/>
      <c r="BD82" s="857" t="str">
        <f t="shared" si="34"/>
        <v/>
      </c>
      <c r="BE82" s="865"/>
      <c r="BF82" s="436">
        <f t="shared" si="37"/>
        <v>0</v>
      </c>
      <c r="BG82" s="436">
        <f t="shared" si="38"/>
        <v>0</v>
      </c>
      <c r="BH82" s="439">
        <f t="shared" si="39"/>
        <v>0</v>
      </c>
      <c r="BI82" s="449">
        <f t="shared" si="40"/>
        <v>0</v>
      </c>
    </row>
    <row r="83" spans="2:61" ht="15.75" x14ac:dyDescent="0.25">
      <c r="B83" s="46"/>
      <c r="C83" s="14"/>
      <c r="D83" s="14"/>
      <c r="E83" s="14"/>
      <c r="F83" s="14"/>
      <c r="G83" s="14"/>
      <c r="H83" s="14"/>
      <c r="I83" s="14"/>
      <c r="J83" s="33"/>
      <c r="K83" s="61"/>
      <c r="L83" s="61"/>
      <c r="M83" s="61"/>
      <c r="N83" s="61"/>
      <c r="O83" s="61"/>
      <c r="P83" s="61"/>
      <c r="Q83" s="47"/>
      <c r="W83" s="398"/>
      <c r="X83" s="401">
        <v>11</v>
      </c>
      <c r="Y83" s="548"/>
      <c r="Z83" s="548"/>
      <c r="AA83" s="548"/>
      <c r="AB83" s="548"/>
      <c r="AC83" s="548"/>
      <c r="AD83" s="548"/>
      <c r="AE83" s="548"/>
      <c r="AF83" s="548"/>
      <c r="AG83" s="548"/>
      <c r="AH83" s="548"/>
      <c r="AI83" s="548"/>
      <c r="AJ83" s="548"/>
      <c r="AK83" s="548"/>
      <c r="AL83" s="548"/>
      <c r="AM83" s="548"/>
      <c r="AN83" s="548"/>
      <c r="AO83" s="548"/>
      <c r="AP83" s="548"/>
      <c r="AQ83" s="548"/>
      <c r="AR83" s="548"/>
      <c r="AS83" s="548"/>
      <c r="AT83" s="548"/>
      <c r="AU83" s="548"/>
      <c r="AV83" s="548"/>
      <c r="AW83" s="548"/>
      <c r="AX83" s="548"/>
      <c r="AY83" s="548"/>
      <c r="AZ83" s="548"/>
      <c r="BA83" s="548"/>
      <c r="BB83" s="548"/>
      <c r="BC83" s="548"/>
      <c r="BD83" s="857" t="str">
        <f t="shared" si="34"/>
        <v/>
      </c>
      <c r="BE83" s="865"/>
      <c r="BF83" s="436">
        <f t="shared" si="37"/>
        <v>0</v>
      </c>
      <c r="BG83" s="436">
        <f t="shared" si="38"/>
        <v>0</v>
      </c>
      <c r="BH83" s="439">
        <f t="shared" si="39"/>
        <v>0</v>
      </c>
      <c r="BI83" s="449">
        <f t="shared" si="40"/>
        <v>0</v>
      </c>
    </row>
    <row r="84" spans="2:61" ht="15.75" x14ac:dyDescent="0.25">
      <c r="B84" s="46"/>
      <c r="C84" s="14"/>
      <c r="D84" s="14"/>
      <c r="E84" s="14"/>
      <c r="F84" s="14"/>
      <c r="G84" s="14"/>
      <c r="H84" s="14"/>
      <c r="I84" s="14"/>
      <c r="J84" s="33"/>
      <c r="K84" s="61"/>
      <c r="L84" s="61"/>
      <c r="M84" s="61"/>
      <c r="N84" s="61"/>
      <c r="O84" s="61"/>
      <c r="P84" s="61"/>
      <c r="Q84" s="47"/>
      <c r="W84" s="398"/>
      <c r="X84" s="401">
        <v>12</v>
      </c>
      <c r="Y84" s="548"/>
      <c r="Z84" s="548"/>
      <c r="AA84" s="548"/>
      <c r="AB84" s="548"/>
      <c r="AC84" s="548"/>
      <c r="AD84" s="548"/>
      <c r="AE84" s="548"/>
      <c r="AF84" s="548"/>
      <c r="AG84" s="548"/>
      <c r="AH84" s="548"/>
      <c r="AI84" s="548"/>
      <c r="AJ84" s="548"/>
      <c r="AK84" s="548"/>
      <c r="AL84" s="548"/>
      <c r="AM84" s="548"/>
      <c r="AN84" s="548"/>
      <c r="AO84" s="548"/>
      <c r="AP84" s="548"/>
      <c r="AQ84" s="548"/>
      <c r="AR84" s="548"/>
      <c r="AS84" s="548"/>
      <c r="AT84" s="548"/>
      <c r="AU84" s="548"/>
      <c r="AV84" s="548"/>
      <c r="AW84" s="548"/>
      <c r="AX84" s="548"/>
      <c r="AY84" s="548"/>
      <c r="AZ84" s="548"/>
      <c r="BA84" s="548"/>
      <c r="BB84" s="548"/>
      <c r="BC84" s="548"/>
      <c r="BD84" s="857" t="str">
        <f t="shared" si="34"/>
        <v/>
      </c>
      <c r="BE84" s="865"/>
      <c r="BF84" s="436">
        <f t="shared" si="37"/>
        <v>0</v>
      </c>
      <c r="BG84" s="436">
        <f t="shared" si="38"/>
        <v>0</v>
      </c>
      <c r="BH84" s="439">
        <f t="shared" si="39"/>
        <v>0</v>
      </c>
      <c r="BI84" s="449">
        <f t="shared" si="40"/>
        <v>0</v>
      </c>
    </row>
    <row r="85" spans="2:61" ht="15.75" x14ac:dyDescent="0.25">
      <c r="B85" s="46"/>
      <c r="C85" s="14"/>
      <c r="D85" s="14"/>
      <c r="E85" s="14"/>
      <c r="F85" s="14"/>
      <c r="G85" s="14"/>
      <c r="H85" s="14"/>
      <c r="I85" s="14"/>
      <c r="J85" s="33"/>
      <c r="K85" s="61"/>
      <c r="L85" s="61"/>
      <c r="M85" s="61"/>
      <c r="N85" s="61"/>
      <c r="O85" s="61"/>
      <c r="P85" s="61"/>
      <c r="Q85" s="47"/>
      <c r="W85" s="398"/>
      <c r="X85" s="401">
        <v>13</v>
      </c>
      <c r="Y85" s="548"/>
      <c r="Z85" s="548"/>
      <c r="AA85" s="548"/>
      <c r="AB85" s="548"/>
      <c r="AC85" s="548"/>
      <c r="AD85" s="548"/>
      <c r="AE85" s="548"/>
      <c r="AF85" s="548"/>
      <c r="AG85" s="548"/>
      <c r="AH85" s="548"/>
      <c r="AI85" s="548"/>
      <c r="AJ85" s="548"/>
      <c r="AK85" s="548"/>
      <c r="AL85" s="548"/>
      <c r="AM85" s="548"/>
      <c r="AN85" s="548"/>
      <c r="AO85" s="548"/>
      <c r="AP85" s="548"/>
      <c r="AQ85" s="548"/>
      <c r="AR85" s="548"/>
      <c r="AS85" s="548"/>
      <c r="AT85" s="548"/>
      <c r="AU85" s="548"/>
      <c r="AV85" s="548"/>
      <c r="AW85" s="548"/>
      <c r="AX85" s="548"/>
      <c r="AY85" s="548"/>
      <c r="AZ85" s="548"/>
      <c r="BA85" s="548"/>
      <c r="BB85" s="548"/>
      <c r="BC85" s="548"/>
      <c r="BD85" s="857" t="str">
        <f t="shared" si="34"/>
        <v/>
      </c>
      <c r="BE85" s="865"/>
      <c r="BF85" s="436">
        <f t="shared" si="37"/>
        <v>0</v>
      </c>
      <c r="BG85" s="436">
        <f t="shared" si="38"/>
        <v>0</v>
      </c>
      <c r="BH85" s="439">
        <f t="shared" si="39"/>
        <v>0</v>
      </c>
      <c r="BI85" s="449">
        <f t="shared" si="40"/>
        <v>0</v>
      </c>
    </row>
    <row r="86" spans="2:61" ht="15.75" x14ac:dyDescent="0.25">
      <c r="B86" s="46"/>
      <c r="C86" s="14"/>
      <c r="D86" s="14"/>
      <c r="E86" s="14"/>
      <c r="F86" s="14"/>
      <c r="G86" s="14"/>
      <c r="H86" s="14"/>
      <c r="I86" s="14"/>
      <c r="J86" s="33"/>
      <c r="K86" s="61"/>
      <c r="L86" s="61"/>
      <c r="M86" s="61"/>
      <c r="N86" s="61"/>
      <c r="O86" s="61"/>
      <c r="P86" s="61"/>
      <c r="Q86" s="47"/>
      <c r="W86" s="398"/>
      <c r="X86" s="401">
        <v>14</v>
      </c>
      <c r="Y86" s="548"/>
      <c r="Z86" s="548"/>
      <c r="AA86" s="548"/>
      <c r="AB86" s="548"/>
      <c r="AC86" s="548"/>
      <c r="AD86" s="548"/>
      <c r="AE86" s="548"/>
      <c r="AF86" s="548"/>
      <c r="AG86" s="548"/>
      <c r="AH86" s="548"/>
      <c r="AI86" s="548"/>
      <c r="AJ86" s="548"/>
      <c r="AK86" s="548"/>
      <c r="AL86" s="548"/>
      <c r="AM86" s="548"/>
      <c r="AN86" s="548"/>
      <c r="AO86" s="548"/>
      <c r="AP86" s="548"/>
      <c r="AQ86" s="548"/>
      <c r="AR86" s="548"/>
      <c r="AS86" s="548"/>
      <c r="AT86" s="548"/>
      <c r="AU86" s="548"/>
      <c r="AV86" s="548"/>
      <c r="AW86" s="548"/>
      <c r="AX86" s="548"/>
      <c r="AY86" s="548"/>
      <c r="AZ86" s="548"/>
      <c r="BA86" s="548"/>
      <c r="BB86" s="548"/>
      <c r="BC86" s="548"/>
      <c r="BD86" s="857" t="str">
        <f>IFERROR(AVERAGE(Y86:BC86),"")</f>
        <v/>
      </c>
      <c r="BE86" s="865"/>
      <c r="BF86" s="436">
        <f t="shared" si="37"/>
        <v>0</v>
      </c>
      <c r="BG86" s="436">
        <f t="shared" si="38"/>
        <v>0</v>
      </c>
      <c r="BH86" s="439">
        <f t="shared" si="39"/>
        <v>0</v>
      </c>
      <c r="BI86" s="449">
        <f t="shared" si="40"/>
        <v>0</v>
      </c>
    </row>
    <row r="87" spans="2:61" ht="15.75" x14ac:dyDescent="0.25">
      <c r="B87" s="46"/>
      <c r="C87" s="14"/>
      <c r="D87" s="14"/>
      <c r="E87" s="14"/>
      <c r="F87" s="14"/>
      <c r="G87" s="14"/>
      <c r="H87" s="14"/>
      <c r="I87" s="14"/>
      <c r="J87" s="33"/>
      <c r="K87" s="61"/>
      <c r="L87" s="61"/>
      <c r="M87" s="61"/>
      <c r="N87" s="61"/>
      <c r="O87" s="61"/>
      <c r="P87" s="61"/>
      <c r="Q87" s="47"/>
      <c r="W87" s="398"/>
      <c r="X87" s="401">
        <v>15</v>
      </c>
      <c r="Y87" s="548"/>
      <c r="Z87" s="548"/>
      <c r="AA87" s="548"/>
      <c r="AB87" s="548"/>
      <c r="AC87" s="548"/>
      <c r="AD87" s="548"/>
      <c r="AE87" s="548"/>
      <c r="AF87" s="548"/>
      <c r="AG87" s="548"/>
      <c r="AH87" s="548"/>
      <c r="AI87" s="548"/>
      <c r="AJ87" s="548"/>
      <c r="AK87" s="548"/>
      <c r="AL87" s="548"/>
      <c r="AM87" s="548"/>
      <c r="AN87" s="548"/>
      <c r="AO87" s="548"/>
      <c r="AP87" s="548"/>
      <c r="AQ87" s="548"/>
      <c r="AR87" s="548"/>
      <c r="AS87" s="548"/>
      <c r="AT87" s="548"/>
      <c r="AU87" s="548"/>
      <c r="AV87" s="548"/>
      <c r="AW87" s="548"/>
      <c r="AX87" s="548"/>
      <c r="AY87" s="548"/>
      <c r="AZ87" s="548"/>
      <c r="BA87" s="548"/>
      <c r="BB87" s="548"/>
      <c r="BC87" s="548"/>
      <c r="BD87" s="857" t="str">
        <f t="shared" ref="BD87:BD96" si="41">IFERROR(AVERAGE(Y87:BC87),"")</f>
        <v/>
      </c>
      <c r="BE87" s="865"/>
      <c r="BF87" s="436">
        <f t="shared" si="37"/>
        <v>0</v>
      </c>
      <c r="BG87" s="436">
        <f t="shared" si="38"/>
        <v>0</v>
      </c>
      <c r="BH87" s="439">
        <f t="shared" si="39"/>
        <v>0</v>
      </c>
      <c r="BI87" s="449">
        <f t="shared" si="40"/>
        <v>0</v>
      </c>
    </row>
    <row r="88" spans="2:61" ht="15.75" x14ac:dyDescent="0.25">
      <c r="B88" s="46"/>
      <c r="C88" s="14"/>
      <c r="D88" s="14"/>
      <c r="E88" s="14"/>
      <c r="F88" s="14"/>
      <c r="G88" s="14"/>
      <c r="H88" s="14"/>
      <c r="I88" s="14"/>
      <c r="J88" s="33"/>
      <c r="K88" s="61"/>
      <c r="L88" s="61"/>
      <c r="M88" s="61"/>
      <c r="N88" s="61"/>
      <c r="O88" s="61"/>
      <c r="P88" s="61"/>
      <c r="Q88" s="47"/>
      <c r="W88" s="398"/>
      <c r="X88" s="401">
        <v>16</v>
      </c>
      <c r="Y88" s="548"/>
      <c r="Z88" s="548"/>
      <c r="AA88" s="548"/>
      <c r="AB88" s="548"/>
      <c r="AC88" s="548"/>
      <c r="AD88" s="548"/>
      <c r="AE88" s="548"/>
      <c r="AF88" s="548"/>
      <c r="AG88" s="548"/>
      <c r="AH88" s="548"/>
      <c r="AI88" s="548"/>
      <c r="AJ88" s="548"/>
      <c r="AK88" s="548"/>
      <c r="AL88" s="548"/>
      <c r="AM88" s="548"/>
      <c r="AN88" s="548"/>
      <c r="AO88" s="548"/>
      <c r="AP88" s="548"/>
      <c r="AQ88" s="548"/>
      <c r="AR88" s="548"/>
      <c r="AS88" s="548"/>
      <c r="AT88" s="548"/>
      <c r="AU88" s="548"/>
      <c r="AV88" s="548"/>
      <c r="AW88" s="548"/>
      <c r="AX88" s="548"/>
      <c r="AY88" s="548"/>
      <c r="AZ88" s="548"/>
      <c r="BA88" s="548"/>
      <c r="BB88" s="548"/>
      <c r="BC88" s="548"/>
      <c r="BD88" s="857" t="str">
        <f t="shared" si="41"/>
        <v/>
      </c>
      <c r="BE88" s="865"/>
      <c r="BF88" s="436">
        <f t="shared" si="37"/>
        <v>0</v>
      </c>
      <c r="BG88" s="436">
        <f t="shared" si="38"/>
        <v>0</v>
      </c>
      <c r="BH88" s="439">
        <f t="shared" si="39"/>
        <v>0</v>
      </c>
      <c r="BI88" s="449">
        <f t="shared" si="40"/>
        <v>0</v>
      </c>
    </row>
    <row r="89" spans="2:61" ht="15.75" x14ac:dyDescent="0.25">
      <c r="B89" s="46"/>
      <c r="C89" s="14"/>
      <c r="D89" s="14"/>
      <c r="E89" s="14"/>
      <c r="F89" s="14"/>
      <c r="G89" s="14"/>
      <c r="H89" s="14"/>
      <c r="I89" s="14"/>
      <c r="J89" s="33"/>
      <c r="K89" s="61"/>
      <c r="L89" s="61"/>
      <c r="M89" s="61"/>
      <c r="N89" s="61"/>
      <c r="O89" s="61"/>
      <c r="P89" s="61"/>
      <c r="Q89" s="47"/>
      <c r="W89" s="398"/>
      <c r="X89" s="401">
        <v>17</v>
      </c>
      <c r="Y89" s="548"/>
      <c r="Z89" s="548"/>
      <c r="AA89" s="548"/>
      <c r="AB89" s="548"/>
      <c r="AC89" s="548"/>
      <c r="AD89" s="548"/>
      <c r="AE89" s="548"/>
      <c r="AF89" s="548"/>
      <c r="AG89" s="548"/>
      <c r="AH89" s="548"/>
      <c r="AI89" s="548"/>
      <c r="AJ89" s="548"/>
      <c r="AK89" s="548"/>
      <c r="AL89" s="548"/>
      <c r="AM89" s="548"/>
      <c r="AN89" s="548"/>
      <c r="AO89" s="548"/>
      <c r="AP89" s="548"/>
      <c r="AQ89" s="548"/>
      <c r="AR89" s="548"/>
      <c r="AS89" s="548"/>
      <c r="AT89" s="548"/>
      <c r="AU89" s="548"/>
      <c r="AV89" s="548"/>
      <c r="AW89" s="548"/>
      <c r="AX89" s="548"/>
      <c r="AY89" s="548"/>
      <c r="AZ89" s="548"/>
      <c r="BA89" s="548"/>
      <c r="BB89" s="548"/>
      <c r="BC89" s="548"/>
      <c r="BD89" s="857" t="str">
        <f t="shared" si="41"/>
        <v/>
      </c>
      <c r="BE89" s="865"/>
      <c r="BF89" s="436">
        <f t="shared" si="37"/>
        <v>0</v>
      </c>
      <c r="BG89" s="436">
        <f t="shared" si="38"/>
        <v>0</v>
      </c>
      <c r="BH89" s="439">
        <f t="shared" si="39"/>
        <v>0</v>
      </c>
      <c r="BI89" s="449">
        <f t="shared" si="40"/>
        <v>0</v>
      </c>
    </row>
    <row r="90" spans="2:61" ht="15.75" x14ac:dyDescent="0.25">
      <c r="B90" s="46"/>
      <c r="C90" s="14"/>
      <c r="D90" s="14"/>
      <c r="E90" s="14"/>
      <c r="F90" s="14"/>
      <c r="G90" s="14"/>
      <c r="H90" s="14"/>
      <c r="I90" s="14"/>
      <c r="J90" s="33"/>
      <c r="K90" s="61"/>
      <c r="L90" s="61"/>
      <c r="M90" s="61"/>
      <c r="N90" s="61"/>
      <c r="O90" s="61"/>
      <c r="P90" s="61"/>
      <c r="Q90" s="47"/>
      <c r="W90" s="398"/>
      <c r="X90" s="401">
        <v>18</v>
      </c>
      <c r="Y90" s="548"/>
      <c r="Z90" s="548"/>
      <c r="AA90" s="548"/>
      <c r="AB90" s="548"/>
      <c r="AC90" s="548"/>
      <c r="AD90" s="548"/>
      <c r="AE90" s="548"/>
      <c r="AF90" s="548"/>
      <c r="AG90" s="548"/>
      <c r="AH90" s="548"/>
      <c r="AI90" s="548"/>
      <c r="AJ90" s="548"/>
      <c r="AK90" s="548"/>
      <c r="AL90" s="548"/>
      <c r="AM90" s="548"/>
      <c r="AN90" s="548"/>
      <c r="AO90" s="548"/>
      <c r="AP90" s="548"/>
      <c r="AQ90" s="548"/>
      <c r="AR90" s="548"/>
      <c r="AS90" s="548"/>
      <c r="AT90" s="548"/>
      <c r="AU90" s="548"/>
      <c r="AV90" s="548"/>
      <c r="AW90" s="548"/>
      <c r="AX90" s="548"/>
      <c r="AY90" s="548"/>
      <c r="AZ90" s="548"/>
      <c r="BA90" s="548"/>
      <c r="BB90" s="548"/>
      <c r="BC90" s="548"/>
      <c r="BD90" s="857" t="str">
        <f t="shared" si="41"/>
        <v/>
      </c>
      <c r="BE90" s="865"/>
      <c r="BF90" s="436">
        <f t="shared" si="37"/>
        <v>0</v>
      </c>
      <c r="BG90" s="436">
        <f t="shared" si="38"/>
        <v>0</v>
      </c>
      <c r="BH90" s="439">
        <f t="shared" si="39"/>
        <v>0</v>
      </c>
      <c r="BI90" s="449">
        <f t="shared" si="40"/>
        <v>0</v>
      </c>
    </row>
    <row r="91" spans="2:61" ht="15.75" x14ac:dyDescent="0.25">
      <c r="B91" s="46"/>
      <c r="C91" s="14"/>
      <c r="D91" s="14"/>
      <c r="E91" s="14"/>
      <c r="F91" s="14"/>
      <c r="G91" s="14"/>
      <c r="H91" s="14"/>
      <c r="I91" s="14"/>
      <c r="J91" s="33"/>
      <c r="K91" s="61"/>
      <c r="L91" s="61"/>
      <c r="M91" s="61"/>
      <c r="N91" s="61"/>
      <c r="O91" s="61"/>
      <c r="P91" s="61"/>
      <c r="Q91" s="47"/>
      <c r="W91" s="398"/>
      <c r="X91" s="401">
        <v>19</v>
      </c>
      <c r="Y91" s="548"/>
      <c r="Z91" s="548"/>
      <c r="AA91" s="548"/>
      <c r="AB91" s="548"/>
      <c r="AC91" s="548"/>
      <c r="AD91" s="548"/>
      <c r="AE91" s="548"/>
      <c r="AF91" s="548"/>
      <c r="AG91" s="548"/>
      <c r="AH91" s="548"/>
      <c r="AI91" s="548"/>
      <c r="AJ91" s="548"/>
      <c r="AK91" s="548"/>
      <c r="AL91" s="548"/>
      <c r="AM91" s="548"/>
      <c r="AN91" s="548"/>
      <c r="AO91" s="548"/>
      <c r="AP91" s="548"/>
      <c r="AQ91" s="548"/>
      <c r="AR91" s="548"/>
      <c r="AS91" s="548"/>
      <c r="AT91" s="548"/>
      <c r="AU91" s="548"/>
      <c r="AV91" s="548"/>
      <c r="AW91" s="548"/>
      <c r="AX91" s="548"/>
      <c r="AY91" s="548"/>
      <c r="AZ91" s="548"/>
      <c r="BA91" s="548"/>
      <c r="BB91" s="548"/>
      <c r="BC91" s="548"/>
      <c r="BD91" s="857" t="str">
        <f t="shared" si="41"/>
        <v/>
      </c>
      <c r="BE91" s="865"/>
      <c r="BF91" s="436">
        <f t="shared" si="37"/>
        <v>0</v>
      </c>
      <c r="BG91" s="436">
        <f t="shared" si="38"/>
        <v>0</v>
      </c>
      <c r="BH91" s="439">
        <f t="shared" si="39"/>
        <v>0</v>
      </c>
      <c r="BI91" s="449">
        <f t="shared" si="40"/>
        <v>0</v>
      </c>
    </row>
    <row r="92" spans="2:61" ht="15.75" x14ac:dyDescent="0.25">
      <c r="B92" s="46"/>
      <c r="C92" s="14"/>
      <c r="D92" s="14"/>
      <c r="E92" s="14"/>
      <c r="F92" s="14"/>
      <c r="G92" s="14"/>
      <c r="H92" s="14"/>
      <c r="I92" s="14"/>
      <c r="J92" s="33"/>
      <c r="K92" s="61"/>
      <c r="L92" s="61"/>
      <c r="M92" s="61"/>
      <c r="N92" s="61"/>
      <c r="O92" s="61"/>
      <c r="P92" s="61"/>
      <c r="Q92" s="47"/>
      <c r="W92" s="398"/>
      <c r="X92" s="401">
        <v>20</v>
      </c>
      <c r="Y92" s="548"/>
      <c r="Z92" s="548"/>
      <c r="AA92" s="548"/>
      <c r="AB92" s="548"/>
      <c r="AC92" s="548"/>
      <c r="AD92" s="548"/>
      <c r="AE92" s="548"/>
      <c r="AF92" s="548"/>
      <c r="AG92" s="548"/>
      <c r="AH92" s="548"/>
      <c r="AI92" s="548"/>
      <c r="AJ92" s="548"/>
      <c r="AK92" s="548"/>
      <c r="AL92" s="548"/>
      <c r="AM92" s="548"/>
      <c r="AN92" s="548"/>
      <c r="AO92" s="548"/>
      <c r="AP92" s="548"/>
      <c r="AQ92" s="548"/>
      <c r="AR92" s="548"/>
      <c r="AS92" s="548"/>
      <c r="AT92" s="548"/>
      <c r="AU92" s="548"/>
      <c r="AV92" s="548"/>
      <c r="AW92" s="548"/>
      <c r="AX92" s="548"/>
      <c r="AY92" s="548"/>
      <c r="AZ92" s="548"/>
      <c r="BA92" s="548"/>
      <c r="BB92" s="548"/>
      <c r="BC92" s="548"/>
      <c r="BD92" s="857" t="str">
        <f t="shared" si="41"/>
        <v/>
      </c>
      <c r="BE92" s="865"/>
      <c r="BF92" s="436">
        <f t="shared" si="37"/>
        <v>0</v>
      </c>
      <c r="BG92" s="436">
        <f t="shared" si="38"/>
        <v>0</v>
      </c>
      <c r="BH92" s="439">
        <f t="shared" si="39"/>
        <v>0</v>
      </c>
      <c r="BI92" s="449">
        <f t="shared" si="40"/>
        <v>0</v>
      </c>
    </row>
    <row r="93" spans="2:61" ht="15.75" x14ac:dyDescent="0.25">
      <c r="B93" s="46"/>
      <c r="C93" s="14"/>
      <c r="D93" s="14"/>
      <c r="E93" s="14"/>
      <c r="F93" s="14"/>
      <c r="G93" s="14"/>
      <c r="H93" s="14"/>
      <c r="I93" s="14"/>
      <c r="J93" s="33"/>
      <c r="K93" s="61"/>
      <c r="L93" s="61"/>
      <c r="M93" s="61"/>
      <c r="N93" s="61"/>
      <c r="O93" s="61"/>
      <c r="P93" s="61"/>
      <c r="Q93" s="47"/>
      <c r="W93" s="398"/>
      <c r="X93" s="401">
        <v>21</v>
      </c>
      <c r="Y93" s="548"/>
      <c r="Z93" s="548"/>
      <c r="AA93" s="548"/>
      <c r="AB93" s="548"/>
      <c r="AC93" s="548"/>
      <c r="AD93" s="548"/>
      <c r="AE93" s="548"/>
      <c r="AF93" s="548"/>
      <c r="AG93" s="548"/>
      <c r="AH93" s="548"/>
      <c r="AI93" s="548"/>
      <c r="AJ93" s="548"/>
      <c r="AK93" s="548"/>
      <c r="AL93" s="548"/>
      <c r="AM93" s="548"/>
      <c r="AN93" s="548"/>
      <c r="AO93" s="548"/>
      <c r="AP93" s="548"/>
      <c r="AQ93" s="548"/>
      <c r="AR93" s="548"/>
      <c r="AS93" s="548"/>
      <c r="AT93" s="548"/>
      <c r="AU93" s="548"/>
      <c r="AV93" s="548"/>
      <c r="AW93" s="548"/>
      <c r="AX93" s="548"/>
      <c r="AY93" s="548"/>
      <c r="AZ93" s="548"/>
      <c r="BA93" s="548"/>
      <c r="BB93" s="548"/>
      <c r="BC93" s="548"/>
      <c r="BD93" s="857" t="str">
        <f t="shared" si="41"/>
        <v/>
      </c>
      <c r="BE93" s="865"/>
      <c r="BF93" s="436">
        <f t="shared" si="37"/>
        <v>0</v>
      </c>
      <c r="BG93" s="436">
        <f t="shared" si="38"/>
        <v>0</v>
      </c>
      <c r="BH93" s="439">
        <f t="shared" si="39"/>
        <v>0</v>
      </c>
      <c r="BI93" s="449">
        <f t="shared" si="40"/>
        <v>0</v>
      </c>
    </row>
    <row r="94" spans="2:61" ht="15.75" x14ac:dyDescent="0.25">
      <c r="B94" s="46"/>
      <c r="C94" s="14"/>
      <c r="D94" s="14"/>
      <c r="E94" s="14"/>
      <c r="F94" s="14"/>
      <c r="G94" s="14"/>
      <c r="H94" s="14"/>
      <c r="I94" s="14"/>
      <c r="J94" s="33"/>
      <c r="K94" s="61"/>
      <c r="L94" s="61"/>
      <c r="M94" s="61"/>
      <c r="N94" s="61"/>
      <c r="O94" s="61"/>
      <c r="P94" s="61"/>
      <c r="Q94" s="47"/>
      <c r="W94" s="398"/>
      <c r="X94" s="401">
        <v>22</v>
      </c>
      <c r="Y94" s="548"/>
      <c r="Z94" s="548"/>
      <c r="AA94" s="548"/>
      <c r="AB94" s="548"/>
      <c r="AC94" s="548"/>
      <c r="AD94" s="548"/>
      <c r="AE94" s="548"/>
      <c r="AF94" s="548"/>
      <c r="AG94" s="548"/>
      <c r="AH94" s="548"/>
      <c r="AI94" s="548"/>
      <c r="AJ94" s="548"/>
      <c r="AK94" s="548"/>
      <c r="AL94" s="548"/>
      <c r="AM94" s="548"/>
      <c r="AN94" s="548"/>
      <c r="AO94" s="548"/>
      <c r="AP94" s="548"/>
      <c r="AQ94" s="548"/>
      <c r="AR94" s="548"/>
      <c r="AS94" s="548"/>
      <c r="AT94" s="548"/>
      <c r="AU94" s="548"/>
      <c r="AV94" s="548"/>
      <c r="AW94" s="548"/>
      <c r="AX94" s="548"/>
      <c r="AY94" s="548"/>
      <c r="AZ94" s="548"/>
      <c r="BA94" s="548"/>
      <c r="BB94" s="548"/>
      <c r="BC94" s="548"/>
      <c r="BD94" s="857" t="str">
        <f t="shared" si="41"/>
        <v/>
      </c>
      <c r="BE94" s="865"/>
      <c r="BF94" s="436">
        <f t="shared" si="37"/>
        <v>0</v>
      </c>
      <c r="BG94" s="436">
        <f t="shared" si="38"/>
        <v>0</v>
      </c>
      <c r="BH94" s="439">
        <f t="shared" si="39"/>
        <v>0</v>
      </c>
      <c r="BI94" s="449">
        <f t="shared" si="40"/>
        <v>0</v>
      </c>
    </row>
    <row r="95" spans="2:61" ht="15.75" x14ac:dyDescent="0.25">
      <c r="B95" s="46"/>
      <c r="C95" s="14"/>
      <c r="D95" s="14"/>
      <c r="E95" s="14"/>
      <c r="F95" s="14"/>
      <c r="G95" s="14"/>
      <c r="H95" s="14"/>
      <c r="I95" s="14"/>
      <c r="J95" s="33"/>
      <c r="K95" s="61"/>
      <c r="L95" s="61"/>
      <c r="M95" s="61"/>
      <c r="N95" s="61"/>
      <c r="O95" s="61"/>
      <c r="P95" s="61"/>
      <c r="Q95" s="47"/>
      <c r="W95" s="398"/>
      <c r="X95" s="401">
        <v>23</v>
      </c>
      <c r="Y95" s="548"/>
      <c r="Z95" s="548"/>
      <c r="AA95" s="548"/>
      <c r="AB95" s="548"/>
      <c r="AC95" s="548"/>
      <c r="AD95" s="548"/>
      <c r="AE95" s="548"/>
      <c r="AF95" s="548"/>
      <c r="AG95" s="548"/>
      <c r="AH95" s="548"/>
      <c r="AI95" s="548"/>
      <c r="AJ95" s="548"/>
      <c r="AK95" s="548"/>
      <c r="AL95" s="548"/>
      <c r="AM95" s="548"/>
      <c r="AN95" s="548"/>
      <c r="AO95" s="548"/>
      <c r="AP95" s="548"/>
      <c r="AQ95" s="548"/>
      <c r="AR95" s="548"/>
      <c r="AS95" s="548"/>
      <c r="AT95" s="548"/>
      <c r="AU95" s="548"/>
      <c r="AV95" s="548"/>
      <c r="AW95" s="548"/>
      <c r="AX95" s="548"/>
      <c r="AY95" s="548"/>
      <c r="AZ95" s="548"/>
      <c r="BA95" s="548"/>
      <c r="BB95" s="548"/>
      <c r="BC95" s="548"/>
      <c r="BD95" s="857" t="str">
        <f t="shared" si="41"/>
        <v/>
      </c>
      <c r="BE95" s="865"/>
      <c r="BF95" s="436">
        <f t="shared" si="37"/>
        <v>0</v>
      </c>
      <c r="BG95" s="436">
        <f t="shared" si="38"/>
        <v>0</v>
      </c>
      <c r="BH95" s="439">
        <f t="shared" si="39"/>
        <v>0</v>
      </c>
      <c r="BI95" s="449">
        <f t="shared" si="40"/>
        <v>0</v>
      </c>
    </row>
    <row r="96" spans="2:61" ht="15.75" x14ac:dyDescent="0.25">
      <c r="B96" s="46"/>
      <c r="C96" s="14"/>
      <c r="D96" s="14"/>
      <c r="E96" s="14"/>
      <c r="F96" s="14"/>
      <c r="G96" s="14"/>
      <c r="H96" s="14"/>
      <c r="I96" s="14"/>
      <c r="J96" s="33"/>
      <c r="K96" s="61"/>
      <c r="L96" s="61"/>
      <c r="M96" s="61"/>
      <c r="N96" s="61"/>
      <c r="O96" s="61"/>
      <c r="P96" s="61"/>
      <c r="Q96" s="47"/>
      <c r="W96" s="398"/>
      <c r="X96" s="402">
        <v>24</v>
      </c>
      <c r="Y96" s="549"/>
      <c r="Z96" s="549"/>
      <c r="AA96" s="549"/>
      <c r="AB96" s="549"/>
      <c r="AC96" s="549"/>
      <c r="AD96" s="549"/>
      <c r="AE96" s="549"/>
      <c r="AF96" s="549"/>
      <c r="AG96" s="549"/>
      <c r="AH96" s="549"/>
      <c r="AI96" s="549"/>
      <c r="AJ96" s="549"/>
      <c r="AK96" s="549"/>
      <c r="AL96" s="549"/>
      <c r="AM96" s="549"/>
      <c r="AN96" s="549"/>
      <c r="AO96" s="549"/>
      <c r="AP96" s="549"/>
      <c r="AQ96" s="549"/>
      <c r="AR96" s="549"/>
      <c r="AS96" s="549"/>
      <c r="AT96" s="549"/>
      <c r="AU96" s="549"/>
      <c r="AV96" s="549"/>
      <c r="AW96" s="549"/>
      <c r="AX96" s="549"/>
      <c r="AY96" s="549"/>
      <c r="AZ96" s="549"/>
      <c r="BA96" s="549"/>
      <c r="BB96" s="549"/>
      <c r="BC96" s="549"/>
      <c r="BD96" s="861" t="str">
        <f t="shared" si="41"/>
        <v/>
      </c>
      <c r="BE96" s="866"/>
      <c r="BF96" s="437">
        <f>SUM($Y96:$BC96)</f>
        <v>0</v>
      </c>
      <c r="BG96" s="437">
        <v>0</v>
      </c>
      <c r="BH96" s="440">
        <f t="shared" ref="BH96" si="42">IFERROR(SUM(Y96:BC96)/COUNT(Y96:BC96),0)</f>
        <v>0</v>
      </c>
      <c r="BI96" s="450">
        <v>0</v>
      </c>
    </row>
    <row r="97" spans="1:61" ht="15.75" x14ac:dyDescent="0.25">
      <c r="B97" s="46"/>
      <c r="C97" s="14"/>
      <c r="D97" s="14"/>
      <c r="E97" s="14"/>
      <c r="F97" s="14"/>
      <c r="G97" s="14"/>
      <c r="H97" s="14"/>
      <c r="I97" s="14"/>
      <c r="J97" s="33"/>
      <c r="K97" s="61"/>
      <c r="L97" s="61"/>
      <c r="M97" s="61"/>
      <c r="N97" s="61"/>
      <c r="O97" s="61"/>
      <c r="P97" s="61"/>
      <c r="Q97" s="47"/>
      <c r="W97" s="398"/>
      <c r="X97" s="403"/>
      <c r="Y97" s="141"/>
      <c r="Z97" s="141"/>
      <c r="AA97" s="141"/>
      <c r="AB97" s="141"/>
      <c r="AC97" s="141"/>
      <c r="AD97" s="141"/>
      <c r="AE97" s="141"/>
      <c r="AF97" s="141"/>
      <c r="AG97" s="141"/>
      <c r="AH97" s="141"/>
      <c r="AI97" s="141"/>
      <c r="AJ97" s="141"/>
      <c r="AK97" s="141"/>
      <c r="AL97" s="141"/>
      <c r="AM97" s="141"/>
      <c r="AN97" s="141"/>
      <c r="AO97" s="302"/>
      <c r="AP97" s="302"/>
      <c r="AQ97" s="302"/>
      <c r="AR97" s="302"/>
      <c r="AS97" s="302"/>
      <c r="AT97" s="302"/>
      <c r="AU97" s="302"/>
      <c r="AV97" s="302"/>
      <c r="AW97" s="302"/>
      <c r="AX97" s="302"/>
      <c r="AY97" s="302"/>
      <c r="AZ97" s="302"/>
      <c r="BA97" s="302"/>
      <c r="BB97" s="302"/>
      <c r="BC97" s="302"/>
      <c r="BD97" s="302"/>
      <c r="BE97" s="458"/>
      <c r="BF97" s="437">
        <f>SUM(BF73:BF96)</f>
        <v>0</v>
      </c>
      <c r="BG97" s="437">
        <f>SUM(BG80:BG95)</f>
        <v>0</v>
      </c>
      <c r="BH97" s="442"/>
      <c r="BI97" s="452"/>
    </row>
    <row r="98" spans="1:61" ht="15.75" x14ac:dyDescent="0.25">
      <c r="B98" s="46"/>
      <c r="C98" s="14"/>
      <c r="D98" s="14"/>
      <c r="E98" s="14"/>
      <c r="F98" s="14"/>
      <c r="G98" s="14"/>
      <c r="H98" s="14"/>
      <c r="I98" s="14"/>
      <c r="J98" s="14"/>
      <c r="K98" s="14"/>
      <c r="L98" s="14"/>
      <c r="M98" s="14"/>
      <c r="N98" s="14"/>
      <c r="O98" s="14"/>
      <c r="P98" s="14"/>
      <c r="Q98" s="47"/>
      <c r="W98" s="404"/>
      <c r="X98" s="405"/>
      <c r="Y98" s="406"/>
      <c r="Z98" s="406"/>
      <c r="AA98" s="406"/>
      <c r="AB98" s="406"/>
      <c r="AC98" s="406"/>
      <c r="AD98" s="406"/>
      <c r="AE98" s="406"/>
      <c r="AF98" s="406"/>
      <c r="AG98" s="406"/>
      <c r="AH98" s="406"/>
      <c r="AI98" s="406"/>
      <c r="AJ98" s="406"/>
      <c r="AK98" s="406"/>
      <c r="AL98" s="406"/>
      <c r="AM98" s="406"/>
      <c r="AN98" s="406"/>
      <c r="AO98" s="406"/>
      <c r="AP98" s="406"/>
      <c r="AQ98" s="406"/>
      <c r="AR98" s="406"/>
      <c r="AS98" s="406"/>
      <c r="AT98" s="406"/>
      <c r="AU98" s="406"/>
      <c r="AV98" s="406"/>
      <c r="AW98" s="406"/>
      <c r="AX98" s="406"/>
      <c r="AY98" s="406"/>
      <c r="AZ98" s="406"/>
      <c r="BA98" s="406"/>
      <c r="BB98" s="406"/>
      <c r="BC98" s="406"/>
      <c r="BD98" s="406"/>
      <c r="BE98" s="406"/>
      <c r="BF98" s="455"/>
      <c r="BG98" s="343"/>
      <c r="BH98" s="343"/>
      <c r="BI98" s="456"/>
    </row>
    <row r="99" spans="1:61" ht="15.75" x14ac:dyDescent="0.25">
      <c r="B99" s="46"/>
      <c r="C99" s="14"/>
      <c r="D99" s="14"/>
      <c r="E99" s="14"/>
      <c r="F99" s="14"/>
      <c r="G99" s="14"/>
      <c r="H99" s="14"/>
      <c r="I99" s="14"/>
      <c r="J99" s="14"/>
      <c r="K99" s="14"/>
      <c r="L99" s="14"/>
      <c r="M99" s="14"/>
      <c r="N99" s="14"/>
      <c r="O99" s="14"/>
      <c r="P99" s="14"/>
      <c r="Q99" s="47"/>
      <c r="W99" s="407"/>
      <c r="X99" s="408"/>
      <c r="Y99" s="408"/>
      <c r="Z99" s="408"/>
      <c r="AA99" s="408"/>
      <c r="AB99" s="408"/>
      <c r="AC99" s="408"/>
      <c r="AD99" s="408"/>
      <c r="AE99" s="408"/>
      <c r="AF99" s="408"/>
      <c r="AG99" s="408"/>
      <c r="AH99" s="408"/>
      <c r="AI99" s="408"/>
      <c r="AJ99" s="408"/>
      <c r="AK99" s="408"/>
      <c r="AL99" s="408"/>
      <c r="AM99" s="409"/>
      <c r="AN99" s="410"/>
      <c r="AO99" s="410"/>
      <c r="AP99" s="410"/>
      <c r="AQ99" s="410"/>
      <c r="AR99" s="410"/>
      <c r="AS99" s="410"/>
      <c r="AT99" s="410"/>
      <c r="AU99" s="410"/>
      <c r="AV99" s="410"/>
      <c r="AW99" s="410"/>
      <c r="AX99" s="410"/>
      <c r="AY99" s="410"/>
      <c r="AZ99" s="410"/>
      <c r="BA99" s="410"/>
      <c r="BB99" s="410"/>
      <c r="BC99" s="410"/>
      <c r="BD99" s="411"/>
      <c r="BE99" s="302"/>
      <c r="BF99" s="302"/>
      <c r="BG99" s="302"/>
      <c r="BH99" s="302"/>
      <c r="BI99" s="395"/>
    </row>
    <row r="100" spans="1:61" ht="16.5" thickBot="1" x14ac:dyDescent="0.3">
      <c r="B100" s="54"/>
      <c r="C100" s="56"/>
      <c r="D100" s="56"/>
      <c r="E100" s="56"/>
      <c r="F100" s="56"/>
      <c r="G100" s="56"/>
      <c r="H100" s="56"/>
      <c r="I100" s="56"/>
      <c r="J100" s="62"/>
      <c r="K100" s="29"/>
      <c r="L100" s="29"/>
      <c r="M100" s="29"/>
      <c r="N100" s="29"/>
      <c r="O100" s="29"/>
      <c r="P100" s="29"/>
      <c r="Q100" s="57"/>
      <c r="W100" s="398" t="s">
        <v>224</v>
      </c>
      <c r="X100" s="141"/>
      <c r="Y100" s="141"/>
      <c r="Z100" s="141"/>
      <c r="AA100" s="141"/>
      <c r="AB100" s="141"/>
      <c r="AC100" s="141"/>
      <c r="AD100" s="141"/>
      <c r="AE100" s="141"/>
      <c r="AF100" s="141"/>
      <c r="AG100" s="141"/>
      <c r="AH100" s="141"/>
      <c r="AI100" s="141"/>
      <c r="AJ100" s="141"/>
      <c r="AK100" s="141"/>
      <c r="AL100" s="141"/>
      <c r="AM100" s="141"/>
      <c r="AN100" s="141"/>
      <c r="AO100" s="141"/>
      <c r="AP100" s="141"/>
      <c r="AQ100" s="141"/>
      <c r="AR100" s="141"/>
      <c r="AS100" s="141"/>
      <c r="AT100" s="141"/>
      <c r="AU100" s="141"/>
      <c r="AV100" s="141"/>
      <c r="AW100" s="141"/>
      <c r="AX100" s="141"/>
      <c r="AY100" s="141"/>
      <c r="AZ100" s="141"/>
      <c r="BA100" s="141"/>
      <c r="BB100" s="141"/>
      <c r="BC100" s="141"/>
      <c r="BD100" s="302"/>
      <c r="BE100" s="302"/>
      <c r="BF100" s="302"/>
      <c r="BG100" s="302"/>
      <c r="BH100" s="302"/>
      <c r="BI100" s="395"/>
    </row>
    <row r="101" spans="1:61" ht="15.75" x14ac:dyDescent="0.25">
      <c r="B101" s="3" t="str">
        <f>"Version: " &amp; Version</f>
        <v>Version: 09/04/2018</v>
      </c>
      <c r="C101" s="40"/>
      <c r="D101" s="40"/>
      <c r="E101" s="40"/>
      <c r="F101" s="40"/>
      <c r="G101" s="40"/>
      <c r="H101" s="40"/>
      <c r="I101" s="40"/>
      <c r="J101" s="4"/>
      <c r="K101" s="4"/>
      <c r="L101" s="4"/>
      <c r="M101" s="4"/>
      <c r="N101" s="4"/>
      <c r="O101" s="4"/>
      <c r="P101" s="4"/>
      <c r="Q101" s="5"/>
      <c r="W101" s="398"/>
      <c r="X101" s="141"/>
      <c r="Y101" s="141"/>
      <c r="Z101" s="141"/>
      <c r="AA101" s="141"/>
      <c r="AB101" s="141"/>
      <c r="AC101" s="141"/>
      <c r="AD101" s="141"/>
      <c r="AE101" s="141"/>
      <c r="AF101" s="141"/>
      <c r="AG101" s="141"/>
      <c r="AH101" s="141"/>
      <c r="AI101" s="141"/>
      <c r="AJ101" s="141"/>
      <c r="AK101" s="141"/>
      <c r="AL101" s="141"/>
      <c r="AM101" s="141"/>
      <c r="AN101" s="141"/>
      <c r="AO101" s="141"/>
      <c r="AP101" s="141"/>
      <c r="AQ101" s="141"/>
      <c r="AR101" s="141"/>
      <c r="AS101" s="141"/>
      <c r="AT101" s="141"/>
      <c r="AU101" s="141"/>
      <c r="AV101" s="141"/>
      <c r="AW101" s="141"/>
      <c r="AX101" s="141"/>
      <c r="AY101" s="141"/>
      <c r="AZ101" s="141"/>
      <c r="BA101" s="141"/>
      <c r="BB101" s="141"/>
      <c r="BC101" s="141"/>
      <c r="BD101" s="302"/>
      <c r="BE101" s="302"/>
      <c r="BF101" s="445"/>
      <c r="BG101" s="302"/>
      <c r="BH101" s="302"/>
      <c r="BI101" s="395"/>
    </row>
    <row r="102" spans="1:61" ht="15.75" x14ac:dyDescent="0.25">
      <c r="B102" s="776" t="s">
        <v>72</v>
      </c>
      <c r="C102" s="883"/>
      <c r="D102" s="883"/>
      <c r="E102" s="883"/>
      <c r="F102" s="883"/>
      <c r="G102" s="883"/>
      <c r="H102" s="883"/>
      <c r="I102" s="883"/>
      <c r="J102" s="883"/>
      <c r="K102" s="883"/>
      <c r="L102" s="883"/>
      <c r="M102" s="883"/>
      <c r="N102" s="883"/>
      <c r="O102" s="883"/>
      <c r="P102" s="883"/>
      <c r="Q102" s="884"/>
      <c r="W102" s="398"/>
      <c r="X102" s="399" t="s">
        <v>57</v>
      </c>
      <c r="Y102" s="400">
        <v>1</v>
      </c>
      <c r="Z102" s="400">
        <v>2</v>
      </c>
      <c r="AA102" s="400">
        <v>3</v>
      </c>
      <c r="AB102" s="400">
        <v>4</v>
      </c>
      <c r="AC102" s="400">
        <v>5</v>
      </c>
      <c r="AD102" s="400">
        <v>6</v>
      </c>
      <c r="AE102" s="400">
        <v>7</v>
      </c>
      <c r="AF102" s="400">
        <v>8</v>
      </c>
      <c r="AG102" s="400">
        <v>9</v>
      </c>
      <c r="AH102" s="400">
        <v>10</v>
      </c>
      <c r="AI102" s="400">
        <v>11</v>
      </c>
      <c r="AJ102" s="400">
        <v>12</v>
      </c>
      <c r="AK102" s="400">
        <v>13</v>
      </c>
      <c r="AL102" s="400">
        <v>14</v>
      </c>
      <c r="AM102" s="400">
        <v>15</v>
      </c>
      <c r="AN102" s="400">
        <v>16</v>
      </c>
      <c r="AO102" s="400">
        <v>17</v>
      </c>
      <c r="AP102" s="400">
        <v>18</v>
      </c>
      <c r="AQ102" s="400">
        <v>19</v>
      </c>
      <c r="AR102" s="400">
        <v>20</v>
      </c>
      <c r="AS102" s="400">
        <v>21</v>
      </c>
      <c r="AT102" s="400">
        <v>22</v>
      </c>
      <c r="AU102" s="400">
        <v>23</v>
      </c>
      <c r="AV102" s="400">
        <v>24</v>
      </c>
      <c r="AW102" s="400">
        <v>25</v>
      </c>
      <c r="AX102" s="400">
        <v>26</v>
      </c>
      <c r="AY102" s="400">
        <v>27</v>
      </c>
      <c r="AZ102" s="400">
        <v>28</v>
      </c>
      <c r="BA102" s="400">
        <v>29</v>
      </c>
      <c r="BB102" s="400">
        <v>30</v>
      </c>
      <c r="BC102" s="141"/>
      <c r="BD102" s="863" t="s">
        <v>215</v>
      </c>
      <c r="BE102" s="864"/>
      <c r="BF102" s="434" t="s">
        <v>250</v>
      </c>
      <c r="BG102" s="434" t="s">
        <v>251</v>
      </c>
      <c r="BH102" s="434" t="s">
        <v>250</v>
      </c>
      <c r="BI102" s="447" t="s">
        <v>251</v>
      </c>
    </row>
    <row r="103" spans="1:61" ht="15.75" x14ac:dyDescent="0.25">
      <c r="B103" s="776" t="str">
        <f>"Operational Information - Maintenance Profile for " &amp; ResType</f>
        <v xml:space="preserve">Operational Information - Maintenance Profile for </v>
      </c>
      <c r="C103" s="883"/>
      <c r="D103" s="883"/>
      <c r="E103" s="883"/>
      <c r="F103" s="883"/>
      <c r="G103" s="883"/>
      <c r="H103" s="883"/>
      <c r="I103" s="883"/>
      <c r="J103" s="883"/>
      <c r="K103" s="883"/>
      <c r="L103" s="883"/>
      <c r="M103" s="883"/>
      <c r="N103" s="883"/>
      <c r="O103" s="883"/>
      <c r="P103" s="883"/>
      <c r="Q103" s="884"/>
      <c r="W103" s="398"/>
      <c r="X103" s="399"/>
      <c r="Y103" s="400" t="str">
        <f t="shared" ref="Y103:AE103" si="43">VLOOKUP(WEEKDAY(CONCATENATE("4","/",Y102,"/",$AE$6)),$BX$11:$BY$17,2,FALSE)</f>
        <v>Sat</v>
      </c>
      <c r="Z103" s="400" t="str">
        <f t="shared" si="43"/>
        <v>Sun</v>
      </c>
      <c r="AA103" s="400" t="str">
        <f t="shared" si="43"/>
        <v>Mon</v>
      </c>
      <c r="AB103" s="400" t="str">
        <f t="shared" si="43"/>
        <v>Tues</v>
      </c>
      <c r="AC103" s="400" t="str">
        <f t="shared" si="43"/>
        <v>Wed</v>
      </c>
      <c r="AD103" s="400" t="str">
        <f t="shared" si="43"/>
        <v>Thur</v>
      </c>
      <c r="AE103" s="400" t="str">
        <f t="shared" si="43"/>
        <v>Fri</v>
      </c>
      <c r="AF103" s="400" t="str">
        <f>Y103</f>
        <v>Sat</v>
      </c>
      <c r="AG103" s="400" t="str">
        <f t="shared" ref="AG103:BB103" si="44">Z103</f>
        <v>Sun</v>
      </c>
      <c r="AH103" s="400" t="str">
        <f t="shared" si="44"/>
        <v>Mon</v>
      </c>
      <c r="AI103" s="400" t="str">
        <f t="shared" si="44"/>
        <v>Tues</v>
      </c>
      <c r="AJ103" s="400" t="str">
        <f t="shared" si="44"/>
        <v>Wed</v>
      </c>
      <c r="AK103" s="400" t="str">
        <f t="shared" si="44"/>
        <v>Thur</v>
      </c>
      <c r="AL103" s="400" t="str">
        <f t="shared" si="44"/>
        <v>Fri</v>
      </c>
      <c r="AM103" s="400" t="str">
        <f t="shared" si="44"/>
        <v>Sat</v>
      </c>
      <c r="AN103" s="400" t="str">
        <f t="shared" si="44"/>
        <v>Sun</v>
      </c>
      <c r="AO103" s="400" t="str">
        <f t="shared" si="44"/>
        <v>Mon</v>
      </c>
      <c r="AP103" s="400" t="str">
        <f t="shared" si="44"/>
        <v>Tues</v>
      </c>
      <c r="AQ103" s="400" t="str">
        <f t="shared" si="44"/>
        <v>Wed</v>
      </c>
      <c r="AR103" s="400" t="str">
        <f t="shared" si="44"/>
        <v>Thur</v>
      </c>
      <c r="AS103" s="400" t="str">
        <f t="shared" si="44"/>
        <v>Fri</v>
      </c>
      <c r="AT103" s="400" t="str">
        <f t="shared" si="44"/>
        <v>Sat</v>
      </c>
      <c r="AU103" s="400" t="str">
        <f t="shared" si="44"/>
        <v>Sun</v>
      </c>
      <c r="AV103" s="400" t="str">
        <f t="shared" si="44"/>
        <v>Mon</v>
      </c>
      <c r="AW103" s="400" t="str">
        <f t="shared" si="44"/>
        <v>Tues</v>
      </c>
      <c r="AX103" s="400" t="str">
        <f t="shared" si="44"/>
        <v>Wed</v>
      </c>
      <c r="AY103" s="400" t="str">
        <f t="shared" si="44"/>
        <v>Thur</v>
      </c>
      <c r="AZ103" s="400" t="str">
        <f t="shared" si="44"/>
        <v>Fri</v>
      </c>
      <c r="BA103" s="400" t="str">
        <f t="shared" si="44"/>
        <v>Sat</v>
      </c>
      <c r="BB103" s="400" t="str">
        <f t="shared" si="44"/>
        <v>Sun</v>
      </c>
      <c r="BC103" s="141"/>
      <c r="BD103" s="863" t="s">
        <v>221</v>
      </c>
      <c r="BE103" s="864"/>
      <c r="BF103" s="434" t="s">
        <v>244</v>
      </c>
      <c r="BG103" s="434" t="s">
        <v>244</v>
      </c>
      <c r="BH103" s="434" t="s">
        <v>221</v>
      </c>
      <c r="BI103" s="447" t="s">
        <v>221</v>
      </c>
    </row>
    <row r="104" spans="1:61" ht="15.75" x14ac:dyDescent="0.25">
      <c r="B104" s="30"/>
      <c r="C104" s="41" t="s">
        <v>127</v>
      </c>
      <c r="D104" s="31"/>
      <c r="E104" s="885" t="str">
        <f>IF(ProjName="","Auto-Filled",ProjName)</f>
        <v>Auto-Filled</v>
      </c>
      <c r="F104" s="885"/>
      <c r="G104" s="885"/>
      <c r="H104" s="885"/>
      <c r="I104" s="885"/>
      <c r="J104" s="885"/>
      <c r="K104" s="42"/>
      <c r="L104" s="43"/>
      <c r="M104" s="886"/>
      <c r="N104" s="886"/>
      <c r="O104" s="42"/>
      <c r="P104" s="42"/>
      <c r="Q104" s="32"/>
      <c r="W104" s="398"/>
      <c r="X104" s="401">
        <v>1</v>
      </c>
      <c r="Y104" s="548"/>
      <c r="Z104" s="548"/>
      <c r="AA104" s="548"/>
      <c r="AB104" s="548"/>
      <c r="AC104" s="548"/>
      <c r="AD104" s="548"/>
      <c r="AE104" s="548"/>
      <c r="AF104" s="548"/>
      <c r="AG104" s="548"/>
      <c r="AH104" s="548"/>
      <c r="AI104" s="548"/>
      <c r="AJ104" s="548"/>
      <c r="AK104" s="548"/>
      <c r="AL104" s="548"/>
      <c r="AM104" s="548"/>
      <c r="AN104" s="548"/>
      <c r="AO104" s="548"/>
      <c r="AP104" s="548"/>
      <c r="AQ104" s="548"/>
      <c r="AR104" s="548"/>
      <c r="AS104" s="548"/>
      <c r="AT104" s="548"/>
      <c r="AU104" s="548"/>
      <c r="AV104" s="548"/>
      <c r="AW104" s="548"/>
      <c r="AX104" s="548"/>
      <c r="AY104" s="548"/>
      <c r="AZ104" s="548"/>
      <c r="BA104" s="548"/>
      <c r="BB104" s="548"/>
      <c r="BC104" s="141"/>
      <c r="BD104" s="857" t="str">
        <f t="shared" ref="BD104:BD127" si="45">IFERROR(AVERAGE(Y104:BB104),"")</f>
        <v/>
      </c>
      <c r="BE104" s="858"/>
      <c r="BF104" s="435">
        <f>SUM($Y104:$BC104)</f>
        <v>0</v>
      </c>
      <c r="BG104" s="435">
        <v>0</v>
      </c>
      <c r="BH104" s="438">
        <f>IFERROR(SUM(Y104:BC104)/COUNT(Y104:BC104),0)</f>
        <v>0</v>
      </c>
      <c r="BI104" s="448">
        <v>0</v>
      </c>
    </row>
    <row r="105" spans="1:61" ht="15.75" x14ac:dyDescent="0.25">
      <c r="B105" s="30"/>
      <c r="C105" s="44"/>
      <c r="D105" s="45"/>
      <c r="E105" s="45"/>
      <c r="F105" s="45"/>
      <c r="G105" s="45"/>
      <c r="H105" s="45"/>
      <c r="I105" s="45"/>
      <c r="J105" s="42"/>
      <c r="K105" s="45"/>
      <c r="L105" s="42"/>
      <c r="M105" s="45"/>
      <c r="N105" s="45"/>
      <c r="O105" s="45"/>
      <c r="P105" s="45"/>
      <c r="Q105" s="32"/>
      <c r="W105" s="398"/>
      <c r="X105" s="401">
        <v>2</v>
      </c>
      <c r="Y105" s="548"/>
      <c r="Z105" s="548"/>
      <c r="AA105" s="548"/>
      <c r="AB105" s="548"/>
      <c r="AC105" s="548"/>
      <c r="AD105" s="548"/>
      <c r="AE105" s="548"/>
      <c r="AF105" s="548"/>
      <c r="AG105" s="548"/>
      <c r="AH105" s="548"/>
      <c r="AI105" s="548"/>
      <c r="AJ105" s="548"/>
      <c r="AK105" s="548"/>
      <c r="AL105" s="548"/>
      <c r="AM105" s="548"/>
      <c r="AN105" s="548"/>
      <c r="AO105" s="548"/>
      <c r="AP105" s="548"/>
      <c r="AQ105" s="548"/>
      <c r="AR105" s="548"/>
      <c r="AS105" s="548"/>
      <c r="AT105" s="548"/>
      <c r="AU105" s="548"/>
      <c r="AV105" s="548"/>
      <c r="AW105" s="548"/>
      <c r="AX105" s="548"/>
      <c r="AY105" s="548"/>
      <c r="AZ105" s="548"/>
      <c r="BA105" s="548"/>
      <c r="BB105" s="548"/>
      <c r="BC105" s="141"/>
      <c r="BD105" s="857" t="str">
        <f t="shared" si="45"/>
        <v/>
      </c>
      <c r="BE105" s="858"/>
      <c r="BF105" s="436">
        <f t="shared" ref="BF105:BF110" si="46">SUM($Y105:$BC105)</f>
        <v>0</v>
      </c>
      <c r="BG105" s="436">
        <v>0</v>
      </c>
      <c r="BH105" s="439">
        <f t="shared" ref="BH105:BH110" si="47">IFERROR(SUM(Y105:BC105)/COUNT(Y105:BC105),0)</f>
        <v>0</v>
      </c>
      <c r="BI105" s="449">
        <v>0</v>
      </c>
    </row>
    <row r="106" spans="1:61" ht="15.75" x14ac:dyDescent="0.25">
      <c r="B106" s="30"/>
      <c r="C106" s="31"/>
      <c r="D106" s="31"/>
      <c r="E106" s="31"/>
      <c r="F106" s="31"/>
      <c r="G106" s="31"/>
      <c r="H106" s="31"/>
      <c r="I106" s="31"/>
      <c r="J106" s="63"/>
      <c r="K106" s="31"/>
      <c r="L106" s="31"/>
      <c r="M106" s="31"/>
      <c r="N106" s="31"/>
      <c r="O106" s="31"/>
      <c r="P106" s="31"/>
      <c r="Q106" s="32"/>
      <c r="W106" s="398"/>
      <c r="X106" s="401">
        <v>3</v>
      </c>
      <c r="Y106" s="548"/>
      <c r="Z106" s="548"/>
      <c r="AA106" s="548"/>
      <c r="AB106" s="548"/>
      <c r="AC106" s="548"/>
      <c r="AD106" s="548"/>
      <c r="AE106" s="548"/>
      <c r="AF106" s="548"/>
      <c r="AG106" s="548"/>
      <c r="AH106" s="548"/>
      <c r="AI106" s="548"/>
      <c r="AJ106" s="548"/>
      <c r="AK106" s="548"/>
      <c r="AL106" s="548"/>
      <c r="AM106" s="548"/>
      <c r="AN106" s="548"/>
      <c r="AO106" s="548"/>
      <c r="AP106" s="548"/>
      <c r="AQ106" s="548"/>
      <c r="AR106" s="548"/>
      <c r="AS106" s="548"/>
      <c r="AT106" s="548"/>
      <c r="AU106" s="548"/>
      <c r="AV106" s="548"/>
      <c r="AW106" s="548"/>
      <c r="AX106" s="548"/>
      <c r="AY106" s="548"/>
      <c r="AZ106" s="548"/>
      <c r="BA106" s="548"/>
      <c r="BB106" s="548"/>
      <c r="BC106" s="141"/>
      <c r="BD106" s="857" t="str">
        <f t="shared" si="45"/>
        <v/>
      </c>
      <c r="BE106" s="858"/>
      <c r="BF106" s="436">
        <f t="shared" si="46"/>
        <v>0</v>
      </c>
      <c r="BG106" s="436">
        <v>0</v>
      </c>
      <c r="BH106" s="439">
        <f t="shared" si="47"/>
        <v>0</v>
      </c>
      <c r="BI106" s="449">
        <v>0</v>
      </c>
    </row>
    <row r="107" spans="1:61" ht="15.75" x14ac:dyDescent="0.25">
      <c r="A107" s="477"/>
      <c r="B107" s="776" t="s">
        <v>73</v>
      </c>
      <c r="C107" s="881"/>
      <c r="D107" s="881"/>
      <c r="E107" s="881"/>
      <c r="F107" s="881"/>
      <c r="G107" s="881"/>
      <c r="H107" s="881"/>
      <c r="I107" s="881"/>
      <c r="J107" s="881"/>
      <c r="K107" s="881"/>
      <c r="L107" s="881"/>
      <c r="M107" s="881"/>
      <c r="N107" s="881"/>
      <c r="O107" s="881"/>
      <c r="P107" s="881"/>
      <c r="Q107" s="778"/>
      <c r="R107" s="477"/>
      <c r="S107" s="477"/>
      <c r="T107" s="477"/>
      <c r="U107" s="477"/>
      <c r="W107" s="398"/>
      <c r="X107" s="401">
        <v>4</v>
      </c>
      <c r="Y107" s="548"/>
      <c r="Z107" s="548"/>
      <c r="AA107" s="548"/>
      <c r="AB107" s="548"/>
      <c r="AC107" s="548"/>
      <c r="AD107" s="548"/>
      <c r="AE107" s="548"/>
      <c r="AF107" s="548"/>
      <c r="AG107" s="548"/>
      <c r="AH107" s="548"/>
      <c r="AI107" s="548"/>
      <c r="AJ107" s="548"/>
      <c r="AK107" s="548"/>
      <c r="AL107" s="548"/>
      <c r="AM107" s="548"/>
      <c r="AN107" s="548"/>
      <c r="AO107" s="548"/>
      <c r="AP107" s="548"/>
      <c r="AQ107" s="548"/>
      <c r="AR107" s="548"/>
      <c r="AS107" s="548"/>
      <c r="AT107" s="548"/>
      <c r="AU107" s="548"/>
      <c r="AV107" s="548"/>
      <c r="AW107" s="548"/>
      <c r="AX107" s="548"/>
      <c r="AY107" s="548"/>
      <c r="AZ107" s="548"/>
      <c r="BA107" s="548"/>
      <c r="BB107" s="548"/>
      <c r="BC107" s="141"/>
      <c r="BD107" s="857" t="str">
        <f t="shared" si="45"/>
        <v/>
      </c>
      <c r="BE107" s="858"/>
      <c r="BF107" s="436">
        <f t="shared" si="46"/>
        <v>0</v>
      </c>
      <c r="BG107" s="436">
        <v>0</v>
      </c>
      <c r="BH107" s="439">
        <f t="shared" si="47"/>
        <v>0</v>
      </c>
      <c r="BI107" s="449">
        <v>0</v>
      </c>
    </row>
    <row r="108" spans="1:61" ht="15.75" customHeight="1" x14ac:dyDescent="0.25">
      <c r="A108" s="477"/>
      <c r="B108" s="372"/>
      <c r="C108" s="64" t="s">
        <v>74</v>
      </c>
      <c r="D108" s="6"/>
      <c r="E108" s="6"/>
      <c r="F108" s="6"/>
      <c r="G108" s="6"/>
      <c r="H108" s="6"/>
      <c r="I108" s="6"/>
      <c r="J108" s="6"/>
      <c r="K108" s="6"/>
      <c r="L108" s="6"/>
      <c r="M108" s="6"/>
      <c r="N108" s="6"/>
      <c r="O108" s="6"/>
      <c r="P108" s="6"/>
      <c r="Q108" s="373"/>
      <c r="R108" s="477"/>
      <c r="S108" s="430" t="s">
        <v>155</v>
      </c>
      <c r="T108" s="477">
        <f>MAX('Part III'!K22:K24)</f>
        <v>0</v>
      </c>
      <c r="U108" s="477"/>
      <c r="W108" s="398"/>
      <c r="X108" s="401">
        <v>5</v>
      </c>
      <c r="Y108" s="548"/>
      <c r="Z108" s="548"/>
      <c r="AA108" s="548"/>
      <c r="AB108" s="548"/>
      <c r="AC108" s="548"/>
      <c r="AD108" s="548"/>
      <c r="AE108" s="548"/>
      <c r="AF108" s="548"/>
      <c r="AG108" s="548"/>
      <c r="AH108" s="548"/>
      <c r="AI108" s="548"/>
      <c r="AJ108" s="548"/>
      <c r="AK108" s="548"/>
      <c r="AL108" s="548"/>
      <c r="AM108" s="548"/>
      <c r="AN108" s="548"/>
      <c r="AO108" s="548"/>
      <c r="AP108" s="548"/>
      <c r="AQ108" s="548"/>
      <c r="AR108" s="548"/>
      <c r="AS108" s="548"/>
      <c r="AT108" s="548"/>
      <c r="AU108" s="548"/>
      <c r="AV108" s="548"/>
      <c r="AW108" s="548"/>
      <c r="AX108" s="548"/>
      <c r="AY108" s="548"/>
      <c r="AZ108" s="548"/>
      <c r="BA108" s="548"/>
      <c r="BB108" s="548"/>
      <c r="BC108" s="141"/>
      <c r="BD108" s="857" t="str">
        <f t="shared" si="45"/>
        <v/>
      </c>
      <c r="BE108" s="858"/>
      <c r="BF108" s="436">
        <f t="shared" si="46"/>
        <v>0</v>
      </c>
      <c r="BG108" s="436">
        <v>0</v>
      </c>
      <c r="BH108" s="439">
        <f t="shared" si="47"/>
        <v>0</v>
      </c>
      <c r="BI108" s="449">
        <v>0</v>
      </c>
    </row>
    <row r="109" spans="1:61" ht="15.75" customHeight="1" x14ac:dyDescent="0.25">
      <c r="A109" s="477"/>
      <c r="B109" s="372"/>
      <c r="C109" s="65" t="s">
        <v>75</v>
      </c>
      <c r="D109" s="49" t="s">
        <v>58</v>
      </c>
      <c r="E109" s="49" t="s">
        <v>59</v>
      </c>
      <c r="F109" s="49" t="s">
        <v>60</v>
      </c>
      <c r="G109" s="49" t="s">
        <v>61</v>
      </c>
      <c r="H109" s="49" t="s">
        <v>36</v>
      </c>
      <c r="I109" s="49" t="s">
        <v>62</v>
      </c>
      <c r="J109" s="49" t="s">
        <v>63</v>
      </c>
      <c r="K109" s="49" t="s">
        <v>64</v>
      </c>
      <c r="L109" s="49" t="s">
        <v>65</v>
      </c>
      <c r="M109" s="49" t="s">
        <v>66</v>
      </c>
      <c r="N109" s="49" t="s">
        <v>67</v>
      </c>
      <c r="O109" s="49" t="s">
        <v>68</v>
      </c>
      <c r="P109" s="6"/>
      <c r="Q109" s="373"/>
      <c r="R109" s="477"/>
      <c r="S109" s="477">
        <f>COUNT(D110:O125)</f>
        <v>0</v>
      </c>
      <c r="T109" s="477"/>
      <c r="U109" s="477"/>
      <c r="W109" s="398"/>
      <c r="X109" s="401">
        <v>6</v>
      </c>
      <c r="Y109" s="548"/>
      <c r="Z109" s="548"/>
      <c r="AA109" s="548"/>
      <c r="AB109" s="548"/>
      <c r="AC109" s="548"/>
      <c r="AD109" s="548"/>
      <c r="AE109" s="548"/>
      <c r="AF109" s="548"/>
      <c r="AG109" s="548"/>
      <c r="AH109" s="548"/>
      <c r="AI109" s="548"/>
      <c r="AJ109" s="548"/>
      <c r="AK109" s="548"/>
      <c r="AL109" s="548"/>
      <c r="AM109" s="548"/>
      <c r="AN109" s="548"/>
      <c r="AO109" s="548"/>
      <c r="AP109" s="548"/>
      <c r="AQ109" s="548"/>
      <c r="AR109" s="548"/>
      <c r="AS109" s="548"/>
      <c r="AT109" s="548"/>
      <c r="AU109" s="548"/>
      <c r="AV109" s="548"/>
      <c r="AW109" s="548"/>
      <c r="AX109" s="548"/>
      <c r="AY109" s="548"/>
      <c r="AZ109" s="548"/>
      <c r="BA109" s="548"/>
      <c r="BB109" s="548"/>
      <c r="BC109" s="141"/>
      <c r="BD109" s="857" t="str">
        <f t="shared" si="45"/>
        <v/>
      </c>
      <c r="BE109" s="858"/>
      <c r="BF109" s="436">
        <f t="shared" si="46"/>
        <v>0</v>
      </c>
      <c r="BG109" s="436">
        <v>0</v>
      </c>
      <c r="BH109" s="439">
        <f t="shared" si="47"/>
        <v>0</v>
      </c>
      <c r="BI109" s="449">
        <v>0</v>
      </c>
    </row>
    <row r="110" spans="1:61" ht="15.75" customHeight="1" x14ac:dyDescent="0.25">
      <c r="A110" s="477"/>
      <c r="B110" s="372"/>
      <c r="C110" s="66">
        <f>IF(ISBLANK(EstCOD),1,YEAR(EstCOD))</f>
        <v>1</v>
      </c>
      <c r="D110" s="67"/>
      <c r="E110" s="67"/>
      <c r="F110" s="67"/>
      <c r="G110" s="67"/>
      <c r="H110" s="67"/>
      <c r="I110" s="67"/>
      <c r="J110" s="67"/>
      <c r="K110" s="67"/>
      <c r="L110" s="67"/>
      <c r="M110" s="67"/>
      <c r="N110" s="67"/>
      <c r="O110" s="67"/>
      <c r="P110" s="6"/>
      <c r="Q110" s="373"/>
      <c r="R110" s="290" t="str">
        <f>IF(S109&lt;T108*12,"&lt;&lt;&lt; Information may be Required. Refer to Notes below.","")</f>
        <v/>
      </c>
      <c r="S110" s="477"/>
      <c r="T110" s="477"/>
      <c r="U110" s="477"/>
      <c r="W110" s="398"/>
      <c r="X110" s="401">
        <v>7</v>
      </c>
      <c r="Y110" s="548"/>
      <c r="Z110" s="548"/>
      <c r="AA110" s="548"/>
      <c r="AB110" s="548"/>
      <c r="AC110" s="548"/>
      <c r="AD110" s="548"/>
      <c r="AE110" s="548"/>
      <c r="AF110" s="548"/>
      <c r="AG110" s="548"/>
      <c r="AH110" s="548"/>
      <c r="AI110" s="548"/>
      <c r="AJ110" s="548"/>
      <c r="AK110" s="548"/>
      <c r="AL110" s="548"/>
      <c r="AM110" s="548"/>
      <c r="AN110" s="548"/>
      <c r="AO110" s="548"/>
      <c r="AP110" s="548"/>
      <c r="AQ110" s="548"/>
      <c r="AR110" s="548"/>
      <c r="AS110" s="548"/>
      <c r="AT110" s="548"/>
      <c r="AU110" s="548"/>
      <c r="AV110" s="548"/>
      <c r="AW110" s="548"/>
      <c r="AX110" s="548"/>
      <c r="AY110" s="548"/>
      <c r="AZ110" s="548"/>
      <c r="BA110" s="548"/>
      <c r="BB110" s="548"/>
      <c r="BC110" s="141"/>
      <c r="BD110" s="857" t="str">
        <f t="shared" si="45"/>
        <v/>
      </c>
      <c r="BE110" s="858"/>
      <c r="BF110" s="436">
        <f t="shared" si="46"/>
        <v>0</v>
      </c>
      <c r="BG110" s="436">
        <v>0</v>
      </c>
      <c r="BH110" s="439">
        <f t="shared" si="47"/>
        <v>0</v>
      </c>
      <c r="BI110" s="449">
        <v>0</v>
      </c>
    </row>
    <row r="111" spans="1:61" ht="15.75" customHeight="1" x14ac:dyDescent="0.25">
      <c r="A111" s="477"/>
      <c r="B111" s="372"/>
      <c r="C111" s="68">
        <f t="shared" ref="C111:C125" si="48">C110+1</f>
        <v>2</v>
      </c>
      <c r="D111" s="69"/>
      <c r="E111" s="69"/>
      <c r="F111" s="69"/>
      <c r="G111" s="69"/>
      <c r="H111" s="69"/>
      <c r="I111" s="69"/>
      <c r="J111" s="69"/>
      <c r="K111" s="69"/>
      <c r="L111" s="69"/>
      <c r="M111" s="69"/>
      <c r="N111" s="69"/>
      <c r="O111" s="69"/>
      <c r="P111" s="6"/>
      <c r="Q111" s="373"/>
      <c r="R111" s="477"/>
      <c r="S111" s="477"/>
      <c r="T111" s="477"/>
      <c r="U111" s="477"/>
      <c r="W111" s="398"/>
      <c r="X111" s="401">
        <v>8</v>
      </c>
      <c r="Y111" s="548"/>
      <c r="Z111" s="548"/>
      <c r="AA111" s="548"/>
      <c r="AB111" s="548"/>
      <c r="AC111" s="548"/>
      <c r="AD111" s="548"/>
      <c r="AE111" s="548"/>
      <c r="AF111" s="548"/>
      <c r="AG111" s="548"/>
      <c r="AH111" s="548"/>
      <c r="AI111" s="548"/>
      <c r="AJ111" s="548"/>
      <c r="AK111" s="548"/>
      <c r="AL111" s="548"/>
      <c r="AM111" s="548"/>
      <c r="AN111" s="548"/>
      <c r="AO111" s="548"/>
      <c r="AP111" s="548"/>
      <c r="AQ111" s="548"/>
      <c r="AR111" s="548"/>
      <c r="AS111" s="548"/>
      <c r="AT111" s="548"/>
      <c r="AU111" s="548"/>
      <c r="AV111" s="548"/>
      <c r="AW111" s="548"/>
      <c r="AX111" s="548"/>
      <c r="AY111" s="548"/>
      <c r="AZ111" s="548"/>
      <c r="BA111" s="548"/>
      <c r="BB111" s="548"/>
      <c r="BC111" s="141"/>
      <c r="BD111" s="857" t="str">
        <f t="shared" si="45"/>
        <v/>
      </c>
      <c r="BE111" s="858"/>
      <c r="BF111" s="436">
        <f t="shared" ref="BF111:BF126" si="49">(SUMIF($Y$103:$BC$103,"Sat",$Y111:$BC111)+SUMIF($Y$103:$BC$103,"Sun",$Y111:$BC111))</f>
        <v>0</v>
      </c>
      <c r="BG111" s="436">
        <f t="shared" ref="BG111:BG126" si="50">(SUM($Y111:$BC111)-(SUMIF($Y$103:$BC$103,"Sat",$Y111:$BC111)+SUMIF($Y$103:$BC$103,"Sun",$Y111:$BC111)))</f>
        <v>0</v>
      </c>
      <c r="BH111" s="439">
        <f t="shared" ref="BH111:BH126" si="51">(SUMIF($Y$103:$BC$103,"Sat",$Y111:$BC111)+SUMIF($Y$103:$BC$103,"Sun",$Y111:$BC111))/(COUNTIF($Y$103:$BC$103,"Sat")+COUNTIF($Y$103:$BC$103,"Sun"))</f>
        <v>0</v>
      </c>
      <c r="BI111" s="449">
        <f t="shared" ref="BI111:BI126" si="52">(SUM($Y111:$BC111)-(SUMIF($Y$103:$BC$103,"Sat",$Y111:$BC111)+SUMIF($Y$103:$BC$103,"Sun",$Y111:$BC111)))/(COUNT(Y111:BC111)-(COUNTIF($Y$103:$BC$103,"Sat")+COUNTIF($Y$103:$BC$103,"Sun")))</f>
        <v>0</v>
      </c>
    </row>
    <row r="112" spans="1:61" s="121" customFormat="1" ht="15.75" customHeight="1" x14ac:dyDescent="0.25">
      <c r="A112" s="477"/>
      <c r="B112" s="372"/>
      <c r="C112" s="68">
        <f t="shared" si="48"/>
        <v>3</v>
      </c>
      <c r="D112" s="69"/>
      <c r="E112" s="69"/>
      <c r="F112" s="69"/>
      <c r="G112" s="69"/>
      <c r="H112" s="69"/>
      <c r="I112" s="69"/>
      <c r="J112" s="69"/>
      <c r="K112" s="69"/>
      <c r="L112" s="69"/>
      <c r="M112" s="69"/>
      <c r="N112" s="69"/>
      <c r="O112" s="69"/>
      <c r="P112" s="6"/>
      <c r="Q112" s="373"/>
      <c r="R112" s="477"/>
      <c r="S112" s="477"/>
      <c r="T112" s="477"/>
      <c r="U112" s="477"/>
      <c r="W112" s="398"/>
      <c r="X112" s="401">
        <v>9</v>
      </c>
      <c r="Y112" s="548"/>
      <c r="Z112" s="548"/>
      <c r="AA112" s="548"/>
      <c r="AB112" s="548"/>
      <c r="AC112" s="548"/>
      <c r="AD112" s="548"/>
      <c r="AE112" s="548"/>
      <c r="AF112" s="548"/>
      <c r="AG112" s="548"/>
      <c r="AH112" s="548"/>
      <c r="AI112" s="548"/>
      <c r="AJ112" s="548"/>
      <c r="AK112" s="548"/>
      <c r="AL112" s="548"/>
      <c r="AM112" s="548"/>
      <c r="AN112" s="548"/>
      <c r="AO112" s="548"/>
      <c r="AP112" s="548"/>
      <c r="AQ112" s="548"/>
      <c r="AR112" s="548"/>
      <c r="AS112" s="548"/>
      <c r="AT112" s="548"/>
      <c r="AU112" s="548"/>
      <c r="AV112" s="548"/>
      <c r="AW112" s="548"/>
      <c r="AX112" s="548"/>
      <c r="AY112" s="548"/>
      <c r="AZ112" s="548"/>
      <c r="BA112" s="548"/>
      <c r="BB112" s="548"/>
      <c r="BC112" s="141"/>
      <c r="BD112" s="857" t="str">
        <f t="shared" si="45"/>
        <v/>
      </c>
      <c r="BE112" s="858"/>
      <c r="BF112" s="436">
        <f t="shared" si="49"/>
        <v>0</v>
      </c>
      <c r="BG112" s="436">
        <f t="shared" si="50"/>
        <v>0</v>
      </c>
      <c r="BH112" s="439">
        <f t="shared" si="51"/>
        <v>0</v>
      </c>
      <c r="BI112" s="449">
        <f t="shared" si="52"/>
        <v>0</v>
      </c>
    </row>
    <row r="113" spans="1:61" ht="15.75" x14ac:dyDescent="0.25">
      <c r="A113" s="477"/>
      <c r="B113" s="372"/>
      <c r="C113" s="68">
        <f t="shared" si="48"/>
        <v>4</v>
      </c>
      <c r="D113" s="69"/>
      <c r="E113" s="69"/>
      <c r="F113" s="69"/>
      <c r="G113" s="69"/>
      <c r="H113" s="69"/>
      <c r="I113" s="69"/>
      <c r="J113" s="69"/>
      <c r="K113" s="69"/>
      <c r="L113" s="69"/>
      <c r="M113" s="69"/>
      <c r="N113" s="69"/>
      <c r="O113" s="69"/>
      <c r="P113" s="6"/>
      <c r="Q113" s="373"/>
      <c r="R113" s="477"/>
      <c r="S113" s="477"/>
      <c r="T113" s="477"/>
      <c r="U113" s="477"/>
      <c r="W113" s="398"/>
      <c r="X113" s="401">
        <v>10</v>
      </c>
      <c r="Y113" s="548"/>
      <c r="Z113" s="548"/>
      <c r="AA113" s="548"/>
      <c r="AB113" s="548"/>
      <c r="AC113" s="548"/>
      <c r="AD113" s="548"/>
      <c r="AE113" s="548"/>
      <c r="AF113" s="548"/>
      <c r="AG113" s="548"/>
      <c r="AH113" s="548"/>
      <c r="AI113" s="548"/>
      <c r="AJ113" s="548"/>
      <c r="AK113" s="548"/>
      <c r="AL113" s="548"/>
      <c r="AM113" s="548"/>
      <c r="AN113" s="548"/>
      <c r="AO113" s="548"/>
      <c r="AP113" s="548"/>
      <c r="AQ113" s="548"/>
      <c r="AR113" s="548"/>
      <c r="AS113" s="548"/>
      <c r="AT113" s="548"/>
      <c r="AU113" s="548"/>
      <c r="AV113" s="548"/>
      <c r="AW113" s="548"/>
      <c r="AX113" s="548"/>
      <c r="AY113" s="548"/>
      <c r="AZ113" s="548"/>
      <c r="BA113" s="548"/>
      <c r="BB113" s="548"/>
      <c r="BC113" s="141"/>
      <c r="BD113" s="857" t="str">
        <f t="shared" si="45"/>
        <v/>
      </c>
      <c r="BE113" s="858"/>
      <c r="BF113" s="436">
        <f t="shared" si="49"/>
        <v>0</v>
      </c>
      <c r="BG113" s="436">
        <f t="shared" si="50"/>
        <v>0</v>
      </c>
      <c r="BH113" s="439">
        <f t="shared" si="51"/>
        <v>0</v>
      </c>
      <c r="BI113" s="449">
        <f t="shared" si="52"/>
        <v>0</v>
      </c>
    </row>
    <row r="114" spans="1:61" ht="15.75" x14ac:dyDescent="0.25">
      <c r="A114" s="477"/>
      <c r="B114" s="372"/>
      <c r="C114" s="68">
        <f t="shared" si="48"/>
        <v>5</v>
      </c>
      <c r="D114" s="69"/>
      <c r="E114" s="69"/>
      <c r="F114" s="69"/>
      <c r="G114" s="69"/>
      <c r="H114" s="69"/>
      <c r="I114" s="69"/>
      <c r="J114" s="69"/>
      <c r="K114" s="69"/>
      <c r="L114" s="69"/>
      <c r="M114" s="69"/>
      <c r="N114" s="69"/>
      <c r="O114" s="69"/>
      <c r="P114" s="6"/>
      <c r="Q114" s="373"/>
      <c r="R114" s="477"/>
      <c r="S114" s="477"/>
      <c r="T114" s="477"/>
      <c r="U114" s="477"/>
      <c r="W114" s="398"/>
      <c r="X114" s="401">
        <v>11</v>
      </c>
      <c r="Y114" s="548"/>
      <c r="Z114" s="548"/>
      <c r="AA114" s="548"/>
      <c r="AB114" s="548"/>
      <c r="AC114" s="548"/>
      <c r="AD114" s="548"/>
      <c r="AE114" s="548"/>
      <c r="AF114" s="548"/>
      <c r="AG114" s="548"/>
      <c r="AH114" s="548"/>
      <c r="AI114" s="548"/>
      <c r="AJ114" s="548"/>
      <c r="AK114" s="548"/>
      <c r="AL114" s="548"/>
      <c r="AM114" s="548"/>
      <c r="AN114" s="548"/>
      <c r="AO114" s="548"/>
      <c r="AP114" s="548"/>
      <c r="AQ114" s="548"/>
      <c r="AR114" s="548"/>
      <c r="AS114" s="548"/>
      <c r="AT114" s="548"/>
      <c r="AU114" s="548"/>
      <c r="AV114" s="548"/>
      <c r="AW114" s="548"/>
      <c r="AX114" s="548"/>
      <c r="AY114" s="548"/>
      <c r="AZ114" s="548"/>
      <c r="BA114" s="548"/>
      <c r="BB114" s="548"/>
      <c r="BC114" s="141"/>
      <c r="BD114" s="857" t="str">
        <f t="shared" si="45"/>
        <v/>
      </c>
      <c r="BE114" s="858"/>
      <c r="BF114" s="436">
        <f t="shared" si="49"/>
        <v>0</v>
      </c>
      <c r="BG114" s="436">
        <f t="shared" si="50"/>
        <v>0</v>
      </c>
      <c r="BH114" s="439">
        <f t="shared" si="51"/>
        <v>0</v>
      </c>
      <c r="BI114" s="449">
        <f t="shared" si="52"/>
        <v>0</v>
      </c>
    </row>
    <row r="115" spans="1:61" ht="15.75" x14ac:dyDescent="0.25">
      <c r="A115" s="477"/>
      <c r="B115" s="372"/>
      <c r="C115" s="68">
        <f t="shared" si="48"/>
        <v>6</v>
      </c>
      <c r="D115" s="69"/>
      <c r="E115" s="69"/>
      <c r="F115" s="69"/>
      <c r="G115" s="69"/>
      <c r="H115" s="69"/>
      <c r="I115" s="69"/>
      <c r="J115" s="69"/>
      <c r="K115" s="69"/>
      <c r="L115" s="69"/>
      <c r="M115" s="69"/>
      <c r="N115" s="69"/>
      <c r="O115" s="69"/>
      <c r="P115" s="6"/>
      <c r="Q115" s="373"/>
      <c r="R115" s="477"/>
      <c r="S115" s="477"/>
      <c r="T115" s="477"/>
      <c r="U115" s="477"/>
      <c r="W115" s="398"/>
      <c r="X115" s="401">
        <v>12</v>
      </c>
      <c r="Y115" s="548"/>
      <c r="Z115" s="548"/>
      <c r="AA115" s="548"/>
      <c r="AB115" s="548"/>
      <c r="AC115" s="548"/>
      <c r="AD115" s="548"/>
      <c r="AE115" s="548"/>
      <c r="AF115" s="548"/>
      <c r="AG115" s="548"/>
      <c r="AH115" s="548"/>
      <c r="AI115" s="548"/>
      <c r="AJ115" s="548"/>
      <c r="AK115" s="548"/>
      <c r="AL115" s="548"/>
      <c r="AM115" s="548"/>
      <c r="AN115" s="548"/>
      <c r="AO115" s="548"/>
      <c r="AP115" s="548"/>
      <c r="AQ115" s="548"/>
      <c r="AR115" s="548"/>
      <c r="AS115" s="548"/>
      <c r="AT115" s="548"/>
      <c r="AU115" s="548"/>
      <c r="AV115" s="548"/>
      <c r="AW115" s="548"/>
      <c r="AX115" s="548"/>
      <c r="AY115" s="548"/>
      <c r="AZ115" s="548"/>
      <c r="BA115" s="548"/>
      <c r="BB115" s="548"/>
      <c r="BC115" s="141"/>
      <c r="BD115" s="857" t="str">
        <f t="shared" si="45"/>
        <v/>
      </c>
      <c r="BE115" s="858"/>
      <c r="BF115" s="436">
        <f t="shared" si="49"/>
        <v>0</v>
      </c>
      <c r="BG115" s="436">
        <f t="shared" si="50"/>
        <v>0</v>
      </c>
      <c r="BH115" s="439">
        <f t="shared" si="51"/>
        <v>0</v>
      </c>
      <c r="BI115" s="449">
        <f t="shared" si="52"/>
        <v>0</v>
      </c>
    </row>
    <row r="116" spans="1:61" ht="15.75" x14ac:dyDescent="0.25">
      <c r="A116" s="477"/>
      <c r="B116" s="372"/>
      <c r="C116" s="68">
        <f t="shared" si="48"/>
        <v>7</v>
      </c>
      <c r="D116" s="69"/>
      <c r="E116" s="69"/>
      <c r="F116" s="69"/>
      <c r="G116" s="69"/>
      <c r="H116" s="69"/>
      <c r="I116" s="69"/>
      <c r="J116" s="69"/>
      <c r="K116" s="69"/>
      <c r="L116" s="69"/>
      <c r="M116" s="69"/>
      <c r="N116" s="69"/>
      <c r="O116" s="69"/>
      <c r="P116" s="6"/>
      <c r="Q116" s="373"/>
      <c r="R116" s="477"/>
      <c r="S116" s="477"/>
      <c r="T116" s="477"/>
      <c r="U116" s="477"/>
      <c r="W116" s="398"/>
      <c r="X116" s="401">
        <v>13</v>
      </c>
      <c r="Y116" s="548"/>
      <c r="Z116" s="548"/>
      <c r="AA116" s="548"/>
      <c r="AB116" s="548"/>
      <c r="AC116" s="548"/>
      <c r="AD116" s="548"/>
      <c r="AE116" s="548"/>
      <c r="AF116" s="548"/>
      <c r="AG116" s="548"/>
      <c r="AH116" s="548"/>
      <c r="AI116" s="548"/>
      <c r="AJ116" s="548"/>
      <c r="AK116" s="548"/>
      <c r="AL116" s="548"/>
      <c r="AM116" s="548"/>
      <c r="AN116" s="548"/>
      <c r="AO116" s="548"/>
      <c r="AP116" s="548"/>
      <c r="AQ116" s="548"/>
      <c r="AR116" s="548"/>
      <c r="AS116" s="548"/>
      <c r="AT116" s="548"/>
      <c r="AU116" s="548"/>
      <c r="AV116" s="548"/>
      <c r="AW116" s="548"/>
      <c r="AX116" s="548"/>
      <c r="AY116" s="548"/>
      <c r="AZ116" s="548"/>
      <c r="BA116" s="548"/>
      <c r="BB116" s="548"/>
      <c r="BC116" s="141"/>
      <c r="BD116" s="857" t="str">
        <f t="shared" si="45"/>
        <v/>
      </c>
      <c r="BE116" s="858"/>
      <c r="BF116" s="436">
        <f t="shared" si="49"/>
        <v>0</v>
      </c>
      <c r="BG116" s="436">
        <f t="shared" si="50"/>
        <v>0</v>
      </c>
      <c r="BH116" s="439">
        <f t="shared" si="51"/>
        <v>0</v>
      </c>
      <c r="BI116" s="449">
        <f t="shared" si="52"/>
        <v>0</v>
      </c>
    </row>
    <row r="117" spans="1:61" ht="15.75" x14ac:dyDescent="0.25">
      <c r="A117" s="477"/>
      <c r="B117" s="372"/>
      <c r="C117" s="68">
        <f t="shared" si="48"/>
        <v>8</v>
      </c>
      <c r="D117" s="69"/>
      <c r="E117" s="69"/>
      <c r="F117" s="69"/>
      <c r="G117" s="69"/>
      <c r="H117" s="69"/>
      <c r="I117" s="69"/>
      <c r="J117" s="69"/>
      <c r="K117" s="69"/>
      <c r="L117" s="69"/>
      <c r="M117" s="69"/>
      <c r="N117" s="69"/>
      <c r="O117" s="69"/>
      <c r="P117" s="6"/>
      <c r="Q117" s="373"/>
      <c r="R117" s="477"/>
      <c r="S117" s="477"/>
      <c r="T117" s="477"/>
      <c r="U117" s="477"/>
      <c r="W117" s="398"/>
      <c r="X117" s="401">
        <v>14</v>
      </c>
      <c r="Y117" s="548"/>
      <c r="Z117" s="548"/>
      <c r="AA117" s="548"/>
      <c r="AB117" s="548"/>
      <c r="AC117" s="548"/>
      <c r="AD117" s="548"/>
      <c r="AE117" s="548"/>
      <c r="AF117" s="548"/>
      <c r="AG117" s="548"/>
      <c r="AH117" s="548"/>
      <c r="AI117" s="548"/>
      <c r="AJ117" s="548"/>
      <c r="AK117" s="548"/>
      <c r="AL117" s="548"/>
      <c r="AM117" s="548"/>
      <c r="AN117" s="548"/>
      <c r="AO117" s="548"/>
      <c r="AP117" s="548"/>
      <c r="AQ117" s="548"/>
      <c r="AR117" s="548"/>
      <c r="AS117" s="548"/>
      <c r="AT117" s="548"/>
      <c r="AU117" s="548"/>
      <c r="AV117" s="548"/>
      <c r="AW117" s="548"/>
      <c r="AX117" s="548"/>
      <c r="AY117" s="548"/>
      <c r="AZ117" s="548"/>
      <c r="BA117" s="548"/>
      <c r="BB117" s="548"/>
      <c r="BC117" s="141"/>
      <c r="BD117" s="857" t="str">
        <f t="shared" si="45"/>
        <v/>
      </c>
      <c r="BE117" s="858"/>
      <c r="BF117" s="436">
        <f t="shared" si="49"/>
        <v>0</v>
      </c>
      <c r="BG117" s="436">
        <f t="shared" si="50"/>
        <v>0</v>
      </c>
      <c r="BH117" s="439">
        <f t="shared" si="51"/>
        <v>0</v>
      </c>
      <c r="BI117" s="449">
        <f t="shared" si="52"/>
        <v>0</v>
      </c>
    </row>
    <row r="118" spans="1:61" ht="15.75" x14ac:dyDescent="0.25">
      <c r="A118" s="477"/>
      <c r="B118" s="372"/>
      <c r="C118" s="68">
        <f t="shared" si="48"/>
        <v>9</v>
      </c>
      <c r="D118" s="69"/>
      <c r="E118" s="69"/>
      <c r="F118" s="69"/>
      <c r="G118" s="69"/>
      <c r="H118" s="69"/>
      <c r="I118" s="69"/>
      <c r="J118" s="69"/>
      <c r="K118" s="69"/>
      <c r="L118" s="69"/>
      <c r="M118" s="69"/>
      <c r="N118" s="69"/>
      <c r="O118" s="69"/>
      <c r="P118" s="6"/>
      <c r="Q118" s="373"/>
      <c r="R118" s="477"/>
      <c r="S118" s="477"/>
      <c r="T118" s="477"/>
      <c r="U118" s="477"/>
      <c r="W118" s="398"/>
      <c r="X118" s="401">
        <v>15</v>
      </c>
      <c r="Y118" s="548"/>
      <c r="Z118" s="548"/>
      <c r="AA118" s="548"/>
      <c r="AB118" s="548"/>
      <c r="AC118" s="548"/>
      <c r="AD118" s="548"/>
      <c r="AE118" s="548"/>
      <c r="AF118" s="548"/>
      <c r="AG118" s="548"/>
      <c r="AH118" s="548"/>
      <c r="AI118" s="548"/>
      <c r="AJ118" s="548"/>
      <c r="AK118" s="548"/>
      <c r="AL118" s="548"/>
      <c r="AM118" s="548"/>
      <c r="AN118" s="548"/>
      <c r="AO118" s="548"/>
      <c r="AP118" s="548"/>
      <c r="AQ118" s="548"/>
      <c r="AR118" s="548"/>
      <c r="AS118" s="548"/>
      <c r="AT118" s="548"/>
      <c r="AU118" s="548"/>
      <c r="AV118" s="548"/>
      <c r="AW118" s="548"/>
      <c r="AX118" s="548"/>
      <c r="AY118" s="548"/>
      <c r="AZ118" s="548"/>
      <c r="BA118" s="548"/>
      <c r="BB118" s="548"/>
      <c r="BC118" s="141"/>
      <c r="BD118" s="857" t="str">
        <f t="shared" si="45"/>
        <v/>
      </c>
      <c r="BE118" s="858"/>
      <c r="BF118" s="436">
        <f t="shared" si="49"/>
        <v>0</v>
      </c>
      <c r="BG118" s="436">
        <f t="shared" si="50"/>
        <v>0</v>
      </c>
      <c r="BH118" s="439">
        <f t="shared" si="51"/>
        <v>0</v>
      </c>
      <c r="BI118" s="449">
        <f t="shared" si="52"/>
        <v>0</v>
      </c>
    </row>
    <row r="119" spans="1:61" s="358" customFormat="1" ht="15.75" x14ac:dyDescent="0.25">
      <c r="A119" s="477"/>
      <c r="B119" s="372"/>
      <c r="C119" s="68">
        <f t="shared" si="48"/>
        <v>10</v>
      </c>
      <c r="D119" s="69"/>
      <c r="E119" s="69"/>
      <c r="F119" s="69"/>
      <c r="G119" s="69"/>
      <c r="H119" s="69"/>
      <c r="I119" s="69"/>
      <c r="J119" s="69"/>
      <c r="K119" s="69"/>
      <c r="L119" s="69"/>
      <c r="M119" s="69"/>
      <c r="N119" s="69"/>
      <c r="O119" s="69"/>
      <c r="P119" s="6"/>
      <c r="Q119" s="373"/>
      <c r="R119" s="477"/>
      <c r="S119" s="477"/>
      <c r="T119" s="477"/>
      <c r="U119" s="477"/>
      <c r="W119" s="398"/>
      <c r="X119" s="401">
        <v>16</v>
      </c>
      <c r="Y119" s="548"/>
      <c r="Z119" s="548"/>
      <c r="AA119" s="548"/>
      <c r="AB119" s="548"/>
      <c r="AC119" s="548"/>
      <c r="AD119" s="548"/>
      <c r="AE119" s="548"/>
      <c r="AF119" s="548"/>
      <c r="AG119" s="548"/>
      <c r="AH119" s="548"/>
      <c r="AI119" s="548"/>
      <c r="AJ119" s="548"/>
      <c r="AK119" s="548"/>
      <c r="AL119" s="548"/>
      <c r="AM119" s="548"/>
      <c r="AN119" s="548"/>
      <c r="AO119" s="548"/>
      <c r="AP119" s="548"/>
      <c r="AQ119" s="548"/>
      <c r="AR119" s="548"/>
      <c r="AS119" s="548"/>
      <c r="AT119" s="548"/>
      <c r="AU119" s="548"/>
      <c r="AV119" s="548"/>
      <c r="AW119" s="548"/>
      <c r="AX119" s="548"/>
      <c r="AY119" s="548"/>
      <c r="AZ119" s="548"/>
      <c r="BA119" s="548"/>
      <c r="BB119" s="548"/>
      <c r="BC119" s="141"/>
      <c r="BD119" s="857" t="str">
        <f t="shared" si="45"/>
        <v/>
      </c>
      <c r="BE119" s="858"/>
      <c r="BF119" s="436">
        <f t="shared" si="49"/>
        <v>0</v>
      </c>
      <c r="BG119" s="436">
        <f t="shared" si="50"/>
        <v>0</v>
      </c>
      <c r="BH119" s="439">
        <f t="shared" si="51"/>
        <v>0</v>
      </c>
      <c r="BI119" s="449">
        <f t="shared" si="52"/>
        <v>0</v>
      </c>
    </row>
    <row r="120" spans="1:61" s="358" customFormat="1" ht="15.75" x14ac:dyDescent="0.25">
      <c r="A120" s="477"/>
      <c r="B120" s="372"/>
      <c r="C120" s="68">
        <f t="shared" si="48"/>
        <v>11</v>
      </c>
      <c r="D120" s="69"/>
      <c r="E120" s="69"/>
      <c r="F120" s="69"/>
      <c r="G120" s="69"/>
      <c r="H120" s="69"/>
      <c r="I120" s="69"/>
      <c r="J120" s="69"/>
      <c r="K120" s="69"/>
      <c r="L120" s="69"/>
      <c r="M120" s="69"/>
      <c r="N120" s="69"/>
      <c r="O120" s="69"/>
      <c r="P120" s="6"/>
      <c r="Q120" s="373"/>
      <c r="R120" s="477"/>
      <c r="S120" s="477"/>
      <c r="T120" s="477"/>
      <c r="U120" s="477"/>
      <c r="W120" s="398"/>
      <c r="X120" s="401">
        <v>17</v>
      </c>
      <c r="Y120" s="548"/>
      <c r="Z120" s="548"/>
      <c r="AA120" s="548"/>
      <c r="AB120" s="548"/>
      <c r="AC120" s="548"/>
      <c r="AD120" s="548"/>
      <c r="AE120" s="548"/>
      <c r="AF120" s="548"/>
      <c r="AG120" s="548"/>
      <c r="AH120" s="548"/>
      <c r="AI120" s="548"/>
      <c r="AJ120" s="548"/>
      <c r="AK120" s="548"/>
      <c r="AL120" s="548"/>
      <c r="AM120" s="548"/>
      <c r="AN120" s="548"/>
      <c r="AO120" s="548"/>
      <c r="AP120" s="548"/>
      <c r="AQ120" s="548"/>
      <c r="AR120" s="548"/>
      <c r="AS120" s="548"/>
      <c r="AT120" s="548"/>
      <c r="AU120" s="548"/>
      <c r="AV120" s="548"/>
      <c r="AW120" s="548"/>
      <c r="AX120" s="548"/>
      <c r="AY120" s="548"/>
      <c r="AZ120" s="548"/>
      <c r="BA120" s="548"/>
      <c r="BB120" s="548"/>
      <c r="BC120" s="141"/>
      <c r="BD120" s="857" t="str">
        <f t="shared" si="45"/>
        <v/>
      </c>
      <c r="BE120" s="858"/>
      <c r="BF120" s="436">
        <f t="shared" si="49"/>
        <v>0</v>
      </c>
      <c r="BG120" s="436">
        <f t="shared" si="50"/>
        <v>0</v>
      </c>
      <c r="BH120" s="439">
        <f t="shared" si="51"/>
        <v>0</v>
      </c>
      <c r="BI120" s="449">
        <f t="shared" si="52"/>
        <v>0</v>
      </c>
    </row>
    <row r="121" spans="1:61" ht="15" customHeight="1" x14ac:dyDescent="0.25">
      <c r="A121" s="477"/>
      <c r="B121" s="372"/>
      <c r="C121" s="68">
        <f t="shared" si="48"/>
        <v>12</v>
      </c>
      <c r="D121" s="69"/>
      <c r="E121" s="69"/>
      <c r="F121" s="69"/>
      <c r="G121" s="69"/>
      <c r="H121" s="69"/>
      <c r="I121" s="69"/>
      <c r="J121" s="69"/>
      <c r="K121" s="69"/>
      <c r="L121" s="69"/>
      <c r="M121" s="69"/>
      <c r="N121" s="69"/>
      <c r="O121" s="69"/>
      <c r="P121" s="6"/>
      <c r="Q121" s="373"/>
      <c r="R121" s="477"/>
      <c r="S121" s="477"/>
      <c r="T121" s="477"/>
      <c r="U121" s="477"/>
      <c r="W121" s="398"/>
      <c r="X121" s="401">
        <v>18</v>
      </c>
      <c r="Y121" s="548"/>
      <c r="Z121" s="548"/>
      <c r="AA121" s="548"/>
      <c r="AB121" s="548"/>
      <c r="AC121" s="548"/>
      <c r="AD121" s="548"/>
      <c r="AE121" s="548"/>
      <c r="AF121" s="548"/>
      <c r="AG121" s="548"/>
      <c r="AH121" s="548"/>
      <c r="AI121" s="548"/>
      <c r="AJ121" s="548"/>
      <c r="AK121" s="548"/>
      <c r="AL121" s="548"/>
      <c r="AM121" s="548"/>
      <c r="AN121" s="548"/>
      <c r="AO121" s="548"/>
      <c r="AP121" s="548"/>
      <c r="AQ121" s="548"/>
      <c r="AR121" s="548"/>
      <c r="AS121" s="548"/>
      <c r="AT121" s="548"/>
      <c r="AU121" s="548"/>
      <c r="AV121" s="548"/>
      <c r="AW121" s="548"/>
      <c r="AX121" s="548"/>
      <c r="AY121" s="548"/>
      <c r="AZ121" s="548"/>
      <c r="BA121" s="548"/>
      <c r="BB121" s="548"/>
      <c r="BC121" s="141"/>
      <c r="BD121" s="857" t="str">
        <f t="shared" si="45"/>
        <v/>
      </c>
      <c r="BE121" s="858"/>
      <c r="BF121" s="436">
        <f t="shared" si="49"/>
        <v>0</v>
      </c>
      <c r="BG121" s="436">
        <f t="shared" si="50"/>
        <v>0</v>
      </c>
      <c r="BH121" s="439">
        <f t="shared" si="51"/>
        <v>0</v>
      </c>
      <c r="BI121" s="449">
        <f t="shared" si="52"/>
        <v>0</v>
      </c>
    </row>
    <row r="122" spans="1:61" s="121" customFormat="1" ht="15" customHeight="1" x14ac:dyDescent="0.25">
      <c r="A122" s="477"/>
      <c r="B122" s="372"/>
      <c r="C122" s="68">
        <f t="shared" si="48"/>
        <v>13</v>
      </c>
      <c r="D122" s="69"/>
      <c r="E122" s="69"/>
      <c r="F122" s="69"/>
      <c r="G122" s="69"/>
      <c r="H122" s="69"/>
      <c r="I122" s="69"/>
      <c r="J122" s="69"/>
      <c r="K122" s="69"/>
      <c r="L122" s="69"/>
      <c r="M122" s="69"/>
      <c r="N122" s="69"/>
      <c r="O122" s="69"/>
      <c r="P122" s="6"/>
      <c r="Q122" s="373"/>
      <c r="R122" s="477"/>
      <c r="S122" s="477"/>
      <c r="T122" s="477"/>
      <c r="U122" s="477"/>
      <c r="W122" s="398"/>
      <c r="X122" s="401">
        <v>19</v>
      </c>
      <c r="Y122" s="548"/>
      <c r="Z122" s="548"/>
      <c r="AA122" s="548"/>
      <c r="AB122" s="548"/>
      <c r="AC122" s="548"/>
      <c r="AD122" s="548"/>
      <c r="AE122" s="548"/>
      <c r="AF122" s="548"/>
      <c r="AG122" s="548"/>
      <c r="AH122" s="548"/>
      <c r="AI122" s="548"/>
      <c r="AJ122" s="548"/>
      <c r="AK122" s="548"/>
      <c r="AL122" s="548"/>
      <c r="AM122" s="548"/>
      <c r="AN122" s="548"/>
      <c r="AO122" s="548"/>
      <c r="AP122" s="548"/>
      <c r="AQ122" s="548"/>
      <c r="AR122" s="548"/>
      <c r="AS122" s="548"/>
      <c r="AT122" s="548"/>
      <c r="AU122" s="548"/>
      <c r="AV122" s="548"/>
      <c r="AW122" s="548"/>
      <c r="AX122" s="548"/>
      <c r="AY122" s="548"/>
      <c r="AZ122" s="548"/>
      <c r="BA122" s="548"/>
      <c r="BB122" s="548"/>
      <c r="BC122" s="141"/>
      <c r="BD122" s="857" t="str">
        <f t="shared" si="45"/>
        <v/>
      </c>
      <c r="BE122" s="858"/>
      <c r="BF122" s="436">
        <f t="shared" si="49"/>
        <v>0</v>
      </c>
      <c r="BG122" s="436">
        <f t="shared" si="50"/>
        <v>0</v>
      </c>
      <c r="BH122" s="439">
        <f t="shared" si="51"/>
        <v>0</v>
      </c>
      <c r="BI122" s="449">
        <f t="shared" si="52"/>
        <v>0</v>
      </c>
    </row>
    <row r="123" spans="1:61" s="121" customFormat="1" ht="15" customHeight="1" x14ac:dyDescent="0.25">
      <c r="A123" s="477"/>
      <c r="B123" s="372"/>
      <c r="C123" s="68">
        <f t="shared" si="48"/>
        <v>14</v>
      </c>
      <c r="D123" s="69"/>
      <c r="E123" s="69"/>
      <c r="F123" s="69"/>
      <c r="G123" s="69"/>
      <c r="H123" s="69"/>
      <c r="I123" s="69"/>
      <c r="J123" s="69"/>
      <c r="K123" s="69"/>
      <c r="L123" s="69"/>
      <c r="M123" s="69"/>
      <c r="N123" s="69"/>
      <c r="O123" s="69"/>
      <c r="P123" s="6"/>
      <c r="Q123" s="373"/>
      <c r="R123" s="477"/>
      <c r="S123" s="477"/>
      <c r="T123" s="477"/>
      <c r="U123" s="477"/>
      <c r="W123" s="398"/>
      <c r="X123" s="401">
        <v>20</v>
      </c>
      <c r="Y123" s="548"/>
      <c r="Z123" s="548"/>
      <c r="AA123" s="548"/>
      <c r="AB123" s="548"/>
      <c r="AC123" s="548"/>
      <c r="AD123" s="548"/>
      <c r="AE123" s="548"/>
      <c r="AF123" s="548"/>
      <c r="AG123" s="548"/>
      <c r="AH123" s="548"/>
      <c r="AI123" s="548"/>
      <c r="AJ123" s="548"/>
      <c r="AK123" s="548"/>
      <c r="AL123" s="548"/>
      <c r="AM123" s="548"/>
      <c r="AN123" s="548"/>
      <c r="AO123" s="548"/>
      <c r="AP123" s="548"/>
      <c r="AQ123" s="548"/>
      <c r="AR123" s="548"/>
      <c r="AS123" s="548"/>
      <c r="AT123" s="548"/>
      <c r="AU123" s="548"/>
      <c r="AV123" s="548"/>
      <c r="AW123" s="548"/>
      <c r="AX123" s="548"/>
      <c r="AY123" s="548"/>
      <c r="AZ123" s="548"/>
      <c r="BA123" s="548"/>
      <c r="BB123" s="548"/>
      <c r="BC123" s="141"/>
      <c r="BD123" s="857" t="str">
        <f t="shared" si="45"/>
        <v/>
      </c>
      <c r="BE123" s="858"/>
      <c r="BF123" s="436">
        <f t="shared" si="49"/>
        <v>0</v>
      </c>
      <c r="BG123" s="436">
        <f t="shared" si="50"/>
        <v>0</v>
      </c>
      <c r="BH123" s="439">
        <f t="shared" si="51"/>
        <v>0</v>
      </c>
      <c r="BI123" s="449">
        <f t="shared" si="52"/>
        <v>0</v>
      </c>
    </row>
    <row r="124" spans="1:61" s="121" customFormat="1" ht="15" customHeight="1" x14ac:dyDescent="0.25">
      <c r="A124" s="477"/>
      <c r="B124" s="372"/>
      <c r="C124" s="68">
        <f t="shared" si="48"/>
        <v>15</v>
      </c>
      <c r="D124" s="69"/>
      <c r="E124" s="69"/>
      <c r="F124" s="69"/>
      <c r="G124" s="69"/>
      <c r="H124" s="69"/>
      <c r="I124" s="69"/>
      <c r="J124" s="69"/>
      <c r="K124" s="69"/>
      <c r="L124" s="69"/>
      <c r="M124" s="69"/>
      <c r="N124" s="69"/>
      <c r="O124" s="69"/>
      <c r="P124" s="6"/>
      <c r="Q124" s="373"/>
      <c r="R124" s="477"/>
      <c r="S124" s="477"/>
      <c r="T124" s="477"/>
      <c r="U124" s="477"/>
      <c r="W124" s="398"/>
      <c r="X124" s="401">
        <v>21</v>
      </c>
      <c r="Y124" s="548"/>
      <c r="Z124" s="548"/>
      <c r="AA124" s="548"/>
      <c r="AB124" s="548"/>
      <c r="AC124" s="548"/>
      <c r="AD124" s="548"/>
      <c r="AE124" s="548"/>
      <c r="AF124" s="548"/>
      <c r="AG124" s="548"/>
      <c r="AH124" s="548"/>
      <c r="AI124" s="548"/>
      <c r="AJ124" s="548"/>
      <c r="AK124" s="548"/>
      <c r="AL124" s="548"/>
      <c r="AM124" s="548"/>
      <c r="AN124" s="548"/>
      <c r="AO124" s="548"/>
      <c r="AP124" s="548"/>
      <c r="AQ124" s="548"/>
      <c r="AR124" s="548"/>
      <c r="AS124" s="548"/>
      <c r="AT124" s="548"/>
      <c r="AU124" s="548"/>
      <c r="AV124" s="548"/>
      <c r="AW124" s="548"/>
      <c r="AX124" s="548"/>
      <c r="AY124" s="548"/>
      <c r="AZ124" s="548"/>
      <c r="BA124" s="548"/>
      <c r="BB124" s="548"/>
      <c r="BC124" s="141"/>
      <c r="BD124" s="857" t="str">
        <f t="shared" si="45"/>
        <v/>
      </c>
      <c r="BE124" s="858"/>
      <c r="BF124" s="436">
        <f t="shared" si="49"/>
        <v>0</v>
      </c>
      <c r="BG124" s="436">
        <f t="shared" si="50"/>
        <v>0</v>
      </c>
      <c r="BH124" s="439">
        <f t="shared" si="51"/>
        <v>0</v>
      </c>
      <c r="BI124" s="449">
        <f t="shared" si="52"/>
        <v>0</v>
      </c>
    </row>
    <row r="125" spans="1:61" s="121" customFormat="1" ht="15" customHeight="1" x14ac:dyDescent="0.25">
      <c r="A125" s="477"/>
      <c r="B125" s="372"/>
      <c r="C125" s="70">
        <f t="shared" si="48"/>
        <v>16</v>
      </c>
      <c r="D125" s="71"/>
      <c r="E125" s="71"/>
      <c r="F125" s="71"/>
      <c r="G125" s="71"/>
      <c r="H125" s="71"/>
      <c r="I125" s="71"/>
      <c r="J125" s="71"/>
      <c r="K125" s="71"/>
      <c r="L125" s="71"/>
      <c r="M125" s="71"/>
      <c r="N125" s="71"/>
      <c r="O125" s="71"/>
      <c r="P125" s="6"/>
      <c r="Q125" s="373"/>
      <c r="R125" s="477"/>
      <c r="S125" s="477"/>
      <c r="T125" s="477"/>
      <c r="U125" s="477"/>
      <c r="W125" s="398"/>
      <c r="X125" s="401">
        <v>22</v>
      </c>
      <c r="Y125" s="548"/>
      <c r="Z125" s="548"/>
      <c r="AA125" s="548"/>
      <c r="AB125" s="548"/>
      <c r="AC125" s="548"/>
      <c r="AD125" s="548"/>
      <c r="AE125" s="548"/>
      <c r="AF125" s="548"/>
      <c r="AG125" s="548"/>
      <c r="AH125" s="548"/>
      <c r="AI125" s="548"/>
      <c r="AJ125" s="548"/>
      <c r="AK125" s="548"/>
      <c r="AL125" s="548"/>
      <c r="AM125" s="548"/>
      <c r="AN125" s="548"/>
      <c r="AO125" s="548"/>
      <c r="AP125" s="548"/>
      <c r="AQ125" s="548"/>
      <c r="AR125" s="548"/>
      <c r="AS125" s="548"/>
      <c r="AT125" s="548"/>
      <c r="AU125" s="548"/>
      <c r="AV125" s="548"/>
      <c r="AW125" s="548"/>
      <c r="AX125" s="548"/>
      <c r="AY125" s="548"/>
      <c r="AZ125" s="548"/>
      <c r="BA125" s="548"/>
      <c r="BB125" s="548"/>
      <c r="BC125" s="141"/>
      <c r="BD125" s="857" t="str">
        <f t="shared" si="45"/>
        <v/>
      </c>
      <c r="BE125" s="858"/>
      <c r="BF125" s="436">
        <f t="shared" si="49"/>
        <v>0</v>
      </c>
      <c r="BG125" s="436">
        <f t="shared" si="50"/>
        <v>0</v>
      </c>
      <c r="BH125" s="439">
        <f t="shared" si="51"/>
        <v>0</v>
      </c>
      <c r="BI125" s="449">
        <f t="shared" si="52"/>
        <v>0</v>
      </c>
    </row>
    <row r="126" spans="1:61" s="121" customFormat="1" ht="15" customHeight="1" x14ac:dyDescent="0.25">
      <c r="A126" s="477"/>
      <c r="B126" s="372"/>
      <c r="C126" s="72"/>
      <c r="D126" s="227"/>
      <c r="E126" s="227"/>
      <c r="F126" s="227"/>
      <c r="G126" s="227"/>
      <c r="H126" s="227"/>
      <c r="I126" s="227"/>
      <c r="J126" s="227"/>
      <c r="K126" s="227"/>
      <c r="L126" s="227"/>
      <c r="M126" s="227"/>
      <c r="N126" s="227"/>
      <c r="O126" s="227"/>
      <c r="P126" s="227"/>
      <c r="Q126" s="373"/>
      <c r="R126" s="477"/>
      <c r="S126" s="477"/>
      <c r="T126" s="477"/>
      <c r="U126" s="477"/>
      <c r="W126" s="398"/>
      <c r="X126" s="401">
        <v>23</v>
      </c>
      <c r="Y126" s="548"/>
      <c r="Z126" s="548"/>
      <c r="AA126" s="548"/>
      <c r="AB126" s="548"/>
      <c r="AC126" s="548"/>
      <c r="AD126" s="548"/>
      <c r="AE126" s="548"/>
      <c r="AF126" s="548"/>
      <c r="AG126" s="548"/>
      <c r="AH126" s="548"/>
      <c r="AI126" s="548"/>
      <c r="AJ126" s="548"/>
      <c r="AK126" s="548"/>
      <c r="AL126" s="548"/>
      <c r="AM126" s="548"/>
      <c r="AN126" s="548"/>
      <c r="AO126" s="548"/>
      <c r="AP126" s="548"/>
      <c r="AQ126" s="548"/>
      <c r="AR126" s="548"/>
      <c r="AS126" s="548"/>
      <c r="AT126" s="548"/>
      <c r="AU126" s="548"/>
      <c r="AV126" s="548"/>
      <c r="AW126" s="548"/>
      <c r="AX126" s="548"/>
      <c r="AY126" s="548"/>
      <c r="AZ126" s="548"/>
      <c r="BA126" s="548"/>
      <c r="BB126" s="548"/>
      <c r="BC126" s="141"/>
      <c r="BD126" s="857" t="str">
        <f t="shared" si="45"/>
        <v/>
      </c>
      <c r="BE126" s="858"/>
      <c r="BF126" s="436">
        <f t="shared" si="49"/>
        <v>0</v>
      </c>
      <c r="BG126" s="436">
        <f t="shared" si="50"/>
        <v>0</v>
      </c>
      <c r="BH126" s="439">
        <f t="shared" si="51"/>
        <v>0</v>
      </c>
      <c r="BI126" s="449">
        <f t="shared" si="52"/>
        <v>0</v>
      </c>
    </row>
    <row r="127" spans="1:61" s="121" customFormat="1" ht="15" customHeight="1" x14ac:dyDescent="0.25">
      <c r="A127" s="477"/>
      <c r="B127" s="372"/>
      <c r="C127" s="73" t="s">
        <v>76</v>
      </c>
      <c r="D127" s="227"/>
      <c r="E127" s="227"/>
      <c r="F127" s="227"/>
      <c r="G127" s="227"/>
      <c r="H127" s="227"/>
      <c r="I127" s="227"/>
      <c r="J127" s="227"/>
      <c r="K127" s="227"/>
      <c r="L127" s="227"/>
      <c r="M127" s="227"/>
      <c r="N127" s="227"/>
      <c r="O127" s="227"/>
      <c r="P127" s="227"/>
      <c r="Q127" s="373"/>
      <c r="R127" s="477"/>
      <c r="S127" s="477"/>
      <c r="T127" s="477"/>
      <c r="U127" s="477"/>
      <c r="W127" s="398"/>
      <c r="X127" s="402">
        <v>24</v>
      </c>
      <c r="Y127" s="549"/>
      <c r="Z127" s="549"/>
      <c r="AA127" s="549"/>
      <c r="AB127" s="549"/>
      <c r="AC127" s="549"/>
      <c r="AD127" s="549"/>
      <c r="AE127" s="549"/>
      <c r="AF127" s="549"/>
      <c r="AG127" s="549"/>
      <c r="AH127" s="549"/>
      <c r="AI127" s="549"/>
      <c r="AJ127" s="549"/>
      <c r="AK127" s="549"/>
      <c r="AL127" s="549"/>
      <c r="AM127" s="549"/>
      <c r="AN127" s="549"/>
      <c r="AO127" s="549"/>
      <c r="AP127" s="549"/>
      <c r="AQ127" s="549"/>
      <c r="AR127" s="549"/>
      <c r="AS127" s="549"/>
      <c r="AT127" s="549"/>
      <c r="AU127" s="549"/>
      <c r="AV127" s="549"/>
      <c r="AW127" s="549"/>
      <c r="AX127" s="549"/>
      <c r="AY127" s="549"/>
      <c r="AZ127" s="549"/>
      <c r="BA127" s="549"/>
      <c r="BB127" s="549"/>
      <c r="BC127" s="141"/>
      <c r="BD127" s="861" t="str">
        <f t="shared" si="45"/>
        <v/>
      </c>
      <c r="BE127" s="862"/>
      <c r="BF127" s="437">
        <f>SUM($Y127:$BC127)</f>
        <v>0</v>
      </c>
      <c r="BG127" s="437">
        <v>0</v>
      </c>
      <c r="BH127" s="440">
        <f t="shared" ref="BH127" si="53">IFERROR(SUM(Y127:BC127)/COUNT(Y127:BC127),0)</f>
        <v>0</v>
      </c>
      <c r="BI127" s="450">
        <v>0</v>
      </c>
    </row>
    <row r="128" spans="1:61" s="121" customFormat="1" ht="15" customHeight="1" thickBot="1" x14ac:dyDescent="0.3">
      <c r="A128" s="477"/>
      <c r="B128" s="54"/>
      <c r="C128" s="56"/>
      <c r="D128" s="56"/>
      <c r="E128" s="56"/>
      <c r="F128" s="56"/>
      <c r="G128" s="56"/>
      <c r="H128" s="56"/>
      <c r="I128" s="56"/>
      <c r="J128" s="625"/>
      <c r="K128" s="625"/>
      <c r="L128" s="625"/>
      <c r="M128" s="625"/>
      <c r="N128" s="625"/>
      <c r="O128" s="625"/>
      <c r="P128" s="625"/>
      <c r="Q128" s="57"/>
      <c r="R128" s="477"/>
      <c r="S128" s="477"/>
      <c r="T128" s="477"/>
      <c r="U128" s="477"/>
      <c r="W128" s="398"/>
      <c r="X128" s="403"/>
      <c r="Y128" s="141"/>
      <c r="Z128" s="141"/>
      <c r="AA128" s="141"/>
      <c r="AB128" s="141"/>
      <c r="AC128" s="141"/>
      <c r="AD128" s="141"/>
      <c r="AE128" s="141"/>
      <c r="AF128" s="141"/>
      <c r="AG128" s="141"/>
      <c r="AH128" s="141"/>
      <c r="AI128" s="141"/>
      <c r="AJ128" s="141"/>
      <c r="AK128" s="141"/>
      <c r="AL128" s="141"/>
      <c r="AM128" s="141"/>
      <c r="AN128" s="141"/>
      <c r="AO128" s="302"/>
      <c r="AP128" s="302"/>
      <c r="AQ128" s="302"/>
      <c r="AR128" s="302"/>
      <c r="AS128" s="302"/>
      <c r="AT128" s="302"/>
      <c r="AU128" s="302"/>
      <c r="AV128" s="302"/>
      <c r="AW128" s="302"/>
      <c r="AX128" s="302"/>
      <c r="AY128" s="302"/>
      <c r="AZ128" s="302"/>
      <c r="BA128" s="302"/>
      <c r="BB128" s="302"/>
      <c r="BC128" s="141"/>
      <c r="BD128" s="302"/>
      <c r="BE128" s="302"/>
      <c r="BF128" s="437">
        <f>SUM(BF104:BF127)</f>
        <v>0</v>
      </c>
      <c r="BG128" s="437">
        <f>SUM(BG111:BG126)</f>
        <v>0</v>
      </c>
      <c r="BH128" s="442"/>
      <c r="BI128" s="452"/>
    </row>
    <row r="129" spans="1:61" s="370" customFormat="1" ht="15" customHeight="1" x14ac:dyDescent="0.25">
      <c r="A129" s="477"/>
      <c r="B129" s="372"/>
      <c r="C129" s="227"/>
      <c r="D129" s="227"/>
      <c r="E129" s="227"/>
      <c r="F129" s="227"/>
      <c r="G129" s="227"/>
      <c r="H129" s="227"/>
      <c r="I129" s="227"/>
      <c r="J129" s="624"/>
      <c r="K129" s="627"/>
      <c r="L129" s="627"/>
      <c r="M129" s="627"/>
      <c r="N129" s="627"/>
      <c r="O129" s="627"/>
      <c r="P129" s="627"/>
      <c r="Q129" s="373"/>
      <c r="R129" s="477"/>
      <c r="S129" s="477"/>
      <c r="T129" s="477"/>
      <c r="U129" s="477"/>
      <c r="W129" s="404"/>
      <c r="X129" s="405"/>
      <c r="Y129" s="406"/>
      <c r="Z129" s="406"/>
      <c r="AA129" s="406"/>
      <c r="AB129" s="406"/>
      <c r="AC129" s="406"/>
      <c r="AD129" s="406"/>
      <c r="AE129" s="406"/>
      <c r="AF129" s="406"/>
      <c r="AG129" s="406"/>
      <c r="AH129" s="406"/>
      <c r="AI129" s="406"/>
      <c r="AJ129" s="406"/>
      <c r="AK129" s="406"/>
      <c r="AL129" s="406"/>
      <c r="AM129" s="406"/>
      <c r="AN129" s="406"/>
      <c r="AO129" s="406"/>
      <c r="AP129" s="406"/>
      <c r="AQ129" s="406"/>
      <c r="AR129" s="406"/>
      <c r="AS129" s="406"/>
      <c r="AT129" s="406"/>
      <c r="AU129" s="406"/>
      <c r="AV129" s="406"/>
      <c r="AW129" s="406"/>
      <c r="AX129" s="406"/>
      <c r="AY129" s="406"/>
      <c r="AZ129" s="406"/>
      <c r="BA129" s="406"/>
      <c r="BB129" s="406"/>
      <c r="BC129" s="406"/>
      <c r="BD129" s="406"/>
      <c r="BE129" s="406"/>
      <c r="BF129" s="455"/>
      <c r="BG129" s="343"/>
      <c r="BH129" s="343"/>
      <c r="BI129" s="456"/>
    </row>
    <row r="130" spans="1:61" s="121" customFormat="1" ht="15.75" customHeight="1" x14ac:dyDescent="0.25">
      <c r="A130" s="477"/>
      <c r="B130" s="372"/>
      <c r="C130" s="227"/>
      <c r="D130" s="227"/>
      <c r="E130" s="227"/>
      <c r="F130" s="227"/>
      <c r="G130" s="227"/>
      <c r="H130" s="227"/>
      <c r="I130" s="227"/>
      <c r="J130" s="624"/>
      <c r="K130" s="627"/>
      <c r="L130" s="627"/>
      <c r="M130" s="627"/>
      <c r="N130" s="627"/>
      <c r="O130" s="627"/>
      <c r="P130" s="627"/>
      <c r="Q130" s="373"/>
      <c r="R130" s="477"/>
      <c r="S130" s="477"/>
      <c r="T130" s="477"/>
      <c r="U130" s="477"/>
      <c r="W130" s="457"/>
      <c r="X130" s="410"/>
      <c r="Y130" s="410"/>
      <c r="Z130" s="410"/>
      <c r="AA130" s="410"/>
      <c r="AB130" s="410"/>
      <c r="AC130" s="410"/>
      <c r="AD130" s="410"/>
      <c r="AE130" s="410"/>
      <c r="AF130" s="410"/>
      <c r="AG130" s="410"/>
      <c r="AH130" s="410"/>
      <c r="AI130" s="410"/>
      <c r="AJ130" s="410"/>
      <c r="AK130" s="410"/>
      <c r="AL130" s="410"/>
      <c r="AM130" s="410"/>
      <c r="AN130" s="410"/>
      <c r="AO130" s="410"/>
      <c r="AP130" s="410"/>
      <c r="AQ130" s="410"/>
      <c r="AR130" s="410"/>
      <c r="AS130" s="410"/>
      <c r="AT130" s="410"/>
      <c r="AU130" s="410"/>
      <c r="AV130" s="410"/>
      <c r="AW130" s="410"/>
      <c r="AX130" s="410"/>
      <c r="AY130" s="410"/>
      <c r="AZ130" s="410"/>
      <c r="BA130" s="410"/>
      <c r="BB130" s="410"/>
      <c r="BC130" s="410"/>
      <c r="BD130" s="411"/>
      <c r="BE130" s="411"/>
      <c r="BF130" s="302"/>
      <c r="BG130" s="302"/>
      <c r="BH130" s="302"/>
      <c r="BI130" s="395"/>
    </row>
    <row r="131" spans="1:61" ht="15" customHeight="1" x14ac:dyDescent="0.25">
      <c r="A131" s="477"/>
      <c r="B131" s="372"/>
      <c r="C131" s="227"/>
      <c r="D131" s="227"/>
      <c r="E131" s="227"/>
      <c r="F131" s="227"/>
      <c r="G131" s="227"/>
      <c r="H131" s="227"/>
      <c r="I131" s="227"/>
      <c r="J131" s="624"/>
      <c r="K131" s="627"/>
      <c r="L131" s="627"/>
      <c r="M131" s="627"/>
      <c r="N131" s="627"/>
      <c r="O131" s="627"/>
      <c r="P131" s="627"/>
      <c r="Q131" s="373"/>
      <c r="R131" s="477"/>
      <c r="S131" s="477"/>
      <c r="T131" s="477"/>
      <c r="U131" s="477"/>
      <c r="W131" s="398" t="s">
        <v>225</v>
      </c>
      <c r="X131" s="141"/>
      <c r="Y131" s="141"/>
      <c r="Z131" s="141"/>
      <c r="AA131" s="141"/>
      <c r="AB131" s="141"/>
      <c r="AC131" s="141"/>
      <c r="AD131" s="141"/>
      <c r="AE131" s="141"/>
      <c r="AF131" s="141"/>
      <c r="AG131" s="141"/>
      <c r="AH131" s="141"/>
      <c r="AI131" s="141"/>
      <c r="AJ131" s="141"/>
      <c r="AK131" s="141"/>
      <c r="AL131" s="141"/>
      <c r="AM131" s="141"/>
      <c r="AN131" s="141"/>
      <c r="AO131" s="141"/>
      <c r="AP131" s="141"/>
      <c r="AQ131" s="141"/>
      <c r="AR131" s="141"/>
      <c r="AS131" s="141"/>
      <c r="AT131" s="141"/>
      <c r="AU131" s="141"/>
      <c r="AV131" s="141"/>
      <c r="AW131" s="141"/>
      <c r="AX131" s="141"/>
      <c r="AY131" s="141"/>
      <c r="AZ131" s="141"/>
      <c r="BA131" s="141"/>
      <c r="BB131" s="141"/>
      <c r="BC131" s="141"/>
      <c r="BD131" s="302"/>
      <c r="BE131" s="302"/>
      <c r="BF131" s="302"/>
      <c r="BG131" s="302"/>
      <c r="BH131" s="302"/>
      <c r="BI131" s="395"/>
    </row>
    <row r="132" spans="1:61" ht="15.75" x14ac:dyDescent="0.25">
      <c r="A132" s="477"/>
      <c r="B132" s="372"/>
      <c r="C132" s="227"/>
      <c r="D132" s="227"/>
      <c r="E132" s="227"/>
      <c r="F132" s="227"/>
      <c r="G132" s="227"/>
      <c r="H132" s="227"/>
      <c r="I132" s="227"/>
      <c r="J132" s="624"/>
      <c r="K132" s="627"/>
      <c r="L132" s="627"/>
      <c r="M132" s="627"/>
      <c r="N132" s="627"/>
      <c r="O132" s="627"/>
      <c r="P132" s="627"/>
      <c r="Q132" s="373"/>
      <c r="R132" s="477"/>
      <c r="S132" s="477"/>
      <c r="T132" s="477"/>
      <c r="U132" s="477"/>
      <c r="W132" s="398"/>
      <c r="X132" s="141"/>
      <c r="Y132" s="141"/>
      <c r="Z132" s="141"/>
      <c r="AA132" s="141"/>
      <c r="AB132" s="141"/>
      <c r="AC132" s="141"/>
      <c r="AD132" s="141"/>
      <c r="AE132" s="141"/>
      <c r="AF132" s="141"/>
      <c r="AG132" s="141"/>
      <c r="AH132" s="141"/>
      <c r="AI132" s="141"/>
      <c r="AJ132" s="141"/>
      <c r="AK132" s="141"/>
      <c r="AL132" s="141"/>
      <c r="AM132" s="141"/>
      <c r="AN132" s="141"/>
      <c r="AO132" s="141"/>
      <c r="AP132" s="141"/>
      <c r="AQ132" s="141"/>
      <c r="AR132" s="141"/>
      <c r="AS132" s="141"/>
      <c r="AT132" s="141"/>
      <c r="AU132" s="141"/>
      <c r="AV132" s="141"/>
      <c r="AW132" s="141"/>
      <c r="AX132" s="141"/>
      <c r="AY132" s="141"/>
      <c r="AZ132" s="141"/>
      <c r="BA132" s="141"/>
      <c r="BB132" s="141"/>
      <c r="BC132" s="141"/>
      <c r="BD132" s="302"/>
      <c r="BE132" s="302"/>
      <c r="BF132" s="445"/>
      <c r="BG132" s="302"/>
      <c r="BH132" s="302"/>
      <c r="BI132" s="395"/>
    </row>
    <row r="133" spans="1:61" ht="15.75" x14ac:dyDescent="0.25">
      <c r="A133" s="477"/>
      <c r="B133" s="372"/>
      <c r="C133" s="227"/>
      <c r="D133" s="227"/>
      <c r="E133" s="227"/>
      <c r="F133" s="227"/>
      <c r="G133" s="227"/>
      <c r="H133" s="227"/>
      <c r="I133" s="227"/>
      <c r="J133" s="624"/>
      <c r="K133" s="627"/>
      <c r="L133" s="627"/>
      <c r="M133" s="627"/>
      <c r="N133" s="627"/>
      <c r="O133" s="627"/>
      <c r="P133" s="627"/>
      <c r="Q133" s="373"/>
      <c r="R133" s="477"/>
      <c r="S133" s="477"/>
      <c r="T133" s="477"/>
      <c r="U133" s="477"/>
      <c r="W133" s="398"/>
      <c r="X133" s="399" t="s">
        <v>57</v>
      </c>
      <c r="Y133" s="400">
        <v>1</v>
      </c>
      <c r="Z133" s="400">
        <v>2</v>
      </c>
      <c r="AA133" s="400">
        <v>3</v>
      </c>
      <c r="AB133" s="400">
        <v>4</v>
      </c>
      <c r="AC133" s="400">
        <v>5</v>
      </c>
      <c r="AD133" s="400">
        <v>6</v>
      </c>
      <c r="AE133" s="400">
        <v>7</v>
      </c>
      <c r="AF133" s="400">
        <v>8</v>
      </c>
      <c r="AG133" s="400">
        <v>9</v>
      </c>
      <c r="AH133" s="400">
        <v>10</v>
      </c>
      <c r="AI133" s="400">
        <v>11</v>
      </c>
      <c r="AJ133" s="400">
        <v>12</v>
      </c>
      <c r="AK133" s="400">
        <v>13</v>
      </c>
      <c r="AL133" s="400">
        <v>14</v>
      </c>
      <c r="AM133" s="400">
        <v>15</v>
      </c>
      <c r="AN133" s="400">
        <v>16</v>
      </c>
      <c r="AO133" s="400">
        <v>17</v>
      </c>
      <c r="AP133" s="400">
        <v>18</v>
      </c>
      <c r="AQ133" s="400">
        <v>19</v>
      </c>
      <c r="AR133" s="400">
        <v>20</v>
      </c>
      <c r="AS133" s="400">
        <v>21</v>
      </c>
      <c r="AT133" s="400">
        <v>22</v>
      </c>
      <c r="AU133" s="400">
        <v>23</v>
      </c>
      <c r="AV133" s="400">
        <v>24</v>
      </c>
      <c r="AW133" s="400">
        <v>25</v>
      </c>
      <c r="AX133" s="400">
        <v>26</v>
      </c>
      <c r="AY133" s="400">
        <v>27</v>
      </c>
      <c r="AZ133" s="400">
        <v>28</v>
      </c>
      <c r="BA133" s="400">
        <v>29</v>
      </c>
      <c r="BB133" s="400">
        <v>30</v>
      </c>
      <c r="BC133" s="400">
        <v>31</v>
      </c>
      <c r="BD133" s="863" t="s">
        <v>215</v>
      </c>
      <c r="BE133" s="864"/>
      <c r="BF133" s="434" t="s">
        <v>250</v>
      </c>
      <c r="BG133" s="434" t="s">
        <v>251</v>
      </c>
      <c r="BH133" s="434" t="s">
        <v>250</v>
      </c>
      <c r="BI133" s="447" t="s">
        <v>251</v>
      </c>
    </row>
    <row r="134" spans="1:61" ht="15.75" x14ac:dyDescent="0.25">
      <c r="A134" s="477"/>
      <c r="B134" s="372"/>
      <c r="C134" s="227"/>
      <c r="D134" s="227"/>
      <c r="E134" s="227"/>
      <c r="F134" s="227"/>
      <c r="G134" s="227"/>
      <c r="H134" s="227"/>
      <c r="I134" s="227"/>
      <c r="J134" s="624"/>
      <c r="K134" s="627"/>
      <c r="L134" s="627"/>
      <c r="M134" s="627"/>
      <c r="N134" s="627"/>
      <c r="O134" s="627"/>
      <c r="P134" s="627"/>
      <c r="Q134" s="373"/>
      <c r="R134" s="477"/>
      <c r="S134" s="477"/>
      <c r="T134" s="477"/>
      <c r="U134" s="477"/>
      <c r="W134" s="398"/>
      <c r="X134" s="399"/>
      <c r="Y134" s="400" t="str">
        <f t="shared" ref="Y134:AE134" si="54">VLOOKUP(WEEKDAY(CONCATENATE("5","/",Y133,"/",$AE$6)),$BX$11:$BY$17,2,FALSE)</f>
        <v>Mon</v>
      </c>
      <c r="Z134" s="400" t="str">
        <f t="shared" si="54"/>
        <v>Tues</v>
      </c>
      <c r="AA134" s="400" t="str">
        <f t="shared" si="54"/>
        <v>Wed</v>
      </c>
      <c r="AB134" s="400" t="str">
        <f t="shared" si="54"/>
        <v>Thur</v>
      </c>
      <c r="AC134" s="400" t="str">
        <f t="shared" si="54"/>
        <v>Fri</v>
      </c>
      <c r="AD134" s="400" t="str">
        <f t="shared" si="54"/>
        <v>Sat</v>
      </c>
      <c r="AE134" s="400" t="str">
        <f t="shared" si="54"/>
        <v>Sun</v>
      </c>
      <c r="AF134" s="400" t="str">
        <f>Y134</f>
        <v>Mon</v>
      </c>
      <c r="AG134" s="400" t="str">
        <f t="shared" ref="AG134:BC134" si="55">Z134</f>
        <v>Tues</v>
      </c>
      <c r="AH134" s="400" t="str">
        <f t="shared" si="55"/>
        <v>Wed</v>
      </c>
      <c r="AI134" s="400" t="str">
        <f t="shared" si="55"/>
        <v>Thur</v>
      </c>
      <c r="AJ134" s="400" t="str">
        <f t="shared" si="55"/>
        <v>Fri</v>
      </c>
      <c r="AK134" s="400" t="str">
        <f t="shared" si="55"/>
        <v>Sat</v>
      </c>
      <c r="AL134" s="400" t="str">
        <f t="shared" si="55"/>
        <v>Sun</v>
      </c>
      <c r="AM134" s="400" t="str">
        <f t="shared" si="55"/>
        <v>Mon</v>
      </c>
      <c r="AN134" s="400" t="str">
        <f t="shared" si="55"/>
        <v>Tues</v>
      </c>
      <c r="AO134" s="400" t="str">
        <f t="shared" si="55"/>
        <v>Wed</v>
      </c>
      <c r="AP134" s="400" t="str">
        <f t="shared" si="55"/>
        <v>Thur</v>
      </c>
      <c r="AQ134" s="400" t="str">
        <f t="shared" si="55"/>
        <v>Fri</v>
      </c>
      <c r="AR134" s="400" t="str">
        <f t="shared" si="55"/>
        <v>Sat</v>
      </c>
      <c r="AS134" s="400" t="str">
        <f t="shared" si="55"/>
        <v>Sun</v>
      </c>
      <c r="AT134" s="400" t="str">
        <f t="shared" si="55"/>
        <v>Mon</v>
      </c>
      <c r="AU134" s="400" t="str">
        <f t="shared" si="55"/>
        <v>Tues</v>
      </c>
      <c r="AV134" s="400" t="str">
        <f t="shared" si="55"/>
        <v>Wed</v>
      </c>
      <c r="AW134" s="400" t="str">
        <f t="shared" si="55"/>
        <v>Thur</v>
      </c>
      <c r="AX134" s="400" t="str">
        <f t="shared" si="55"/>
        <v>Fri</v>
      </c>
      <c r="AY134" s="400" t="str">
        <f t="shared" si="55"/>
        <v>Sat</v>
      </c>
      <c r="AZ134" s="400" t="str">
        <f t="shared" si="55"/>
        <v>Sun</v>
      </c>
      <c r="BA134" s="400" t="str">
        <f t="shared" si="55"/>
        <v>Mon</v>
      </c>
      <c r="BB134" s="400" t="str">
        <f t="shared" si="55"/>
        <v>Tues</v>
      </c>
      <c r="BC134" s="400" t="str">
        <f t="shared" si="55"/>
        <v>Wed</v>
      </c>
      <c r="BD134" s="863" t="s">
        <v>221</v>
      </c>
      <c r="BE134" s="864"/>
      <c r="BF134" s="434" t="s">
        <v>244</v>
      </c>
      <c r="BG134" s="434" t="s">
        <v>244</v>
      </c>
      <c r="BH134" s="434" t="s">
        <v>221</v>
      </c>
      <c r="BI134" s="447" t="s">
        <v>221</v>
      </c>
    </row>
    <row r="135" spans="1:61" ht="15.75" x14ac:dyDescent="0.25">
      <c r="A135" s="477"/>
      <c r="B135" s="372"/>
      <c r="C135" s="227"/>
      <c r="D135" s="227"/>
      <c r="E135" s="227"/>
      <c r="F135" s="227"/>
      <c r="G135" s="227"/>
      <c r="H135" s="227"/>
      <c r="I135" s="227"/>
      <c r="J135" s="624"/>
      <c r="K135" s="627"/>
      <c r="L135" s="627"/>
      <c r="M135" s="627"/>
      <c r="N135" s="627"/>
      <c r="O135" s="627"/>
      <c r="P135" s="627"/>
      <c r="Q135" s="373"/>
      <c r="R135" s="477"/>
      <c r="S135" s="477"/>
      <c r="T135" s="477"/>
      <c r="U135" s="477"/>
      <c r="W135" s="398"/>
      <c r="X135" s="401">
        <v>1</v>
      </c>
      <c r="Y135" s="548"/>
      <c r="Z135" s="548"/>
      <c r="AA135" s="548"/>
      <c r="AB135" s="548"/>
      <c r="AC135" s="548"/>
      <c r="AD135" s="548"/>
      <c r="AE135" s="548"/>
      <c r="AF135" s="548"/>
      <c r="AG135" s="548"/>
      <c r="AH135" s="548"/>
      <c r="AI135" s="548"/>
      <c r="AJ135" s="548"/>
      <c r="AK135" s="548"/>
      <c r="AL135" s="548"/>
      <c r="AM135" s="548"/>
      <c r="AN135" s="548"/>
      <c r="AO135" s="548"/>
      <c r="AP135" s="548"/>
      <c r="AQ135" s="548"/>
      <c r="AR135" s="548"/>
      <c r="AS135" s="548"/>
      <c r="AT135" s="548"/>
      <c r="AU135" s="548"/>
      <c r="AV135" s="548"/>
      <c r="AW135" s="548"/>
      <c r="AX135" s="548"/>
      <c r="AY135" s="548"/>
      <c r="AZ135" s="548"/>
      <c r="BA135" s="548"/>
      <c r="BB135" s="548"/>
      <c r="BC135" s="548"/>
      <c r="BD135" s="857" t="str">
        <f>IFERROR(AVERAGE(Y135:BC135),"")</f>
        <v/>
      </c>
      <c r="BE135" s="858"/>
      <c r="BF135" s="435">
        <f>SUM($Y135:$BC135)</f>
        <v>0</v>
      </c>
      <c r="BG135" s="435">
        <v>0</v>
      </c>
      <c r="BH135" s="438">
        <f>IFERROR(SUM(Y135:BC135)/COUNT(Y135:BC135),0)</f>
        <v>0</v>
      </c>
      <c r="BI135" s="448">
        <v>0</v>
      </c>
    </row>
    <row r="136" spans="1:61" ht="15.75" x14ac:dyDescent="0.25">
      <c r="A136" s="477"/>
      <c r="B136" s="372"/>
      <c r="C136" s="227"/>
      <c r="D136" s="227"/>
      <c r="E136" s="227"/>
      <c r="F136" s="227"/>
      <c r="G136" s="227"/>
      <c r="H136" s="227"/>
      <c r="I136" s="227"/>
      <c r="J136" s="624"/>
      <c r="K136" s="627"/>
      <c r="L136" s="627"/>
      <c r="M136" s="627"/>
      <c r="N136" s="627"/>
      <c r="O136" s="627"/>
      <c r="P136" s="627"/>
      <c r="Q136" s="373"/>
      <c r="R136" s="477"/>
      <c r="S136" s="477"/>
      <c r="T136" s="477"/>
      <c r="U136" s="477"/>
      <c r="W136" s="398"/>
      <c r="X136" s="401">
        <v>2</v>
      </c>
      <c r="Y136" s="548"/>
      <c r="Z136" s="548"/>
      <c r="AA136" s="548"/>
      <c r="AB136" s="548"/>
      <c r="AC136" s="548"/>
      <c r="AD136" s="548"/>
      <c r="AE136" s="548"/>
      <c r="AF136" s="548"/>
      <c r="AG136" s="548"/>
      <c r="AH136" s="548"/>
      <c r="AI136" s="548"/>
      <c r="AJ136" s="548"/>
      <c r="AK136" s="548"/>
      <c r="AL136" s="548"/>
      <c r="AM136" s="548"/>
      <c r="AN136" s="548"/>
      <c r="AO136" s="548"/>
      <c r="AP136" s="548"/>
      <c r="AQ136" s="548"/>
      <c r="AR136" s="548"/>
      <c r="AS136" s="548"/>
      <c r="AT136" s="548"/>
      <c r="AU136" s="548"/>
      <c r="AV136" s="548"/>
      <c r="AW136" s="548"/>
      <c r="AX136" s="548"/>
      <c r="AY136" s="548"/>
      <c r="AZ136" s="548"/>
      <c r="BA136" s="548"/>
      <c r="BB136" s="548"/>
      <c r="BC136" s="548"/>
      <c r="BD136" s="857" t="str">
        <f t="shared" ref="BD136:BD147" si="56">IFERROR(AVERAGE(Y136:BC136),"")</f>
        <v/>
      </c>
      <c r="BE136" s="858"/>
      <c r="BF136" s="436">
        <f t="shared" ref="BF136:BF141" si="57">SUM($Y136:$BC136)</f>
        <v>0</v>
      </c>
      <c r="BG136" s="436">
        <v>0</v>
      </c>
      <c r="BH136" s="439">
        <f t="shared" ref="BH136:BH141" si="58">IFERROR(SUM(Y136:BC136)/COUNT(Y136:BC136),0)</f>
        <v>0</v>
      </c>
      <c r="BI136" s="449">
        <v>0</v>
      </c>
    </row>
    <row r="137" spans="1:61" ht="15.75" x14ac:dyDescent="0.25">
      <c r="A137" s="477"/>
      <c r="B137" s="372"/>
      <c r="C137" s="227"/>
      <c r="D137" s="227"/>
      <c r="E137" s="227"/>
      <c r="F137" s="227"/>
      <c r="G137" s="227"/>
      <c r="H137" s="227"/>
      <c r="I137" s="227"/>
      <c r="J137" s="624"/>
      <c r="K137" s="627"/>
      <c r="L137" s="627"/>
      <c r="M137" s="627"/>
      <c r="N137" s="627"/>
      <c r="O137" s="627"/>
      <c r="P137" s="627"/>
      <c r="Q137" s="373"/>
      <c r="R137" s="477"/>
      <c r="S137" s="477"/>
      <c r="T137" s="477"/>
      <c r="U137" s="477"/>
      <c r="W137" s="398"/>
      <c r="X137" s="401">
        <v>3</v>
      </c>
      <c r="Y137" s="548"/>
      <c r="Z137" s="548"/>
      <c r="AA137" s="548"/>
      <c r="AB137" s="548"/>
      <c r="AC137" s="548"/>
      <c r="AD137" s="548"/>
      <c r="AE137" s="548"/>
      <c r="AF137" s="548"/>
      <c r="AG137" s="548"/>
      <c r="AH137" s="548"/>
      <c r="AI137" s="548"/>
      <c r="AJ137" s="548"/>
      <c r="AK137" s="548"/>
      <c r="AL137" s="548"/>
      <c r="AM137" s="548"/>
      <c r="AN137" s="548"/>
      <c r="AO137" s="548"/>
      <c r="AP137" s="548"/>
      <c r="AQ137" s="548"/>
      <c r="AR137" s="548"/>
      <c r="AS137" s="548"/>
      <c r="AT137" s="548"/>
      <c r="AU137" s="548"/>
      <c r="AV137" s="548"/>
      <c r="AW137" s="548"/>
      <c r="AX137" s="548"/>
      <c r="AY137" s="548"/>
      <c r="AZ137" s="548"/>
      <c r="BA137" s="548"/>
      <c r="BB137" s="548"/>
      <c r="BC137" s="548"/>
      <c r="BD137" s="857" t="str">
        <f t="shared" si="56"/>
        <v/>
      </c>
      <c r="BE137" s="858"/>
      <c r="BF137" s="436">
        <f t="shared" si="57"/>
        <v>0</v>
      </c>
      <c r="BG137" s="436">
        <v>0</v>
      </c>
      <c r="BH137" s="439">
        <f t="shared" si="58"/>
        <v>0</v>
      </c>
      <c r="BI137" s="449">
        <v>0</v>
      </c>
    </row>
    <row r="138" spans="1:61" ht="15.75" x14ac:dyDescent="0.25">
      <c r="A138" s="477"/>
      <c r="B138" s="372"/>
      <c r="C138" s="227"/>
      <c r="D138" s="227"/>
      <c r="E138" s="227"/>
      <c r="F138" s="227"/>
      <c r="G138" s="227"/>
      <c r="H138" s="227"/>
      <c r="I138" s="227"/>
      <c r="J138" s="624"/>
      <c r="K138" s="627"/>
      <c r="L138" s="627"/>
      <c r="M138" s="627"/>
      <c r="N138" s="627"/>
      <c r="O138" s="627"/>
      <c r="P138" s="627"/>
      <c r="Q138" s="373"/>
      <c r="R138" s="477"/>
      <c r="S138" s="477"/>
      <c r="T138" s="477"/>
      <c r="U138" s="477"/>
      <c r="W138" s="398"/>
      <c r="X138" s="401">
        <v>4</v>
      </c>
      <c r="Y138" s="548"/>
      <c r="Z138" s="548"/>
      <c r="AA138" s="548"/>
      <c r="AB138" s="548"/>
      <c r="AC138" s="548"/>
      <c r="AD138" s="548"/>
      <c r="AE138" s="548"/>
      <c r="AF138" s="548"/>
      <c r="AG138" s="548"/>
      <c r="AH138" s="548"/>
      <c r="AI138" s="548"/>
      <c r="AJ138" s="548"/>
      <c r="AK138" s="548"/>
      <c r="AL138" s="548"/>
      <c r="AM138" s="548"/>
      <c r="AN138" s="548"/>
      <c r="AO138" s="548"/>
      <c r="AP138" s="548"/>
      <c r="AQ138" s="548"/>
      <c r="AR138" s="548"/>
      <c r="AS138" s="548"/>
      <c r="AT138" s="548"/>
      <c r="AU138" s="548"/>
      <c r="AV138" s="548"/>
      <c r="AW138" s="548"/>
      <c r="AX138" s="548"/>
      <c r="AY138" s="548"/>
      <c r="AZ138" s="548"/>
      <c r="BA138" s="548"/>
      <c r="BB138" s="548"/>
      <c r="BC138" s="548"/>
      <c r="BD138" s="857" t="str">
        <f t="shared" si="56"/>
        <v/>
      </c>
      <c r="BE138" s="858"/>
      <c r="BF138" s="436">
        <f t="shared" si="57"/>
        <v>0</v>
      </c>
      <c r="BG138" s="436">
        <v>0</v>
      </c>
      <c r="BH138" s="439">
        <f t="shared" si="58"/>
        <v>0</v>
      </c>
      <c r="BI138" s="449">
        <v>0</v>
      </c>
    </row>
    <row r="139" spans="1:61" ht="15.75" x14ac:dyDescent="0.25">
      <c r="A139" s="477"/>
      <c r="B139" s="372"/>
      <c r="C139" s="227"/>
      <c r="D139" s="227"/>
      <c r="E139" s="227"/>
      <c r="F139" s="227"/>
      <c r="G139" s="227"/>
      <c r="H139" s="227"/>
      <c r="I139" s="227"/>
      <c r="J139" s="624"/>
      <c r="K139" s="627"/>
      <c r="L139" s="627"/>
      <c r="M139" s="627"/>
      <c r="N139" s="627"/>
      <c r="O139" s="627"/>
      <c r="P139" s="627"/>
      <c r="Q139" s="373"/>
      <c r="R139" s="477"/>
      <c r="S139" s="477"/>
      <c r="T139" s="477"/>
      <c r="U139" s="477"/>
      <c r="W139" s="398"/>
      <c r="X139" s="401">
        <v>5</v>
      </c>
      <c r="Y139" s="548"/>
      <c r="Z139" s="548"/>
      <c r="AA139" s="548"/>
      <c r="AB139" s="548"/>
      <c r="AC139" s="548"/>
      <c r="AD139" s="548"/>
      <c r="AE139" s="548"/>
      <c r="AF139" s="548"/>
      <c r="AG139" s="548"/>
      <c r="AH139" s="548"/>
      <c r="AI139" s="548"/>
      <c r="AJ139" s="548"/>
      <c r="AK139" s="548"/>
      <c r="AL139" s="548"/>
      <c r="AM139" s="548"/>
      <c r="AN139" s="548"/>
      <c r="AO139" s="548"/>
      <c r="AP139" s="548"/>
      <c r="AQ139" s="548"/>
      <c r="AR139" s="548"/>
      <c r="AS139" s="548"/>
      <c r="AT139" s="548"/>
      <c r="AU139" s="548"/>
      <c r="AV139" s="548"/>
      <c r="AW139" s="548"/>
      <c r="AX139" s="548"/>
      <c r="AY139" s="548"/>
      <c r="AZ139" s="548"/>
      <c r="BA139" s="548"/>
      <c r="BB139" s="548"/>
      <c r="BC139" s="548"/>
      <c r="BD139" s="857" t="str">
        <f t="shared" si="56"/>
        <v/>
      </c>
      <c r="BE139" s="858"/>
      <c r="BF139" s="436">
        <f t="shared" si="57"/>
        <v>0</v>
      </c>
      <c r="BG139" s="436">
        <v>0</v>
      </c>
      <c r="BH139" s="439">
        <f t="shared" si="58"/>
        <v>0</v>
      </c>
      <c r="BI139" s="449">
        <v>0</v>
      </c>
    </row>
    <row r="140" spans="1:61" ht="15.75" customHeight="1" thickBot="1" x14ac:dyDescent="0.3">
      <c r="A140" s="477"/>
      <c r="B140" s="54"/>
      <c r="C140" s="56"/>
      <c r="D140" s="56"/>
      <c r="E140" s="56"/>
      <c r="F140" s="56"/>
      <c r="G140" s="56"/>
      <c r="H140" s="56"/>
      <c r="I140" s="56"/>
      <c r="J140" s="625"/>
      <c r="K140" s="626"/>
      <c r="L140" s="626"/>
      <c r="M140" s="626"/>
      <c r="N140" s="626"/>
      <c r="O140" s="626"/>
      <c r="P140" s="626"/>
      <c r="Q140" s="57"/>
      <c r="R140" s="477"/>
      <c r="S140" s="477"/>
      <c r="T140" s="477"/>
      <c r="U140" s="477"/>
      <c r="W140" s="398"/>
      <c r="X140" s="401">
        <v>6</v>
      </c>
      <c r="Y140" s="548"/>
      <c r="Z140" s="548"/>
      <c r="AA140" s="548"/>
      <c r="AB140" s="548"/>
      <c r="AC140" s="548"/>
      <c r="AD140" s="548"/>
      <c r="AE140" s="548"/>
      <c r="AF140" s="548"/>
      <c r="AG140" s="548"/>
      <c r="AH140" s="548"/>
      <c r="AI140" s="548"/>
      <c r="AJ140" s="548"/>
      <c r="AK140" s="548"/>
      <c r="AL140" s="548"/>
      <c r="AM140" s="548"/>
      <c r="AN140" s="548"/>
      <c r="AO140" s="548"/>
      <c r="AP140" s="548"/>
      <c r="AQ140" s="548"/>
      <c r="AR140" s="548"/>
      <c r="AS140" s="548"/>
      <c r="AT140" s="548"/>
      <c r="AU140" s="548"/>
      <c r="AV140" s="548"/>
      <c r="AW140" s="548"/>
      <c r="AX140" s="548"/>
      <c r="AY140" s="548"/>
      <c r="AZ140" s="548"/>
      <c r="BA140" s="548"/>
      <c r="BB140" s="548"/>
      <c r="BC140" s="548"/>
      <c r="BD140" s="857" t="str">
        <f t="shared" si="56"/>
        <v/>
      </c>
      <c r="BE140" s="858"/>
      <c r="BF140" s="436">
        <f t="shared" si="57"/>
        <v>0</v>
      </c>
      <c r="BG140" s="436">
        <v>0</v>
      </c>
      <c r="BH140" s="439">
        <f t="shared" si="58"/>
        <v>0</v>
      </c>
      <c r="BI140" s="449">
        <v>0</v>
      </c>
    </row>
    <row r="141" spans="1:61" s="121" customFormat="1" ht="15.75" x14ac:dyDescent="0.25">
      <c r="A141" s="477"/>
      <c r="B141" s="214" t="str">
        <f>"Version: " &amp; Version</f>
        <v>Version: 09/04/2018</v>
      </c>
      <c r="C141" s="40"/>
      <c r="D141" s="40"/>
      <c r="E141" s="40"/>
      <c r="F141" s="40"/>
      <c r="G141" s="40"/>
      <c r="H141" s="40"/>
      <c r="I141" s="40"/>
      <c r="J141" s="215"/>
      <c r="K141" s="215"/>
      <c r="L141" s="215"/>
      <c r="M141" s="215"/>
      <c r="N141" s="215"/>
      <c r="O141" s="215"/>
      <c r="P141" s="215"/>
      <c r="Q141" s="216"/>
      <c r="R141" s="477"/>
      <c r="S141" s="477"/>
      <c r="T141" s="477"/>
      <c r="U141" s="477"/>
      <c r="W141" s="398"/>
      <c r="X141" s="401">
        <v>7</v>
      </c>
      <c r="Y141" s="548"/>
      <c r="Z141" s="548"/>
      <c r="AA141" s="548"/>
      <c r="AB141" s="548"/>
      <c r="AC141" s="548"/>
      <c r="AD141" s="548"/>
      <c r="AE141" s="548"/>
      <c r="AF141" s="548"/>
      <c r="AG141" s="548"/>
      <c r="AH141" s="548"/>
      <c r="AI141" s="548"/>
      <c r="AJ141" s="548"/>
      <c r="AK141" s="548"/>
      <c r="AL141" s="548"/>
      <c r="AM141" s="548"/>
      <c r="AN141" s="548"/>
      <c r="AO141" s="548"/>
      <c r="AP141" s="548"/>
      <c r="AQ141" s="548"/>
      <c r="AR141" s="548"/>
      <c r="AS141" s="548"/>
      <c r="AT141" s="548"/>
      <c r="AU141" s="548"/>
      <c r="AV141" s="548"/>
      <c r="AW141" s="548"/>
      <c r="AX141" s="548"/>
      <c r="AY141" s="548"/>
      <c r="AZ141" s="548"/>
      <c r="BA141" s="548"/>
      <c r="BB141" s="548"/>
      <c r="BC141" s="548"/>
      <c r="BD141" s="857" t="str">
        <f t="shared" si="56"/>
        <v/>
      </c>
      <c r="BE141" s="858"/>
      <c r="BF141" s="436">
        <f t="shared" si="57"/>
        <v>0</v>
      </c>
      <c r="BG141" s="436">
        <v>0</v>
      </c>
      <c r="BH141" s="439">
        <f t="shared" si="58"/>
        <v>0</v>
      </c>
      <c r="BI141" s="449">
        <v>0</v>
      </c>
    </row>
    <row r="142" spans="1:61" s="121" customFormat="1" ht="15.75" x14ac:dyDescent="0.25">
      <c r="A142" s="477"/>
      <c r="B142" s="776" t="s">
        <v>77</v>
      </c>
      <c r="C142" s="881"/>
      <c r="D142" s="881"/>
      <c r="E142" s="881"/>
      <c r="F142" s="881"/>
      <c r="G142" s="881"/>
      <c r="H142" s="881"/>
      <c r="I142" s="881"/>
      <c r="J142" s="881"/>
      <c r="K142" s="881"/>
      <c r="L142" s="881"/>
      <c r="M142" s="881"/>
      <c r="N142" s="881"/>
      <c r="O142" s="881"/>
      <c r="P142" s="881"/>
      <c r="Q142" s="778"/>
      <c r="R142" s="477"/>
      <c r="S142" s="477"/>
      <c r="T142" s="477"/>
      <c r="U142" s="477"/>
      <c r="W142" s="398"/>
      <c r="X142" s="401">
        <v>8</v>
      </c>
      <c r="Y142" s="548"/>
      <c r="Z142" s="548"/>
      <c r="AA142" s="548"/>
      <c r="AB142" s="548"/>
      <c r="AC142" s="548"/>
      <c r="AD142" s="548"/>
      <c r="AE142" s="548"/>
      <c r="AF142" s="548"/>
      <c r="AG142" s="548"/>
      <c r="AH142" s="548"/>
      <c r="AI142" s="548"/>
      <c r="AJ142" s="548"/>
      <c r="AK142" s="548"/>
      <c r="AL142" s="548"/>
      <c r="AM142" s="548"/>
      <c r="AN142" s="548"/>
      <c r="AO142" s="548"/>
      <c r="AP142" s="548"/>
      <c r="AQ142" s="548"/>
      <c r="AR142" s="548"/>
      <c r="AS142" s="548"/>
      <c r="AT142" s="548"/>
      <c r="AU142" s="548"/>
      <c r="AV142" s="548"/>
      <c r="AW142" s="548"/>
      <c r="AX142" s="548"/>
      <c r="AY142" s="548"/>
      <c r="AZ142" s="548"/>
      <c r="BA142" s="548"/>
      <c r="BB142" s="548"/>
      <c r="BC142" s="548"/>
      <c r="BD142" s="857" t="str">
        <f t="shared" si="56"/>
        <v/>
      </c>
      <c r="BE142" s="858"/>
      <c r="BF142" s="436">
        <f t="shared" ref="BF142:BF157" si="59">(SUMIF($Y$134:$BC$134,"Sat",$Y142:$BC142)+SUMIF($Y$134:$BC$134,"Sun",$Y142:$BC142))</f>
        <v>0</v>
      </c>
      <c r="BG142" s="436">
        <f t="shared" ref="BG142:BG157" si="60">(SUM($Y142:$BC142)-(SUMIF($Y$134:$BC$134,"Sat",$Y142:$BC142)+SUMIF($Y$134:$BC$134,"Sun",$Y142:$BC142)))</f>
        <v>0</v>
      </c>
      <c r="BH142" s="439">
        <f t="shared" ref="BH142:BH157" si="61">(SUMIF($Y$134:$BC$134,"Sat",$Y142:$BC142)+SUMIF($Y$134:$BC$134,"Sun",$Y142:$BC142))/(COUNTIF($Y$134:$BC$134,"Sat")+COUNTIF($Y$134:$BC$134,"Sun"))</f>
        <v>0</v>
      </c>
      <c r="BI142" s="449">
        <f t="shared" ref="BI142:BI157" si="62">(SUM($Y142:$BC142)-(SUMIF($Y$134:$BC$134,"Sat",$Y142:$BC142)+SUMIF($Y$134:$BC$134,"Sun",$Y142:$BC142)))/(COUNT(Y142:BC142)-(COUNTIF($Y$134:$BC$134,"Sat")+COUNTIF($Y$134:$BC$134,"Sun")))</f>
        <v>0</v>
      </c>
    </row>
    <row r="143" spans="1:61" ht="15.75" x14ac:dyDescent="0.25">
      <c r="A143" s="477"/>
      <c r="B143" s="776" t="s">
        <v>163</v>
      </c>
      <c r="C143" s="881"/>
      <c r="D143" s="881"/>
      <c r="E143" s="881"/>
      <c r="F143" s="881"/>
      <c r="G143" s="881"/>
      <c r="H143" s="881"/>
      <c r="I143" s="881"/>
      <c r="J143" s="881"/>
      <c r="K143" s="881"/>
      <c r="L143" s="881"/>
      <c r="M143" s="881"/>
      <c r="N143" s="881"/>
      <c r="O143" s="881"/>
      <c r="P143" s="881"/>
      <c r="Q143" s="778"/>
      <c r="R143" s="477"/>
      <c r="S143" s="477"/>
      <c r="T143" s="477"/>
      <c r="U143" s="477"/>
      <c r="W143" s="398"/>
      <c r="X143" s="401">
        <v>9</v>
      </c>
      <c r="Y143" s="548"/>
      <c r="Z143" s="548"/>
      <c r="AA143" s="548"/>
      <c r="AB143" s="548"/>
      <c r="AC143" s="548"/>
      <c r="AD143" s="548"/>
      <c r="AE143" s="548"/>
      <c r="AF143" s="548"/>
      <c r="AG143" s="548"/>
      <c r="AH143" s="548"/>
      <c r="AI143" s="548"/>
      <c r="AJ143" s="548"/>
      <c r="AK143" s="548"/>
      <c r="AL143" s="548"/>
      <c r="AM143" s="548"/>
      <c r="AN143" s="548"/>
      <c r="AO143" s="548"/>
      <c r="AP143" s="548"/>
      <c r="AQ143" s="548"/>
      <c r="AR143" s="548"/>
      <c r="AS143" s="548"/>
      <c r="AT143" s="548"/>
      <c r="AU143" s="548"/>
      <c r="AV143" s="548"/>
      <c r="AW143" s="548"/>
      <c r="AX143" s="548"/>
      <c r="AY143" s="548"/>
      <c r="AZ143" s="548"/>
      <c r="BA143" s="548"/>
      <c r="BB143" s="548"/>
      <c r="BC143" s="548"/>
      <c r="BD143" s="857" t="str">
        <f t="shared" si="56"/>
        <v/>
      </c>
      <c r="BE143" s="858"/>
      <c r="BF143" s="436">
        <f t="shared" si="59"/>
        <v>0</v>
      </c>
      <c r="BG143" s="436">
        <f t="shared" si="60"/>
        <v>0</v>
      </c>
      <c r="BH143" s="439">
        <f t="shared" si="61"/>
        <v>0</v>
      </c>
      <c r="BI143" s="449">
        <f t="shared" si="62"/>
        <v>0</v>
      </c>
    </row>
    <row r="144" spans="1:61" ht="15.75" x14ac:dyDescent="0.25">
      <c r="A144" s="477"/>
      <c r="B144" s="623"/>
      <c r="C144" s="628"/>
      <c r="D144" s="628"/>
      <c r="E144" s="628"/>
      <c r="F144" s="628"/>
      <c r="G144" s="628"/>
      <c r="H144" s="628"/>
      <c r="I144" s="628"/>
      <c r="J144" s="63"/>
      <c r="K144" s="628"/>
      <c r="L144" s="628"/>
      <c r="M144" s="628"/>
      <c r="N144" s="628"/>
      <c r="O144" s="628"/>
      <c r="P144" s="628"/>
      <c r="Q144" s="629"/>
      <c r="R144" s="477"/>
      <c r="S144" s="477"/>
      <c r="T144" s="477"/>
      <c r="U144" s="477"/>
      <c r="W144" s="398"/>
      <c r="X144" s="401">
        <v>10</v>
      </c>
      <c r="Y144" s="548"/>
      <c r="Z144" s="548"/>
      <c r="AA144" s="548"/>
      <c r="AB144" s="548"/>
      <c r="AC144" s="548"/>
      <c r="AD144" s="548"/>
      <c r="AE144" s="548"/>
      <c r="AF144" s="548"/>
      <c r="AG144" s="548"/>
      <c r="AH144" s="548"/>
      <c r="AI144" s="548"/>
      <c r="AJ144" s="548"/>
      <c r="AK144" s="548"/>
      <c r="AL144" s="548"/>
      <c r="AM144" s="548"/>
      <c r="AN144" s="548"/>
      <c r="AO144" s="548"/>
      <c r="AP144" s="548"/>
      <c r="AQ144" s="548"/>
      <c r="AR144" s="548"/>
      <c r="AS144" s="548"/>
      <c r="AT144" s="548"/>
      <c r="AU144" s="548"/>
      <c r="AV144" s="548"/>
      <c r="AW144" s="548"/>
      <c r="AX144" s="548"/>
      <c r="AY144" s="548"/>
      <c r="AZ144" s="548"/>
      <c r="BA144" s="548"/>
      <c r="BB144" s="548"/>
      <c r="BC144" s="548"/>
      <c r="BD144" s="857" t="str">
        <f t="shared" si="56"/>
        <v/>
      </c>
      <c r="BE144" s="858"/>
      <c r="BF144" s="436">
        <f t="shared" si="59"/>
        <v>0</v>
      </c>
      <c r="BG144" s="436">
        <f t="shared" si="60"/>
        <v>0</v>
      </c>
      <c r="BH144" s="439">
        <f t="shared" si="61"/>
        <v>0</v>
      </c>
      <c r="BI144" s="449">
        <f t="shared" si="62"/>
        <v>0</v>
      </c>
    </row>
    <row r="145" spans="1:61" ht="19.5" customHeight="1" x14ac:dyDescent="0.25">
      <c r="A145" s="477"/>
      <c r="B145" s="372"/>
      <c r="C145" s="269"/>
      <c r="D145" s="49" t="s">
        <v>58</v>
      </c>
      <c r="E145" s="49" t="s">
        <v>59</v>
      </c>
      <c r="F145" s="49" t="s">
        <v>60</v>
      </c>
      <c r="G145" s="49" t="s">
        <v>61</v>
      </c>
      <c r="H145" s="49" t="s">
        <v>36</v>
      </c>
      <c r="I145" s="49" t="s">
        <v>62</v>
      </c>
      <c r="J145" s="49" t="s">
        <v>63</v>
      </c>
      <c r="K145" s="49" t="s">
        <v>64</v>
      </c>
      <c r="L145" s="49" t="s">
        <v>65</v>
      </c>
      <c r="M145" s="49" t="s">
        <v>66</v>
      </c>
      <c r="N145" s="49" t="s">
        <v>67</v>
      </c>
      <c r="O145" s="49" t="s">
        <v>68</v>
      </c>
      <c r="P145" s="371"/>
      <c r="Q145" s="373"/>
      <c r="R145" s="477"/>
      <c r="S145" s="477"/>
      <c r="T145" s="477"/>
      <c r="U145" s="477"/>
      <c r="W145" s="398"/>
      <c r="X145" s="401">
        <v>11</v>
      </c>
      <c r="Y145" s="548"/>
      <c r="Z145" s="548"/>
      <c r="AA145" s="548"/>
      <c r="AB145" s="548"/>
      <c r="AC145" s="548"/>
      <c r="AD145" s="548"/>
      <c r="AE145" s="548"/>
      <c r="AF145" s="548"/>
      <c r="AG145" s="548"/>
      <c r="AH145" s="548"/>
      <c r="AI145" s="548"/>
      <c r="AJ145" s="548"/>
      <c r="AK145" s="548"/>
      <c r="AL145" s="548"/>
      <c r="AM145" s="548"/>
      <c r="AN145" s="548"/>
      <c r="AO145" s="548"/>
      <c r="AP145" s="548"/>
      <c r="AQ145" s="548"/>
      <c r="AR145" s="548"/>
      <c r="AS145" s="548"/>
      <c r="AT145" s="548"/>
      <c r="AU145" s="548"/>
      <c r="AV145" s="548"/>
      <c r="AW145" s="548"/>
      <c r="AX145" s="548"/>
      <c r="AY145" s="548"/>
      <c r="AZ145" s="548"/>
      <c r="BA145" s="548"/>
      <c r="BB145" s="548"/>
      <c r="BC145" s="548"/>
      <c r="BD145" s="857" t="str">
        <f t="shared" si="56"/>
        <v/>
      </c>
      <c r="BE145" s="858"/>
      <c r="BF145" s="436">
        <f t="shared" si="59"/>
        <v>0</v>
      </c>
      <c r="BG145" s="436">
        <f t="shared" si="60"/>
        <v>0</v>
      </c>
      <c r="BH145" s="439">
        <f t="shared" si="61"/>
        <v>0</v>
      </c>
      <c r="BI145" s="449">
        <f t="shared" si="62"/>
        <v>0</v>
      </c>
    </row>
    <row r="146" spans="1:61" ht="15.75" x14ac:dyDescent="0.25">
      <c r="A146" s="477"/>
      <c r="B146" s="372"/>
      <c r="C146" s="366"/>
      <c r="D146" s="74"/>
      <c r="E146" s="74"/>
      <c r="F146" s="74"/>
      <c r="G146" s="74"/>
      <c r="H146" s="74"/>
      <c r="I146" s="74"/>
      <c r="J146" s="74"/>
      <c r="K146" s="74"/>
      <c r="L146" s="74"/>
      <c r="M146" s="74"/>
      <c r="N146" s="74"/>
      <c r="O146" s="74"/>
      <c r="P146" s="371"/>
      <c r="Q146" s="373"/>
      <c r="R146" s="477"/>
      <c r="S146" s="477"/>
      <c r="T146" s="477"/>
      <c r="U146" s="477"/>
      <c r="W146" s="398"/>
      <c r="X146" s="401">
        <v>12</v>
      </c>
      <c r="Y146" s="548"/>
      <c r="Z146" s="548"/>
      <c r="AA146" s="548"/>
      <c r="AB146" s="548"/>
      <c r="AC146" s="548"/>
      <c r="AD146" s="548"/>
      <c r="AE146" s="548"/>
      <c r="AF146" s="548"/>
      <c r="AG146" s="548"/>
      <c r="AH146" s="548"/>
      <c r="AI146" s="548"/>
      <c r="AJ146" s="548"/>
      <c r="AK146" s="548"/>
      <c r="AL146" s="548"/>
      <c r="AM146" s="548"/>
      <c r="AN146" s="548"/>
      <c r="AO146" s="548"/>
      <c r="AP146" s="548"/>
      <c r="AQ146" s="548"/>
      <c r="AR146" s="548"/>
      <c r="AS146" s="548"/>
      <c r="AT146" s="548"/>
      <c r="AU146" s="548"/>
      <c r="AV146" s="548"/>
      <c r="AW146" s="548"/>
      <c r="AX146" s="548"/>
      <c r="AY146" s="548"/>
      <c r="AZ146" s="548"/>
      <c r="BA146" s="548"/>
      <c r="BB146" s="548"/>
      <c r="BC146" s="548"/>
      <c r="BD146" s="857" t="str">
        <f t="shared" si="56"/>
        <v/>
      </c>
      <c r="BE146" s="858"/>
      <c r="BF146" s="436">
        <f t="shared" si="59"/>
        <v>0</v>
      </c>
      <c r="BG146" s="436">
        <f t="shared" si="60"/>
        <v>0</v>
      </c>
      <c r="BH146" s="439">
        <f t="shared" si="61"/>
        <v>0</v>
      </c>
      <c r="BI146" s="449">
        <f t="shared" si="62"/>
        <v>0</v>
      </c>
    </row>
    <row r="147" spans="1:61" ht="15.75" x14ac:dyDescent="0.25">
      <c r="A147" s="477"/>
      <c r="B147" s="372"/>
      <c r="C147" s="226" t="s">
        <v>162</v>
      </c>
      <c r="D147" s="74"/>
      <c r="E147" s="74"/>
      <c r="F147" s="74"/>
      <c r="G147" s="74"/>
      <c r="H147" s="74"/>
      <c r="I147" s="74"/>
      <c r="J147" s="74"/>
      <c r="K147" s="74"/>
      <c r="L147" s="74"/>
      <c r="M147" s="74"/>
      <c r="N147" s="74"/>
      <c r="O147" s="74"/>
      <c r="P147" s="371"/>
      <c r="Q147" s="373"/>
      <c r="R147" s="477"/>
      <c r="S147" s="477"/>
      <c r="T147" s="477"/>
      <c r="U147" s="477"/>
      <c r="W147" s="398"/>
      <c r="X147" s="401">
        <v>13</v>
      </c>
      <c r="Y147" s="548"/>
      <c r="Z147" s="548"/>
      <c r="AA147" s="548"/>
      <c r="AB147" s="548"/>
      <c r="AC147" s="548"/>
      <c r="AD147" s="548"/>
      <c r="AE147" s="548"/>
      <c r="AF147" s="548"/>
      <c r="AG147" s="548"/>
      <c r="AH147" s="548"/>
      <c r="AI147" s="548"/>
      <c r="AJ147" s="548"/>
      <c r="AK147" s="548"/>
      <c r="AL147" s="548"/>
      <c r="AM147" s="548"/>
      <c r="AN147" s="548"/>
      <c r="AO147" s="548"/>
      <c r="AP147" s="548"/>
      <c r="AQ147" s="548"/>
      <c r="AR147" s="548"/>
      <c r="AS147" s="548"/>
      <c r="AT147" s="548"/>
      <c r="AU147" s="548"/>
      <c r="AV147" s="548"/>
      <c r="AW147" s="548"/>
      <c r="AX147" s="548"/>
      <c r="AY147" s="548"/>
      <c r="AZ147" s="548"/>
      <c r="BA147" s="548"/>
      <c r="BB147" s="548"/>
      <c r="BC147" s="548"/>
      <c r="BD147" s="857" t="str">
        <f t="shared" si="56"/>
        <v/>
      </c>
      <c r="BE147" s="858"/>
      <c r="BF147" s="436">
        <f t="shared" si="59"/>
        <v>0</v>
      </c>
      <c r="BG147" s="436">
        <f t="shared" si="60"/>
        <v>0</v>
      </c>
      <c r="BH147" s="439">
        <f t="shared" si="61"/>
        <v>0</v>
      </c>
      <c r="BI147" s="449">
        <f t="shared" si="62"/>
        <v>0</v>
      </c>
    </row>
    <row r="148" spans="1:61" ht="15.75" x14ac:dyDescent="0.25">
      <c r="A148" s="477"/>
      <c r="B148" s="372"/>
      <c r="C148" s="368" t="s">
        <v>78</v>
      </c>
      <c r="D148" s="74"/>
      <c r="E148" s="74"/>
      <c r="F148" s="74"/>
      <c r="G148" s="74"/>
      <c r="H148" s="74"/>
      <c r="I148" s="74"/>
      <c r="J148" s="74"/>
      <c r="K148" s="74"/>
      <c r="L148" s="74"/>
      <c r="M148" s="74"/>
      <c r="N148" s="74"/>
      <c r="O148" s="74"/>
      <c r="P148" s="371"/>
      <c r="Q148" s="373"/>
      <c r="R148" s="477"/>
      <c r="S148" s="477"/>
      <c r="T148" s="477"/>
      <c r="U148" s="477"/>
      <c r="W148" s="398"/>
      <c r="X148" s="401">
        <v>14</v>
      </c>
      <c r="Y148" s="548"/>
      <c r="Z148" s="548"/>
      <c r="AA148" s="548"/>
      <c r="AB148" s="548"/>
      <c r="AC148" s="548"/>
      <c r="AD148" s="548"/>
      <c r="AE148" s="548"/>
      <c r="AF148" s="548"/>
      <c r="AG148" s="548"/>
      <c r="AH148" s="548"/>
      <c r="AI148" s="548"/>
      <c r="AJ148" s="548"/>
      <c r="AK148" s="548"/>
      <c r="AL148" s="548"/>
      <c r="AM148" s="548"/>
      <c r="AN148" s="548"/>
      <c r="AO148" s="548"/>
      <c r="AP148" s="548"/>
      <c r="AQ148" s="548"/>
      <c r="AR148" s="548"/>
      <c r="AS148" s="548"/>
      <c r="AT148" s="548"/>
      <c r="AU148" s="548"/>
      <c r="AV148" s="548"/>
      <c r="AW148" s="548"/>
      <c r="AX148" s="548"/>
      <c r="AY148" s="548"/>
      <c r="AZ148" s="548"/>
      <c r="BA148" s="548"/>
      <c r="BB148" s="548"/>
      <c r="BC148" s="548"/>
      <c r="BD148" s="857" t="str">
        <f>IFERROR(AVERAGE(Y148:BC148),"")</f>
        <v/>
      </c>
      <c r="BE148" s="858"/>
      <c r="BF148" s="436">
        <f t="shared" si="59"/>
        <v>0</v>
      </c>
      <c r="BG148" s="436">
        <f t="shared" si="60"/>
        <v>0</v>
      </c>
      <c r="BH148" s="439">
        <f t="shared" si="61"/>
        <v>0</v>
      </c>
      <c r="BI148" s="449">
        <f t="shared" si="62"/>
        <v>0</v>
      </c>
    </row>
    <row r="149" spans="1:61" ht="15.75" x14ac:dyDescent="0.25">
      <c r="A149" s="477"/>
      <c r="B149" s="372"/>
      <c r="C149" s="366"/>
      <c r="D149" s="76">
        <f t="shared" ref="D149:O149" si="63">D153-D151</f>
        <v>22.14</v>
      </c>
      <c r="E149" s="76">
        <f t="shared" si="63"/>
        <v>20.18</v>
      </c>
      <c r="F149" s="76">
        <f t="shared" si="63"/>
        <v>22.14</v>
      </c>
      <c r="G149" s="76">
        <f t="shared" si="63"/>
        <v>21.43</v>
      </c>
      <c r="H149" s="76">
        <f t="shared" si="63"/>
        <v>22.14</v>
      </c>
      <c r="I149" s="76">
        <f t="shared" si="63"/>
        <v>21.43</v>
      </c>
      <c r="J149" s="76">
        <f t="shared" si="63"/>
        <v>22.14</v>
      </c>
      <c r="K149" s="76">
        <f t="shared" si="63"/>
        <v>22.14</v>
      </c>
      <c r="L149" s="76">
        <f t="shared" si="63"/>
        <v>21.43</v>
      </c>
      <c r="M149" s="76">
        <f t="shared" si="63"/>
        <v>22.14</v>
      </c>
      <c r="N149" s="76">
        <f t="shared" si="63"/>
        <v>21.43</v>
      </c>
      <c r="O149" s="76">
        <f t="shared" si="63"/>
        <v>22.14</v>
      </c>
      <c r="P149" s="371"/>
      <c r="Q149" s="373"/>
      <c r="R149" s="477"/>
      <c r="S149" s="477"/>
      <c r="T149" s="477"/>
      <c r="U149" s="477"/>
      <c r="W149" s="398"/>
      <c r="X149" s="401">
        <v>15</v>
      </c>
      <c r="Y149" s="548"/>
      <c r="Z149" s="548"/>
      <c r="AA149" s="548"/>
      <c r="AB149" s="548"/>
      <c r="AC149" s="548"/>
      <c r="AD149" s="548"/>
      <c r="AE149" s="548"/>
      <c r="AF149" s="548"/>
      <c r="AG149" s="548"/>
      <c r="AH149" s="548"/>
      <c r="AI149" s="548"/>
      <c r="AJ149" s="548"/>
      <c r="AK149" s="548"/>
      <c r="AL149" s="548"/>
      <c r="AM149" s="548"/>
      <c r="AN149" s="548"/>
      <c r="AO149" s="548"/>
      <c r="AP149" s="548"/>
      <c r="AQ149" s="548"/>
      <c r="AR149" s="548"/>
      <c r="AS149" s="548"/>
      <c r="AT149" s="548"/>
      <c r="AU149" s="548"/>
      <c r="AV149" s="548"/>
      <c r="AW149" s="548"/>
      <c r="AX149" s="548"/>
      <c r="AY149" s="548"/>
      <c r="AZ149" s="548"/>
      <c r="BA149" s="548"/>
      <c r="BB149" s="548"/>
      <c r="BC149" s="548"/>
      <c r="BD149" s="857" t="str">
        <f t="shared" ref="BD149:BD158" si="64">IFERROR(AVERAGE(Y149:BC149),"")</f>
        <v/>
      </c>
      <c r="BE149" s="858"/>
      <c r="BF149" s="436">
        <f t="shared" si="59"/>
        <v>0</v>
      </c>
      <c r="BG149" s="436">
        <f t="shared" si="60"/>
        <v>0</v>
      </c>
      <c r="BH149" s="439">
        <f t="shared" si="61"/>
        <v>0</v>
      </c>
      <c r="BI149" s="449">
        <f t="shared" si="62"/>
        <v>0</v>
      </c>
    </row>
    <row r="150" spans="1:61" ht="15.75" x14ac:dyDescent="0.25">
      <c r="A150" s="477"/>
      <c r="B150" s="372"/>
      <c r="C150" s="368" t="s">
        <v>79</v>
      </c>
      <c r="D150" s="196"/>
      <c r="E150" s="196"/>
      <c r="F150" s="196"/>
      <c r="G150" s="77"/>
      <c r="H150" s="74"/>
      <c r="I150" s="74"/>
      <c r="J150" s="74"/>
      <c r="K150" s="74"/>
      <c r="L150" s="74"/>
      <c r="M150" s="74"/>
      <c r="N150" s="74"/>
      <c r="O150" s="74"/>
      <c r="P150" s="371"/>
      <c r="Q150" s="373"/>
      <c r="R150" s="477"/>
      <c r="S150" s="477"/>
      <c r="T150" s="477"/>
      <c r="U150" s="477"/>
      <c r="W150" s="398"/>
      <c r="X150" s="401">
        <v>16</v>
      </c>
      <c r="Y150" s="548"/>
      <c r="Z150" s="548"/>
      <c r="AA150" s="548"/>
      <c r="AB150" s="548"/>
      <c r="AC150" s="548"/>
      <c r="AD150" s="548"/>
      <c r="AE150" s="548"/>
      <c r="AF150" s="548"/>
      <c r="AG150" s="548"/>
      <c r="AH150" s="548"/>
      <c r="AI150" s="548"/>
      <c r="AJ150" s="548"/>
      <c r="AK150" s="548"/>
      <c r="AL150" s="548"/>
      <c r="AM150" s="548"/>
      <c r="AN150" s="548"/>
      <c r="AO150" s="548"/>
      <c r="AP150" s="548"/>
      <c r="AQ150" s="548"/>
      <c r="AR150" s="548"/>
      <c r="AS150" s="548"/>
      <c r="AT150" s="548"/>
      <c r="AU150" s="548"/>
      <c r="AV150" s="548"/>
      <c r="AW150" s="548"/>
      <c r="AX150" s="548"/>
      <c r="AY150" s="548"/>
      <c r="AZ150" s="548"/>
      <c r="BA150" s="548"/>
      <c r="BB150" s="548"/>
      <c r="BC150" s="548"/>
      <c r="BD150" s="857" t="str">
        <f t="shared" si="64"/>
        <v/>
      </c>
      <c r="BE150" s="858"/>
      <c r="BF150" s="436">
        <f t="shared" si="59"/>
        <v>0</v>
      </c>
      <c r="BG150" s="436">
        <f t="shared" si="60"/>
        <v>0</v>
      </c>
      <c r="BH150" s="439">
        <f t="shared" si="61"/>
        <v>0</v>
      </c>
      <c r="BI150" s="449">
        <f t="shared" si="62"/>
        <v>0</v>
      </c>
    </row>
    <row r="151" spans="1:61" ht="15.75" x14ac:dyDescent="0.25">
      <c r="A151" s="477"/>
      <c r="B151" s="372"/>
      <c r="C151" s="366"/>
      <c r="D151" s="76">
        <f t="shared" ref="D151:O151" si="65">ROUND(2/7*D153,2)</f>
        <v>8.86</v>
      </c>
      <c r="E151" s="76">
        <f t="shared" si="65"/>
        <v>8.07</v>
      </c>
      <c r="F151" s="76">
        <f t="shared" si="65"/>
        <v>8.86</v>
      </c>
      <c r="G151" s="76">
        <f t="shared" si="65"/>
        <v>8.57</v>
      </c>
      <c r="H151" s="76">
        <f t="shared" si="65"/>
        <v>8.86</v>
      </c>
      <c r="I151" s="76">
        <f t="shared" si="65"/>
        <v>8.57</v>
      </c>
      <c r="J151" s="76">
        <f t="shared" si="65"/>
        <v>8.86</v>
      </c>
      <c r="K151" s="76">
        <f t="shared" si="65"/>
        <v>8.86</v>
      </c>
      <c r="L151" s="76">
        <f t="shared" si="65"/>
        <v>8.57</v>
      </c>
      <c r="M151" s="76">
        <f t="shared" si="65"/>
        <v>8.86</v>
      </c>
      <c r="N151" s="76">
        <f t="shared" si="65"/>
        <v>8.57</v>
      </c>
      <c r="O151" s="76">
        <f t="shared" si="65"/>
        <v>8.86</v>
      </c>
      <c r="P151" s="371"/>
      <c r="Q151" s="373"/>
      <c r="R151" s="477"/>
      <c r="S151" s="477"/>
      <c r="T151" s="477"/>
      <c r="U151" s="477"/>
      <c r="W151" s="398"/>
      <c r="X151" s="401">
        <v>17</v>
      </c>
      <c r="Y151" s="548"/>
      <c r="Z151" s="548"/>
      <c r="AA151" s="548"/>
      <c r="AB151" s="548"/>
      <c r="AC151" s="548"/>
      <c r="AD151" s="548"/>
      <c r="AE151" s="548"/>
      <c r="AF151" s="548"/>
      <c r="AG151" s="548"/>
      <c r="AH151" s="548"/>
      <c r="AI151" s="548"/>
      <c r="AJ151" s="548"/>
      <c r="AK151" s="548"/>
      <c r="AL151" s="548"/>
      <c r="AM151" s="548"/>
      <c r="AN151" s="548"/>
      <c r="AO151" s="548"/>
      <c r="AP151" s="548"/>
      <c r="AQ151" s="548"/>
      <c r="AR151" s="548"/>
      <c r="AS151" s="548"/>
      <c r="AT151" s="548"/>
      <c r="AU151" s="548"/>
      <c r="AV151" s="548"/>
      <c r="AW151" s="548"/>
      <c r="AX151" s="548"/>
      <c r="AY151" s="548"/>
      <c r="AZ151" s="548"/>
      <c r="BA151" s="548"/>
      <c r="BB151" s="548"/>
      <c r="BC151" s="548"/>
      <c r="BD151" s="857" t="str">
        <f t="shared" si="64"/>
        <v/>
      </c>
      <c r="BE151" s="858"/>
      <c r="BF151" s="436">
        <f t="shared" si="59"/>
        <v>0</v>
      </c>
      <c r="BG151" s="436">
        <f t="shared" si="60"/>
        <v>0</v>
      </c>
      <c r="BH151" s="439">
        <f t="shared" si="61"/>
        <v>0</v>
      </c>
      <c r="BI151" s="449">
        <f t="shared" si="62"/>
        <v>0</v>
      </c>
    </row>
    <row r="152" spans="1:61" ht="15.75" x14ac:dyDescent="0.25">
      <c r="A152" s="477"/>
      <c r="B152" s="372"/>
      <c r="C152" s="368" t="s">
        <v>80</v>
      </c>
      <c r="D152" s="74"/>
      <c r="E152" s="74"/>
      <c r="F152" s="74"/>
      <c r="G152" s="74"/>
      <c r="H152" s="74"/>
      <c r="I152" s="74"/>
      <c r="J152" s="74"/>
      <c r="K152" s="74"/>
      <c r="L152" s="74"/>
      <c r="M152" s="74"/>
      <c r="N152" s="74"/>
      <c r="O152" s="74"/>
      <c r="P152" s="371"/>
      <c r="Q152" s="373"/>
      <c r="R152" s="477"/>
      <c r="S152" s="477"/>
      <c r="T152" s="477"/>
      <c r="U152" s="477"/>
      <c r="W152" s="398"/>
      <c r="X152" s="401">
        <v>18</v>
      </c>
      <c r="Y152" s="548"/>
      <c r="Z152" s="548"/>
      <c r="AA152" s="548"/>
      <c r="AB152" s="548"/>
      <c r="AC152" s="548"/>
      <c r="AD152" s="548"/>
      <c r="AE152" s="548"/>
      <c r="AF152" s="548"/>
      <c r="AG152" s="548"/>
      <c r="AH152" s="548"/>
      <c r="AI152" s="548"/>
      <c r="AJ152" s="548"/>
      <c r="AK152" s="548"/>
      <c r="AL152" s="548"/>
      <c r="AM152" s="548"/>
      <c r="AN152" s="548"/>
      <c r="AO152" s="548"/>
      <c r="AP152" s="548"/>
      <c r="AQ152" s="548"/>
      <c r="AR152" s="548"/>
      <c r="AS152" s="548"/>
      <c r="AT152" s="548"/>
      <c r="AU152" s="548"/>
      <c r="AV152" s="548"/>
      <c r="AW152" s="548"/>
      <c r="AX152" s="548"/>
      <c r="AY152" s="548"/>
      <c r="AZ152" s="548"/>
      <c r="BA152" s="548"/>
      <c r="BB152" s="548"/>
      <c r="BC152" s="548"/>
      <c r="BD152" s="857" t="str">
        <f t="shared" si="64"/>
        <v/>
      </c>
      <c r="BE152" s="858"/>
      <c r="BF152" s="436">
        <f t="shared" si="59"/>
        <v>0</v>
      </c>
      <c r="BG152" s="436">
        <f t="shared" si="60"/>
        <v>0</v>
      </c>
      <c r="BH152" s="439">
        <f t="shared" si="61"/>
        <v>0</v>
      </c>
      <c r="BI152" s="449">
        <f t="shared" si="62"/>
        <v>0</v>
      </c>
    </row>
    <row r="153" spans="1:61" ht="15.75" x14ac:dyDescent="0.25">
      <c r="A153" s="477"/>
      <c r="B153" s="372"/>
      <c r="C153" s="366"/>
      <c r="D153" s="367">
        <v>31</v>
      </c>
      <c r="E153" s="367">
        <v>28.25</v>
      </c>
      <c r="F153" s="367">
        <v>31</v>
      </c>
      <c r="G153" s="367">
        <v>30</v>
      </c>
      <c r="H153" s="367">
        <v>31</v>
      </c>
      <c r="I153" s="367">
        <v>30</v>
      </c>
      <c r="J153" s="367">
        <v>31</v>
      </c>
      <c r="K153" s="367">
        <v>31</v>
      </c>
      <c r="L153" s="367">
        <v>30</v>
      </c>
      <c r="M153" s="367">
        <v>31</v>
      </c>
      <c r="N153" s="367">
        <v>30</v>
      </c>
      <c r="O153" s="367">
        <v>31</v>
      </c>
      <c r="P153" s="371"/>
      <c r="Q153" s="373"/>
      <c r="R153" s="477"/>
      <c r="S153" s="477"/>
      <c r="T153" s="477"/>
      <c r="U153" s="477"/>
      <c r="W153" s="398"/>
      <c r="X153" s="401">
        <v>19</v>
      </c>
      <c r="Y153" s="548"/>
      <c r="Z153" s="548"/>
      <c r="AA153" s="548"/>
      <c r="AB153" s="548"/>
      <c r="AC153" s="548"/>
      <c r="AD153" s="548"/>
      <c r="AE153" s="548"/>
      <c r="AF153" s="548"/>
      <c r="AG153" s="548"/>
      <c r="AH153" s="548"/>
      <c r="AI153" s="548"/>
      <c r="AJ153" s="548"/>
      <c r="AK153" s="548"/>
      <c r="AL153" s="548"/>
      <c r="AM153" s="548"/>
      <c r="AN153" s="548"/>
      <c r="AO153" s="548"/>
      <c r="AP153" s="548"/>
      <c r="AQ153" s="548"/>
      <c r="AR153" s="548"/>
      <c r="AS153" s="548"/>
      <c r="AT153" s="548"/>
      <c r="AU153" s="548"/>
      <c r="AV153" s="548"/>
      <c r="AW153" s="548"/>
      <c r="AX153" s="548"/>
      <c r="AY153" s="548"/>
      <c r="AZ153" s="548"/>
      <c r="BA153" s="548"/>
      <c r="BB153" s="548"/>
      <c r="BC153" s="548"/>
      <c r="BD153" s="857" t="str">
        <f t="shared" si="64"/>
        <v/>
      </c>
      <c r="BE153" s="858"/>
      <c r="BF153" s="436">
        <f t="shared" si="59"/>
        <v>0</v>
      </c>
      <c r="BG153" s="436">
        <f t="shared" si="60"/>
        <v>0</v>
      </c>
      <c r="BH153" s="439">
        <f t="shared" si="61"/>
        <v>0</v>
      </c>
      <c r="BI153" s="449">
        <f t="shared" si="62"/>
        <v>0</v>
      </c>
    </row>
    <row r="154" spans="1:61" ht="15.75" x14ac:dyDescent="0.25">
      <c r="A154" s="477"/>
      <c r="B154" s="372"/>
      <c r="C154" s="368" t="s">
        <v>200</v>
      </c>
      <c r="D154" s="367"/>
      <c r="E154" s="367"/>
      <c r="F154" s="367"/>
      <c r="G154" s="367"/>
      <c r="H154" s="367"/>
      <c r="I154" s="367"/>
      <c r="J154" s="367"/>
      <c r="K154" s="367"/>
      <c r="L154" s="367"/>
      <c r="M154" s="367"/>
      <c r="N154" s="367"/>
      <c r="O154" s="367"/>
      <c r="P154" s="371"/>
      <c r="Q154" s="373"/>
      <c r="R154" s="477"/>
      <c r="S154" s="477"/>
      <c r="T154" s="477"/>
      <c r="U154" s="477"/>
      <c r="W154" s="398"/>
      <c r="X154" s="401">
        <v>20</v>
      </c>
      <c r="Y154" s="548"/>
      <c r="Z154" s="548"/>
      <c r="AA154" s="548"/>
      <c r="AB154" s="548"/>
      <c r="AC154" s="548"/>
      <c r="AD154" s="548"/>
      <c r="AE154" s="548"/>
      <c r="AF154" s="548"/>
      <c r="AG154" s="548"/>
      <c r="AH154" s="548"/>
      <c r="AI154" s="548"/>
      <c r="AJ154" s="548"/>
      <c r="AK154" s="548"/>
      <c r="AL154" s="548"/>
      <c r="AM154" s="548"/>
      <c r="AN154" s="548"/>
      <c r="AO154" s="548"/>
      <c r="AP154" s="548"/>
      <c r="AQ154" s="548"/>
      <c r="AR154" s="548"/>
      <c r="AS154" s="548"/>
      <c r="AT154" s="548"/>
      <c r="AU154" s="548"/>
      <c r="AV154" s="548"/>
      <c r="AW154" s="548"/>
      <c r="AX154" s="548"/>
      <c r="AY154" s="548"/>
      <c r="AZ154" s="548"/>
      <c r="BA154" s="548"/>
      <c r="BB154" s="548"/>
      <c r="BC154" s="548"/>
      <c r="BD154" s="857" t="str">
        <f t="shared" si="64"/>
        <v/>
      </c>
      <c r="BE154" s="858"/>
      <c r="BF154" s="436">
        <f t="shared" si="59"/>
        <v>0</v>
      </c>
      <c r="BG154" s="436">
        <f t="shared" si="60"/>
        <v>0</v>
      </c>
      <c r="BH154" s="439">
        <f t="shared" si="61"/>
        <v>0</v>
      </c>
      <c r="BI154" s="449">
        <f t="shared" si="62"/>
        <v>0</v>
      </c>
    </row>
    <row r="155" spans="1:61" ht="15.75" x14ac:dyDescent="0.25">
      <c r="A155" s="477"/>
      <c r="B155" s="372"/>
      <c r="C155" s="366"/>
      <c r="D155" s="367">
        <v>1</v>
      </c>
      <c r="E155" s="367">
        <v>0</v>
      </c>
      <c r="F155" s="367">
        <v>0</v>
      </c>
      <c r="G155" s="367">
        <v>0</v>
      </c>
      <c r="H155" s="367">
        <v>1</v>
      </c>
      <c r="I155" s="367">
        <v>0</v>
      </c>
      <c r="J155" s="367">
        <v>1</v>
      </c>
      <c r="K155" s="367">
        <v>0</v>
      </c>
      <c r="L155" s="367">
        <v>1</v>
      </c>
      <c r="M155" s="367">
        <v>0</v>
      </c>
      <c r="N155" s="367">
        <v>1</v>
      </c>
      <c r="O155" s="367">
        <v>1</v>
      </c>
      <c r="P155" s="371"/>
      <c r="Q155" s="373"/>
      <c r="R155" s="477"/>
      <c r="S155" s="477"/>
      <c r="T155" s="477"/>
      <c r="U155" s="477"/>
      <c r="W155" s="398"/>
      <c r="X155" s="401">
        <v>21</v>
      </c>
      <c r="Y155" s="548"/>
      <c r="Z155" s="548"/>
      <c r="AA155" s="548"/>
      <c r="AB155" s="548"/>
      <c r="AC155" s="548"/>
      <c r="AD155" s="548"/>
      <c r="AE155" s="548"/>
      <c r="AF155" s="548"/>
      <c r="AG155" s="548"/>
      <c r="AH155" s="548"/>
      <c r="AI155" s="548"/>
      <c r="AJ155" s="548"/>
      <c r="AK155" s="548"/>
      <c r="AL155" s="548"/>
      <c r="AM155" s="548"/>
      <c r="AN155" s="548"/>
      <c r="AO155" s="548"/>
      <c r="AP155" s="548"/>
      <c r="AQ155" s="548"/>
      <c r="AR155" s="548"/>
      <c r="AS155" s="548"/>
      <c r="AT155" s="548"/>
      <c r="AU155" s="548"/>
      <c r="AV155" s="548"/>
      <c r="AW155" s="548"/>
      <c r="AX155" s="548"/>
      <c r="AY155" s="548"/>
      <c r="AZ155" s="548"/>
      <c r="BA155" s="548"/>
      <c r="BB155" s="548"/>
      <c r="BC155" s="548"/>
      <c r="BD155" s="857" t="str">
        <f t="shared" si="64"/>
        <v/>
      </c>
      <c r="BE155" s="858"/>
      <c r="BF155" s="436">
        <f t="shared" si="59"/>
        <v>0</v>
      </c>
      <c r="BG155" s="436">
        <f t="shared" si="60"/>
        <v>0</v>
      </c>
      <c r="BH155" s="439">
        <f t="shared" si="61"/>
        <v>0</v>
      </c>
      <c r="BI155" s="449">
        <f t="shared" si="62"/>
        <v>0</v>
      </c>
    </row>
    <row r="156" spans="1:61" ht="15.75" x14ac:dyDescent="0.25">
      <c r="A156" s="477"/>
      <c r="B156" s="372"/>
      <c r="C156" s="366"/>
      <c r="D156" s="76"/>
      <c r="E156" s="76"/>
      <c r="F156" s="76"/>
      <c r="G156" s="76"/>
      <c r="H156" s="76"/>
      <c r="I156" s="76"/>
      <c r="J156" s="76"/>
      <c r="K156" s="76"/>
      <c r="L156" s="76"/>
      <c r="M156" s="76"/>
      <c r="N156" s="76"/>
      <c r="O156" s="76"/>
      <c r="P156" s="371"/>
      <c r="Q156" s="373"/>
      <c r="R156" s="477"/>
      <c r="S156" s="477"/>
      <c r="T156" s="477"/>
      <c r="U156" s="477"/>
      <c r="W156" s="398"/>
      <c r="X156" s="401">
        <v>22</v>
      </c>
      <c r="Y156" s="548"/>
      <c r="Z156" s="548"/>
      <c r="AA156" s="548"/>
      <c r="AB156" s="548"/>
      <c r="AC156" s="548"/>
      <c r="AD156" s="548"/>
      <c r="AE156" s="548"/>
      <c r="AF156" s="548"/>
      <c r="AG156" s="548"/>
      <c r="AH156" s="548"/>
      <c r="AI156" s="548"/>
      <c r="AJ156" s="548"/>
      <c r="AK156" s="548"/>
      <c r="AL156" s="548"/>
      <c r="AM156" s="548"/>
      <c r="AN156" s="548"/>
      <c r="AO156" s="548"/>
      <c r="AP156" s="548"/>
      <c r="AQ156" s="548"/>
      <c r="AR156" s="548"/>
      <c r="AS156" s="548"/>
      <c r="AT156" s="548"/>
      <c r="AU156" s="548"/>
      <c r="AV156" s="548"/>
      <c r="AW156" s="548"/>
      <c r="AX156" s="548"/>
      <c r="AY156" s="548"/>
      <c r="AZ156" s="548"/>
      <c r="BA156" s="548"/>
      <c r="BB156" s="548"/>
      <c r="BC156" s="548"/>
      <c r="BD156" s="857" t="str">
        <f t="shared" si="64"/>
        <v/>
      </c>
      <c r="BE156" s="858"/>
      <c r="BF156" s="436">
        <f t="shared" si="59"/>
        <v>0</v>
      </c>
      <c r="BG156" s="436">
        <f t="shared" si="60"/>
        <v>0</v>
      </c>
      <c r="BH156" s="439">
        <f t="shared" si="61"/>
        <v>0</v>
      </c>
      <c r="BI156" s="449">
        <f t="shared" si="62"/>
        <v>0</v>
      </c>
    </row>
    <row r="157" spans="1:61" ht="15.75" x14ac:dyDescent="0.25">
      <c r="A157" s="477"/>
      <c r="B157" s="372"/>
      <c r="C157" s="93" t="s">
        <v>204</v>
      </c>
      <c r="D157" s="74"/>
      <c r="E157" s="74"/>
      <c r="F157" s="74"/>
      <c r="G157" s="74"/>
      <c r="H157" s="74"/>
      <c r="I157" s="74"/>
      <c r="J157" s="74"/>
      <c r="K157" s="74"/>
      <c r="L157" s="74"/>
      <c r="M157" s="74"/>
      <c r="N157" s="74"/>
      <c r="O157" s="74"/>
      <c r="P157" s="371"/>
      <c r="Q157" s="373"/>
      <c r="R157" s="477"/>
      <c r="S157" s="477"/>
      <c r="T157" s="477"/>
      <c r="U157" s="477"/>
      <c r="W157" s="398"/>
      <c r="X157" s="401">
        <v>23</v>
      </c>
      <c r="Y157" s="548"/>
      <c r="Z157" s="548"/>
      <c r="AA157" s="548"/>
      <c r="AB157" s="548"/>
      <c r="AC157" s="548"/>
      <c r="AD157" s="548"/>
      <c r="AE157" s="548"/>
      <c r="AF157" s="548"/>
      <c r="AG157" s="548"/>
      <c r="AH157" s="548"/>
      <c r="AI157" s="548"/>
      <c r="AJ157" s="548"/>
      <c r="AK157" s="548"/>
      <c r="AL157" s="548"/>
      <c r="AM157" s="548"/>
      <c r="AN157" s="548"/>
      <c r="AO157" s="548"/>
      <c r="AP157" s="548"/>
      <c r="AQ157" s="548"/>
      <c r="AR157" s="548"/>
      <c r="AS157" s="548"/>
      <c r="AT157" s="548"/>
      <c r="AU157" s="548"/>
      <c r="AV157" s="548"/>
      <c r="AW157" s="548"/>
      <c r="AX157" s="548"/>
      <c r="AY157" s="548"/>
      <c r="AZ157" s="548"/>
      <c r="BA157" s="548"/>
      <c r="BB157" s="548"/>
      <c r="BC157" s="548"/>
      <c r="BD157" s="857" t="str">
        <f t="shared" si="64"/>
        <v/>
      </c>
      <c r="BE157" s="858"/>
      <c r="BF157" s="436">
        <f t="shared" si="59"/>
        <v>0</v>
      </c>
      <c r="BG157" s="436">
        <f t="shared" si="60"/>
        <v>0</v>
      </c>
      <c r="BH157" s="439">
        <f t="shared" si="61"/>
        <v>0</v>
      </c>
      <c r="BI157" s="449">
        <f t="shared" si="62"/>
        <v>0</v>
      </c>
    </row>
    <row r="158" spans="1:61" ht="15.75" x14ac:dyDescent="0.25">
      <c r="A158" s="477"/>
      <c r="B158" s="372"/>
      <c r="C158" s="376" t="s">
        <v>201</v>
      </c>
      <c r="D158" s="371"/>
      <c r="E158" s="371"/>
      <c r="F158" s="371"/>
      <c r="G158" s="371"/>
      <c r="H158" s="371"/>
      <c r="I158" s="371"/>
      <c r="J158" s="371"/>
      <c r="K158" s="371"/>
      <c r="L158" s="371"/>
      <c r="M158" s="371"/>
      <c r="N158" s="371"/>
      <c r="O158" s="371"/>
      <c r="P158" s="371"/>
      <c r="Q158" s="373"/>
      <c r="R158" s="477"/>
      <c r="S158" s="477"/>
      <c r="T158" s="477"/>
      <c r="U158" s="477"/>
      <c r="W158" s="398"/>
      <c r="X158" s="402">
        <v>24</v>
      </c>
      <c r="Y158" s="549"/>
      <c r="Z158" s="549"/>
      <c r="AA158" s="549"/>
      <c r="AB158" s="549"/>
      <c r="AC158" s="549"/>
      <c r="AD158" s="549"/>
      <c r="AE158" s="549"/>
      <c r="AF158" s="549"/>
      <c r="AG158" s="549"/>
      <c r="AH158" s="549"/>
      <c r="AI158" s="549"/>
      <c r="AJ158" s="549"/>
      <c r="AK158" s="549"/>
      <c r="AL158" s="549"/>
      <c r="AM158" s="549"/>
      <c r="AN158" s="549"/>
      <c r="AO158" s="549"/>
      <c r="AP158" s="549"/>
      <c r="AQ158" s="549"/>
      <c r="AR158" s="549"/>
      <c r="AS158" s="549"/>
      <c r="AT158" s="549"/>
      <c r="AU158" s="549"/>
      <c r="AV158" s="549"/>
      <c r="AW158" s="549"/>
      <c r="AX158" s="549"/>
      <c r="AY158" s="549"/>
      <c r="AZ158" s="549"/>
      <c r="BA158" s="549"/>
      <c r="BB158" s="549"/>
      <c r="BC158" s="549"/>
      <c r="BD158" s="861" t="str">
        <f t="shared" si="64"/>
        <v/>
      </c>
      <c r="BE158" s="862"/>
      <c r="BF158" s="437">
        <f>SUM($Y158:$BC158)</f>
        <v>0</v>
      </c>
      <c r="BG158" s="437">
        <v>0</v>
      </c>
      <c r="BH158" s="440">
        <f t="shared" ref="BH158" si="66">IFERROR(SUM(Y158:BC158)/COUNT(Y158:BC158),0)</f>
        <v>0</v>
      </c>
      <c r="BI158" s="450">
        <v>0</v>
      </c>
    </row>
    <row r="159" spans="1:61" ht="15.75" x14ac:dyDescent="0.25">
      <c r="A159" s="477"/>
      <c r="B159" s="372"/>
      <c r="C159" s="238"/>
      <c r="D159" s="284">
        <f>SUM(D46:D52,D69)</f>
        <v>0</v>
      </c>
      <c r="E159" s="284">
        <f t="shared" ref="E159:O159" si="67">SUM(E46:E52,E69)</f>
        <v>0</v>
      </c>
      <c r="F159" s="284">
        <f t="shared" si="67"/>
        <v>0</v>
      </c>
      <c r="G159" s="284">
        <f t="shared" si="67"/>
        <v>0</v>
      </c>
      <c r="H159" s="284">
        <f t="shared" si="67"/>
        <v>0</v>
      </c>
      <c r="I159" s="284">
        <f t="shared" si="67"/>
        <v>0</v>
      </c>
      <c r="J159" s="284">
        <f t="shared" si="67"/>
        <v>0</v>
      </c>
      <c r="K159" s="284">
        <f t="shared" si="67"/>
        <v>0</v>
      </c>
      <c r="L159" s="284">
        <f t="shared" si="67"/>
        <v>0</v>
      </c>
      <c r="M159" s="284">
        <f t="shared" si="67"/>
        <v>0</v>
      </c>
      <c r="N159" s="284">
        <f t="shared" si="67"/>
        <v>0</v>
      </c>
      <c r="O159" s="284">
        <f t="shared" si="67"/>
        <v>0</v>
      </c>
      <c r="P159" s="371"/>
      <c r="Q159" s="373"/>
      <c r="R159" s="477"/>
      <c r="S159" s="477"/>
      <c r="T159" s="477"/>
      <c r="U159" s="477"/>
      <c r="W159" s="398"/>
      <c r="X159" s="403"/>
      <c r="Y159" s="141"/>
      <c r="Z159" s="141"/>
      <c r="AA159" s="141"/>
      <c r="AB159" s="141"/>
      <c r="AC159" s="141"/>
      <c r="AD159" s="141"/>
      <c r="AE159" s="141"/>
      <c r="AF159" s="141"/>
      <c r="AG159" s="141"/>
      <c r="AH159" s="141"/>
      <c r="AI159" s="141"/>
      <c r="AJ159" s="141"/>
      <c r="AK159" s="141"/>
      <c r="AL159" s="141"/>
      <c r="AM159" s="141"/>
      <c r="AN159" s="141"/>
      <c r="AO159" s="302"/>
      <c r="AP159" s="302"/>
      <c r="AQ159" s="302"/>
      <c r="AR159" s="302"/>
      <c r="AS159" s="302"/>
      <c r="AT159" s="302"/>
      <c r="AU159" s="302"/>
      <c r="AV159" s="302"/>
      <c r="AW159" s="302"/>
      <c r="AX159" s="302"/>
      <c r="AY159" s="302"/>
      <c r="AZ159" s="302"/>
      <c r="BA159" s="302"/>
      <c r="BB159" s="302"/>
      <c r="BC159" s="302"/>
      <c r="BD159" s="302"/>
      <c r="BE159" s="302"/>
      <c r="BF159" s="437">
        <f>SUM(BF135:BF158)</f>
        <v>0</v>
      </c>
      <c r="BG159" s="437">
        <f>SUM(BG142:BG157)</f>
        <v>0</v>
      </c>
      <c r="BH159" s="442"/>
      <c r="BI159" s="452"/>
    </row>
    <row r="160" spans="1:61" ht="15.75" x14ac:dyDescent="0.25">
      <c r="A160" s="477"/>
      <c r="B160" s="372"/>
      <c r="C160" s="369" t="s">
        <v>202</v>
      </c>
      <c r="D160" s="371"/>
      <c r="E160" s="371"/>
      <c r="F160" s="371"/>
      <c r="G160" s="371"/>
      <c r="H160" s="371"/>
      <c r="I160" s="371"/>
      <c r="J160" s="371"/>
      <c r="K160" s="371"/>
      <c r="L160" s="371"/>
      <c r="M160" s="371"/>
      <c r="N160" s="371"/>
      <c r="O160" s="371"/>
      <c r="P160" s="371"/>
      <c r="Q160" s="373"/>
      <c r="R160" s="477"/>
      <c r="S160" s="477"/>
      <c r="T160" s="477"/>
      <c r="U160" s="477"/>
      <c r="W160" s="404"/>
      <c r="X160" s="405"/>
      <c r="Y160" s="406"/>
      <c r="Z160" s="406"/>
      <c r="AA160" s="406"/>
      <c r="AB160" s="406"/>
      <c r="AC160" s="406"/>
      <c r="AD160" s="406"/>
      <c r="AE160" s="406"/>
      <c r="AF160" s="406"/>
      <c r="AG160" s="406"/>
      <c r="AH160" s="406"/>
      <c r="AI160" s="406"/>
      <c r="AJ160" s="406"/>
      <c r="AK160" s="406"/>
      <c r="AL160" s="406"/>
      <c r="AM160" s="406"/>
      <c r="AN160" s="406"/>
      <c r="AO160" s="406"/>
      <c r="AP160" s="406"/>
      <c r="AQ160" s="406"/>
      <c r="AR160" s="406"/>
      <c r="AS160" s="406"/>
      <c r="AT160" s="406"/>
      <c r="AU160" s="406"/>
      <c r="AV160" s="406"/>
      <c r="AW160" s="406"/>
      <c r="AX160" s="406"/>
      <c r="AY160" s="406"/>
      <c r="AZ160" s="406"/>
      <c r="BA160" s="406"/>
      <c r="BB160" s="406"/>
      <c r="BC160" s="406"/>
      <c r="BD160" s="406"/>
      <c r="BE160" s="406"/>
      <c r="BF160" s="455"/>
      <c r="BG160" s="343"/>
      <c r="BH160" s="343"/>
      <c r="BI160" s="456"/>
    </row>
    <row r="161" spans="1:61" ht="15.75" x14ac:dyDescent="0.25">
      <c r="A161" s="477"/>
      <c r="B161" s="372"/>
      <c r="C161" s="238"/>
      <c r="D161" s="284">
        <f>SUM(D53:D68)</f>
        <v>0</v>
      </c>
      <c r="E161" s="284">
        <f t="shared" ref="E161:O161" si="68">SUM(E53:E68)</f>
        <v>0</v>
      </c>
      <c r="F161" s="284">
        <f t="shared" si="68"/>
        <v>0</v>
      </c>
      <c r="G161" s="284">
        <f t="shared" si="68"/>
        <v>0</v>
      </c>
      <c r="H161" s="284">
        <f t="shared" si="68"/>
        <v>0</v>
      </c>
      <c r="I161" s="284">
        <f t="shared" si="68"/>
        <v>0</v>
      </c>
      <c r="J161" s="284">
        <f t="shared" si="68"/>
        <v>0</v>
      </c>
      <c r="K161" s="284">
        <f t="shared" si="68"/>
        <v>0</v>
      </c>
      <c r="L161" s="284">
        <f t="shared" si="68"/>
        <v>0</v>
      </c>
      <c r="M161" s="284">
        <f t="shared" si="68"/>
        <v>0</v>
      </c>
      <c r="N161" s="284">
        <f t="shared" si="68"/>
        <v>0</v>
      </c>
      <c r="O161" s="284">
        <f t="shared" si="68"/>
        <v>0</v>
      </c>
      <c r="P161" s="371"/>
      <c r="Q161" s="373"/>
      <c r="R161" s="477"/>
      <c r="S161" s="477"/>
      <c r="T161" s="477"/>
      <c r="U161" s="477"/>
      <c r="W161" s="457"/>
      <c r="X161" s="410"/>
      <c r="Y161" s="410"/>
      <c r="Z161" s="410"/>
      <c r="AA161" s="410"/>
      <c r="AB161" s="410"/>
      <c r="AC161" s="410"/>
      <c r="AD161" s="410"/>
      <c r="AE161" s="410"/>
      <c r="AF161" s="410"/>
      <c r="AG161" s="410"/>
      <c r="AH161" s="410"/>
      <c r="AI161" s="410"/>
      <c r="AJ161" s="410"/>
      <c r="AK161" s="410"/>
      <c r="AL161" s="410"/>
      <c r="AM161" s="410"/>
      <c r="AN161" s="410"/>
      <c r="AO161" s="410"/>
      <c r="AP161" s="410"/>
      <c r="AQ161" s="410"/>
      <c r="AR161" s="410"/>
      <c r="AS161" s="410"/>
      <c r="AT161" s="410"/>
      <c r="AU161" s="410"/>
      <c r="AV161" s="410"/>
      <c r="AW161" s="410"/>
      <c r="AX161" s="410"/>
      <c r="AY161" s="410"/>
      <c r="AZ161" s="410"/>
      <c r="BA161" s="410"/>
      <c r="BB161" s="410"/>
      <c r="BC161" s="410"/>
      <c r="BD161" s="411"/>
      <c r="BE161" s="411"/>
      <c r="BF161" s="302"/>
      <c r="BG161" s="302"/>
      <c r="BH161" s="302"/>
      <c r="BI161" s="395"/>
    </row>
    <row r="162" spans="1:61" ht="15.75" x14ac:dyDescent="0.25">
      <c r="A162" s="477"/>
      <c r="B162" s="372"/>
      <c r="C162" s="376" t="s">
        <v>203</v>
      </c>
      <c r="D162" s="371"/>
      <c r="E162" s="371"/>
      <c r="F162" s="371"/>
      <c r="G162" s="371"/>
      <c r="H162" s="371"/>
      <c r="I162" s="371"/>
      <c r="J162" s="371"/>
      <c r="K162" s="371"/>
      <c r="L162" s="371"/>
      <c r="M162" s="371"/>
      <c r="N162" s="371"/>
      <c r="O162" s="371"/>
      <c r="P162" s="371"/>
      <c r="Q162" s="373"/>
      <c r="R162" s="477"/>
      <c r="S162" s="477"/>
      <c r="T162" s="477"/>
      <c r="U162" s="477"/>
      <c r="W162" s="398" t="s">
        <v>226</v>
      </c>
      <c r="X162" s="141"/>
      <c r="Y162" s="141"/>
      <c r="Z162" s="141"/>
      <c r="AA162" s="141"/>
      <c r="AB162" s="141"/>
      <c r="AC162" s="141"/>
      <c r="AD162" s="141"/>
      <c r="AE162" s="141"/>
      <c r="AF162" s="141"/>
      <c r="AG162" s="141"/>
      <c r="AH162" s="141"/>
      <c r="AI162" s="141"/>
      <c r="AJ162" s="141"/>
      <c r="AK162" s="141"/>
      <c r="AL162" s="141"/>
      <c r="AM162" s="141"/>
      <c r="AN162" s="141"/>
      <c r="AO162" s="141"/>
      <c r="AP162" s="141"/>
      <c r="AQ162" s="141"/>
      <c r="AR162" s="141"/>
      <c r="AS162" s="141"/>
      <c r="AT162" s="141"/>
      <c r="AU162" s="141"/>
      <c r="AV162" s="141"/>
      <c r="AW162" s="141"/>
      <c r="AX162" s="141"/>
      <c r="AY162" s="141"/>
      <c r="AZ162" s="141"/>
      <c r="BA162" s="141"/>
      <c r="BB162" s="141"/>
      <c r="BC162" s="141"/>
      <c r="BD162" s="302"/>
      <c r="BE162" s="302"/>
      <c r="BF162" s="302"/>
      <c r="BG162" s="302"/>
      <c r="BH162" s="302"/>
      <c r="BI162" s="395"/>
    </row>
    <row r="163" spans="1:61" ht="15.75" x14ac:dyDescent="0.25">
      <c r="A163" s="477"/>
      <c r="B163" s="372"/>
      <c r="C163" s="238"/>
      <c r="D163" s="284">
        <f>SUM(D46:D69)</f>
        <v>0</v>
      </c>
      <c r="E163" s="284">
        <f t="shared" ref="E163:O163" si="69">SUM(E46:E69)</f>
        <v>0</v>
      </c>
      <c r="F163" s="284">
        <f t="shared" si="69"/>
        <v>0</v>
      </c>
      <c r="G163" s="284">
        <f t="shared" si="69"/>
        <v>0</v>
      </c>
      <c r="H163" s="284">
        <f t="shared" si="69"/>
        <v>0</v>
      </c>
      <c r="I163" s="284">
        <f t="shared" si="69"/>
        <v>0</v>
      </c>
      <c r="J163" s="284">
        <f t="shared" si="69"/>
        <v>0</v>
      </c>
      <c r="K163" s="284">
        <f t="shared" si="69"/>
        <v>0</v>
      </c>
      <c r="L163" s="284">
        <f t="shared" si="69"/>
        <v>0</v>
      </c>
      <c r="M163" s="284">
        <f t="shared" si="69"/>
        <v>0</v>
      </c>
      <c r="N163" s="284">
        <f t="shared" si="69"/>
        <v>0</v>
      </c>
      <c r="O163" s="284">
        <f t="shared" si="69"/>
        <v>0</v>
      </c>
      <c r="P163" s="371"/>
      <c r="Q163" s="373"/>
      <c r="R163" s="477"/>
      <c r="S163" s="477"/>
      <c r="T163" s="477"/>
      <c r="U163" s="477"/>
      <c r="W163" s="398"/>
      <c r="X163" s="141"/>
      <c r="Y163" s="141"/>
      <c r="Z163" s="141"/>
      <c r="AA163" s="141"/>
      <c r="AB163" s="141"/>
      <c r="AC163" s="141"/>
      <c r="AD163" s="141"/>
      <c r="AE163" s="141"/>
      <c r="AF163" s="141"/>
      <c r="AG163" s="141"/>
      <c r="AH163" s="141"/>
      <c r="AI163" s="141"/>
      <c r="AJ163" s="141"/>
      <c r="AK163" s="141"/>
      <c r="AL163" s="141"/>
      <c r="AM163" s="141"/>
      <c r="AN163" s="141"/>
      <c r="AO163" s="141"/>
      <c r="AP163" s="141"/>
      <c r="AQ163" s="141"/>
      <c r="AR163" s="141"/>
      <c r="AS163" s="141"/>
      <c r="AT163" s="141"/>
      <c r="AU163" s="141"/>
      <c r="AV163" s="141"/>
      <c r="AW163" s="141"/>
      <c r="AX163" s="141"/>
      <c r="AY163" s="141"/>
      <c r="AZ163" s="141"/>
      <c r="BA163" s="141"/>
      <c r="BB163" s="141"/>
      <c r="BC163" s="141"/>
      <c r="BD163" s="302"/>
      <c r="BE163" s="302"/>
      <c r="BF163" s="445"/>
      <c r="BG163" s="302"/>
      <c r="BH163" s="302"/>
      <c r="BI163" s="395"/>
    </row>
    <row r="164" spans="1:61" ht="15.75" x14ac:dyDescent="0.25">
      <c r="A164" s="477"/>
      <c r="B164" s="372"/>
      <c r="C164" s="238"/>
      <c r="D164" s="284"/>
      <c r="E164" s="284"/>
      <c r="F164" s="284"/>
      <c r="G164" s="284"/>
      <c r="H164" s="284"/>
      <c r="I164" s="284"/>
      <c r="J164" s="284"/>
      <c r="K164" s="284"/>
      <c r="L164" s="284"/>
      <c r="M164" s="284"/>
      <c r="N164" s="284"/>
      <c r="O164" s="284"/>
      <c r="P164" s="371"/>
      <c r="Q164" s="373"/>
      <c r="R164" s="477"/>
      <c r="S164" s="477"/>
      <c r="T164" s="477"/>
      <c r="U164" s="477"/>
      <c r="W164" s="398"/>
      <c r="X164" s="399" t="s">
        <v>57</v>
      </c>
      <c r="Y164" s="400">
        <v>1</v>
      </c>
      <c r="Z164" s="400">
        <v>2</v>
      </c>
      <c r="AA164" s="400">
        <v>3</v>
      </c>
      <c r="AB164" s="400">
        <v>4</v>
      </c>
      <c r="AC164" s="400">
        <v>5</v>
      </c>
      <c r="AD164" s="400">
        <v>6</v>
      </c>
      <c r="AE164" s="400">
        <v>7</v>
      </c>
      <c r="AF164" s="400">
        <v>8</v>
      </c>
      <c r="AG164" s="400">
        <v>9</v>
      </c>
      <c r="AH164" s="400">
        <v>10</v>
      </c>
      <c r="AI164" s="400">
        <v>11</v>
      </c>
      <c r="AJ164" s="400">
        <v>12</v>
      </c>
      <c r="AK164" s="400">
        <v>13</v>
      </c>
      <c r="AL164" s="400">
        <v>14</v>
      </c>
      <c r="AM164" s="400">
        <v>15</v>
      </c>
      <c r="AN164" s="400">
        <v>16</v>
      </c>
      <c r="AO164" s="400">
        <v>17</v>
      </c>
      <c r="AP164" s="400">
        <v>18</v>
      </c>
      <c r="AQ164" s="400">
        <v>19</v>
      </c>
      <c r="AR164" s="400">
        <v>20</v>
      </c>
      <c r="AS164" s="400">
        <v>21</v>
      </c>
      <c r="AT164" s="400">
        <v>22</v>
      </c>
      <c r="AU164" s="400">
        <v>23</v>
      </c>
      <c r="AV164" s="400">
        <v>24</v>
      </c>
      <c r="AW164" s="400">
        <v>25</v>
      </c>
      <c r="AX164" s="400">
        <v>26</v>
      </c>
      <c r="AY164" s="400">
        <v>27</v>
      </c>
      <c r="AZ164" s="400">
        <v>28</v>
      </c>
      <c r="BA164" s="400">
        <v>29</v>
      </c>
      <c r="BB164" s="400">
        <v>30</v>
      </c>
      <c r="BC164" s="141"/>
      <c r="BD164" s="863" t="s">
        <v>215</v>
      </c>
      <c r="BE164" s="864"/>
      <c r="BF164" s="434" t="s">
        <v>250</v>
      </c>
      <c r="BG164" s="434" t="s">
        <v>251</v>
      </c>
      <c r="BH164" s="434" t="s">
        <v>250</v>
      </c>
      <c r="BI164" s="447" t="s">
        <v>251</v>
      </c>
    </row>
    <row r="165" spans="1:61" ht="15.75" x14ac:dyDescent="0.25">
      <c r="A165" s="477"/>
      <c r="B165" s="372"/>
      <c r="C165" s="366"/>
      <c r="D165" s="76"/>
      <c r="E165" s="76"/>
      <c r="F165" s="76"/>
      <c r="G165" s="76"/>
      <c r="H165" s="76"/>
      <c r="I165" s="76"/>
      <c r="J165" s="76"/>
      <c r="K165" s="76"/>
      <c r="L165" s="76"/>
      <c r="M165" s="76"/>
      <c r="N165" s="76"/>
      <c r="O165" s="76"/>
      <c r="P165" s="371"/>
      <c r="Q165" s="373"/>
      <c r="R165" s="477"/>
      <c r="S165" s="477"/>
      <c r="T165" s="477"/>
      <c r="U165" s="477"/>
      <c r="W165" s="398"/>
      <c r="X165" s="399"/>
      <c r="Y165" s="400" t="str">
        <f t="shared" ref="Y165:AE165" si="70">VLOOKUP(WEEKDAY(CONCATENATE("6","/",Y164,"/",$AE$6)),$BX$11:$BY$17,2,FALSE)</f>
        <v>Thur</v>
      </c>
      <c r="Z165" s="400" t="str">
        <f t="shared" si="70"/>
        <v>Fri</v>
      </c>
      <c r="AA165" s="400" t="str">
        <f t="shared" si="70"/>
        <v>Sat</v>
      </c>
      <c r="AB165" s="400" t="str">
        <f t="shared" si="70"/>
        <v>Sun</v>
      </c>
      <c r="AC165" s="400" t="str">
        <f t="shared" si="70"/>
        <v>Mon</v>
      </c>
      <c r="AD165" s="400" t="str">
        <f t="shared" si="70"/>
        <v>Tues</v>
      </c>
      <c r="AE165" s="400" t="str">
        <f t="shared" si="70"/>
        <v>Wed</v>
      </c>
      <c r="AF165" s="400" t="str">
        <f>Y165</f>
        <v>Thur</v>
      </c>
      <c r="AG165" s="400" t="str">
        <f t="shared" ref="AG165:BB165" si="71">Z165</f>
        <v>Fri</v>
      </c>
      <c r="AH165" s="400" t="str">
        <f t="shared" si="71"/>
        <v>Sat</v>
      </c>
      <c r="AI165" s="400" t="str">
        <f t="shared" si="71"/>
        <v>Sun</v>
      </c>
      <c r="AJ165" s="400" t="str">
        <f t="shared" si="71"/>
        <v>Mon</v>
      </c>
      <c r="AK165" s="400" t="str">
        <f t="shared" si="71"/>
        <v>Tues</v>
      </c>
      <c r="AL165" s="400" t="str">
        <f t="shared" si="71"/>
        <v>Wed</v>
      </c>
      <c r="AM165" s="400" t="str">
        <f t="shared" si="71"/>
        <v>Thur</v>
      </c>
      <c r="AN165" s="400" t="str">
        <f t="shared" si="71"/>
        <v>Fri</v>
      </c>
      <c r="AO165" s="400" t="str">
        <f t="shared" si="71"/>
        <v>Sat</v>
      </c>
      <c r="AP165" s="400" t="str">
        <f t="shared" si="71"/>
        <v>Sun</v>
      </c>
      <c r="AQ165" s="400" t="str">
        <f t="shared" si="71"/>
        <v>Mon</v>
      </c>
      <c r="AR165" s="400" t="str">
        <f t="shared" si="71"/>
        <v>Tues</v>
      </c>
      <c r="AS165" s="400" t="str">
        <f t="shared" si="71"/>
        <v>Wed</v>
      </c>
      <c r="AT165" s="400" t="str">
        <f t="shared" si="71"/>
        <v>Thur</v>
      </c>
      <c r="AU165" s="400" t="str">
        <f t="shared" si="71"/>
        <v>Fri</v>
      </c>
      <c r="AV165" s="400" t="str">
        <f t="shared" si="71"/>
        <v>Sat</v>
      </c>
      <c r="AW165" s="400" t="str">
        <f t="shared" si="71"/>
        <v>Sun</v>
      </c>
      <c r="AX165" s="400" t="str">
        <f t="shared" si="71"/>
        <v>Mon</v>
      </c>
      <c r="AY165" s="400" t="str">
        <f t="shared" si="71"/>
        <v>Tues</v>
      </c>
      <c r="AZ165" s="400" t="str">
        <f t="shared" si="71"/>
        <v>Wed</v>
      </c>
      <c r="BA165" s="400" t="str">
        <f t="shared" si="71"/>
        <v>Thur</v>
      </c>
      <c r="BB165" s="400" t="str">
        <f t="shared" si="71"/>
        <v>Fri</v>
      </c>
      <c r="BC165" s="141"/>
      <c r="BD165" s="863" t="s">
        <v>221</v>
      </c>
      <c r="BE165" s="864"/>
      <c r="BF165" s="434" t="s">
        <v>244</v>
      </c>
      <c r="BG165" s="434" t="s">
        <v>244</v>
      </c>
      <c r="BH165" s="434" t="s">
        <v>221</v>
      </c>
      <c r="BI165" s="447" t="s">
        <v>221</v>
      </c>
    </row>
    <row r="166" spans="1:61" ht="15.75" x14ac:dyDescent="0.25">
      <c r="A166" s="477"/>
      <c r="B166" s="372"/>
      <c r="C166" s="192" t="s">
        <v>205</v>
      </c>
      <c r="D166" s="371"/>
      <c r="E166" s="371"/>
      <c r="F166" s="371"/>
      <c r="G166" s="371"/>
      <c r="H166" s="371"/>
      <c r="I166" s="371"/>
      <c r="J166" s="371"/>
      <c r="K166" s="371"/>
      <c r="L166" s="371"/>
      <c r="M166" s="371"/>
      <c r="N166" s="371"/>
      <c r="O166" s="371"/>
      <c r="P166" s="371"/>
      <c r="Q166" s="373"/>
      <c r="R166" s="477"/>
      <c r="S166" s="477"/>
      <c r="T166" s="477"/>
      <c r="U166" s="477"/>
      <c r="W166" s="398"/>
      <c r="X166" s="401">
        <v>1</v>
      </c>
      <c r="Y166" s="548"/>
      <c r="Z166" s="548"/>
      <c r="AA166" s="548"/>
      <c r="AB166" s="548"/>
      <c r="AC166" s="548"/>
      <c r="AD166" s="548"/>
      <c r="AE166" s="548"/>
      <c r="AF166" s="548"/>
      <c r="AG166" s="548"/>
      <c r="AH166" s="548"/>
      <c r="AI166" s="548"/>
      <c r="AJ166" s="548"/>
      <c r="AK166" s="548"/>
      <c r="AL166" s="548"/>
      <c r="AM166" s="548"/>
      <c r="AN166" s="548"/>
      <c r="AO166" s="548"/>
      <c r="AP166" s="548"/>
      <c r="AQ166" s="548"/>
      <c r="AR166" s="548"/>
      <c r="AS166" s="548"/>
      <c r="AT166" s="548"/>
      <c r="AU166" s="548"/>
      <c r="AV166" s="548"/>
      <c r="AW166" s="548"/>
      <c r="AX166" s="548"/>
      <c r="AY166" s="548"/>
      <c r="AZ166" s="548"/>
      <c r="BA166" s="548"/>
      <c r="BB166" s="548"/>
      <c r="BC166" s="141"/>
      <c r="BD166" s="857" t="str">
        <f t="shared" ref="BD166:BD189" si="72">IFERROR(AVERAGE(Y166:BB166),"")</f>
        <v/>
      </c>
      <c r="BE166" s="858"/>
      <c r="BF166" s="435">
        <f>SUM($Y166:$BC166)</f>
        <v>0</v>
      </c>
      <c r="BG166" s="435">
        <v>0</v>
      </c>
      <c r="BH166" s="438">
        <f>IFERROR(SUM(Y166:BC166)/COUNT(Y166:BC166),0)</f>
        <v>0</v>
      </c>
      <c r="BI166" s="448">
        <v>0</v>
      </c>
    </row>
    <row r="167" spans="1:61" ht="15.75" x14ac:dyDescent="0.25">
      <c r="A167" s="477"/>
      <c r="B167" s="372"/>
      <c r="C167" s="376" t="s">
        <v>206</v>
      </c>
      <c r="D167" s="371"/>
      <c r="E167" s="371"/>
      <c r="F167" s="371"/>
      <c r="G167" s="371"/>
      <c r="H167" s="371"/>
      <c r="I167" s="371"/>
      <c r="J167" s="371"/>
      <c r="K167" s="371"/>
      <c r="L167" s="371"/>
      <c r="M167" s="371"/>
      <c r="N167" s="371"/>
      <c r="O167" s="371"/>
      <c r="P167" s="371"/>
      <c r="Q167" s="373"/>
      <c r="R167" s="477"/>
      <c r="S167" s="477"/>
      <c r="T167" s="477"/>
      <c r="U167" s="477"/>
      <c r="W167" s="398"/>
      <c r="X167" s="401">
        <v>2</v>
      </c>
      <c r="Y167" s="548"/>
      <c r="Z167" s="548"/>
      <c r="AA167" s="548"/>
      <c r="AB167" s="548"/>
      <c r="AC167" s="548"/>
      <c r="AD167" s="548"/>
      <c r="AE167" s="548"/>
      <c r="AF167" s="548"/>
      <c r="AG167" s="548"/>
      <c r="AH167" s="548"/>
      <c r="AI167" s="548"/>
      <c r="AJ167" s="548"/>
      <c r="AK167" s="548"/>
      <c r="AL167" s="548"/>
      <c r="AM167" s="548"/>
      <c r="AN167" s="548"/>
      <c r="AO167" s="548"/>
      <c r="AP167" s="548"/>
      <c r="AQ167" s="548"/>
      <c r="AR167" s="548"/>
      <c r="AS167" s="548"/>
      <c r="AT167" s="548"/>
      <c r="AU167" s="548"/>
      <c r="AV167" s="548"/>
      <c r="AW167" s="548"/>
      <c r="AX167" s="548"/>
      <c r="AY167" s="548"/>
      <c r="AZ167" s="548"/>
      <c r="BA167" s="548"/>
      <c r="BB167" s="548"/>
      <c r="BC167" s="141"/>
      <c r="BD167" s="857" t="str">
        <f t="shared" si="72"/>
        <v/>
      </c>
      <c r="BE167" s="858"/>
      <c r="BF167" s="436">
        <f t="shared" ref="BF167:BF172" si="73">SUM($Y167:$BC167)</f>
        <v>0</v>
      </c>
      <c r="BG167" s="436">
        <v>0</v>
      </c>
      <c r="BH167" s="439">
        <f t="shared" ref="BH167:BH172" si="74">IFERROR(SUM(Y167:BC167)/COUNT(Y167:BC167),0)</f>
        <v>0</v>
      </c>
      <c r="BI167" s="449">
        <v>0</v>
      </c>
    </row>
    <row r="168" spans="1:61" ht="15.75" x14ac:dyDescent="0.25">
      <c r="A168" s="477"/>
      <c r="B168" s="372"/>
      <c r="C168" s="238"/>
      <c r="D168" s="377">
        <f t="shared" ref="D168:O168" si="75">(D149-D155)*D161</f>
        <v>0</v>
      </c>
      <c r="E168" s="377">
        <f t="shared" si="75"/>
        <v>0</v>
      </c>
      <c r="F168" s="377">
        <f t="shared" si="75"/>
        <v>0</v>
      </c>
      <c r="G168" s="377">
        <f t="shared" si="75"/>
        <v>0</v>
      </c>
      <c r="H168" s="377">
        <f t="shared" si="75"/>
        <v>0</v>
      </c>
      <c r="I168" s="377">
        <f t="shared" si="75"/>
        <v>0</v>
      </c>
      <c r="J168" s="377">
        <f t="shared" si="75"/>
        <v>0</v>
      </c>
      <c r="K168" s="377">
        <f t="shared" si="75"/>
        <v>0</v>
      </c>
      <c r="L168" s="377">
        <f t="shared" si="75"/>
        <v>0</v>
      </c>
      <c r="M168" s="377">
        <f t="shared" si="75"/>
        <v>0</v>
      </c>
      <c r="N168" s="377">
        <f t="shared" si="75"/>
        <v>0</v>
      </c>
      <c r="O168" s="377">
        <f t="shared" si="75"/>
        <v>0</v>
      </c>
      <c r="P168" s="284"/>
      <c r="Q168" s="373"/>
      <c r="R168" s="477"/>
      <c r="S168" s="477"/>
      <c r="T168" s="477"/>
      <c r="U168" s="477"/>
      <c r="W168" s="398"/>
      <c r="X168" s="401">
        <v>3</v>
      </c>
      <c r="Y168" s="548"/>
      <c r="Z168" s="548"/>
      <c r="AA168" s="548"/>
      <c r="AB168" s="548"/>
      <c r="AC168" s="548"/>
      <c r="AD168" s="548"/>
      <c r="AE168" s="548"/>
      <c r="AF168" s="548"/>
      <c r="AG168" s="548"/>
      <c r="AH168" s="548"/>
      <c r="AI168" s="548"/>
      <c r="AJ168" s="548"/>
      <c r="AK168" s="548"/>
      <c r="AL168" s="548"/>
      <c r="AM168" s="548"/>
      <c r="AN168" s="548"/>
      <c r="AO168" s="548"/>
      <c r="AP168" s="548"/>
      <c r="AQ168" s="548"/>
      <c r="AR168" s="548"/>
      <c r="AS168" s="548"/>
      <c r="AT168" s="548"/>
      <c r="AU168" s="548"/>
      <c r="AV168" s="548"/>
      <c r="AW168" s="548"/>
      <c r="AX168" s="548"/>
      <c r="AY168" s="548"/>
      <c r="AZ168" s="548"/>
      <c r="BA168" s="548"/>
      <c r="BB168" s="548"/>
      <c r="BC168" s="141"/>
      <c r="BD168" s="857" t="str">
        <f t="shared" si="72"/>
        <v/>
      </c>
      <c r="BE168" s="858"/>
      <c r="BF168" s="436">
        <f t="shared" si="73"/>
        <v>0</v>
      </c>
      <c r="BG168" s="436">
        <v>0</v>
      </c>
      <c r="BH168" s="439">
        <f t="shared" si="74"/>
        <v>0</v>
      </c>
      <c r="BI168" s="449">
        <v>0</v>
      </c>
    </row>
    <row r="169" spans="1:61" ht="15.75" x14ac:dyDescent="0.25">
      <c r="A169" s="477"/>
      <c r="B169" s="372"/>
      <c r="C169" s="376" t="s">
        <v>207</v>
      </c>
      <c r="D169" s="371"/>
      <c r="E169" s="371"/>
      <c r="F169" s="371"/>
      <c r="G169" s="371"/>
      <c r="H169" s="371"/>
      <c r="I169" s="371"/>
      <c r="J169" s="371"/>
      <c r="K169" s="371"/>
      <c r="L169" s="371"/>
      <c r="M169" s="371"/>
      <c r="N169" s="371"/>
      <c r="O169" s="371"/>
      <c r="P169" s="371"/>
      <c r="Q169" s="373"/>
      <c r="R169" s="477"/>
      <c r="S169" s="477"/>
      <c r="T169" s="477"/>
      <c r="U169" s="477"/>
      <c r="W169" s="398"/>
      <c r="X169" s="401">
        <v>4</v>
      </c>
      <c r="Y169" s="548"/>
      <c r="Z169" s="548"/>
      <c r="AA169" s="548"/>
      <c r="AB169" s="548"/>
      <c r="AC169" s="548"/>
      <c r="AD169" s="548"/>
      <c r="AE169" s="548"/>
      <c r="AF169" s="548"/>
      <c r="AG169" s="548"/>
      <c r="AH169" s="548"/>
      <c r="AI169" s="548"/>
      <c r="AJ169" s="548"/>
      <c r="AK169" s="548"/>
      <c r="AL169" s="548"/>
      <c r="AM169" s="548"/>
      <c r="AN169" s="548"/>
      <c r="AO169" s="548"/>
      <c r="AP169" s="548"/>
      <c r="AQ169" s="548"/>
      <c r="AR169" s="548"/>
      <c r="AS169" s="548"/>
      <c r="AT169" s="548"/>
      <c r="AU169" s="548"/>
      <c r="AV169" s="548"/>
      <c r="AW169" s="548"/>
      <c r="AX169" s="548"/>
      <c r="AY169" s="548"/>
      <c r="AZ169" s="548"/>
      <c r="BA169" s="548"/>
      <c r="BB169" s="548"/>
      <c r="BC169" s="141"/>
      <c r="BD169" s="857" t="str">
        <f t="shared" si="72"/>
        <v/>
      </c>
      <c r="BE169" s="858"/>
      <c r="BF169" s="436">
        <f t="shared" si="73"/>
        <v>0</v>
      </c>
      <c r="BG169" s="436">
        <v>0</v>
      </c>
      <c r="BH169" s="439">
        <f t="shared" si="74"/>
        <v>0</v>
      </c>
      <c r="BI169" s="449">
        <v>0</v>
      </c>
    </row>
    <row r="170" spans="1:61" ht="15.75" x14ac:dyDescent="0.25">
      <c r="A170" s="477"/>
      <c r="B170" s="372"/>
      <c r="C170" s="238"/>
      <c r="D170" s="379">
        <f t="shared" ref="D170:O170" si="76">(D151+D155)*D163+(D149-D155)*D159</f>
        <v>0</v>
      </c>
      <c r="E170" s="379">
        <f t="shared" si="76"/>
        <v>0</v>
      </c>
      <c r="F170" s="379">
        <f t="shared" si="76"/>
        <v>0</v>
      </c>
      <c r="G170" s="379">
        <f t="shared" si="76"/>
        <v>0</v>
      </c>
      <c r="H170" s="379">
        <f t="shared" si="76"/>
        <v>0</v>
      </c>
      <c r="I170" s="379">
        <f t="shared" si="76"/>
        <v>0</v>
      </c>
      <c r="J170" s="379">
        <f t="shared" si="76"/>
        <v>0</v>
      </c>
      <c r="K170" s="379">
        <f t="shared" si="76"/>
        <v>0</v>
      </c>
      <c r="L170" s="379">
        <f t="shared" si="76"/>
        <v>0</v>
      </c>
      <c r="M170" s="379">
        <f t="shared" si="76"/>
        <v>0</v>
      </c>
      <c r="N170" s="379">
        <f t="shared" si="76"/>
        <v>0</v>
      </c>
      <c r="O170" s="379">
        <f t="shared" si="76"/>
        <v>0</v>
      </c>
      <c r="P170" s="371"/>
      <c r="Q170" s="373"/>
      <c r="R170" s="477"/>
      <c r="S170" s="477"/>
      <c r="T170" s="477"/>
      <c r="U170" s="477"/>
      <c r="W170" s="398"/>
      <c r="X170" s="401">
        <v>5</v>
      </c>
      <c r="Y170" s="548"/>
      <c r="Z170" s="548"/>
      <c r="AA170" s="548"/>
      <c r="AB170" s="548"/>
      <c r="AC170" s="548"/>
      <c r="AD170" s="548"/>
      <c r="AE170" s="548"/>
      <c r="AF170" s="548"/>
      <c r="AG170" s="548"/>
      <c r="AH170" s="548"/>
      <c r="AI170" s="548"/>
      <c r="AJ170" s="548"/>
      <c r="AK170" s="548"/>
      <c r="AL170" s="548"/>
      <c r="AM170" s="548"/>
      <c r="AN170" s="548"/>
      <c r="AO170" s="548"/>
      <c r="AP170" s="548"/>
      <c r="AQ170" s="548"/>
      <c r="AR170" s="548"/>
      <c r="AS170" s="548"/>
      <c r="AT170" s="548"/>
      <c r="AU170" s="548"/>
      <c r="AV170" s="548"/>
      <c r="AW170" s="548"/>
      <c r="AX170" s="548"/>
      <c r="AY170" s="548"/>
      <c r="AZ170" s="548"/>
      <c r="BA170" s="548"/>
      <c r="BB170" s="548"/>
      <c r="BC170" s="141"/>
      <c r="BD170" s="857" t="str">
        <f t="shared" si="72"/>
        <v/>
      </c>
      <c r="BE170" s="858"/>
      <c r="BF170" s="436">
        <f t="shared" si="73"/>
        <v>0</v>
      </c>
      <c r="BG170" s="436">
        <v>0</v>
      </c>
      <c r="BH170" s="439">
        <f t="shared" si="74"/>
        <v>0</v>
      </c>
      <c r="BI170" s="449">
        <v>0</v>
      </c>
    </row>
    <row r="171" spans="1:61" ht="15.75" x14ac:dyDescent="0.25">
      <c r="A171" s="477"/>
      <c r="B171" s="372"/>
      <c r="C171" s="376" t="s">
        <v>208</v>
      </c>
      <c r="D171" s="193"/>
      <c r="E171" s="193"/>
      <c r="F171" s="193"/>
      <c r="G171" s="193"/>
      <c r="H171" s="193"/>
      <c r="I171" s="193"/>
      <c r="J171" s="193"/>
      <c r="K171" s="193"/>
      <c r="L171" s="193"/>
      <c r="M171" s="193"/>
      <c r="N171" s="193"/>
      <c r="O171" s="193"/>
      <c r="P171" s="371"/>
      <c r="Q171" s="373"/>
      <c r="R171" s="477"/>
      <c r="S171" s="477"/>
      <c r="T171" s="477"/>
      <c r="U171" s="477"/>
      <c r="W171" s="398"/>
      <c r="X171" s="401">
        <v>6</v>
      </c>
      <c r="Y171" s="548"/>
      <c r="Z171" s="548"/>
      <c r="AA171" s="548"/>
      <c r="AB171" s="548"/>
      <c r="AC171" s="548"/>
      <c r="AD171" s="548"/>
      <c r="AE171" s="548"/>
      <c r="AF171" s="548"/>
      <c r="AG171" s="548"/>
      <c r="AH171" s="548"/>
      <c r="AI171" s="548"/>
      <c r="AJ171" s="548"/>
      <c r="AK171" s="548"/>
      <c r="AL171" s="548"/>
      <c r="AM171" s="548"/>
      <c r="AN171" s="548"/>
      <c r="AO171" s="548"/>
      <c r="AP171" s="548"/>
      <c r="AQ171" s="548"/>
      <c r="AR171" s="548"/>
      <c r="AS171" s="548"/>
      <c r="AT171" s="548"/>
      <c r="AU171" s="548"/>
      <c r="AV171" s="548"/>
      <c r="AW171" s="548"/>
      <c r="AX171" s="548"/>
      <c r="AY171" s="548"/>
      <c r="AZ171" s="548"/>
      <c r="BA171" s="548"/>
      <c r="BB171" s="548"/>
      <c r="BC171" s="141"/>
      <c r="BD171" s="857" t="str">
        <f t="shared" si="72"/>
        <v/>
      </c>
      <c r="BE171" s="858"/>
      <c r="BF171" s="436">
        <f t="shared" si="73"/>
        <v>0</v>
      </c>
      <c r="BG171" s="436">
        <v>0</v>
      </c>
      <c r="BH171" s="439">
        <f t="shared" si="74"/>
        <v>0</v>
      </c>
      <c r="BI171" s="449">
        <v>0</v>
      </c>
    </row>
    <row r="172" spans="1:61" ht="15.75" x14ac:dyDescent="0.25">
      <c r="A172" s="477"/>
      <c r="B172" s="372"/>
      <c r="C172" s="238"/>
      <c r="D172" s="378">
        <f t="shared" ref="D172:O172" si="77">D153*D163</f>
        <v>0</v>
      </c>
      <c r="E172" s="378">
        <f t="shared" si="77"/>
        <v>0</v>
      </c>
      <c r="F172" s="378">
        <f t="shared" si="77"/>
        <v>0</v>
      </c>
      <c r="G172" s="378">
        <f t="shared" si="77"/>
        <v>0</v>
      </c>
      <c r="H172" s="378">
        <f t="shared" si="77"/>
        <v>0</v>
      </c>
      <c r="I172" s="378">
        <f t="shared" si="77"/>
        <v>0</v>
      </c>
      <c r="J172" s="378">
        <f t="shared" si="77"/>
        <v>0</v>
      </c>
      <c r="K172" s="378">
        <f t="shared" si="77"/>
        <v>0</v>
      </c>
      <c r="L172" s="378">
        <f t="shared" si="77"/>
        <v>0</v>
      </c>
      <c r="M172" s="378">
        <f t="shared" si="77"/>
        <v>0</v>
      </c>
      <c r="N172" s="378">
        <f t="shared" si="77"/>
        <v>0</v>
      </c>
      <c r="O172" s="378">
        <f t="shared" si="77"/>
        <v>0</v>
      </c>
      <c r="P172" s="371"/>
      <c r="Q172" s="373"/>
      <c r="R172" s="477"/>
      <c r="S172" s="477"/>
      <c r="T172" s="477"/>
      <c r="U172" s="477"/>
      <c r="W172" s="398"/>
      <c r="X172" s="401">
        <v>7</v>
      </c>
      <c r="Y172" s="548"/>
      <c r="Z172" s="548"/>
      <c r="AA172" s="548"/>
      <c r="AB172" s="548"/>
      <c r="AC172" s="548"/>
      <c r="AD172" s="548"/>
      <c r="AE172" s="548"/>
      <c r="AF172" s="548"/>
      <c r="AG172" s="548"/>
      <c r="AH172" s="548"/>
      <c r="AI172" s="548"/>
      <c r="AJ172" s="548"/>
      <c r="AK172" s="548"/>
      <c r="AL172" s="548"/>
      <c r="AM172" s="548"/>
      <c r="AN172" s="548"/>
      <c r="AO172" s="548"/>
      <c r="AP172" s="548"/>
      <c r="AQ172" s="548"/>
      <c r="AR172" s="548"/>
      <c r="AS172" s="548"/>
      <c r="AT172" s="548"/>
      <c r="AU172" s="548"/>
      <c r="AV172" s="548"/>
      <c r="AW172" s="548"/>
      <c r="AX172" s="548"/>
      <c r="AY172" s="548"/>
      <c r="AZ172" s="548"/>
      <c r="BA172" s="548"/>
      <c r="BB172" s="548"/>
      <c r="BC172" s="141"/>
      <c r="BD172" s="857" t="str">
        <f t="shared" si="72"/>
        <v/>
      </c>
      <c r="BE172" s="858"/>
      <c r="BF172" s="436">
        <f t="shared" si="73"/>
        <v>0</v>
      </c>
      <c r="BG172" s="436">
        <v>0</v>
      </c>
      <c r="BH172" s="439">
        <f t="shared" si="74"/>
        <v>0</v>
      </c>
      <c r="BI172" s="449">
        <v>0</v>
      </c>
    </row>
    <row r="173" spans="1:61" ht="15.75" x14ac:dyDescent="0.25">
      <c r="A173" s="477"/>
      <c r="B173" s="372"/>
      <c r="C173" s="369" t="s">
        <v>88</v>
      </c>
      <c r="D173" s="193"/>
      <c r="E173" s="193"/>
      <c r="F173" s="193"/>
      <c r="G173" s="193"/>
      <c r="H173" s="193"/>
      <c r="I173" s="193"/>
      <c r="J173" s="193"/>
      <c r="K173" s="193"/>
      <c r="L173" s="193"/>
      <c r="M173" s="193"/>
      <c r="N173" s="193"/>
      <c r="O173" s="193"/>
      <c r="P173" s="371"/>
      <c r="Q173" s="373"/>
      <c r="R173" s="477"/>
      <c r="S173" s="477"/>
      <c r="T173" s="477"/>
      <c r="U173" s="477"/>
      <c r="W173" s="398"/>
      <c r="X173" s="401">
        <v>8</v>
      </c>
      <c r="Y173" s="548"/>
      <c r="Z173" s="548"/>
      <c r="AA173" s="548"/>
      <c r="AB173" s="548"/>
      <c r="AC173" s="548"/>
      <c r="AD173" s="548"/>
      <c r="AE173" s="548"/>
      <c r="AF173" s="548"/>
      <c r="AG173" s="548"/>
      <c r="AH173" s="548"/>
      <c r="AI173" s="548"/>
      <c r="AJ173" s="548"/>
      <c r="AK173" s="548"/>
      <c r="AL173" s="548"/>
      <c r="AM173" s="548"/>
      <c r="AN173" s="548"/>
      <c r="AO173" s="548"/>
      <c r="AP173" s="548"/>
      <c r="AQ173" s="548"/>
      <c r="AR173" s="548"/>
      <c r="AS173" s="548"/>
      <c r="AT173" s="548"/>
      <c r="AU173" s="548"/>
      <c r="AV173" s="548"/>
      <c r="AW173" s="548"/>
      <c r="AX173" s="548"/>
      <c r="AY173" s="548"/>
      <c r="AZ173" s="548"/>
      <c r="BA173" s="548"/>
      <c r="BB173" s="548"/>
      <c r="BC173" s="141"/>
      <c r="BD173" s="857" t="str">
        <f t="shared" si="72"/>
        <v/>
      </c>
      <c r="BE173" s="858"/>
      <c r="BF173" s="436">
        <f t="shared" ref="BF173:BF188" si="78">(SUMIF($Y$165:$BC$165,"Sat",$Y173:$BC173)+SUMIF($Y$165:$BC$165,"Sun",$Y173:$BC173))</f>
        <v>0</v>
      </c>
      <c r="BG173" s="436">
        <f t="shared" ref="BG173:BG188" si="79">(SUM($Y173:$BC173)-(SUMIF($Y$165:$BC$165,"Sat",$Y173:$BC173)+SUMIF($Y$165:$BC$165,"Sun",$Y173:$BC173)))</f>
        <v>0</v>
      </c>
      <c r="BH173" s="439">
        <f t="shared" ref="BH173:BH188" si="80">(SUMIF($Y$165:$BC$165,"Sat",$Y173:$BC173)+SUMIF($Y$165:$BC$165,"Sun",$Y173:$BC173))/(COUNTIF($Y$165:$BC$165,"Sat")+COUNTIF($Y$165:$BC$165,"Sun"))</f>
        <v>0</v>
      </c>
      <c r="BI173" s="449">
        <f t="shared" ref="BI173:BI188" si="81">(SUM($Y173:$BC173)-(SUMIF($Y$165:$BC$165,"Sat",$Y173:$BC173)+SUMIF($Y$165:$BC$165,"Sun",$Y173:$BC173)))/(COUNT(Y173:BC173)-(COUNTIF($Y$165:$BC$165,"Sat")+COUNTIF($Y$165:$BC$165,"Sun")))</f>
        <v>0</v>
      </c>
    </row>
    <row r="174" spans="1:61" ht="15.75" x14ac:dyDescent="0.25">
      <c r="A174" s="477"/>
      <c r="B174" s="372"/>
      <c r="C174" s="238"/>
      <c r="D174" s="284">
        <f t="shared" ref="D174:O174" si="82">D172-D168-D170</f>
        <v>0</v>
      </c>
      <c r="E174" s="284">
        <f t="shared" si="82"/>
        <v>0</v>
      </c>
      <c r="F174" s="284">
        <f t="shared" si="82"/>
        <v>0</v>
      </c>
      <c r="G174" s="284">
        <f t="shared" si="82"/>
        <v>0</v>
      </c>
      <c r="H174" s="284">
        <f t="shared" si="82"/>
        <v>0</v>
      </c>
      <c r="I174" s="284">
        <f t="shared" si="82"/>
        <v>0</v>
      </c>
      <c r="J174" s="284">
        <f t="shared" si="82"/>
        <v>0</v>
      </c>
      <c r="K174" s="284">
        <f t="shared" si="82"/>
        <v>0</v>
      </c>
      <c r="L174" s="284">
        <f t="shared" si="82"/>
        <v>0</v>
      </c>
      <c r="M174" s="284">
        <f t="shared" si="82"/>
        <v>0</v>
      </c>
      <c r="N174" s="284">
        <f t="shared" si="82"/>
        <v>0</v>
      </c>
      <c r="O174" s="284">
        <f t="shared" si="82"/>
        <v>0</v>
      </c>
      <c r="P174" s="371"/>
      <c r="Q174" s="373"/>
      <c r="R174" s="477"/>
      <c r="S174" s="477"/>
      <c r="T174" s="477"/>
      <c r="U174" s="477"/>
      <c r="W174" s="398"/>
      <c r="X174" s="401">
        <v>9</v>
      </c>
      <c r="Y174" s="548"/>
      <c r="Z174" s="548"/>
      <c r="AA174" s="548"/>
      <c r="AB174" s="548"/>
      <c r="AC174" s="548"/>
      <c r="AD174" s="548"/>
      <c r="AE174" s="548"/>
      <c r="AF174" s="548"/>
      <c r="AG174" s="548"/>
      <c r="AH174" s="548"/>
      <c r="AI174" s="548"/>
      <c r="AJ174" s="548"/>
      <c r="AK174" s="548"/>
      <c r="AL174" s="548"/>
      <c r="AM174" s="548"/>
      <c r="AN174" s="548"/>
      <c r="AO174" s="548"/>
      <c r="AP174" s="548"/>
      <c r="AQ174" s="548"/>
      <c r="AR174" s="548"/>
      <c r="AS174" s="548"/>
      <c r="AT174" s="548"/>
      <c r="AU174" s="548"/>
      <c r="AV174" s="548"/>
      <c r="AW174" s="548"/>
      <c r="AX174" s="548"/>
      <c r="AY174" s="548"/>
      <c r="AZ174" s="548"/>
      <c r="BA174" s="548"/>
      <c r="BB174" s="548"/>
      <c r="BC174" s="141"/>
      <c r="BD174" s="857" t="str">
        <f t="shared" si="72"/>
        <v/>
      </c>
      <c r="BE174" s="858"/>
      <c r="BF174" s="436">
        <f t="shared" si="78"/>
        <v>0</v>
      </c>
      <c r="BG174" s="436">
        <f t="shared" si="79"/>
        <v>0</v>
      </c>
      <c r="BH174" s="439">
        <f t="shared" si="80"/>
        <v>0</v>
      </c>
      <c r="BI174" s="449">
        <f t="shared" si="81"/>
        <v>0</v>
      </c>
    </row>
    <row r="175" spans="1:61" ht="15.75" x14ac:dyDescent="0.25">
      <c r="A175" s="477"/>
      <c r="B175" s="372"/>
      <c r="C175" s="368"/>
      <c r="D175" s="193"/>
      <c r="E175" s="193"/>
      <c r="F175" s="193"/>
      <c r="G175" s="193"/>
      <c r="H175" s="193"/>
      <c r="I175" s="193"/>
      <c r="J175" s="193"/>
      <c r="K175" s="193"/>
      <c r="L175" s="193"/>
      <c r="M175" s="193"/>
      <c r="N175" s="193"/>
      <c r="O175" s="193"/>
      <c r="P175" s="371"/>
      <c r="Q175" s="373"/>
      <c r="R175" s="477"/>
      <c r="S175" s="477"/>
      <c r="T175" s="477"/>
      <c r="U175" s="477"/>
      <c r="W175" s="398"/>
      <c r="X175" s="401">
        <v>10</v>
      </c>
      <c r="Y175" s="548"/>
      <c r="Z175" s="548"/>
      <c r="AA175" s="548"/>
      <c r="AB175" s="548"/>
      <c r="AC175" s="548"/>
      <c r="AD175" s="548"/>
      <c r="AE175" s="548"/>
      <c r="AF175" s="548"/>
      <c r="AG175" s="548"/>
      <c r="AH175" s="548"/>
      <c r="AI175" s="548"/>
      <c r="AJ175" s="548"/>
      <c r="AK175" s="548"/>
      <c r="AL175" s="548"/>
      <c r="AM175" s="548"/>
      <c r="AN175" s="548"/>
      <c r="AO175" s="548"/>
      <c r="AP175" s="548"/>
      <c r="AQ175" s="548"/>
      <c r="AR175" s="548"/>
      <c r="AS175" s="548"/>
      <c r="AT175" s="548"/>
      <c r="AU175" s="548"/>
      <c r="AV175" s="548"/>
      <c r="AW175" s="548"/>
      <c r="AX175" s="548"/>
      <c r="AY175" s="548"/>
      <c r="AZ175" s="548"/>
      <c r="BA175" s="548"/>
      <c r="BB175" s="548"/>
      <c r="BC175" s="141"/>
      <c r="BD175" s="857" t="str">
        <f t="shared" si="72"/>
        <v/>
      </c>
      <c r="BE175" s="858"/>
      <c r="BF175" s="436">
        <f t="shared" si="78"/>
        <v>0</v>
      </c>
      <c r="BG175" s="436">
        <f t="shared" si="79"/>
        <v>0</v>
      </c>
      <c r="BH175" s="439">
        <f t="shared" si="80"/>
        <v>0</v>
      </c>
      <c r="BI175" s="449">
        <f t="shared" si="81"/>
        <v>0</v>
      </c>
    </row>
    <row r="176" spans="1:61" ht="15.75" x14ac:dyDescent="0.25">
      <c r="A176" s="477"/>
      <c r="B176" s="372"/>
      <c r="C176" s="368"/>
      <c r="D176" s="193"/>
      <c r="E176" s="193"/>
      <c r="F176" s="193"/>
      <c r="G176" s="193"/>
      <c r="H176" s="193"/>
      <c r="I176" s="193"/>
      <c r="J176" s="193"/>
      <c r="K176" s="193"/>
      <c r="L176" s="193"/>
      <c r="M176" s="193"/>
      <c r="N176" s="193"/>
      <c r="O176" s="193"/>
      <c r="P176" s="371"/>
      <c r="Q176" s="373"/>
      <c r="R176" s="477"/>
      <c r="S176" s="477"/>
      <c r="T176" s="477"/>
      <c r="U176" s="477"/>
      <c r="W176" s="398"/>
      <c r="X176" s="401">
        <v>11</v>
      </c>
      <c r="Y176" s="548"/>
      <c r="Z176" s="548"/>
      <c r="AA176" s="548"/>
      <c r="AB176" s="548"/>
      <c r="AC176" s="548"/>
      <c r="AD176" s="548"/>
      <c r="AE176" s="548"/>
      <c r="AF176" s="548"/>
      <c r="AG176" s="548"/>
      <c r="AH176" s="548"/>
      <c r="AI176" s="548"/>
      <c r="AJ176" s="548"/>
      <c r="AK176" s="548"/>
      <c r="AL176" s="548"/>
      <c r="AM176" s="548"/>
      <c r="AN176" s="548"/>
      <c r="AO176" s="548"/>
      <c r="AP176" s="548"/>
      <c r="AQ176" s="548"/>
      <c r="AR176" s="548"/>
      <c r="AS176" s="548"/>
      <c r="AT176" s="548"/>
      <c r="AU176" s="548"/>
      <c r="AV176" s="548"/>
      <c r="AW176" s="548"/>
      <c r="AX176" s="548"/>
      <c r="AY176" s="548"/>
      <c r="AZ176" s="548"/>
      <c r="BA176" s="548"/>
      <c r="BB176" s="548"/>
      <c r="BC176" s="141"/>
      <c r="BD176" s="857" t="str">
        <f t="shared" si="72"/>
        <v/>
      </c>
      <c r="BE176" s="858"/>
      <c r="BF176" s="436">
        <f t="shared" si="78"/>
        <v>0</v>
      </c>
      <c r="BG176" s="436">
        <f t="shared" si="79"/>
        <v>0</v>
      </c>
      <c r="BH176" s="439">
        <f t="shared" si="80"/>
        <v>0</v>
      </c>
      <c r="BI176" s="449">
        <f t="shared" si="81"/>
        <v>0</v>
      </c>
    </row>
    <row r="177" spans="1:61" ht="15.75" x14ac:dyDescent="0.25">
      <c r="A177" s="477"/>
      <c r="B177" s="372"/>
      <c r="C177" s="93" t="s">
        <v>90</v>
      </c>
      <c r="D177" s="193"/>
      <c r="E177" s="193"/>
      <c r="F177" s="193"/>
      <c r="G177" s="193"/>
      <c r="H177" s="193"/>
      <c r="I177" s="193"/>
      <c r="J177" s="193"/>
      <c r="K177" s="193"/>
      <c r="L177" s="193"/>
      <c r="M177" s="193"/>
      <c r="N177" s="193"/>
      <c r="O177" s="193"/>
      <c r="P177" s="371"/>
      <c r="Q177" s="373"/>
      <c r="R177" s="477"/>
      <c r="S177" s="477"/>
      <c r="T177" s="477"/>
      <c r="U177" s="477"/>
      <c r="W177" s="398"/>
      <c r="X177" s="401">
        <v>12</v>
      </c>
      <c r="Y177" s="548"/>
      <c r="Z177" s="548"/>
      <c r="AA177" s="548"/>
      <c r="AB177" s="548"/>
      <c r="AC177" s="548"/>
      <c r="AD177" s="548"/>
      <c r="AE177" s="548"/>
      <c r="AF177" s="548"/>
      <c r="AG177" s="548"/>
      <c r="AH177" s="548"/>
      <c r="AI177" s="548"/>
      <c r="AJ177" s="548"/>
      <c r="AK177" s="548"/>
      <c r="AL177" s="548"/>
      <c r="AM177" s="548"/>
      <c r="AN177" s="548"/>
      <c r="AO177" s="548"/>
      <c r="AP177" s="548"/>
      <c r="AQ177" s="548"/>
      <c r="AR177" s="548"/>
      <c r="AS177" s="548"/>
      <c r="AT177" s="548"/>
      <c r="AU177" s="548"/>
      <c r="AV177" s="548"/>
      <c r="AW177" s="548"/>
      <c r="AX177" s="548"/>
      <c r="AY177" s="548"/>
      <c r="AZ177" s="548"/>
      <c r="BA177" s="548"/>
      <c r="BB177" s="548"/>
      <c r="BC177" s="141"/>
      <c r="BD177" s="857" t="str">
        <f t="shared" si="72"/>
        <v/>
      </c>
      <c r="BE177" s="858"/>
      <c r="BF177" s="436">
        <f t="shared" si="78"/>
        <v>0</v>
      </c>
      <c r="BG177" s="436">
        <f t="shared" si="79"/>
        <v>0</v>
      </c>
      <c r="BH177" s="439">
        <f t="shared" si="80"/>
        <v>0</v>
      </c>
      <c r="BI177" s="449">
        <f t="shared" si="81"/>
        <v>0</v>
      </c>
    </row>
    <row r="178" spans="1:61" ht="15.75" x14ac:dyDescent="0.25">
      <c r="A178" s="477"/>
      <c r="B178" s="372"/>
      <c r="C178" s="368"/>
      <c r="D178" s="193"/>
      <c r="E178" s="876" t="s">
        <v>209</v>
      </c>
      <c r="F178" s="873"/>
      <c r="G178" s="876" t="s">
        <v>93</v>
      </c>
      <c r="H178" s="873"/>
      <c r="I178" s="876" t="s">
        <v>94</v>
      </c>
      <c r="J178" s="873"/>
      <c r="K178" s="876" t="s">
        <v>95</v>
      </c>
      <c r="L178" s="873"/>
      <c r="M178" s="193"/>
      <c r="N178" s="876" t="s">
        <v>243</v>
      </c>
      <c r="O178" s="870"/>
      <c r="P178" s="870"/>
      <c r="Q178" s="871"/>
      <c r="R178" s="477"/>
      <c r="S178" s="477"/>
      <c r="T178" s="477"/>
      <c r="U178" s="477"/>
      <c r="W178" s="398"/>
      <c r="X178" s="401">
        <v>13</v>
      </c>
      <c r="Y178" s="548"/>
      <c r="Z178" s="548"/>
      <c r="AA178" s="548"/>
      <c r="AB178" s="548"/>
      <c r="AC178" s="548"/>
      <c r="AD178" s="548"/>
      <c r="AE178" s="548"/>
      <c r="AF178" s="548"/>
      <c r="AG178" s="548"/>
      <c r="AH178" s="548"/>
      <c r="AI178" s="548"/>
      <c r="AJ178" s="548"/>
      <c r="AK178" s="548"/>
      <c r="AL178" s="548"/>
      <c r="AM178" s="548"/>
      <c r="AN178" s="548"/>
      <c r="AO178" s="548"/>
      <c r="AP178" s="548"/>
      <c r="AQ178" s="548"/>
      <c r="AR178" s="548"/>
      <c r="AS178" s="548"/>
      <c r="AT178" s="548"/>
      <c r="AU178" s="548"/>
      <c r="AV178" s="548"/>
      <c r="AW178" s="548"/>
      <c r="AX178" s="548"/>
      <c r="AY178" s="548"/>
      <c r="AZ178" s="548"/>
      <c r="BA178" s="548"/>
      <c r="BB178" s="548"/>
      <c r="BC178" s="141"/>
      <c r="BD178" s="857" t="str">
        <f t="shared" si="72"/>
        <v/>
      </c>
      <c r="BE178" s="858"/>
      <c r="BF178" s="436">
        <f t="shared" si="78"/>
        <v>0</v>
      </c>
      <c r="BG178" s="436">
        <f t="shared" si="79"/>
        <v>0</v>
      </c>
      <c r="BH178" s="439">
        <f t="shared" si="80"/>
        <v>0</v>
      </c>
      <c r="BI178" s="449">
        <f t="shared" si="81"/>
        <v>0</v>
      </c>
    </row>
    <row r="179" spans="1:61" ht="15.75" x14ac:dyDescent="0.25">
      <c r="A179" s="477"/>
      <c r="B179" s="372"/>
      <c r="C179" s="354" t="s">
        <v>210</v>
      </c>
      <c r="D179" s="365"/>
      <c r="E179" s="872">
        <f>SUM($D168:$O168)</f>
        <v>0</v>
      </c>
      <c r="F179" s="873"/>
      <c r="G179" s="874">
        <f>SUM($D170:$O170)</f>
        <v>0</v>
      </c>
      <c r="H179" s="873"/>
      <c r="I179" s="875">
        <f>SUM(D172:O172)</f>
        <v>0</v>
      </c>
      <c r="J179" s="873"/>
      <c r="K179" s="877">
        <f>IF(CntMax&gt;0,AnnTotGen/CntMax/8766,0)</f>
        <v>0</v>
      </c>
      <c r="L179" s="873"/>
      <c r="M179" s="193"/>
      <c r="N179" s="869">
        <f>(AnnTotGen*2)*0.5</f>
        <v>0</v>
      </c>
      <c r="O179" s="870"/>
      <c r="P179" s="870"/>
      <c r="Q179" s="871"/>
      <c r="R179" s="477"/>
      <c r="S179" s="477"/>
      <c r="T179" s="477"/>
      <c r="U179" s="477"/>
      <c r="W179" s="398"/>
      <c r="X179" s="401">
        <v>14</v>
      </c>
      <c r="Y179" s="548"/>
      <c r="Z179" s="548"/>
      <c r="AA179" s="548"/>
      <c r="AB179" s="548"/>
      <c r="AC179" s="548"/>
      <c r="AD179" s="548"/>
      <c r="AE179" s="548"/>
      <c r="AF179" s="548"/>
      <c r="AG179" s="548"/>
      <c r="AH179" s="548"/>
      <c r="AI179" s="548"/>
      <c r="AJ179" s="548"/>
      <c r="AK179" s="548"/>
      <c r="AL179" s="548"/>
      <c r="AM179" s="548"/>
      <c r="AN179" s="548"/>
      <c r="AO179" s="548"/>
      <c r="AP179" s="548"/>
      <c r="AQ179" s="548"/>
      <c r="AR179" s="548"/>
      <c r="AS179" s="548"/>
      <c r="AT179" s="548"/>
      <c r="AU179" s="548"/>
      <c r="AV179" s="548"/>
      <c r="AW179" s="548"/>
      <c r="AX179" s="548"/>
      <c r="AY179" s="548"/>
      <c r="AZ179" s="548"/>
      <c r="BA179" s="548"/>
      <c r="BB179" s="548"/>
      <c r="BC179" s="141"/>
      <c r="BD179" s="857" t="str">
        <f t="shared" si="72"/>
        <v/>
      </c>
      <c r="BE179" s="858"/>
      <c r="BF179" s="436">
        <f t="shared" si="78"/>
        <v>0</v>
      </c>
      <c r="BG179" s="436">
        <f t="shared" si="79"/>
        <v>0</v>
      </c>
      <c r="BH179" s="439">
        <f t="shared" si="80"/>
        <v>0</v>
      </c>
      <c r="BI179" s="449">
        <f t="shared" si="81"/>
        <v>0</v>
      </c>
    </row>
    <row r="180" spans="1:61" ht="16.5" thickBot="1" x14ac:dyDescent="0.3">
      <c r="A180" s="477"/>
      <c r="B180" s="54"/>
      <c r="C180" s="89"/>
      <c r="D180" s="90"/>
      <c r="E180" s="90"/>
      <c r="F180" s="91"/>
      <c r="G180" s="90"/>
      <c r="H180" s="90"/>
      <c r="I180" s="90"/>
      <c r="J180" s="90"/>
      <c r="K180" s="90"/>
      <c r="L180" s="90"/>
      <c r="M180" s="90"/>
      <c r="N180" s="90"/>
      <c r="O180" s="90"/>
      <c r="P180" s="92"/>
      <c r="Q180" s="57"/>
      <c r="R180" s="477"/>
      <c r="S180" s="477"/>
      <c r="T180" s="477"/>
      <c r="U180" s="477"/>
      <c r="W180" s="398"/>
      <c r="X180" s="401">
        <v>15</v>
      </c>
      <c r="Y180" s="548"/>
      <c r="Z180" s="548"/>
      <c r="AA180" s="548"/>
      <c r="AB180" s="548"/>
      <c r="AC180" s="548"/>
      <c r="AD180" s="548"/>
      <c r="AE180" s="548"/>
      <c r="AF180" s="548"/>
      <c r="AG180" s="548"/>
      <c r="AH180" s="548"/>
      <c r="AI180" s="548"/>
      <c r="AJ180" s="548"/>
      <c r="AK180" s="548"/>
      <c r="AL180" s="548"/>
      <c r="AM180" s="548"/>
      <c r="AN180" s="548"/>
      <c r="AO180" s="548"/>
      <c r="AP180" s="548"/>
      <c r="AQ180" s="548"/>
      <c r="AR180" s="548"/>
      <c r="AS180" s="548"/>
      <c r="AT180" s="548"/>
      <c r="AU180" s="548"/>
      <c r="AV180" s="548"/>
      <c r="AW180" s="548"/>
      <c r="AX180" s="548"/>
      <c r="AY180" s="548"/>
      <c r="AZ180" s="548"/>
      <c r="BA180" s="548"/>
      <c r="BB180" s="548"/>
      <c r="BC180" s="141"/>
      <c r="BD180" s="857" t="str">
        <f t="shared" si="72"/>
        <v/>
      </c>
      <c r="BE180" s="858"/>
      <c r="BF180" s="436">
        <f t="shared" si="78"/>
        <v>0</v>
      </c>
      <c r="BG180" s="436">
        <f t="shared" si="79"/>
        <v>0</v>
      </c>
      <c r="BH180" s="439">
        <f t="shared" si="80"/>
        <v>0</v>
      </c>
      <c r="BI180" s="449">
        <f t="shared" si="81"/>
        <v>0</v>
      </c>
    </row>
    <row r="181" spans="1:61" ht="15.75" x14ac:dyDescent="0.25">
      <c r="A181" s="477"/>
      <c r="B181" s="477"/>
      <c r="C181" s="477"/>
      <c r="D181" s="477"/>
      <c r="E181" s="477"/>
      <c r="F181" s="477"/>
      <c r="G181" s="477"/>
      <c r="H181" s="477"/>
      <c r="I181" s="477"/>
      <c r="J181" s="477"/>
      <c r="K181" s="477"/>
      <c r="L181" s="477"/>
      <c r="M181" s="477"/>
      <c r="N181" s="477"/>
      <c r="O181" s="477"/>
      <c r="P181" s="477"/>
      <c r="Q181" s="477"/>
      <c r="R181" s="477"/>
      <c r="S181" s="477"/>
      <c r="T181" s="477"/>
      <c r="U181" s="477"/>
      <c r="W181" s="398"/>
      <c r="X181" s="401">
        <v>16</v>
      </c>
      <c r="Y181" s="548"/>
      <c r="Z181" s="548"/>
      <c r="AA181" s="548"/>
      <c r="AB181" s="548"/>
      <c r="AC181" s="548"/>
      <c r="AD181" s="548"/>
      <c r="AE181" s="548"/>
      <c r="AF181" s="548"/>
      <c r="AG181" s="548"/>
      <c r="AH181" s="548"/>
      <c r="AI181" s="548"/>
      <c r="AJ181" s="548"/>
      <c r="AK181" s="548"/>
      <c r="AL181" s="548"/>
      <c r="AM181" s="548"/>
      <c r="AN181" s="548"/>
      <c r="AO181" s="548"/>
      <c r="AP181" s="548"/>
      <c r="AQ181" s="548"/>
      <c r="AR181" s="548"/>
      <c r="AS181" s="548"/>
      <c r="AT181" s="548"/>
      <c r="AU181" s="548"/>
      <c r="AV181" s="548"/>
      <c r="AW181" s="548"/>
      <c r="AX181" s="548"/>
      <c r="AY181" s="548"/>
      <c r="AZ181" s="548"/>
      <c r="BA181" s="548"/>
      <c r="BB181" s="548"/>
      <c r="BC181" s="141"/>
      <c r="BD181" s="857" t="str">
        <f t="shared" si="72"/>
        <v/>
      </c>
      <c r="BE181" s="858"/>
      <c r="BF181" s="436">
        <f t="shared" si="78"/>
        <v>0</v>
      </c>
      <c r="BG181" s="436">
        <f t="shared" si="79"/>
        <v>0</v>
      </c>
      <c r="BH181" s="439">
        <f t="shared" si="80"/>
        <v>0</v>
      </c>
      <c r="BI181" s="449">
        <f t="shared" si="81"/>
        <v>0</v>
      </c>
    </row>
    <row r="182" spans="1:61" ht="15.75" x14ac:dyDescent="0.25">
      <c r="A182" s="477"/>
      <c r="B182" s="477"/>
      <c r="C182" s="477"/>
      <c r="D182" s="477"/>
      <c r="E182" s="477"/>
      <c r="F182" s="477"/>
      <c r="G182" s="477"/>
      <c r="H182" s="477"/>
      <c r="I182" s="477"/>
      <c r="J182" s="477"/>
      <c r="K182" s="477"/>
      <c r="L182" s="477"/>
      <c r="M182" s="477"/>
      <c r="N182" s="477"/>
      <c r="O182" s="477"/>
      <c r="P182" s="477"/>
      <c r="Q182" s="477"/>
      <c r="R182" s="477"/>
      <c r="S182" s="477"/>
      <c r="T182" s="477"/>
      <c r="U182" s="477"/>
      <c r="W182" s="398"/>
      <c r="X182" s="401">
        <v>17</v>
      </c>
      <c r="Y182" s="548"/>
      <c r="Z182" s="548"/>
      <c r="AA182" s="548"/>
      <c r="AB182" s="548"/>
      <c r="AC182" s="548"/>
      <c r="AD182" s="548"/>
      <c r="AE182" s="548"/>
      <c r="AF182" s="548"/>
      <c r="AG182" s="548"/>
      <c r="AH182" s="548"/>
      <c r="AI182" s="548"/>
      <c r="AJ182" s="548"/>
      <c r="AK182" s="548"/>
      <c r="AL182" s="548"/>
      <c r="AM182" s="548"/>
      <c r="AN182" s="548"/>
      <c r="AO182" s="548"/>
      <c r="AP182" s="548"/>
      <c r="AQ182" s="548"/>
      <c r="AR182" s="548"/>
      <c r="AS182" s="548"/>
      <c r="AT182" s="548"/>
      <c r="AU182" s="548"/>
      <c r="AV182" s="548"/>
      <c r="AW182" s="548"/>
      <c r="AX182" s="548"/>
      <c r="AY182" s="548"/>
      <c r="AZ182" s="548"/>
      <c r="BA182" s="548"/>
      <c r="BB182" s="548"/>
      <c r="BC182" s="141"/>
      <c r="BD182" s="857" t="str">
        <f t="shared" si="72"/>
        <v/>
      </c>
      <c r="BE182" s="858"/>
      <c r="BF182" s="436">
        <f t="shared" si="78"/>
        <v>0</v>
      </c>
      <c r="BG182" s="436">
        <f t="shared" si="79"/>
        <v>0</v>
      </c>
      <c r="BH182" s="439">
        <f t="shared" si="80"/>
        <v>0</v>
      </c>
      <c r="BI182" s="449">
        <f t="shared" si="81"/>
        <v>0</v>
      </c>
    </row>
    <row r="183" spans="1:61" ht="15.75" x14ac:dyDescent="0.25">
      <c r="W183" s="398"/>
      <c r="X183" s="401">
        <v>18</v>
      </c>
      <c r="Y183" s="548"/>
      <c r="Z183" s="548"/>
      <c r="AA183" s="548"/>
      <c r="AB183" s="548"/>
      <c r="AC183" s="548"/>
      <c r="AD183" s="548"/>
      <c r="AE183" s="548"/>
      <c r="AF183" s="548"/>
      <c r="AG183" s="548"/>
      <c r="AH183" s="548"/>
      <c r="AI183" s="548"/>
      <c r="AJ183" s="548"/>
      <c r="AK183" s="548"/>
      <c r="AL183" s="548"/>
      <c r="AM183" s="548"/>
      <c r="AN183" s="548"/>
      <c r="AO183" s="548"/>
      <c r="AP183" s="548"/>
      <c r="AQ183" s="548"/>
      <c r="AR183" s="548"/>
      <c r="AS183" s="548"/>
      <c r="AT183" s="548"/>
      <c r="AU183" s="548"/>
      <c r="AV183" s="548"/>
      <c r="AW183" s="548"/>
      <c r="AX183" s="548"/>
      <c r="AY183" s="548"/>
      <c r="AZ183" s="548"/>
      <c r="BA183" s="548"/>
      <c r="BB183" s="548"/>
      <c r="BC183" s="141"/>
      <c r="BD183" s="857" t="str">
        <f t="shared" si="72"/>
        <v/>
      </c>
      <c r="BE183" s="858"/>
      <c r="BF183" s="436">
        <f t="shared" si="78"/>
        <v>0</v>
      </c>
      <c r="BG183" s="436">
        <f t="shared" si="79"/>
        <v>0</v>
      </c>
      <c r="BH183" s="439">
        <f t="shared" si="80"/>
        <v>0</v>
      </c>
      <c r="BI183" s="449">
        <f t="shared" si="81"/>
        <v>0</v>
      </c>
    </row>
    <row r="184" spans="1:61" ht="15.75" x14ac:dyDescent="0.25">
      <c r="W184" s="398"/>
      <c r="X184" s="401">
        <v>19</v>
      </c>
      <c r="Y184" s="548"/>
      <c r="Z184" s="548"/>
      <c r="AA184" s="548"/>
      <c r="AB184" s="548"/>
      <c r="AC184" s="548"/>
      <c r="AD184" s="548"/>
      <c r="AE184" s="548"/>
      <c r="AF184" s="548"/>
      <c r="AG184" s="548"/>
      <c r="AH184" s="548"/>
      <c r="AI184" s="548"/>
      <c r="AJ184" s="548"/>
      <c r="AK184" s="548"/>
      <c r="AL184" s="548"/>
      <c r="AM184" s="548"/>
      <c r="AN184" s="548"/>
      <c r="AO184" s="548"/>
      <c r="AP184" s="548"/>
      <c r="AQ184" s="548"/>
      <c r="AR184" s="548"/>
      <c r="AS184" s="548"/>
      <c r="AT184" s="548"/>
      <c r="AU184" s="548"/>
      <c r="AV184" s="548"/>
      <c r="AW184" s="548"/>
      <c r="AX184" s="548"/>
      <c r="AY184" s="548"/>
      <c r="AZ184" s="548"/>
      <c r="BA184" s="548"/>
      <c r="BB184" s="548"/>
      <c r="BC184" s="141"/>
      <c r="BD184" s="857" t="str">
        <f t="shared" si="72"/>
        <v/>
      </c>
      <c r="BE184" s="858"/>
      <c r="BF184" s="436">
        <f t="shared" si="78"/>
        <v>0</v>
      </c>
      <c r="BG184" s="436">
        <f t="shared" si="79"/>
        <v>0</v>
      </c>
      <c r="BH184" s="439">
        <f t="shared" si="80"/>
        <v>0</v>
      </c>
      <c r="BI184" s="449">
        <f t="shared" si="81"/>
        <v>0</v>
      </c>
    </row>
    <row r="185" spans="1:61" ht="15.75" x14ac:dyDescent="0.25">
      <c r="W185" s="398"/>
      <c r="X185" s="401">
        <v>20</v>
      </c>
      <c r="Y185" s="548"/>
      <c r="Z185" s="548"/>
      <c r="AA185" s="548"/>
      <c r="AB185" s="548"/>
      <c r="AC185" s="548"/>
      <c r="AD185" s="548"/>
      <c r="AE185" s="548"/>
      <c r="AF185" s="548"/>
      <c r="AG185" s="548"/>
      <c r="AH185" s="548"/>
      <c r="AI185" s="548"/>
      <c r="AJ185" s="548"/>
      <c r="AK185" s="548"/>
      <c r="AL185" s="548"/>
      <c r="AM185" s="548"/>
      <c r="AN185" s="548"/>
      <c r="AO185" s="548"/>
      <c r="AP185" s="548"/>
      <c r="AQ185" s="548"/>
      <c r="AR185" s="548"/>
      <c r="AS185" s="548"/>
      <c r="AT185" s="548"/>
      <c r="AU185" s="548"/>
      <c r="AV185" s="548"/>
      <c r="AW185" s="548"/>
      <c r="AX185" s="548"/>
      <c r="AY185" s="548"/>
      <c r="AZ185" s="548"/>
      <c r="BA185" s="548"/>
      <c r="BB185" s="548"/>
      <c r="BC185" s="141"/>
      <c r="BD185" s="857" t="str">
        <f t="shared" si="72"/>
        <v/>
      </c>
      <c r="BE185" s="858"/>
      <c r="BF185" s="436">
        <f t="shared" si="78"/>
        <v>0</v>
      </c>
      <c r="BG185" s="436">
        <f t="shared" si="79"/>
        <v>0</v>
      </c>
      <c r="BH185" s="439">
        <f t="shared" si="80"/>
        <v>0</v>
      </c>
      <c r="BI185" s="449">
        <f t="shared" si="81"/>
        <v>0</v>
      </c>
    </row>
    <row r="186" spans="1:61" ht="15.75" x14ac:dyDescent="0.25">
      <c r="W186" s="398"/>
      <c r="X186" s="401">
        <v>21</v>
      </c>
      <c r="Y186" s="548"/>
      <c r="Z186" s="548"/>
      <c r="AA186" s="548"/>
      <c r="AB186" s="548"/>
      <c r="AC186" s="548"/>
      <c r="AD186" s="548"/>
      <c r="AE186" s="548"/>
      <c r="AF186" s="548"/>
      <c r="AG186" s="548"/>
      <c r="AH186" s="548"/>
      <c r="AI186" s="548"/>
      <c r="AJ186" s="548"/>
      <c r="AK186" s="548"/>
      <c r="AL186" s="548"/>
      <c r="AM186" s="548"/>
      <c r="AN186" s="548"/>
      <c r="AO186" s="548"/>
      <c r="AP186" s="548"/>
      <c r="AQ186" s="548"/>
      <c r="AR186" s="548"/>
      <c r="AS186" s="548"/>
      <c r="AT186" s="548"/>
      <c r="AU186" s="548"/>
      <c r="AV186" s="548"/>
      <c r="AW186" s="548"/>
      <c r="AX186" s="548"/>
      <c r="AY186" s="548"/>
      <c r="AZ186" s="548"/>
      <c r="BA186" s="548"/>
      <c r="BB186" s="548"/>
      <c r="BC186" s="141"/>
      <c r="BD186" s="857" t="str">
        <f t="shared" si="72"/>
        <v/>
      </c>
      <c r="BE186" s="858"/>
      <c r="BF186" s="436">
        <f t="shared" si="78"/>
        <v>0</v>
      </c>
      <c r="BG186" s="436">
        <f t="shared" si="79"/>
        <v>0</v>
      </c>
      <c r="BH186" s="439">
        <f t="shared" si="80"/>
        <v>0</v>
      </c>
      <c r="BI186" s="449">
        <f t="shared" si="81"/>
        <v>0</v>
      </c>
    </row>
    <row r="187" spans="1:61" ht="15.75" x14ac:dyDescent="0.25">
      <c r="W187" s="398"/>
      <c r="X187" s="401">
        <v>22</v>
      </c>
      <c r="Y187" s="548"/>
      <c r="Z187" s="548"/>
      <c r="AA187" s="548"/>
      <c r="AB187" s="548"/>
      <c r="AC187" s="548"/>
      <c r="AD187" s="548"/>
      <c r="AE187" s="548"/>
      <c r="AF187" s="548"/>
      <c r="AG187" s="548"/>
      <c r="AH187" s="548"/>
      <c r="AI187" s="548"/>
      <c r="AJ187" s="548"/>
      <c r="AK187" s="548"/>
      <c r="AL187" s="548"/>
      <c r="AM187" s="548"/>
      <c r="AN187" s="548"/>
      <c r="AO187" s="548"/>
      <c r="AP187" s="548"/>
      <c r="AQ187" s="548"/>
      <c r="AR187" s="548"/>
      <c r="AS187" s="548"/>
      <c r="AT187" s="548"/>
      <c r="AU187" s="548"/>
      <c r="AV187" s="548"/>
      <c r="AW187" s="548"/>
      <c r="AX187" s="548"/>
      <c r="AY187" s="548"/>
      <c r="AZ187" s="548"/>
      <c r="BA187" s="548"/>
      <c r="BB187" s="548"/>
      <c r="BC187" s="141"/>
      <c r="BD187" s="857" t="str">
        <f t="shared" si="72"/>
        <v/>
      </c>
      <c r="BE187" s="858"/>
      <c r="BF187" s="436">
        <f t="shared" si="78"/>
        <v>0</v>
      </c>
      <c r="BG187" s="436">
        <f t="shared" si="79"/>
        <v>0</v>
      </c>
      <c r="BH187" s="439">
        <f t="shared" si="80"/>
        <v>0</v>
      </c>
      <c r="BI187" s="449">
        <f t="shared" si="81"/>
        <v>0</v>
      </c>
    </row>
    <row r="188" spans="1:61" ht="15.75" x14ac:dyDescent="0.25">
      <c r="W188" s="398"/>
      <c r="X188" s="401">
        <v>23</v>
      </c>
      <c r="Y188" s="548"/>
      <c r="Z188" s="548"/>
      <c r="AA188" s="548"/>
      <c r="AB188" s="548"/>
      <c r="AC188" s="548"/>
      <c r="AD188" s="548"/>
      <c r="AE188" s="548"/>
      <c r="AF188" s="548"/>
      <c r="AG188" s="548"/>
      <c r="AH188" s="548"/>
      <c r="AI188" s="548"/>
      <c r="AJ188" s="548"/>
      <c r="AK188" s="548"/>
      <c r="AL188" s="548"/>
      <c r="AM188" s="548"/>
      <c r="AN188" s="548"/>
      <c r="AO188" s="548"/>
      <c r="AP188" s="548"/>
      <c r="AQ188" s="548"/>
      <c r="AR188" s="548"/>
      <c r="AS188" s="548"/>
      <c r="AT188" s="548"/>
      <c r="AU188" s="548"/>
      <c r="AV188" s="548"/>
      <c r="AW188" s="548"/>
      <c r="AX188" s="548"/>
      <c r="AY188" s="548"/>
      <c r="AZ188" s="548"/>
      <c r="BA188" s="548"/>
      <c r="BB188" s="548"/>
      <c r="BC188" s="141"/>
      <c r="BD188" s="857" t="str">
        <f t="shared" si="72"/>
        <v/>
      </c>
      <c r="BE188" s="858"/>
      <c r="BF188" s="436">
        <f t="shared" si="78"/>
        <v>0</v>
      </c>
      <c r="BG188" s="436">
        <f t="shared" si="79"/>
        <v>0</v>
      </c>
      <c r="BH188" s="439">
        <f t="shared" si="80"/>
        <v>0</v>
      </c>
      <c r="BI188" s="449">
        <f t="shared" si="81"/>
        <v>0</v>
      </c>
    </row>
    <row r="189" spans="1:61" ht="15.75" x14ac:dyDescent="0.25">
      <c r="W189" s="398"/>
      <c r="X189" s="402">
        <v>24</v>
      </c>
      <c r="Y189" s="549"/>
      <c r="Z189" s="549"/>
      <c r="AA189" s="549"/>
      <c r="AB189" s="549"/>
      <c r="AC189" s="549"/>
      <c r="AD189" s="549"/>
      <c r="AE189" s="549"/>
      <c r="AF189" s="549"/>
      <c r="AG189" s="549"/>
      <c r="AH189" s="549"/>
      <c r="AI189" s="549"/>
      <c r="AJ189" s="549"/>
      <c r="AK189" s="549"/>
      <c r="AL189" s="549"/>
      <c r="AM189" s="549"/>
      <c r="AN189" s="549"/>
      <c r="AO189" s="549"/>
      <c r="AP189" s="549"/>
      <c r="AQ189" s="549"/>
      <c r="AR189" s="549"/>
      <c r="AS189" s="549"/>
      <c r="AT189" s="549"/>
      <c r="AU189" s="549"/>
      <c r="AV189" s="549"/>
      <c r="AW189" s="549"/>
      <c r="AX189" s="549"/>
      <c r="AY189" s="549"/>
      <c r="AZ189" s="549"/>
      <c r="BA189" s="549"/>
      <c r="BB189" s="549"/>
      <c r="BC189" s="141"/>
      <c r="BD189" s="861" t="str">
        <f t="shared" si="72"/>
        <v/>
      </c>
      <c r="BE189" s="862"/>
      <c r="BF189" s="437">
        <f>SUM($Y189:$BC189)</f>
        <v>0</v>
      </c>
      <c r="BG189" s="437">
        <v>0</v>
      </c>
      <c r="BH189" s="440">
        <f t="shared" ref="BH189" si="83">IFERROR(SUM(Y189:BC189)/COUNT(Y189:BC189),0)</f>
        <v>0</v>
      </c>
      <c r="BI189" s="450">
        <v>0</v>
      </c>
    </row>
    <row r="190" spans="1:61" ht="15.75" x14ac:dyDescent="0.25">
      <c r="W190" s="398"/>
      <c r="X190" s="403"/>
      <c r="Y190" s="141"/>
      <c r="Z190" s="141"/>
      <c r="AA190" s="141"/>
      <c r="AB190" s="141"/>
      <c r="AC190" s="141"/>
      <c r="AD190" s="141"/>
      <c r="AE190" s="141"/>
      <c r="AF190" s="141"/>
      <c r="AG190" s="141"/>
      <c r="AH190" s="141"/>
      <c r="AI190" s="141"/>
      <c r="AJ190" s="141"/>
      <c r="AK190" s="141"/>
      <c r="AL190" s="141"/>
      <c r="AM190" s="141"/>
      <c r="AN190" s="141"/>
      <c r="AO190" s="302"/>
      <c r="AP190" s="302"/>
      <c r="AQ190" s="302"/>
      <c r="AR190" s="302"/>
      <c r="AS190" s="302"/>
      <c r="AT190" s="302"/>
      <c r="AU190" s="302"/>
      <c r="AV190" s="302"/>
      <c r="AW190" s="302"/>
      <c r="AX190" s="302"/>
      <c r="AY190" s="302"/>
      <c r="AZ190" s="302"/>
      <c r="BA190" s="302"/>
      <c r="BB190" s="302"/>
      <c r="BC190" s="141"/>
      <c r="BD190" s="302"/>
      <c r="BE190" s="302"/>
      <c r="BF190" s="437">
        <f>SUM(BF166:BF189)</f>
        <v>0</v>
      </c>
      <c r="BG190" s="437">
        <f>SUM(BG173:BG188)</f>
        <v>0</v>
      </c>
      <c r="BH190" s="442"/>
      <c r="BI190" s="452"/>
    </row>
    <row r="191" spans="1:61" ht="15.75" x14ac:dyDescent="0.25">
      <c r="W191" s="404"/>
      <c r="X191" s="405"/>
      <c r="Y191" s="406"/>
      <c r="Z191" s="406"/>
      <c r="AA191" s="406"/>
      <c r="AB191" s="406"/>
      <c r="AC191" s="406"/>
      <c r="AD191" s="406"/>
      <c r="AE191" s="406"/>
      <c r="AF191" s="406"/>
      <c r="AG191" s="406"/>
      <c r="AH191" s="406"/>
      <c r="AI191" s="406"/>
      <c r="AJ191" s="406"/>
      <c r="AK191" s="406"/>
      <c r="AL191" s="406"/>
      <c r="AM191" s="406"/>
      <c r="AN191" s="406"/>
      <c r="AO191" s="406"/>
      <c r="AP191" s="406"/>
      <c r="AQ191" s="406"/>
      <c r="AR191" s="406"/>
      <c r="AS191" s="406"/>
      <c r="AT191" s="406"/>
      <c r="AU191" s="406"/>
      <c r="AV191" s="406"/>
      <c r="AW191" s="406"/>
      <c r="AX191" s="406"/>
      <c r="AY191" s="406"/>
      <c r="AZ191" s="406"/>
      <c r="BA191" s="406"/>
      <c r="BB191" s="406"/>
      <c r="BC191" s="406"/>
      <c r="BD191" s="406"/>
      <c r="BE191" s="406"/>
      <c r="BF191" s="455"/>
      <c r="BG191" s="343"/>
      <c r="BH191" s="343"/>
      <c r="BI191" s="456"/>
    </row>
    <row r="192" spans="1:61" ht="15.75" x14ac:dyDescent="0.25">
      <c r="W192" s="457"/>
      <c r="X192" s="410"/>
      <c r="Y192" s="410"/>
      <c r="Z192" s="410"/>
      <c r="AA192" s="410"/>
      <c r="AB192" s="410"/>
      <c r="AC192" s="410"/>
      <c r="AD192" s="410"/>
      <c r="AE192" s="410"/>
      <c r="AF192" s="410"/>
      <c r="AG192" s="410"/>
      <c r="AH192" s="410"/>
      <c r="AI192" s="410"/>
      <c r="AJ192" s="410"/>
      <c r="AK192" s="410"/>
      <c r="AL192" s="410"/>
      <c r="AM192" s="410"/>
      <c r="AN192" s="410"/>
      <c r="AO192" s="410"/>
      <c r="AP192" s="410"/>
      <c r="AQ192" s="410"/>
      <c r="AR192" s="410"/>
      <c r="AS192" s="410"/>
      <c r="AT192" s="410"/>
      <c r="AU192" s="410"/>
      <c r="AV192" s="410"/>
      <c r="AW192" s="410"/>
      <c r="AX192" s="410"/>
      <c r="AY192" s="410"/>
      <c r="AZ192" s="410"/>
      <c r="BA192" s="410"/>
      <c r="BB192" s="410"/>
      <c r="BC192" s="410"/>
      <c r="BD192" s="411"/>
      <c r="BE192" s="411"/>
      <c r="BF192" s="302"/>
      <c r="BG192" s="302"/>
      <c r="BH192" s="302"/>
      <c r="BI192" s="395"/>
    </row>
    <row r="193" spans="23:61" ht="15.75" x14ac:dyDescent="0.25">
      <c r="W193" s="398" t="s">
        <v>227</v>
      </c>
      <c r="X193" s="141"/>
      <c r="Y193" s="141"/>
      <c r="Z193" s="141"/>
      <c r="AA193" s="141"/>
      <c r="AB193" s="141"/>
      <c r="AC193" s="141"/>
      <c r="AD193" s="141"/>
      <c r="AE193" s="141"/>
      <c r="AF193" s="141"/>
      <c r="AG193" s="141"/>
      <c r="AH193" s="141"/>
      <c r="AI193" s="141"/>
      <c r="AJ193" s="141"/>
      <c r="AK193" s="141"/>
      <c r="AL193" s="141"/>
      <c r="AM193" s="141"/>
      <c r="AN193" s="141"/>
      <c r="AO193" s="141"/>
      <c r="AP193" s="141"/>
      <c r="AQ193" s="141"/>
      <c r="AR193" s="141"/>
      <c r="AS193" s="141"/>
      <c r="AT193" s="141"/>
      <c r="AU193" s="141"/>
      <c r="AV193" s="141"/>
      <c r="AW193" s="141"/>
      <c r="AX193" s="141"/>
      <c r="AY193" s="141"/>
      <c r="AZ193" s="141"/>
      <c r="BA193" s="141"/>
      <c r="BB193" s="141"/>
      <c r="BC193" s="141"/>
      <c r="BD193" s="302"/>
      <c r="BE193" s="302"/>
      <c r="BF193" s="302"/>
      <c r="BG193" s="302"/>
      <c r="BH193" s="302"/>
      <c r="BI193" s="395"/>
    </row>
    <row r="194" spans="23:61" ht="15.75" x14ac:dyDescent="0.25">
      <c r="W194" s="398"/>
      <c r="X194" s="141"/>
      <c r="Y194" s="141"/>
      <c r="Z194" s="141"/>
      <c r="AA194" s="141"/>
      <c r="AB194" s="141"/>
      <c r="AC194" s="141"/>
      <c r="AD194" s="141"/>
      <c r="AE194" s="141"/>
      <c r="AF194" s="141"/>
      <c r="AG194" s="141"/>
      <c r="AH194" s="141"/>
      <c r="AI194" s="141"/>
      <c r="AJ194" s="141"/>
      <c r="AK194" s="141"/>
      <c r="AL194" s="141"/>
      <c r="AM194" s="141"/>
      <c r="AN194" s="141"/>
      <c r="AO194" s="141"/>
      <c r="AP194" s="141"/>
      <c r="AQ194" s="141"/>
      <c r="AR194" s="141"/>
      <c r="AS194" s="141"/>
      <c r="AT194" s="141"/>
      <c r="AU194" s="141"/>
      <c r="AV194" s="141"/>
      <c r="AW194" s="141"/>
      <c r="AX194" s="141"/>
      <c r="AY194" s="141"/>
      <c r="AZ194" s="141"/>
      <c r="BA194" s="141"/>
      <c r="BB194" s="141"/>
      <c r="BC194" s="141"/>
      <c r="BD194" s="302"/>
      <c r="BE194" s="302"/>
      <c r="BF194" s="445"/>
      <c r="BG194" s="302"/>
      <c r="BH194" s="302"/>
      <c r="BI194" s="395"/>
    </row>
    <row r="195" spans="23:61" ht="15.75" x14ac:dyDescent="0.25">
      <c r="W195" s="398"/>
      <c r="X195" s="399" t="s">
        <v>57</v>
      </c>
      <c r="Y195" s="400">
        <v>1</v>
      </c>
      <c r="Z195" s="400">
        <v>2</v>
      </c>
      <c r="AA195" s="400">
        <v>3</v>
      </c>
      <c r="AB195" s="400">
        <v>4</v>
      </c>
      <c r="AC195" s="400">
        <v>5</v>
      </c>
      <c r="AD195" s="400">
        <v>6</v>
      </c>
      <c r="AE195" s="400">
        <v>7</v>
      </c>
      <c r="AF195" s="400">
        <v>8</v>
      </c>
      <c r="AG195" s="400">
        <v>9</v>
      </c>
      <c r="AH195" s="400">
        <v>10</v>
      </c>
      <c r="AI195" s="400">
        <v>11</v>
      </c>
      <c r="AJ195" s="400">
        <v>12</v>
      </c>
      <c r="AK195" s="400">
        <v>13</v>
      </c>
      <c r="AL195" s="400">
        <v>14</v>
      </c>
      <c r="AM195" s="400">
        <v>15</v>
      </c>
      <c r="AN195" s="400">
        <v>16</v>
      </c>
      <c r="AO195" s="400">
        <v>17</v>
      </c>
      <c r="AP195" s="400">
        <v>18</v>
      </c>
      <c r="AQ195" s="400">
        <v>19</v>
      </c>
      <c r="AR195" s="400">
        <v>20</v>
      </c>
      <c r="AS195" s="400">
        <v>21</v>
      </c>
      <c r="AT195" s="400">
        <v>22</v>
      </c>
      <c r="AU195" s="400">
        <v>23</v>
      </c>
      <c r="AV195" s="400">
        <v>24</v>
      </c>
      <c r="AW195" s="400">
        <v>25</v>
      </c>
      <c r="AX195" s="400">
        <v>26</v>
      </c>
      <c r="AY195" s="400">
        <v>27</v>
      </c>
      <c r="AZ195" s="400">
        <v>28</v>
      </c>
      <c r="BA195" s="400">
        <v>29</v>
      </c>
      <c r="BB195" s="400">
        <v>30</v>
      </c>
      <c r="BC195" s="400">
        <v>31</v>
      </c>
      <c r="BD195" s="863" t="s">
        <v>215</v>
      </c>
      <c r="BE195" s="864"/>
      <c r="BF195" s="434" t="s">
        <v>250</v>
      </c>
      <c r="BG195" s="434" t="s">
        <v>251</v>
      </c>
      <c r="BH195" s="434" t="s">
        <v>250</v>
      </c>
      <c r="BI195" s="447" t="s">
        <v>251</v>
      </c>
    </row>
    <row r="196" spans="23:61" ht="15.75" x14ac:dyDescent="0.25">
      <c r="W196" s="398"/>
      <c r="X196" s="399"/>
      <c r="Y196" s="400" t="str">
        <f t="shared" ref="Y196:AE196" si="84">VLOOKUP(WEEKDAY(CONCATENATE("7","/",Y195,"/",$AE$6)),$BX$11:$BY$17,2,FALSE)</f>
        <v>Sat</v>
      </c>
      <c r="Z196" s="400" t="str">
        <f t="shared" si="84"/>
        <v>Sun</v>
      </c>
      <c r="AA196" s="400" t="str">
        <f t="shared" si="84"/>
        <v>Mon</v>
      </c>
      <c r="AB196" s="400" t="str">
        <f t="shared" si="84"/>
        <v>Tues</v>
      </c>
      <c r="AC196" s="400" t="str">
        <f t="shared" si="84"/>
        <v>Wed</v>
      </c>
      <c r="AD196" s="400" t="str">
        <f t="shared" si="84"/>
        <v>Thur</v>
      </c>
      <c r="AE196" s="400" t="str">
        <f t="shared" si="84"/>
        <v>Fri</v>
      </c>
      <c r="AF196" s="400" t="str">
        <f>Y196</f>
        <v>Sat</v>
      </c>
      <c r="AG196" s="400" t="str">
        <f t="shared" ref="AG196:BC196" si="85">Z196</f>
        <v>Sun</v>
      </c>
      <c r="AH196" s="400" t="str">
        <f t="shared" si="85"/>
        <v>Mon</v>
      </c>
      <c r="AI196" s="400" t="str">
        <f t="shared" si="85"/>
        <v>Tues</v>
      </c>
      <c r="AJ196" s="400" t="str">
        <f t="shared" si="85"/>
        <v>Wed</v>
      </c>
      <c r="AK196" s="400" t="str">
        <f t="shared" si="85"/>
        <v>Thur</v>
      </c>
      <c r="AL196" s="400" t="str">
        <f t="shared" si="85"/>
        <v>Fri</v>
      </c>
      <c r="AM196" s="400" t="str">
        <f t="shared" si="85"/>
        <v>Sat</v>
      </c>
      <c r="AN196" s="400" t="str">
        <f t="shared" si="85"/>
        <v>Sun</v>
      </c>
      <c r="AO196" s="400" t="str">
        <f t="shared" si="85"/>
        <v>Mon</v>
      </c>
      <c r="AP196" s="400" t="str">
        <f t="shared" si="85"/>
        <v>Tues</v>
      </c>
      <c r="AQ196" s="400" t="str">
        <f t="shared" si="85"/>
        <v>Wed</v>
      </c>
      <c r="AR196" s="400" t="str">
        <f t="shared" si="85"/>
        <v>Thur</v>
      </c>
      <c r="AS196" s="400" t="str">
        <f t="shared" si="85"/>
        <v>Fri</v>
      </c>
      <c r="AT196" s="400" t="str">
        <f t="shared" si="85"/>
        <v>Sat</v>
      </c>
      <c r="AU196" s="400" t="str">
        <f t="shared" si="85"/>
        <v>Sun</v>
      </c>
      <c r="AV196" s="400" t="str">
        <f t="shared" si="85"/>
        <v>Mon</v>
      </c>
      <c r="AW196" s="400" t="str">
        <f t="shared" si="85"/>
        <v>Tues</v>
      </c>
      <c r="AX196" s="400" t="str">
        <f t="shared" si="85"/>
        <v>Wed</v>
      </c>
      <c r="AY196" s="400" t="str">
        <f t="shared" si="85"/>
        <v>Thur</v>
      </c>
      <c r="AZ196" s="400" t="str">
        <f t="shared" si="85"/>
        <v>Fri</v>
      </c>
      <c r="BA196" s="400" t="str">
        <f t="shared" si="85"/>
        <v>Sat</v>
      </c>
      <c r="BB196" s="400" t="str">
        <f t="shared" si="85"/>
        <v>Sun</v>
      </c>
      <c r="BC196" s="400" t="str">
        <f t="shared" si="85"/>
        <v>Mon</v>
      </c>
      <c r="BD196" s="863" t="s">
        <v>221</v>
      </c>
      <c r="BE196" s="864"/>
      <c r="BF196" s="434" t="s">
        <v>244</v>
      </c>
      <c r="BG196" s="434" t="s">
        <v>244</v>
      </c>
      <c r="BH196" s="434" t="s">
        <v>221</v>
      </c>
      <c r="BI196" s="447" t="s">
        <v>221</v>
      </c>
    </row>
    <row r="197" spans="23:61" ht="15.75" x14ac:dyDescent="0.25">
      <c r="W197" s="398"/>
      <c r="X197" s="401">
        <v>1</v>
      </c>
      <c r="Y197" s="548"/>
      <c r="Z197" s="548"/>
      <c r="AA197" s="548"/>
      <c r="AB197" s="548"/>
      <c r="AC197" s="548"/>
      <c r="AD197" s="548"/>
      <c r="AE197" s="548"/>
      <c r="AF197" s="548"/>
      <c r="AG197" s="548"/>
      <c r="AH197" s="548"/>
      <c r="AI197" s="548"/>
      <c r="AJ197" s="548"/>
      <c r="AK197" s="548"/>
      <c r="AL197" s="548"/>
      <c r="AM197" s="548"/>
      <c r="AN197" s="548"/>
      <c r="AO197" s="548"/>
      <c r="AP197" s="548"/>
      <c r="AQ197" s="548"/>
      <c r="AR197" s="548"/>
      <c r="AS197" s="548"/>
      <c r="AT197" s="548"/>
      <c r="AU197" s="548"/>
      <c r="AV197" s="548"/>
      <c r="AW197" s="548"/>
      <c r="AX197" s="548"/>
      <c r="AY197" s="548"/>
      <c r="AZ197" s="548"/>
      <c r="BA197" s="548"/>
      <c r="BB197" s="548"/>
      <c r="BC197" s="548"/>
      <c r="BD197" s="857" t="str">
        <f>IFERROR(AVERAGE(Y197:BC197),"")</f>
        <v/>
      </c>
      <c r="BE197" s="858"/>
      <c r="BF197" s="435">
        <f>SUM($Y197:$BC197)</f>
        <v>0</v>
      </c>
      <c r="BG197" s="435">
        <v>0</v>
      </c>
      <c r="BH197" s="438">
        <f>IFERROR(SUM(Y197:BC197)/COUNT(Y197:BC197),0)</f>
        <v>0</v>
      </c>
      <c r="BI197" s="448">
        <v>0</v>
      </c>
    </row>
    <row r="198" spans="23:61" ht="15.75" x14ac:dyDescent="0.25">
      <c r="W198" s="398"/>
      <c r="X198" s="401">
        <v>2</v>
      </c>
      <c r="Y198" s="548"/>
      <c r="Z198" s="548"/>
      <c r="AA198" s="548"/>
      <c r="AB198" s="548"/>
      <c r="AC198" s="548"/>
      <c r="AD198" s="548"/>
      <c r="AE198" s="548"/>
      <c r="AF198" s="548"/>
      <c r="AG198" s="548"/>
      <c r="AH198" s="548"/>
      <c r="AI198" s="548"/>
      <c r="AJ198" s="548"/>
      <c r="AK198" s="548"/>
      <c r="AL198" s="548"/>
      <c r="AM198" s="548"/>
      <c r="AN198" s="548"/>
      <c r="AO198" s="548"/>
      <c r="AP198" s="548"/>
      <c r="AQ198" s="548"/>
      <c r="AR198" s="548"/>
      <c r="AS198" s="548"/>
      <c r="AT198" s="548"/>
      <c r="AU198" s="548"/>
      <c r="AV198" s="548"/>
      <c r="AW198" s="548"/>
      <c r="AX198" s="548"/>
      <c r="AY198" s="548"/>
      <c r="AZ198" s="548"/>
      <c r="BA198" s="548"/>
      <c r="BB198" s="548"/>
      <c r="BC198" s="548"/>
      <c r="BD198" s="857" t="str">
        <f t="shared" ref="BD198:BD209" si="86">IFERROR(AVERAGE(Y198:BC198),"")</f>
        <v/>
      </c>
      <c r="BE198" s="858"/>
      <c r="BF198" s="436">
        <f t="shared" ref="BF198:BF203" si="87">SUM($Y198:$BC198)</f>
        <v>0</v>
      </c>
      <c r="BG198" s="436">
        <v>0</v>
      </c>
      <c r="BH198" s="439">
        <f t="shared" ref="BH198:BH203" si="88">IFERROR(SUM(Y198:BC198)/COUNT(Y198:BC198),0)</f>
        <v>0</v>
      </c>
      <c r="BI198" s="449">
        <v>0</v>
      </c>
    </row>
    <row r="199" spans="23:61" ht="15.75" x14ac:dyDescent="0.25">
      <c r="W199" s="398"/>
      <c r="X199" s="401">
        <v>3</v>
      </c>
      <c r="Y199" s="548"/>
      <c r="Z199" s="548"/>
      <c r="AA199" s="548"/>
      <c r="AB199" s="548"/>
      <c r="AC199" s="548"/>
      <c r="AD199" s="548"/>
      <c r="AE199" s="548"/>
      <c r="AF199" s="548"/>
      <c r="AG199" s="548"/>
      <c r="AH199" s="548"/>
      <c r="AI199" s="548"/>
      <c r="AJ199" s="548"/>
      <c r="AK199" s="548"/>
      <c r="AL199" s="548"/>
      <c r="AM199" s="548"/>
      <c r="AN199" s="548"/>
      <c r="AO199" s="548"/>
      <c r="AP199" s="548"/>
      <c r="AQ199" s="548"/>
      <c r="AR199" s="548"/>
      <c r="AS199" s="548"/>
      <c r="AT199" s="548"/>
      <c r="AU199" s="548"/>
      <c r="AV199" s="548"/>
      <c r="AW199" s="548"/>
      <c r="AX199" s="548"/>
      <c r="AY199" s="548"/>
      <c r="AZ199" s="548"/>
      <c r="BA199" s="548"/>
      <c r="BB199" s="548"/>
      <c r="BC199" s="548"/>
      <c r="BD199" s="857" t="str">
        <f t="shared" si="86"/>
        <v/>
      </c>
      <c r="BE199" s="858"/>
      <c r="BF199" s="436">
        <f t="shared" si="87"/>
        <v>0</v>
      </c>
      <c r="BG199" s="436">
        <v>0</v>
      </c>
      <c r="BH199" s="439">
        <f t="shared" si="88"/>
        <v>0</v>
      </c>
      <c r="BI199" s="449">
        <v>0</v>
      </c>
    </row>
    <row r="200" spans="23:61" ht="15.75" x14ac:dyDescent="0.25">
      <c r="W200" s="398"/>
      <c r="X200" s="401">
        <v>4</v>
      </c>
      <c r="Y200" s="548"/>
      <c r="Z200" s="548"/>
      <c r="AA200" s="548"/>
      <c r="AB200" s="548"/>
      <c r="AC200" s="548"/>
      <c r="AD200" s="548"/>
      <c r="AE200" s="548"/>
      <c r="AF200" s="548"/>
      <c r="AG200" s="548"/>
      <c r="AH200" s="548"/>
      <c r="AI200" s="548"/>
      <c r="AJ200" s="548"/>
      <c r="AK200" s="548"/>
      <c r="AL200" s="548"/>
      <c r="AM200" s="548"/>
      <c r="AN200" s="548"/>
      <c r="AO200" s="548"/>
      <c r="AP200" s="548"/>
      <c r="AQ200" s="548"/>
      <c r="AR200" s="548"/>
      <c r="AS200" s="548"/>
      <c r="AT200" s="548"/>
      <c r="AU200" s="548"/>
      <c r="AV200" s="548"/>
      <c r="AW200" s="548"/>
      <c r="AX200" s="548"/>
      <c r="AY200" s="548"/>
      <c r="AZ200" s="548"/>
      <c r="BA200" s="548"/>
      <c r="BB200" s="548"/>
      <c r="BC200" s="548"/>
      <c r="BD200" s="857" t="str">
        <f t="shared" si="86"/>
        <v/>
      </c>
      <c r="BE200" s="858"/>
      <c r="BF200" s="436">
        <f t="shared" si="87"/>
        <v>0</v>
      </c>
      <c r="BG200" s="436">
        <v>0</v>
      </c>
      <c r="BH200" s="439">
        <f t="shared" si="88"/>
        <v>0</v>
      </c>
      <c r="BI200" s="449">
        <v>0</v>
      </c>
    </row>
    <row r="201" spans="23:61" ht="15.75" x14ac:dyDescent="0.25">
      <c r="W201" s="398"/>
      <c r="X201" s="401">
        <v>5</v>
      </c>
      <c r="Y201" s="548"/>
      <c r="Z201" s="548"/>
      <c r="AA201" s="548"/>
      <c r="AB201" s="548"/>
      <c r="AC201" s="548"/>
      <c r="AD201" s="548"/>
      <c r="AE201" s="548"/>
      <c r="AF201" s="548"/>
      <c r="AG201" s="548"/>
      <c r="AH201" s="548"/>
      <c r="AI201" s="548"/>
      <c r="AJ201" s="548"/>
      <c r="AK201" s="548"/>
      <c r="AL201" s="548"/>
      <c r="AM201" s="548"/>
      <c r="AN201" s="548"/>
      <c r="AO201" s="548"/>
      <c r="AP201" s="548"/>
      <c r="AQ201" s="548"/>
      <c r="AR201" s="548"/>
      <c r="AS201" s="548"/>
      <c r="AT201" s="548"/>
      <c r="AU201" s="548"/>
      <c r="AV201" s="548"/>
      <c r="AW201" s="548"/>
      <c r="AX201" s="548"/>
      <c r="AY201" s="548"/>
      <c r="AZ201" s="548"/>
      <c r="BA201" s="548"/>
      <c r="BB201" s="548"/>
      <c r="BC201" s="548"/>
      <c r="BD201" s="857" t="str">
        <f t="shared" si="86"/>
        <v/>
      </c>
      <c r="BE201" s="858"/>
      <c r="BF201" s="436">
        <f t="shared" si="87"/>
        <v>0</v>
      </c>
      <c r="BG201" s="436">
        <v>0</v>
      </c>
      <c r="BH201" s="439">
        <f t="shared" si="88"/>
        <v>0</v>
      </c>
      <c r="BI201" s="449">
        <v>0</v>
      </c>
    </row>
    <row r="202" spans="23:61" ht="15.75" x14ac:dyDescent="0.25">
      <c r="W202" s="398"/>
      <c r="X202" s="401">
        <v>6</v>
      </c>
      <c r="Y202" s="548"/>
      <c r="Z202" s="548"/>
      <c r="AA202" s="548"/>
      <c r="AB202" s="548"/>
      <c r="AC202" s="548"/>
      <c r="AD202" s="548"/>
      <c r="AE202" s="548"/>
      <c r="AF202" s="548"/>
      <c r="AG202" s="548"/>
      <c r="AH202" s="548"/>
      <c r="AI202" s="548"/>
      <c r="AJ202" s="548"/>
      <c r="AK202" s="548"/>
      <c r="AL202" s="548"/>
      <c r="AM202" s="548"/>
      <c r="AN202" s="548"/>
      <c r="AO202" s="548"/>
      <c r="AP202" s="548"/>
      <c r="AQ202" s="548"/>
      <c r="AR202" s="548"/>
      <c r="AS202" s="548"/>
      <c r="AT202" s="548"/>
      <c r="AU202" s="548"/>
      <c r="AV202" s="548"/>
      <c r="AW202" s="548"/>
      <c r="AX202" s="548"/>
      <c r="AY202" s="548"/>
      <c r="AZ202" s="548"/>
      <c r="BA202" s="548"/>
      <c r="BB202" s="548"/>
      <c r="BC202" s="548"/>
      <c r="BD202" s="857" t="str">
        <f t="shared" si="86"/>
        <v/>
      </c>
      <c r="BE202" s="858"/>
      <c r="BF202" s="436">
        <f t="shared" si="87"/>
        <v>0</v>
      </c>
      <c r="BG202" s="436">
        <v>0</v>
      </c>
      <c r="BH202" s="439">
        <f t="shared" si="88"/>
        <v>0</v>
      </c>
      <c r="BI202" s="449">
        <v>0</v>
      </c>
    </row>
    <row r="203" spans="23:61" ht="15.75" x14ac:dyDescent="0.25">
      <c r="W203" s="398"/>
      <c r="X203" s="401">
        <v>7</v>
      </c>
      <c r="Y203" s="548"/>
      <c r="Z203" s="548"/>
      <c r="AA203" s="548"/>
      <c r="AB203" s="548"/>
      <c r="AC203" s="548"/>
      <c r="AD203" s="548"/>
      <c r="AE203" s="548"/>
      <c r="AF203" s="548"/>
      <c r="AG203" s="548"/>
      <c r="AH203" s="548"/>
      <c r="AI203" s="548"/>
      <c r="AJ203" s="548"/>
      <c r="AK203" s="548"/>
      <c r="AL203" s="548"/>
      <c r="AM203" s="548"/>
      <c r="AN203" s="548"/>
      <c r="AO203" s="548"/>
      <c r="AP203" s="548"/>
      <c r="AQ203" s="548"/>
      <c r="AR203" s="548"/>
      <c r="AS203" s="548"/>
      <c r="AT203" s="548"/>
      <c r="AU203" s="548"/>
      <c r="AV203" s="548"/>
      <c r="AW203" s="548"/>
      <c r="AX203" s="548"/>
      <c r="AY203" s="548"/>
      <c r="AZ203" s="548"/>
      <c r="BA203" s="548"/>
      <c r="BB203" s="548"/>
      <c r="BC203" s="548"/>
      <c r="BD203" s="857" t="str">
        <f t="shared" si="86"/>
        <v/>
      </c>
      <c r="BE203" s="858"/>
      <c r="BF203" s="436">
        <f t="shared" si="87"/>
        <v>0</v>
      </c>
      <c r="BG203" s="436">
        <v>0</v>
      </c>
      <c r="BH203" s="439">
        <f t="shared" si="88"/>
        <v>0</v>
      </c>
      <c r="BI203" s="449">
        <v>0</v>
      </c>
    </row>
    <row r="204" spans="23:61" ht="15.75" x14ac:dyDescent="0.25">
      <c r="W204" s="398"/>
      <c r="X204" s="401">
        <v>8</v>
      </c>
      <c r="Y204" s="548"/>
      <c r="Z204" s="548"/>
      <c r="AA204" s="548"/>
      <c r="AB204" s="548"/>
      <c r="AC204" s="548"/>
      <c r="AD204" s="548"/>
      <c r="AE204" s="548"/>
      <c r="AF204" s="548"/>
      <c r="AG204" s="548"/>
      <c r="AH204" s="548"/>
      <c r="AI204" s="548"/>
      <c r="AJ204" s="548"/>
      <c r="AK204" s="548"/>
      <c r="AL204" s="548"/>
      <c r="AM204" s="548"/>
      <c r="AN204" s="548"/>
      <c r="AO204" s="548"/>
      <c r="AP204" s="548"/>
      <c r="AQ204" s="548"/>
      <c r="AR204" s="548"/>
      <c r="AS204" s="548"/>
      <c r="AT204" s="548"/>
      <c r="AU204" s="548"/>
      <c r="AV204" s="548"/>
      <c r="AW204" s="548"/>
      <c r="AX204" s="548"/>
      <c r="AY204" s="548"/>
      <c r="AZ204" s="548"/>
      <c r="BA204" s="548"/>
      <c r="BB204" s="548"/>
      <c r="BC204" s="548"/>
      <c r="BD204" s="857" t="str">
        <f t="shared" si="86"/>
        <v/>
      </c>
      <c r="BE204" s="858"/>
      <c r="BF204" s="436">
        <f t="shared" ref="BF204:BF219" si="89">(SUMIF($Y$196:$BC$196,"Sat",$Y204:$BC204)+SUMIF($Y$196:$BC$196,"Sun",$Y204:$BC204))</f>
        <v>0</v>
      </c>
      <c r="BG204" s="436">
        <f t="shared" ref="BG204:BG219" si="90">(SUM($Y204:$BC204)-(SUMIF($Y$196:$BC$196,"Sat",$Y204:$BC204)+SUMIF($Y$196:$BC$196,"Sun",$Y204:$BC204)))</f>
        <v>0</v>
      </c>
      <c r="BH204" s="439">
        <f t="shared" ref="BH204:BH219" si="91">(SUMIF($Y$196:$BC$196,"Sat",$Y204:$BC204)+SUMIF($Y$196:$BC$196,"Sun",$Y204:$BC204))/(COUNTIF($Y$196:$BC$196,"Sat")+COUNTIF($Y$196:$BC$196,"Sun"))</f>
        <v>0</v>
      </c>
      <c r="BI204" s="449">
        <f t="shared" ref="BI204:BI219" si="92">(SUM($Y204:$BC204)-(SUMIF($Y$196:$BC$196,"Sat",$Y204:$BC204)+SUMIF($Y$196:$BC$196,"Sun",$Y204:$BC204)))/(COUNT(Y204:BC204)-(COUNTIF($Y$196:$BC$196,"Sat")+COUNTIF($Y$196:$BC$196,"Sun")))</f>
        <v>0</v>
      </c>
    </row>
    <row r="205" spans="23:61" ht="15.75" x14ac:dyDescent="0.25">
      <c r="W205" s="398"/>
      <c r="X205" s="401">
        <v>9</v>
      </c>
      <c r="Y205" s="548"/>
      <c r="Z205" s="548"/>
      <c r="AA205" s="548"/>
      <c r="AB205" s="548"/>
      <c r="AC205" s="548"/>
      <c r="AD205" s="548"/>
      <c r="AE205" s="548"/>
      <c r="AF205" s="548"/>
      <c r="AG205" s="548"/>
      <c r="AH205" s="548"/>
      <c r="AI205" s="548"/>
      <c r="AJ205" s="548"/>
      <c r="AK205" s="548"/>
      <c r="AL205" s="548"/>
      <c r="AM205" s="548"/>
      <c r="AN205" s="548"/>
      <c r="AO205" s="548"/>
      <c r="AP205" s="548"/>
      <c r="AQ205" s="548"/>
      <c r="AR205" s="548"/>
      <c r="AS205" s="548"/>
      <c r="AT205" s="548"/>
      <c r="AU205" s="548"/>
      <c r="AV205" s="548"/>
      <c r="AW205" s="548"/>
      <c r="AX205" s="548"/>
      <c r="AY205" s="548"/>
      <c r="AZ205" s="548"/>
      <c r="BA205" s="548"/>
      <c r="BB205" s="548"/>
      <c r="BC205" s="548"/>
      <c r="BD205" s="857" t="str">
        <f t="shared" si="86"/>
        <v/>
      </c>
      <c r="BE205" s="858"/>
      <c r="BF205" s="436">
        <f t="shared" si="89"/>
        <v>0</v>
      </c>
      <c r="BG205" s="436">
        <f t="shared" si="90"/>
        <v>0</v>
      </c>
      <c r="BH205" s="439">
        <f t="shared" si="91"/>
        <v>0</v>
      </c>
      <c r="BI205" s="449">
        <f t="shared" si="92"/>
        <v>0</v>
      </c>
    </row>
    <row r="206" spans="23:61" ht="15.75" x14ac:dyDescent="0.25">
      <c r="W206" s="398"/>
      <c r="X206" s="401">
        <v>10</v>
      </c>
      <c r="Y206" s="548"/>
      <c r="Z206" s="548"/>
      <c r="AA206" s="548"/>
      <c r="AB206" s="548"/>
      <c r="AC206" s="548"/>
      <c r="AD206" s="548"/>
      <c r="AE206" s="548"/>
      <c r="AF206" s="548"/>
      <c r="AG206" s="548"/>
      <c r="AH206" s="548"/>
      <c r="AI206" s="548"/>
      <c r="AJ206" s="548"/>
      <c r="AK206" s="548"/>
      <c r="AL206" s="548"/>
      <c r="AM206" s="548"/>
      <c r="AN206" s="548"/>
      <c r="AO206" s="548"/>
      <c r="AP206" s="548"/>
      <c r="AQ206" s="548"/>
      <c r="AR206" s="548"/>
      <c r="AS206" s="548"/>
      <c r="AT206" s="548"/>
      <c r="AU206" s="548"/>
      <c r="AV206" s="548"/>
      <c r="AW206" s="548"/>
      <c r="AX206" s="548"/>
      <c r="AY206" s="548"/>
      <c r="AZ206" s="548"/>
      <c r="BA206" s="548"/>
      <c r="BB206" s="548"/>
      <c r="BC206" s="548"/>
      <c r="BD206" s="857" t="str">
        <f t="shared" si="86"/>
        <v/>
      </c>
      <c r="BE206" s="858"/>
      <c r="BF206" s="436">
        <f t="shared" si="89"/>
        <v>0</v>
      </c>
      <c r="BG206" s="436">
        <f t="shared" si="90"/>
        <v>0</v>
      </c>
      <c r="BH206" s="439">
        <f t="shared" si="91"/>
        <v>0</v>
      </c>
      <c r="BI206" s="449">
        <f t="shared" si="92"/>
        <v>0</v>
      </c>
    </row>
    <row r="207" spans="23:61" ht="15.75" x14ac:dyDescent="0.25">
      <c r="W207" s="398"/>
      <c r="X207" s="401">
        <v>11</v>
      </c>
      <c r="Y207" s="548"/>
      <c r="Z207" s="548"/>
      <c r="AA207" s="548"/>
      <c r="AB207" s="548"/>
      <c r="AC207" s="548"/>
      <c r="AD207" s="548"/>
      <c r="AE207" s="548"/>
      <c r="AF207" s="548"/>
      <c r="AG207" s="548"/>
      <c r="AH207" s="548"/>
      <c r="AI207" s="548"/>
      <c r="AJ207" s="548"/>
      <c r="AK207" s="548"/>
      <c r="AL207" s="548"/>
      <c r="AM207" s="548"/>
      <c r="AN207" s="548"/>
      <c r="AO207" s="548"/>
      <c r="AP207" s="548"/>
      <c r="AQ207" s="548"/>
      <c r="AR207" s="548"/>
      <c r="AS207" s="548"/>
      <c r="AT207" s="548"/>
      <c r="AU207" s="548"/>
      <c r="AV207" s="548"/>
      <c r="AW207" s="548"/>
      <c r="AX207" s="548"/>
      <c r="AY207" s="548"/>
      <c r="AZ207" s="548"/>
      <c r="BA207" s="548"/>
      <c r="BB207" s="548"/>
      <c r="BC207" s="548"/>
      <c r="BD207" s="857" t="str">
        <f t="shared" si="86"/>
        <v/>
      </c>
      <c r="BE207" s="858"/>
      <c r="BF207" s="436">
        <f t="shared" si="89"/>
        <v>0</v>
      </c>
      <c r="BG207" s="436">
        <f t="shared" si="90"/>
        <v>0</v>
      </c>
      <c r="BH207" s="439">
        <f t="shared" si="91"/>
        <v>0</v>
      </c>
      <c r="BI207" s="449">
        <f t="shared" si="92"/>
        <v>0</v>
      </c>
    </row>
    <row r="208" spans="23:61" ht="15.75" x14ac:dyDescent="0.25">
      <c r="W208" s="398"/>
      <c r="X208" s="401">
        <v>12</v>
      </c>
      <c r="Y208" s="548"/>
      <c r="Z208" s="548"/>
      <c r="AA208" s="548"/>
      <c r="AB208" s="548"/>
      <c r="AC208" s="548"/>
      <c r="AD208" s="548"/>
      <c r="AE208" s="548"/>
      <c r="AF208" s="548"/>
      <c r="AG208" s="548"/>
      <c r="AH208" s="548"/>
      <c r="AI208" s="548"/>
      <c r="AJ208" s="548"/>
      <c r="AK208" s="548"/>
      <c r="AL208" s="548"/>
      <c r="AM208" s="548"/>
      <c r="AN208" s="548"/>
      <c r="AO208" s="548"/>
      <c r="AP208" s="548"/>
      <c r="AQ208" s="548"/>
      <c r="AR208" s="548"/>
      <c r="AS208" s="548"/>
      <c r="AT208" s="548"/>
      <c r="AU208" s="548"/>
      <c r="AV208" s="548"/>
      <c r="AW208" s="548"/>
      <c r="AX208" s="548"/>
      <c r="AY208" s="548"/>
      <c r="AZ208" s="548"/>
      <c r="BA208" s="548"/>
      <c r="BB208" s="548"/>
      <c r="BC208" s="548"/>
      <c r="BD208" s="857" t="str">
        <f t="shared" si="86"/>
        <v/>
      </c>
      <c r="BE208" s="858"/>
      <c r="BF208" s="436">
        <f t="shared" si="89"/>
        <v>0</v>
      </c>
      <c r="BG208" s="436">
        <f t="shared" si="90"/>
        <v>0</v>
      </c>
      <c r="BH208" s="439">
        <f t="shared" si="91"/>
        <v>0</v>
      </c>
      <c r="BI208" s="449">
        <f t="shared" si="92"/>
        <v>0</v>
      </c>
    </row>
    <row r="209" spans="23:61" ht="15.75" x14ac:dyDescent="0.25">
      <c r="W209" s="398"/>
      <c r="X209" s="401">
        <v>13</v>
      </c>
      <c r="Y209" s="548"/>
      <c r="Z209" s="548"/>
      <c r="AA209" s="548"/>
      <c r="AB209" s="548"/>
      <c r="AC209" s="548"/>
      <c r="AD209" s="548"/>
      <c r="AE209" s="548"/>
      <c r="AF209" s="548"/>
      <c r="AG209" s="548"/>
      <c r="AH209" s="548"/>
      <c r="AI209" s="548"/>
      <c r="AJ209" s="548"/>
      <c r="AK209" s="548"/>
      <c r="AL209" s="548"/>
      <c r="AM209" s="548"/>
      <c r="AN209" s="548"/>
      <c r="AO209" s="548"/>
      <c r="AP209" s="548"/>
      <c r="AQ209" s="548"/>
      <c r="AR209" s="548"/>
      <c r="AS209" s="548"/>
      <c r="AT209" s="548"/>
      <c r="AU209" s="548"/>
      <c r="AV209" s="548"/>
      <c r="AW209" s="548"/>
      <c r="AX209" s="548"/>
      <c r="AY209" s="548"/>
      <c r="AZ209" s="548"/>
      <c r="BA209" s="548"/>
      <c r="BB209" s="548"/>
      <c r="BC209" s="548"/>
      <c r="BD209" s="857" t="str">
        <f t="shared" si="86"/>
        <v/>
      </c>
      <c r="BE209" s="858"/>
      <c r="BF209" s="436">
        <f t="shared" si="89"/>
        <v>0</v>
      </c>
      <c r="BG209" s="436">
        <f t="shared" si="90"/>
        <v>0</v>
      </c>
      <c r="BH209" s="439">
        <f t="shared" si="91"/>
        <v>0</v>
      </c>
      <c r="BI209" s="449">
        <f t="shared" si="92"/>
        <v>0</v>
      </c>
    </row>
    <row r="210" spans="23:61" ht="15.75" x14ac:dyDescent="0.25">
      <c r="W210" s="398"/>
      <c r="X210" s="401">
        <v>14</v>
      </c>
      <c r="Y210" s="548"/>
      <c r="Z210" s="548"/>
      <c r="AA210" s="548"/>
      <c r="AB210" s="548"/>
      <c r="AC210" s="548"/>
      <c r="AD210" s="548"/>
      <c r="AE210" s="548"/>
      <c r="AF210" s="548"/>
      <c r="AG210" s="548"/>
      <c r="AH210" s="548"/>
      <c r="AI210" s="548"/>
      <c r="AJ210" s="548"/>
      <c r="AK210" s="548"/>
      <c r="AL210" s="548"/>
      <c r="AM210" s="548"/>
      <c r="AN210" s="548"/>
      <c r="AO210" s="548"/>
      <c r="AP210" s="548"/>
      <c r="AQ210" s="548"/>
      <c r="AR210" s="548"/>
      <c r="AS210" s="548"/>
      <c r="AT210" s="548"/>
      <c r="AU210" s="548"/>
      <c r="AV210" s="548"/>
      <c r="AW210" s="548"/>
      <c r="AX210" s="548"/>
      <c r="AY210" s="548"/>
      <c r="AZ210" s="548"/>
      <c r="BA210" s="548"/>
      <c r="BB210" s="548"/>
      <c r="BC210" s="548"/>
      <c r="BD210" s="857" t="str">
        <f>IFERROR(AVERAGE(Y210:BC210),"")</f>
        <v/>
      </c>
      <c r="BE210" s="858"/>
      <c r="BF210" s="436">
        <f t="shared" si="89"/>
        <v>0</v>
      </c>
      <c r="BG210" s="436">
        <f t="shared" si="90"/>
        <v>0</v>
      </c>
      <c r="BH210" s="439">
        <f t="shared" si="91"/>
        <v>0</v>
      </c>
      <c r="BI210" s="449">
        <f t="shared" si="92"/>
        <v>0</v>
      </c>
    </row>
    <row r="211" spans="23:61" ht="15.75" x14ac:dyDescent="0.25">
      <c r="W211" s="398"/>
      <c r="X211" s="401">
        <v>15</v>
      </c>
      <c r="Y211" s="548"/>
      <c r="Z211" s="548"/>
      <c r="AA211" s="548"/>
      <c r="AB211" s="548"/>
      <c r="AC211" s="548"/>
      <c r="AD211" s="548"/>
      <c r="AE211" s="548"/>
      <c r="AF211" s="548"/>
      <c r="AG211" s="548"/>
      <c r="AH211" s="548"/>
      <c r="AI211" s="548"/>
      <c r="AJ211" s="548"/>
      <c r="AK211" s="548"/>
      <c r="AL211" s="548"/>
      <c r="AM211" s="548"/>
      <c r="AN211" s="548"/>
      <c r="AO211" s="548"/>
      <c r="AP211" s="548"/>
      <c r="AQ211" s="548"/>
      <c r="AR211" s="548"/>
      <c r="AS211" s="548"/>
      <c r="AT211" s="548"/>
      <c r="AU211" s="548"/>
      <c r="AV211" s="548"/>
      <c r="AW211" s="548"/>
      <c r="AX211" s="548"/>
      <c r="AY211" s="548"/>
      <c r="AZ211" s="548"/>
      <c r="BA211" s="548"/>
      <c r="BB211" s="548"/>
      <c r="BC211" s="548"/>
      <c r="BD211" s="857" t="str">
        <f t="shared" ref="BD211:BD220" si="93">IFERROR(AVERAGE(Y211:BC211),"")</f>
        <v/>
      </c>
      <c r="BE211" s="858"/>
      <c r="BF211" s="436">
        <f t="shared" si="89"/>
        <v>0</v>
      </c>
      <c r="BG211" s="436">
        <f t="shared" si="90"/>
        <v>0</v>
      </c>
      <c r="BH211" s="439">
        <f t="shared" si="91"/>
        <v>0</v>
      </c>
      <c r="BI211" s="449">
        <f t="shared" si="92"/>
        <v>0</v>
      </c>
    </row>
    <row r="212" spans="23:61" ht="15.75" x14ac:dyDescent="0.25">
      <c r="W212" s="398"/>
      <c r="X212" s="401">
        <v>16</v>
      </c>
      <c r="Y212" s="548"/>
      <c r="Z212" s="548"/>
      <c r="AA212" s="548"/>
      <c r="AB212" s="548"/>
      <c r="AC212" s="548"/>
      <c r="AD212" s="548"/>
      <c r="AE212" s="548"/>
      <c r="AF212" s="548"/>
      <c r="AG212" s="548"/>
      <c r="AH212" s="548"/>
      <c r="AI212" s="548"/>
      <c r="AJ212" s="548"/>
      <c r="AK212" s="548"/>
      <c r="AL212" s="548"/>
      <c r="AM212" s="548"/>
      <c r="AN212" s="548"/>
      <c r="AO212" s="548"/>
      <c r="AP212" s="548"/>
      <c r="AQ212" s="548"/>
      <c r="AR212" s="548"/>
      <c r="AS212" s="548"/>
      <c r="AT212" s="548"/>
      <c r="AU212" s="548"/>
      <c r="AV212" s="548"/>
      <c r="AW212" s="548"/>
      <c r="AX212" s="548"/>
      <c r="AY212" s="548"/>
      <c r="AZ212" s="548"/>
      <c r="BA212" s="548"/>
      <c r="BB212" s="548"/>
      <c r="BC212" s="548"/>
      <c r="BD212" s="857" t="str">
        <f t="shared" si="93"/>
        <v/>
      </c>
      <c r="BE212" s="858"/>
      <c r="BF212" s="436">
        <f t="shared" si="89"/>
        <v>0</v>
      </c>
      <c r="BG212" s="436">
        <f t="shared" si="90"/>
        <v>0</v>
      </c>
      <c r="BH212" s="439">
        <f t="shared" si="91"/>
        <v>0</v>
      </c>
      <c r="BI212" s="449">
        <f t="shared" si="92"/>
        <v>0</v>
      </c>
    </row>
    <row r="213" spans="23:61" ht="15.75" x14ac:dyDescent="0.25">
      <c r="W213" s="398"/>
      <c r="X213" s="401">
        <v>17</v>
      </c>
      <c r="Y213" s="548"/>
      <c r="Z213" s="548"/>
      <c r="AA213" s="548"/>
      <c r="AB213" s="548"/>
      <c r="AC213" s="548"/>
      <c r="AD213" s="548"/>
      <c r="AE213" s="548"/>
      <c r="AF213" s="548"/>
      <c r="AG213" s="548"/>
      <c r="AH213" s="548"/>
      <c r="AI213" s="548"/>
      <c r="AJ213" s="548"/>
      <c r="AK213" s="548"/>
      <c r="AL213" s="548"/>
      <c r="AM213" s="548"/>
      <c r="AN213" s="548"/>
      <c r="AO213" s="548"/>
      <c r="AP213" s="548"/>
      <c r="AQ213" s="548"/>
      <c r="AR213" s="548"/>
      <c r="AS213" s="548"/>
      <c r="AT213" s="548"/>
      <c r="AU213" s="548"/>
      <c r="AV213" s="548"/>
      <c r="AW213" s="548"/>
      <c r="AX213" s="548"/>
      <c r="AY213" s="548"/>
      <c r="AZ213" s="548"/>
      <c r="BA213" s="548"/>
      <c r="BB213" s="548"/>
      <c r="BC213" s="548"/>
      <c r="BD213" s="857" t="str">
        <f t="shared" si="93"/>
        <v/>
      </c>
      <c r="BE213" s="858"/>
      <c r="BF213" s="436">
        <f t="shared" si="89"/>
        <v>0</v>
      </c>
      <c r="BG213" s="436">
        <f t="shared" si="90"/>
        <v>0</v>
      </c>
      <c r="BH213" s="439">
        <f t="shared" si="91"/>
        <v>0</v>
      </c>
      <c r="BI213" s="449">
        <f t="shared" si="92"/>
        <v>0</v>
      </c>
    </row>
    <row r="214" spans="23:61" ht="15.75" x14ac:dyDescent="0.25">
      <c r="W214" s="398"/>
      <c r="X214" s="401">
        <v>18</v>
      </c>
      <c r="Y214" s="548"/>
      <c r="Z214" s="548"/>
      <c r="AA214" s="548"/>
      <c r="AB214" s="548"/>
      <c r="AC214" s="548"/>
      <c r="AD214" s="548"/>
      <c r="AE214" s="548"/>
      <c r="AF214" s="548"/>
      <c r="AG214" s="548"/>
      <c r="AH214" s="548"/>
      <c r="AI214" s="548"/>
      <c r="AJ214" s="548"/>
      <c r="AK214" s="548"/>
      <c r="AL214" s="548"/>
      <c r="AM214" s="548"/>
      <c r="AN214" s="548"/>
      <c r="AO214" s="548"/>
      <c r="AP214" s="548"/>
      <c r="AQ214" s="548"/>
      <c r="AR214" s="548"/>
      <c r="AS214" s="548"/>
      <c r="AT214" s="548"/>
      <c r="AU214" s="548"/>
      <c r="AV214" s="548"/>
      <c r="AW214" s="548"/>
      <c r="AX214" s="548"/>
      <c r="AY214" s="548"/>
      <c r="AZ214" s="548"/>
      <c r="BA214" s="548"/>
      <c r="BB214" s="548"/>
      <c r="BC214" s="548"/>
      <c r="BD214" s="857" t="str">
        <f t="shared" si="93"/>
        <v/>
      </c>
      <c r="BE214" s="858"/>
      <c r="BF214" s="436">
        <f t="shared" si="89"/>
        <v>0</v>
      </c>
      <c r="BG214" s="436">
        <f t="shared" si="90"/>
        <v>0</v>
      </c>
      <c r="BH214" s="439">
        <f t="shared" si="91"/>
        <v>0</v>
      </c>
      <c r="BI214" s="449">
        <f t="shared" si="92"/>
        <v>0</v>
      </c>
    </row>
    <row r="215" spans="23:61" ht="15.75" x14ac:dyDescent="0.25">
      <c r="W215" s="398"/>
      <c r="X215" s="401">
        <v>19</v>
      </c>
      <c r="Y215" s="548"/>
      <c r="Z215" s="548"/>
      <c r="AA215" s="548"/>
      <c r="AB215" s="548"/>
      <c r="AC215" s="548"/>
      <c r="AD215" s="548"/>
      <c r="AE215" s="548"/>
      <c r="AF215" s="548"/>
      <c r="AG215" s="548"/>
      <c r="AH215" s="548"/>
      <c r="AI215" s="548"/>
      <c r="AJ215" s="548"/>
      <c r="AK215" s="548"/>
      <c r="AL215" s="548"/>
      <c r="AM215" s="548"/>
      <c r="AN215" s="548"/>
      <c r="AO215" s="548"/>
      <c r="AP215" s="548"/>
      <c r="AQ215" s="548"/>
      <c r="AR215" s="548"/>
      <c r="AS215" s="548"/>
      <c r="AT215" s="548"/>
      <c r="AU215" s="548"/>
      <c r="AV215" s="548"/>
      <c r="AW215" s="548"/>
      <c r="AX215" s="548"/>
      <c r="AY215" s="548"/>
      <c r="AZ215" s="548"/>
      <c r="BA215" s="548"/>
      <c r="BB215" s="548"/>
      <c r="BC215" s="548"/>
      <c r="BD215" s="857" t="str">
        <f t="shared" si="93"/>
        <v/>
      </c>
      <c r="BE215" s="858"/>
      <c r="BF215" s="436">
        <f t="shared" si="89"/>
        <v>0</v>
      </c>
      <c r="BG215" s="436">
        <f t="shared" si="90"/>
        <v>0</v>
      </c>
      <c r="BH215" s="439">
        <f t="shared" si="91"/>
        <v>0</v>
      </c>
      <c r="BI215" s="449">
        <f t="shared" si="92"/>
        <v>0</v>
      </c>
    </row>
    <row r="216" spans="23:61" ht="15.75" x14ac:dyDescent="0.25">
      <c r="W216" s="398"/>
      <c r="X216" s="401">
        <v>20</v>
      </c>
      <c r="Y216" s="548"/>
      <c r="Z216" s="548"/>
      <c r="AA216" s="548"/>
      <c r="AB216" s="548"/>
      <c r="AC216" s="548"/>
      <c r="AD216" s="548"/>
      <c r="AE216" s="548"/>
      <c r="AF216" s="548"/>
      <c r="AG216" s="548"/>
      <c r="AH216" s="548"/>
      <c r="AI216" s="548"/>
      <c r="AJ216" s="548"/>
      <c r="AK216" s="548"/>
      <c r="AL216" s="548"/>
      <c r="AM216" s="548"/>
      <c r="AN216" s="548"/>
      <c r="AO216" s="548"/>
      <c r="AP216" s="548"/>
      <c r="AQ216" s="548"/>
      <c r="AR216" s="548"/>
      <c r="AS216" s="548"/>
      <c r="AT216" s="548"/>
      <c r="AU216" s="548"/>
      <c r="AV216" s="548"/>
      <c r="AW216" s="548"/>
      <c r="AX216" s="548"/>
      <c r="AY216" s="548"/>
      <c r="AZ216" s="548"/>
      <c r="BA216" s="548"/>
      <c r="BB216" s="548"/>
      <c r="BC216" s="548"/>
      <c r="BD216" s="857" t="str">
        <f t="shared" si="93"/>
        <v/>
      </c>
      <c r="BE216" s="858"/>
      <c r="BF216" s="436">
        <f t="shared" si="89"/>
        <v>0</v>
      </c>
      <c r="BG216" s="436">
        <f t="shared" si="90"/>
        <v>0</v>
      </c>
      <c r="BH216" s="439">
        <f t="shared" si="91"/>
        <v>0</v>
      </c>
      <c r="BI216" s="449">
        <f t="shared" si="92"/>
        <v>0</v>
      </c>
    </row>
    <row r="217" spans="23:61" ht="15.75" x14ac:dyDescent="0.25">
      <c r="W217" s="398"/>
      <c r="X217" s="401">
        <v>21</v>
      </c>
      <c r="Y217" s="548"/>
      <c r="Z217" s="548"/>
      <c r="AA217" s="548"/>
      <c r="AB217" s="548"/>
      <c r="AC217" s="548"/>
      <c r="AD217" s="548"/>
      <c r="AE217" s="548"/>
      <c r="AF217" s="548"/>
      <c r="AG217" s="548"/>
      <c r="AH217" s="548"/>
      <c r="AI217" s="548"/>
      <c r="AJ217" s="548"/>
      <c r="AK217" s="548"/>
      <c r="AL217" s="548"/>
      <c r="AM217" s="548"/>
      <c r="AN217" s="548"/>
      <c r="AO217" s="548"/>
      <c r="AP217" s="548"/>
      <c r="AQ217" s="548"/>
      <c r="AR217" s="548"/>
      <c r="AS217" s="548"/>
      <c r="AT217" s="548"/>
      <c r="AU217" s="548"/>
      <c r="AV217" s="548"/>
      <c r="AW217" s="548"/>
      <c r="AX217" s="548"/>
      <c r="AY217" s="548"/>
      <c r="AZ217" s="548"/>
      <c r="BA217" s="548"/>
      <c r="BB217" s="548"/>
      <c r="BC217" s="548"/>
      <c r="BD217" s="857" t="str">
        <f t="shared" si="93"/>
        <v/>
      </c>
      <c r="BE217" s="858"/>
      <c r="BF217" s="436">
        <f t="shared" si="89"/>
        <v>0</v>
      </c>
      <c r="BG217" s="436">
        <f t="shared" si="90"/>
        <v>0</v>
      </c>
      <c r="BH217" s="439">
        <f t="shared" si="91"/>
        <v>0</v>
      </c>
      <c r="BI217" s="449">
        <f t="shared" si="92"/>
        <v>0</v>
      </c>
    </row>
    <row r="218" spans="23:61" ht="15.75" x14ac:dyDescent="0.25">
      <c r="W218" s="398"/>
      <c r="X218" s="401">
        <v>22</v>
      </c>
      <c r="Y218" s="548"/>
      <c r="Z218" s="548"/>
      <c r="AA218" s="548"/>
      <c r="AB218" s="548"/>
      <c r="AC218" s="548"/>
      <c r="AD218" s="548"/>
      <c r="AE218" s="548"/>
      <c r="AF218" s="548"/>
      <c r="AG218" s="548"/>
      <c r="AH218" s="548"/>
      <c r="AI218" s="548"/>
      <c r="AJ218" s="548"/>
      <c r="AK218" s="548"/>
      <c r="AL218" s="548"/>
      <c r="AM218" s="548"/>
      <c r="AN218" s="548"/>
      <c r="AO218" s="548"/>
      <c r="AP218" s="548"/>
      <c r="AQ218" s="548"/>
      <c r="AR218" s="548"/>
      <c r="AS218" s="548"/>
      <c r="AT218" s="548"/>
      <c r="AU218" s="548"/>
      <c r="AV218" s="548"/>
      <c r="AW218" s="548"/>
      <c r="AX218" s="548"/>
      <c r="AY218" s="548"/>
      <c r="AZ218" s="548"/>
      <c r="BA218" s="548"/>
      <c r="BB218" s="548"/>
      <c r="BC218" s="548"/>
      <c r="BD218" s="857" t="str">
        <f t="shared" si="93"/>
        <v/>
      </c>
      <c r="BE218" s="858"/>
      <c r="BF218" s="436">
        <f t="shared" si="89"/>
        <v>0</v>
      </c>
      <c r="BG218" s="436">
        <f t="shared" si="90"/>
        <v>0</v>
      </c>
      <c r="BH218" s="439">
        <f t="shared" si="91"/>
        <v>0</v>
      </c>
      <c r="BI218" s="449">
        <f t="shared" si="92"/>
        <v>0</v>
      </c>
    </row>
    <row r="219" spans="23:61" ht="15.75" x14ac:dyDescent="0.25">
      <c r="W219" s="398"/>
      <c r="X219" s="401">
        <v>23</v>
      </c>
      <c r="Y219" s="548"/>
      <c r="Z219" s="548"/>
      <c r="AA219" s="548"/>
      <c r="AB219" s="548"/>
      <c r="AC219" s="548"/>
      <c r="AD219" s="548"/>
      <c r="AE219" s="548"/>
      <c r="AF219" s="548"/>
      <c r="AG219" s="548"/>
      <c r="AH219" s="548"/>
      <c r="AI219" s="548"/>
      <c r="AJ219" s="548"/>
      <c r="AK219" s="548"/>
      <c r="AL219" s="548"/>
      <c r="AM219" s="548"/>
      <c r="AN219" s="548"/>
      <c r="AO219" s="548"/>
      <c r="AP219" s="548"/>
      <c r="AQ219" s="548"/>
      <c r="AR219" s="548"/>
      <c r="AS219" s="548"/>
      <c r="AT219" s="548"/>
      <c r="AU219" s="548"/>
      <c r="AV219" s="548"/>
      <c r="AW219" s="548"/>
      <c r="AX219" s="548"/>
      <c r="AY219" s="548"/>
      <c r="AZ219" s="548"/>
      <c r="BA219" s="548"/>
      <c r="BB219" s="548"/>
      <c r="BC219" s="548"/>
      <c r="BD219" s="857" t="str">
        <f t="shared" si="93"/>
        <v/>
      </c>
      <c r="BE219" s="858"/>
      <c r="BF219" s="436">
        <f t="shared" si="89"/>
        <v>0</v>
      </c>
      <c r="BG219" s="436">
        <f t="shared" si="90"/>
        <v>0</v>
      </c>
      <c r="BH219" s="439">
        <f t="shared" si="91"/>
        <v>0</v>
      </c>
      <c r="BI219" s="449">
        <f t="shared" si="92"/>
        <v>0</v>
      </c>
    </row>
    <row r="220" spans="23:61" ht="15.75" x14ac:dyDescent="0.25">
      <c r="W220" s="398"/>
      <c r="X220" s="402">
        <v>24</v>
      </c>
      <c r="Y220" s="549"/>
      <c r="Z220" s="549"/>
      <c r="AA220" s="549"/>
      <c r="AB220" s="549"/>
      <c r="AC220" s="549"/>
      <c r="AD220" s="549"/>
      <c r="AE220" s="549"/>
      <c r="AF220" s="549"/>
      <c r="AG220" s="549"/>
      <c r="AH220" s="549"/>
      <c r="AI220" s="549"/>
      <c r="AJ220" s="549"/>
      <c r="AK220" s="549"/>
      <c r="AL220" s="549"/>
      <c r="AM220" s="549"/>
      <c r="AN220" s="549"/>
      <c r="AO220" s="549"/>
      <c r="AP220" s="549"/>
      <c r="AQ220" s="549"/>
      <c r="AR220" s="549"/>
      <c r="AS220" s="549"/>
      <c r="AT220" s="549"/>
      <c r="AU220" s="549"/>
      <c r="AV220" s="549"/>
      <c r="AW220" s="549"/>
      <c r="AX220" s="549"/>
      <c r="AY220" s="549"/>
      <c r="AZ220" s="549"/>
      <c r="BA220" s="549"/>
      <c r="BB220" s="549"/>
      <c r="BC220" s="549"/>
      <c r="BD220" s="861" t="str">
        <f t="shared" si="93"/>
        <v/>
      </c>
      <c r="BE220" s="862"/>
      <c r="BF220" s="437">
        <f>SUM($Y220:$BC220)</f>
        <v>0</v>
      </c>
      <c r="BG220" s="437">
        <v>0</v>
      </c>
      <c r="BH220" s="440">
        <f t="shared" ref="BH220" si="94">IFERROR(SUM(Y220:BC220)/COUNT(Y220:BC220),0)</f>
        <v>0</v>
      </c>
      <c r="BI220" s="450">
        <v>0</v>
      </c>
    </row>
    <row r="221" spans="23:61" ht="15.75" x14ac:dyDescent="0.25">
      <c r="W221" s="398"/>
      <c r="X221" s="403"/>
      <c r="Y221" s="141"/>
      <c r="Z221" s="141"/>
      <c r="AA221" s="141"/>
      <c r="AB221" s="141"/>
      <c r="AC221" s="141"/>
      <c r="AD221" s="141"/>
      <c r="AE221" s="141"/>
      <c r="AF221" s="141"/>
      <c r="AG221" s="141"/>
      <c r="AH221" s="141"/>
      <c r="AI221" s="141"/>
      <c r="AJ221" s="141"/>
      <c r="AK221" s="141"/>
      <c r="AL221" s="141"/>
      <c r="AM221" s="141"/>
      <c r="AN221" s="141"/>
      <c r="AO221" s="302"/>
      <c r="AP221" s="302"/>
      <c r="AQ221" s="302"/>
      <c r="AR221" s="302"/>
      <c r="AS221" s="302"/>
      <c r="AT221" s="302"/>
      <c r="AU221" s="302"/>
      <c r="AV221" s="302"/>
      <c r="AW221" s="302"/>
      <c r="AX221" s="302"/>
      <c r="AY221" s="302"/>
      <c r="AZ221" s="302"/>
      <c r="BA221" s="302"/>
      <c r="BB221" s="302"/>
      <c r="BC221" s="302"/>
      <c r="BD221" s="302"/>
      <c r="BE221" s="302"/>
      <c r="BF221" s="437">
        <f>SUM(BF197:BF220)</f>
        <v>0</v>
      </c>
      <c r="BG221" s="437">
        <f>SUM(BG204:BG219)</f>
        <v>0</v>
      </c>
      <c r="BH221" s="442"/>
      <c r="BI221" s="452"/>
    </row>
    <row r="222" spans="23:61" ht="15.75" x14ac:dyDescent="0.25">
      <c r="W222" s="404"/>
      <c r="X222" s="405"/>
      <c r="Y222" s="406"/>
      <c r="Z222" s="406"/>
      <c r="AA222" s="406"/>
      <c r="AB222" s="406"/>
      <c r="AC222" s="406"/>
      <c r="AD222" s="406"/>
      <c r="AE222" s="406"/>
      <c r="AF222" s="406"/>
      <c r="AG222" s="406"/>
      <c r="AH222" s="406"/>
      <c r="AI222" s="406"/>
      <c r="AJ222" s="406"/>
      <c r="AK222" s="406"/>
      <c r="AL222" s="406"/>
      <c r="AM222" s="406"/>
      <c r="AN222" s="406"/>
      <c r="AO222" s="406"/>
      <c r="AP222" s="406"/>
      <c r="AQ222" s="406"/>
      <c r="AR222" s="406"/>
      <c r="AS222" s="406"/>
      <c r="AT222" s="406"/>
      <c r="AU222" s="406"/>
      <c r="AV222" s="406"/>
      <c r="AW222" s="406"/>
      <c r="AX222" s="406"/>
      <c r="AY222" s="406"/>
      <c r="AZ222" s="406"/>
      <c r="BA222" s="406"/>
      <c r="BB222" s="406"/>
      <c r="BC222" s="406"/>
      <c r="BD222" s="406"/>
      <c r="BE222" s="406"/>
      <c r="BF222" s="455"/>
      <c r="BG222" s="343"/>
      <c r="BH222" s="343"/>
      <c r="BI222" s="456"/>
    </row>
    <row r="223" spans="23:61" ht="15.75" x14ac:dyDescent="0.25">
      <c r="W223" s="457"/>
      <c r="X223" s="410"/>
      <c r="Y223" s="410"/>
      <c r="Z223" s="410"/>
      <c r="AA223" s="410"/>
      <c r="AB223" s="410"/>
      <c r="AC223" s="410"/>
      <c r="AD223" s="410"/>
      <c r="AE223" s="410"/>
      <c r="AF223" s="410"/>
      <c r="AG223" s="410"/>
      <c r="AH223" s="410"/>
      <c r="AI223" s="410"/>
      <c r="AJ223" s="410"/>
      <c r="AK223" s="410"/>
      <c r="AL223" s="410"/>
      <c r="AM223" s="410"/>
      <c r="AN223" s="410"/>
      <c r="AO223" s="410"/>
      <c r="AP223" s="410"/>
      <c r="AQ223" s="410"/>
      <c r="AR223" s="410"/>
      <c r="AS223" s="410"/>
      <c r="AT223" s="410"/>
      <c r="AU223" s="410"/>
      <c r="AV223" s="410"/>
      <c r="AW223" s="410"/>
      <c r="AX223" s="410"/>
      <c r="AY223" s="410"/>
      <c r="AZ223" s="410"/>
      <c r="BA223" s="410"/>
      <c r="BB223" s="410"/>
      <c r="BC223" s="410"/>
      <c r="BD223" s="411"/>
      <c r="BE223" s="411"/>
      <c r="BF223" s="302"/>
      <c r="BG223" s="302"/>
      <c r="BH223" s="302"/>
      <c r="BI223" s="395"/>
    </row>
    <row r="224" spans="23:61" ht="15.75" x14ac:dyDescent="0.25">
      <c r="W224" s="398" t="s">
        <v>228</v>
      </c>
      <c r="X224" s="141"/>
      <c r="Y224" s="141"/>
      <c r="Z224" s="141"/>
      <c r="AA224" s="141"/>
      <c r="AB224" s="141"/>
      <c r="AC224" s="141"/>
      <c r="AD224" s="141"/>
      <c r="AE224" s="141"/>
      <c r="AF224" s="141"/>
      <c r="AG224" s="141"/>
      <c r="AH224" s="141"/>
      <c r="AI224" s="141"/>
      <c r="AJ224" s="141"/>
      <c r="AK224" s="141"/>
      <c r="AL224" s="141"/>
      <c r="AM224" s="141"/>
      <c r="AN224" s="141"/>
      <c r="AO224" s="141"/>
      <c r="AP224" s="141"/>
      <c r="AQ224" s="141"/>
      <c r="AR224" s="141"/>
      <c r="AS224" s="141"/>
      <c r="AT224" s="141"/>
      <c r="AU224" s="141"/>
      <c r="AV224" s="141"/>
      <c r="AW224" s="141"/>
      <c r="AX224" s="141"/>
      <c r="AY224" s="141"/>
      <c r="AZ224" s="141"/>
      <c r="BA224" s="141"/>
      <c r="BB224" s="141"/>
      <c r="BC224" s="141"/>
      <c r="BD224" s="302"/>
      <c r="BE224" s="302"/>
      <c r="BF224" s="302"/>
      <c r="BG224" s="302"/>
      <c r="BH224" s="302"/>
      <c r="BI224" s="395"/>
    </row>
    <row r="225" spans="23:61" ht="15.75" x14ac:dyDescent="0.25">
      <c r="W225" s="398"/>
      <c r="X225" s="141"/>
      <c r="Y225" s="141"/>
      <c r="Z225" s="141"/>
      <c r="AA225" s="141"/>
      <c r="AB225" s="141"/>
      <c r="AC225" s="141"/>
      <c r="AD225" s="141"/>
      <c r="AE225" s="141"/>
      <c r="AF225" s="141"/>
      <c r="AG225" s="141"/>
      <c r="AH225" s="141"/>
      <c r="AI225" s="141"/>
      <c r="AJ225" s="141"/>
      <c r="AK225" s="141"/>
      <c r="AL225" s="141"/>
      <c r="AM225" s="141"/>
      <c r="AN225" s="141"/>
      <c r="AO225" s="141"/>
      <c r="AP225" s="141"/>
      <c r="AQ225" s="141"/>
      <c r="AR225" s="141"/>
      <c r="AS225" s="141"/>
      <c r="AT225" s="141"/>
      <c r="AU225" s="141"/>
      <c r="AV225" s="141"/>
      <c r="AW225" s="141"/>
      <c r="AX225" s="141"/>
      <c r="AY225" s="141"/>
      <c r="AZ225" s="141"/>
      <c r="BA225" s="141"/>
      <c r="BB225" s="141"/>
      <c r="BC225" s="141"/>
      <c r="BD225" s="302"/>
      <c r="BE225" s="302"/>
      <c r="BF225" s="445"/>
      <c r="BG225" s="302"/>
      <c r="BH225" s="302"/>
      <c r="BI225" s="395"/>
    </row>
    <row r="226" spans="23:61" ht="15.75" x14ac:dyDescent="0.25">
      <c r="W226" s="398"/>
      <c r="X226" s="399" t="s">
        <v>57</v>
      </c>
      <c r="Y226" s="400">
        <v>1</v>
      </c>
      <c r="Z226" s="400">
        <v>2</v>
      </c>
      <c r="AA226" s="400">
        <v>3</v>
      </c>
      <c r="AB226" s="400">
        <v>4</v>
      </c>
      <c r="AC226" s="400">
        <v>5</v>
      </c>
      <c r="AD226" s="400">
        <v>6</v>
      </c>
      <c r="AE226" s="400">
        <v>7</v>
      </c>
      <c r="AF226" s="400">
        <v>8</v>
      </c>
      <c r="AG226" s="400">
        <v>9</v>
      </c>
      <c r="AH226" s="400">
        <v>10</v>
      </c>
      <c r="AI226" s="400">
        <v>11</v>
      </c>
      <c r="AJ226" s="400">
        <v>12</v>
      </c>
      <c r="AK226" s="400">
        <v>13</v>
      </c>
      <c r="AL226" s="400">
        <v>14</v>
      </c>
      <c r="AM226" s="400">
        <v>15</v>
      </c>
      <c r="AN226" s="400">
        <v>16</v>
      </c>
      <c r="AO226" s="400">
        <v>17</v>
      </c>
      <c r="AP226" s="400">
        <v>18</v>
      </c>
      <c r="AQ226" s="400">
        <v>19</v>
      </c>
      <c r="AR226" s="400">
        <v>20</v>
      </c>
      <c r="AS226" s="400">
        <v>21</v>
      </c>
      <c r="AT226" s="400">
        <v>22</v>
      </c>
      <c r="AU226" s="400">
        <v>23</v>
      </c>
      <c r="AV226" s="400">
        <v>24</v>
      </c>
      <c r="AW226" s="400">
        <v>25</v>
      </c>
      <c r="AX226" s="400">
        <v>26</v>
      </c>
      <c r="AY226" s="400">
        <v>27</v>
      </c>
      <c r="AZ226" s="400">
        <v>28</v>
      </c>
      <c r="BA226" s="400">
        <v>29</v>
      </c>
      <c r="BB226" s="400">
        <v>30</v>
      </c>
      <c r="BC226" s="400">
        <v>31</v>
      </c>
      <c r="BD226" s="863" t="s">
        <v>215</v>
      </c>
      <c r="BE226" s="864"/>
      <c r="BF226" s="434" t="s">
        <v>250</v>
      </c>
      <c r="BG226" s="434" t="s">
        <v>251</v>
      </c>
      <c r="BH226" s="434" t="s">
        <v>250</v>
      </c>
      <c r="BI226" s="447" t="s">
        <v>251</v>
      </c>
    </row>
    <row r="227" spans="23:61" ht="15.75" x14ac:dyDescent="0.25">
      <c r="W227" s="398"/>
      <c r="X227" s="399"/>
      <c r="Y227" s="400" t="str">
        <f t="shared" ref="Y227:AE227" si="95">VLOOKUP(WEEKDAY(CONCATENATE("8","/",Y226,"/",$AE$6)),$BX$11:$BY$17,2,FALSE)</f>
        <v>Tues</v>
      </c>
      <c r="Z227" s="400" t="str">
        <f t="shared" si="95"/>
        <v>Wed</v>
      </c>
      <c r="AA227" s="400" t="str">
        <f t="shared" si="95"/>
        <v>Thur</v>
      </c>
      <c r="AB227" s="400" t="str">
        <f t="shared" si="95"/>
        <v>Fri</v>
      </c>
      <c r="AC227" s="400" t="str">
        <f t="shared" si="95"/>
        <v>Sat</v>
      </c>
      <c r="AD227" s="400" t="str">
        <f t="shared" si="95"/>
        <v>Sun</v>
      </c>
      <c r="AE227" s="400" t="str">
        <f t="shared" si="95"/>
        <v>Mon</v>
      </c>
      <c r="AF227" s="400" t="str">
        <f>Y227</f>
        <v>Tues</v>
      </c>
      <c r="AG227" s="400" t="str">
        <f t="shared" ref="AG227:BC227" si="96">Z227</f>
        <v>Wed</v>
      </c>
      <c r="AH227" s="400" t="str">
        <f t="shared" si="96"/>
        <v>Thur</v>
      </c>
      <c r="AI227" s="400" t="str">
        <f t="shared" si="96"/>
        <v>Fri</v>
      </c>
      <c r="AJ227" s="400" t="str">
        <f t="shared" si="96"/>
        <v>Sat</v>
      </c>
      <c r="AK227" s="400" t="str">
        <f t="shared" si="96"/>
        <v>Sun</v>
      </c>
      <c r="AL227" s="400" t="str">
        <f t="shared" si="96"/>
        <v>Mon</v>
      </c>
      <c r="AM227" s="400" t="str">
        <f t="shared" si="96"/>
        <v>Tues</v>
      </c>
      <c r="AN227" s="400" t="str">
        <f t="shared" si="96"/>
        <v>Wed</v>
      </c>
      <c r="AO227" s="400" t="str">
        <f t="shared" si="96"/>
        <v>Thur</v>
      </c>
      <c r="AP227" s="400" t="str">
        <f t="shared" si="96"/>
        <v>Fri</v>
      </c>
      <c r="AQ227" s="400" t="str">
        <f t="shared" si="96"/>
        <v>Sat</v>
      </c>
      <c r="AR227" s="400" t="str">
        <f t="shared" si="96"/>
        <v>Sun</v>
      </c>
      <c r="AS227" s="400" t="str">
        <f t="shared" si="96"/>
        <v>Mon</v>
      </c>
      <c r="AT227" s="400" t="str">
        <f t="shared" si="96"/>
        <v>Tues</v>
      </c>
      <c r="AU227" s="400" t="str">
        <f t="shared" si="96"/>
        <v>Wed</v>
      </c>
      <c r="AV227" s="400" t="str">
        <f t="shared" si="96"/>
        <v>Thur</v>
      </c>
      <c r="AW227" s="400" t="str">
        <f t="shared" si="96"/>
        <v>Fri</v>
      </c>
      <c r="AX227" s="400" t="str">
        <f t="shared" si="96"/>
        <v>Sat</v>
      </c>
      <c r="AY227" s="400" t="str">
        <f t="shared" si="96"/>
        <v>Sun</v>
      </c>
      <c r="AZ227" s="400" t="str">
        <f t="shared" si="96"/>
        <v>Mon</v>
      </c>
      <c r="BA227" s="400" t="str">
        <f t="shared" si="96"/>
        <v>Tues</v>
      </c>
      <c r="BB227" s="400" t="str">
        <f t="shared" si="96"/>
        <v>Wed</v>
      </c>
      <c r="BC227" s="400" t="str">
        <f t="shared" si="96"/>
        <v>Thur</v>
      </c>
      <c r="BD227" s="863" t="s">
        <v>221</v>
      </c>
      <c r="BE227" s="864"/>
      <c r="BF227" s="434" t="s">
        <v>244</v>
      </c>
      <c r="BG227" s="434" t="s">
        <v>244</v>
      </c>
      <c r="BH227" s="434" t="s">
        <v>221</v>
      </c>
      <c r="BI227" s="447" t="s">
        <v>221</v>
      </c>
    </row>
    <row r="228" spans="23:61" ht="15.75" x14ac:dyDescent="0.25">
      <c r="W228" s="398"/>
      <c r="X228" s="401">
        <v>1</v>
      </c>
      <c r="Y228" s="548"/>
      <c r="Z228" s="548"/>
      <c r="AA228" s="548"/>
      <c r="AB228" s="548"/>
      <c r="AC228" s="548"/>
      <c r="AD228" s="548"/>
      <c r="AE228" s="548"/>
      <c r="AF228" s="548"/>
      <c r="AG228" s="548"/>
      <c r="AH228" s="548"/>
      <c r="AI228" s="548"/>
      <c r="AJ228" s="548"/>
      <c r="AK228" s="548"/>
      <c r="AL228" s="548"/>
      <c r="AM228" s="548"/>
      <c r="AN228" s="548"/>
      <c r="AO228" s="548"/>
      <c r="AP228" s="548"/>
      <c r="AQ228" s="548"/>
      <c r="AR228" s="548"/>
      <c r="AS228" s="548"/>
      <c r="AT228" s="548"/>
      <c r="AU228" s="548"/>
      <c r="AV228" s="548"/>
      <c r="AW228" s="548"/>
      <c r="AX228" s="548"/>
      <c r="AY228" s="548"/>
      <c r="AZ228" s="548"/>
      <c r="BA228" s="548"/>
      <c r="BB228" s="548"/>
      <c r="BC228" s="548"/>
      <c r="BD228" s="857" t="str">
        <f>IFERROR(AVERAGE(Y228:BC228),"")</f>
        <v/>
      </c>
      <c r="BE228" s="858"/>
      <c r="BF228" s="435">
        <f>SUM($Y228:$BC228)</f>
        <v>0</v>
      </c>
      <c r="BG228" s="435">
        <v>0</v>
      </c>
      <c r="BH228" s="438">
        <f>IFERROR(SUM(Y228:BC228)/COUNT(Y228:BC228),0)</f>
        <v>0</v>
      </c>
      <c r="BI228" s="448">
        <v>0</v>
      </c>
    </row>
    <row r="229" spans="23:61" ht="15.75" x14ac:dyDescent="0.25">
      <c r="W229" s="398"/>
      <c r="X229" s="401">
        <v>2</v>
      </c>
      <c r="Y229" s="548"/>
      <c r="Z229" s="548"/>
      <c r="AA229" s="548"/>
      <c r="AB229" s="548"/>
      <c r="AC229" s="548"/>
      <c r="AD229" s="548"/>
      <c r="AE229" s="548"/>
      <c r="AF229" s="548"/>
      <c r="AG229" s="548"/>
      <c r="AH229" s="548"/>
      <c r="AI229" s="548"/>
      <c r="AJ229" s="548"/>
      <c r="AK229" s="548"/>
      <c r="AL229" s="548"/>
      <c r="AM229" s="548"/>
      <c r="AN229" s="548"/>
      <c r="AO229" s="548"/>
      <c r="AP229" s="548"/>
      <c r="AQ229" s="548"/>
      <c r="AR229" s="548"/>
      <c r="AS229" s="548"/>
      <c r="AT229" s="548"/>
      <c r="AU229" s="548"/>
      <c r="AV229" s="548"/>
      <c r="AW229" s="548"/>
      <c r="AX229" s="548"/>
      <c r="AY229" s="548"/>
      <c r="AZ229" s="548"/>
      <c r="BA229" s="548"/>
      <c r="BB229" s="548"/>
      <c r="BC229" s="548"/>
      <c r="BD229" s="857" t="str">
        <f t="shared" ref="BD229:BD240" si="97">IFERROR(AVERAGE(Y229:BC229),"")</f>
        <v/>
      </c>
      <c r="BE229" s="858"/>
      <c r="BF229" s="436">
        <f t="shared" ref="BF229:BF234" si="98">SUM($Y229:$BC229)</f>
        <v>0</v>
      </c>
      <c r="BG229" s="436">
        <v>0</v>
      </c>
      <c r="BH229" s="439">
        <f t="shared" ref="BH229:BH234" si="99">IFERROR(SUM(Y229:BC229)/COUNT(Y229:BC229),0)</f>
        <v>0</v>
      </c>
      <c r="BI229" s="449">
        <v>0</v>
      </c>
    </row>
    <row r="230" spans="23:61" ht="15.75" x14ac:dyDescent="0.25">
      <c r="W230" s="398"/>
      <c r="X230" s="401">
        <v>3</v>
      </c>
      <c r="Y230" s="548"/>
      <c r="Z230" s="548"/>
      <c r="AA230" s="548"/>
      <c r="AB230" s="548"/>
      <c r="AC230" s="548"/>
      <c r="AD230" s="548"/>
      <c r="AE230" s="548"/>
      <c r="AF230" s="548"/>
      <c r="AG230" s="548"/>
      <c r="AH230" s="548"/>
      <c r="AI230" s="548"/>
      <c r="AJ230" s="548"/>
      <c r="AK230" s="548"/>
      <c r="AL230" s="548"/>
      <c r="AM230" s="548"/>
      <c r="AN230" s="548"/>
      <c r="AO230" s="548"/>
      <c r="AP230" s="548"/>
      <c r="AQ230" s="548"/>
      <c r="AR230" s="548"/>
      <c r="AS230" s="548"/>
      <c r="AT230" s="548"/>
      <c r="AU230" s="548"/>
      <c r="AV230" s="548"/>
      <c r="AW230" s="548"/>
      <c r="AX230" s="548"/>
      <c r="AY230" s="548"/>
      <c r="AZ230" s="548"/>
      <c r="BA230" s="548"/>
      <c r="BB230" s="548"/>
      <c r="BC230" s="548"/>
      <c r="BD230" s="857" t="str">
        <f t="shared" si="97"/>
        <v/>
      </c>
      <c r="BE230" s="858"/>
      <c r="BF230" s="436">
        <f t="shared" si="98"/>
        <v>0</v>
      </c>
      <c r="BG230" s="436">
        <v>0</v>
      </c>
      <c r="BH230" s="439">
        <f t="shared" si="99"/>
        <v>0</v>
      </c>
      <c r="BI230" s="449">
        <v>0</v>
      </c>
    </row>
    <row r="231" spans="23:61" ht="15.75" x14ac:dyDescent="0.25">
      <c r="W231" s="398"/>
      <c r="X231" s="401">
        <v>4</v>
      </c>
      <c r="Y231" s="548"/>
      <c r="Z231" s="548"/>
      <c r="AA231" s="548"/>
      <c r="AB231" s="548"/>
      <c r="AC231" s="548"/>
      <c r="AD231" s="548"/>
      <c r="AE231" s="548"/>
      <c r="AF231" s="548"/>
      <c r="AG231" s="548"/>
      <c r="AH231" s="548"/>
      <c r="AI231" s="548"/>
      <c r="AJ231" s="548"/>
      <c r="AK231" s="548"/>
      <c r="AL231" s="548"/>
      <c r="AM231" s="548"/>
      <c r="AN231" s="548"/>
      <c r="AO231" s="548"/>
      <c r="AP231" s="548"/>
      <c r="AQ231" s="548"/>
      <c r="AR231" s="548"/>
      <c r="AS231" s="548"/>
      <c r="AT231" s="548"/>
      <c r="AU231" s="548"/>
      <c r="AV231" s="548"/>
      <c r="AW231" s="548"/>
      <c r="AX231" s="548"/>
      <c r="AY231" s="548"/>
      <c r="AZ231" s="548"/>
      <c r="BA231" s="548"/>
      <c r="BB231" s="548"/>
      <c r="BC231" s="548"/>
      <c r="BD231" s="857" t="str">
        <f t="shared" si="97"/>
        <v/>
      </c>
      <c r="BE231" s="858"/>
      <c r="BF231" s="436">
        <f t="shared" si="98"/>
        <v>0</v>
      </c>
      <c r="BG231" s="436">
        <v>0</v>
      </c>
      <c r="BH231" s="439">
        <f t="shared" si="99"/>
        <v>0</v>
      </c>
      <c r="BI231" s="449">
        <v>0</v>
      </c>
    </row>
    <row r="232" spans="23:61" ht="15.75" x14ac:dyDescent="0.25">
      <c r="W232" s="398"/>
      <c r="X232" s="401">
        <v>5</v>
      </c>
      <c r="Y232" s="548"/>
      <c r="Z232" s="548"/>
      <c r="AA232" s="548"/>
      <c r="AB232" s="548"/>
      <c r="AC232" s="548"/>
      <c r="AD232" s="548"/>
      <c r="AE232" s="548"/>
      <c r="AF232" s="548"/>
      <c r="AG232" s="548"/>
      <c r="AH232" s="548"/>
      <c r="AI232" s="548"/>
      <c r="AJ232" s="548"/>
      <c r="AK232" s="548"/>
      <c r="AL232" s="548"/>
      <c r="AM232" s="548"/>
      <c r="AN232" s="548"/>
      <c r="AO232" s="548"/>
      <c r="AP232" s="548"/>
      <c r="AQ232" s="548"/>
      <c r="AR232" s="548"/>
      <c r="AS232" s="548"/>
      <c r="AT232" s="548"/>
      <c r="AU232" s="548"/>
      <c r="AV232" s="548"/>
      <c r="AW232" s="548"/>
      <c r="AX232" s="548"/>
      <c r="AY232" s="548"/>
      <c r="AZ232" s="548"/>
      <c r="BA232" s="548"/>
      <c r="BB232" s="548"/>
      <c r="BC232" s="548"/>
      <c r="BD232" s="857" t="str">
        <f t="shared" si="97"/>
        <v/>
      </c>
      <c r="BE232" s="858"/>
      <c r="BF232" s="436">
        <f t="shared" si="98"/>
        <v>0</v>
      </c>
      <c r="BG232" s="436">
        <v>0</v>
      </c>
      <c r="BH232" s="439">
        <f t="shared" si="99"/>
        <v>0</v>
      </c>
      <c r="BI232" s="449">
        <v>0</v>
      </c>
    </row>
    <row r="233" spans="23:61" ht="15.75" x14ac:dyDescent="0.25">
      <c r="W233" s="398"/>
      <c r="X233" s="401">
        <v>6</v>
      </c>
      <c r="Y233" s="548"/>
      <c r="Z233" s="548"/>
      <c r="AA233" s="548"/>
      <c r="AB233" s="548"/>
      <c r="AC233" s="548"/>
      <c r="AD233" s="548"/>
      <c r="AE233" s="548"/>
      <c r="AF233" s="548"/>
      <c r="AG233" s="548"/>
      <c r="AH233" s="548"/>
      <c r="AI233" s="548"/>
      <c r="AJ233" s="548"/>
      <c r="AK233" s="548"/>
      <c r="AL233" s="548"/>
      <c r="AM233" s="548"/>
      <c r="AN233" s="548"/>
      <c r="AO233" s="548"/>
      <c r="AP233" s="548"/>
      <c r="AQ233" s="548"/>
      <c r="AR233" s="548"/>
      <c r="AS233" s="548"/>
      <c r="AT233" s="548"/>
      <c r="AU233" s="548"/>
      <c r="AV233" s="548"/>
      <c r="AW233" s="548"/>
      <c r="AX233" s="548"/>
      <c r="AY233" s="548"/>
      <c r="AZ233" s="548"/>
      <c r="BA233" s="548"/>
      <c r="BB233" s="548"/>
      <c r="BC233" s="548"/>
      <c r="BD233" s="857" t="str">
        <f t="shared" si="97"/>
        <v/>
      </c>
      <c r="BE233" s="858"/>
      <c r="BF233" s="436">
        <f t="shared" si="98"/>
        <v>0</v>
      </c>
      <c r="BG233" s="436">
        <v>0</v>
      </c>
      <c r="BH233" s="439">
        <f t="shared" si="99"/>
        <v>0</v>
      </c>
      <c r="BI233" s="449">
        <v>0</v>
      </c>
    </row>
    <row r="234" spans="23:61" ht="15.75" x14ac:dyDescent="0.25">
      <c r="W234" s="398"/>
      <c r="X234" s="401">
        <v>7</v>
      </c>
      <c r="Y234" s="548"/>
      <c r="Z234" s="548"/>
      <c r="AA234" s="548"/>
      <c r="AB234" s="548"/>
      <c r="AC234" s="548"/>
      <c r="AD234" s="548"/>
      <c r="AE234" s="548"/>
      <c r="AF234" s="548"/>
      <c r="AG234" s="548"/>
      <c r="AH234" s="548"/>
      <c r="AI234" s="548"/>
      <c r="AJ234" s="548"/>
      <c r="AK234" s="548"/>
      <c r="AL234" s="548"/>
      <c r="AM234" s="548"/>
      <c r="AN234" s="548"/>
      <c r="AO234" s="548"/>
      <c r="AP234" s="548"/>
      <c r="AQ234" s="548"/>
      <c r="AR234" s="548"/>
      <c r="AS234" s="548"/>
      <c r="AT234" s="548"/>
      <c r="AU234" s="548"/>
      <c r="AV234" s="548"/>
      <c r="AW234" s="548"/>
      <c r="AX234" s="548"/>
      <c r="AY234" s="548"/>
      <c r="AZ234" s="548"/>
      <c r="BA234" s="548"/>
      <c r="BB234" s="548"/>
      <c r="BC234" s="548"/>
      <c r="BD234" s="857" t="str">
        <f t="shared" si="97"/>
        <v/>
      </c>
      <c r="BE234" s="858"/>
      <c r="BF234" s="436">
        <f t="shared" si="98"/>
        <v>0</v>
      </c>
      <c r="BG234" s="436">
        <v>0</v>
      </c>
      <c r="BH234" s="439">
        <f t="shared" si="99"/>
        <v>0</v>
      </c>
      <c r="BI234" s="449">
        <v>0</v>
      </c>
    </row>
    <row r="235" spans="23:61" ht="15.75" x14ac:dyDescent="0.25">
      <c r="W235" s="398"/>
      <c r="X235" s="401">
        <v>8</v>
      </c>
      <c r="Y235" s="548"/>
      <c r="Z235" s="548"/>
      <c r="AA235" s="548"/>
      <c r="AB235" s="548"/>
      <c r="AC235" s="548"/>
      <c r="AD235" s="548"/>
      <c r="AE235" s="548"/>
      <c r="AF235" s="548"/>
      <c r="AG235" s="548"/>
      <c r="AH235" s="548"/>
      <c r="AI235" s="548"/>
      <c r="AJ235" s="548"/>
      <c r="AK235" s="548"/>
      <c r="AL235" s="548"/>
      <c r="AM235" s="548"/>
      <c r="AN235" s="548"/>
      <c r="AO235" s="548"/>
      <c r="AP235" s="548"/>
      <c r="AQ235" s="548"/>
      <c r="AR235" s="548"/>
      <c r="AS235" s="548"/>
      <c r="AT235" s="548"/>
      <c r="AU235" s="548"/>
      <c r="AV235" s="548"/>
      <c r="AW235" s="548"/>
      <c r="AX235" s="548"/>
      <c r="AY235" s="548"/>
      <c r="AZ235" s="548"/>
      <c r="BA235" s="548"/>
      <c r="BB235" s="548"/>
      <c r="BC235" s="548"/>
      <c r="BD235" s="857" t="str">
        <f t="shared" si="97"/>
        <v/>
      </c>
      <c r="BE235" s="858"/>
      <c r="BF235" s="436">
        <f t="shared" ref="BF235:BF250" si="100">(SUMIF($Y$227:$BC$227,"Sat",$Y235:$BC235)+SUMIF($Y$227:$BC$227,"Sun",$Y235:$BC235))</f>
        <v>0</v>
      </c>
      <c r="BG235" s="436">
        <f t="shared" ref="BG235:BG250" si="101">(SUM($Y235:$BC235)-(SUMIF($Y$227:$BC$227,"Sat",$Y235:$BC235)+SUMIF($Y$227:$BC$227,"Sun",$Y235:$BC235)))</f>
        <v>0</v>
      </c>
      <c r="BH235" s="439">
        <f t="shared" ref="BH235:BH250" si="102">(SUMIF($Y$227:$BC$227,"Sat",$Y235:$BC235)+SUMIF($Y$227:$BC$227,"Sun",$Y235:$BC235))/(COUNTIF($Y$227:$BC$227,"Sat")+COUNTIF($Y$227:$BC$227,"Sun"))</f>
        <v>0</v>
      </c>
      <c r="BI235" s="449">
        <f t="shared" ref="BI235:BI250" si="103">(SUM($Y235:$BC235)-(SUMIF($Y$227:$BC$227,"Sat",$Y235:$BC235)+SUMIF($Y$227:$BC$227,"Sun",$Y235:$BC235)))/(COUNT(Y235:BC235)-(COUNTIF($Y$227:$BC$227,"Sat")+COUNTIF($Y$227:$BC$227,"Sun")))</f>
        <v>0</v>
      </c>
    </row>
    <row r="236" spans="23:61" ht="15.75" x14ac:dyDescent="0.25">
      <c r="W236" s="398"/>
      <c r="X236" s="401">
        <v>9</v>
      </c>
      <c r="Y236" s="548"/>
      <c r="Z236" s="548"/>
      <c r="AA236" s="548"/>
      <c r="AB236" s="548"/>
      <c r="AC236" s="548"/>
      <c r="AD236" s="548"/>
      <c r="AE236" s="548"/>
      <c r="AF236" s="548"/>
      <c r="AG236" s="548"/>
      <c r="AH236" s="548"/>
      <c r="AI236" s="548"/>
      <c r="AJ236" s="548"/>
      <c r="AK236" s="548"/>
      <c r="AL236" s="548"/>
      <c r="AM236" s="548"/>
      <c r="AN236" s="548"/>
      <c r="AO236" s="548"/>
      <c r="AP236" s="548"/>
      <c r="AQ236" s="548"/>
      <c r="AR236" s="548"/>
      <c r="AS236" s="548"/>
      <c r="AT236" s="548"/>
      <c r="AU236" s="548"/>
      <c r="AV236" s="548"/>
      <c r="AW236" s="548"/>
      <c r="AX236" s="548"/>
      <c r="AY236" s="548"/>
      <c r="AZ236" s="548"/>
      <c r="BA236" s="548"/>
      <c r="BB236" s="548"/>
      <c r="BC236" s="548"/>
      <c r="BD236" s="857" t="str">
        <f t="shared" si="97"/>
        <v/>
      </c>
      <c r="BE236" s="858"/>
      <c r="BF236" s="436">
        <f t="shared" si="100"/>
        <v>0</v>
      </c>
      <c r="BG236" s="436">
        <f t="shared" si="101"/>
        <v>0</v>
      </c>
      <c r="BH236" s="439">
        <f t="shared" si="102"/>
        <v>0</v>
      </c>
      <c r="BI236" s="449">
        <f t="shared" si="103"/>
        <v>0</v>
      </c>
    </row>
    <row r="237" spans="23:61" ht="15.75" x14ac:dyDescent="0.25">
      <c r="W237" s="398"/>
      <c r="X237" s="401">
        <v>10</v>
      </c>
      <c r="Y237" s="548"/>
      <c r="Z237" s="548"/>
      <c r="AA237" s="548"/>
      <c r="AB237" s="548"/>
      <c r="AC237" s="548"/>
      <c r="AD237" s="548"/>
      <c r="AE237" s="548"/>
      <c r="AF237" s="548"/>
      <c r="AG237" s="548"/>
      <c r="AH237" s="548"/>
      <c r="AI237" s="548"/>
      <c r="AJ237" s="548"/>
      <c r="AK237" s="548"/>
      <c r="AL237" s="548"/>
      <c r="AM237" s="548"/>
      <c r="AN237" s="548"/>
      <c r="AO237" s="548"/>
      <c r="AP237" s="548"/>
      <c r="AQ237" s="548"/>
      <c r="AR237" s="548"/>
      <c r="AS237" s="548"/>
      <c r="AT237" s="548"/>
      <c r="AU237" s="548"/>
      <c r="AV237" s="548"/>
      <c r="AW237" s="548"/>
      <c r="AX237" s="548"/>
      <c r="AY237" s="548"/>
      <c r="AZ237" s="548"/>
      <c r="BA237" s="548"/>
      <c r="BB237" s="548"/>
      <c r="BC237" s="548"/>
      <c r="BD237" s="857" t="str">
        <f t="shared" si="97"/>
        <v/>
      </c>
      <c r="BE237" s="858"/>
      <c r="BF237" s="436">
        <f t="shared" si="100"/>
        <v>0</v>
      </c>
      <c r="BG237" s="436">
        <f t="shared" si="101"/>
        <v>0</v>
      </c>
      <c r="BH237" s="439">
        <f t="shared" si="102"/>
        <v>0</v>
      </c>
      <c r="BI237" s="449">
        <f t="shared" si="103"/>
        <v>0</v>
      </c>
    </row>
    <row r="238" spans="23:61" ht="15.75" x14ac:dyDescent="0.25">
      <c r="W238" s="398"/>
      <c r="X238" s="401">
        <v>11</v>
      </c>
      <c r="Y238" s="548"/>
      <c r="Z238" s="548"/>
      <c r="AA238" s="548"/>
      <c r="AB238" s="548"/>
      <c r="AC238" s="548"/>
      <c r="AD238" s="548"/>
      <c r="AE238" s="548"/>
      <c r="AF238" s="548"/>
      <c r="AG238" s="548"/>
      <c r="AH238" s="548"/>
      <c r="AI238" s="548"/>
      <c r="AJ238" s="548"/>
      <c r="AK238" s="548"/>
      <c r="AL238" s="548"/>
      <c r="AM238" s="548"/>
      <c r="AN238" s="548"/>
      <c r="AO238" s="548"/>
      <c r="AP238" s="548"/>
      <c r="AQ238" s="548"/>
      <c r="AR238" s="548"/>
      <c r="AS238" s="548"/>
      <c r="AT238" s="548"/>
      <c r="AU238" s="548"/>
      <c r="AV238" s="548"/>
      <c r="AW238" s="548"/>
      <c r="AX238" s="548"/>
      <c r="AY238" s="548"/>
      <c r="AZ238" s="548"/>
      <c r="BA238" s="548"/>
      <c r="BB238" s="548"/>
      <c r="BC238" s="548"/>
      <c r="BD238" s="857" t="str">
        <f t="shared" si="97"/>
        <v/>
      </c>
      <c r="BE238" s="858"/>
      <c r="BF238" s="436">
        <f t="shared" si="100"/>
        <v>0</v>
      </c>
      <c r="BG238" s="436">
        <f t="shared" si="101"/>
        <v>0</v>
      </c>
      <c r="BH238" s="439">
        <f t="shared" si="102"/>
        <v>0</v>
      </c>
      <c r="BI238" s="449">
        <f t="shared" si="103"/>
        <v>0</v>
      </c>
    </row>
    <row r="239" spans="23:61" ht="15.75" x14ac:dyDescent="0.25">
      <c r="W239" s="398"/>
      <c r="X239" s="401">
        <v>12</v>
      </c>
      <c r="Y239" s="548"/>
      <c r="Z239" s="548"/>
      <c r="AA239" s="548"/>
      <c r="AB239" s="548"/>
      <c r="AC239" s="548"/>
      <c r="AD239" s="548"/>
      <c r="AE239" s="548"/>
      <c r="AF239" s="548"/>
      <c r="AG239" s="548"/>
      <c r="AH239" s="548"/>
      <c r="AI239" s="548"/>
      <c r="AJ239" s="548"/>
      <c r="AK239" s="548"/>
      <c r="AL239" s="548"/>
      <c r="AM239" s="548"/>
      <c r="AN239" s="548"/>
      <c r="AO239" s="548"/>
      <c r="AP239" s="548"/>
      <c r="AQ239" s="548"/>
      <c r="AR239" s="548"/>
      <c r="AS239" s="548"/>
      <c r="AT239" s="548"/>
      <c r="AU239" s="548"/>
      <c r="AV239" s="548"/>
      <c r="AW239" s="548"/>
      <c r="AX239" s="548"/>
      <c r="AY239" s="548"/>
      <c r="AZ239" s="548"/>
      <c r="BA239" s="548"/>
      <c r="BB239" s="548"/>
      <c r="BC239" s="548"/>
      <c r="BD239" s="857" t="str">
        <f t="shared" si="97"/>
        <v/>
      </c>
      <c r="BE239" s="858"/>
      <c r="BF239" s="436">
        <f t="shared" si="100"/>
        <v>0</v>
      </c>
      <c r="BG239" s="436">
        <f t="shared" si="101"/>
        <v>0</v>
      </c>
      <c r="BH239" s="439">
        <f t="shared" si="102"/>
        <v>0</v>
      </c>
      <c r="BI239" s="449">
        <f t="shared" si="103"/>
        <v>0</v>
      </c>
    </row>
    <row r="240" spans="23:61" ht="15.75" x14ac:dyDescent="0.25">
      <c r="W240" s="398"/>
      <c r="X240" s="401">
        <v>13</v>
      </c>
      <c r="Y240" s="548"/>
      <c r="Z240" s="548"/>
      <c r="AA240" s="548"/>
      <c r="AB240" s="548"/>
      <c r="AC240" s="548"/>
      <c r="AD240" s="548"/>
      <c r="AE240" s="548"/>
      <c r="AF240" s="548"/>
      <c r="AG240" s="548"/>
      <c r="AH240" s="548"/>
      <c r="AI240" s="548"/>
      <c r="AJ240" s="548"/>
      <c r="AK240" s="548"/>
      <c r="AL240" s="548"/>
      <c r="AM240" s="548"/>
      <c r="AN240" s="548"/>
      <c r="AO240" s="548"/>
      <c r="AP240" s="548"/>
      <c r="AQ240" s="548"/>
      <c r="AR240" s="548"/>
      <c r="AS240" s="548"/>
      <c r="AT240" s="548"/>
      <c r="AU240" s="548"/>
      <c r="AV240" s="548"/>
      <c r="AW240" s="548"/>
      <c r="AX240" s="548"/>
      <c r="AY240" s="548"/>
      <c r="AZ240" s="548"/>
      <c r="BA240" s="548"/>
      <c r="BB240" s="548"/>
      <c r="BC240" s="548"/>
      <c r="BD240" s="857" t="str">
        <f t="shared" si="97"/>
        <v/>
      </c>
      <c r="BE240" s="858"/>
      <c r="BF240" s="436">
        <f t="shared" si="100"/>
        <v>0</v>
      </c>
      <c r="BG240" s="436">
        <f t="shared" si="101"/>
        <v>0</v>
      </c>
      <c r="BH240" s="439">
        <f t="shared" si="102"/>
        <v>0</v>
      </c>
      <c r="BI240" s="449">
        <f t="shared" si="103"/>
        <v>0</v>
      </c>
    </row>
    <row r="241" spans="23:61" ht="15.75" x14ac:dyDescent="0.25">
      <c r="W241" s="398"/>
      <c r="X241" s="401">
        <v>14</v>
      </c>
      <c r="Y241" s="548"/>
      <c r="Z241" s="548"/>
      <c r="AA241" s="548"/>
      <c r="AB241" s="548"/>
      <c r="AC241" s="548"/>
      <c r="AD241" s="548"/>
      <c r="AE241" s="548"/>
      <c r="AF241" s="548"/>
      <c r="AG241" s="548"/>
      <c r="AH241" s="548"/>
      <c r="AI241" s="548"/>
      <c r="AJ241" s="548"/>
      <c r="AK241" s="548"/>
      <c r="AL241" s="548"/>
      <c r="AM241" s="548"/>
      <c r="AN241" s="548"/>
      <c r="AO241" s="548"/>
      <c r="AP241" s="548"/>
      <c r="AQ241" s="548"/>
      <c r="AR241" s="548"/>
      <c r="AS241" s="548"/>
      <c r="AT241" s="548"/>
      <c r="AU241" s="548"/>
      <c r="AV241" s="548"/>
      <c r="AW241" s="548"/>
      <c r="AX241" s="548"/>
      <c r="AY241" s="548"/>
      <c r="AZ241" s="548"/>
      <c r="BA241" s="548"/>
      <c r="BB241" s="548"/>
      <c r="BC241" s="548"/>
      <c r="BD241" s="857" t="str">
        <f>IFERROR(AVERAGE(Y241:BC241),"")</f>
        <v/>
      </c>
      <c r="BE241" s="858"/>
      <c r="BF241" s="436">
        <f t="shared" si="100"/>
        <v>0</v>
      </c>
      <c r="BG241" s="436">
        <f t="shared" si="101"/>
        <v>0</v>
      </c>
      <c r="BH241" s="439">
        <f t="shared" si="102"/>
        <v>0</v>
      </c>
      <c r="BI241" s="449">
        <f t="shared" si="103"/>
        <v>0</v>
      </c>
    </row>
    <row r="242" spans="23:61" ht="15.75" x14ac:dyDescent="0.25">
      <c r="W242" s="398"/>
      <c r="X242" s="401">
        <v>15</v>
      </c>
      <c r="Y242" s="548"/>
      <c r="Z242" s="548"/>
      <c r="AA242" s="548"/>
      <c r="AB242" s="548"/>
      <c r="AC242" s="548"/>
      <c r="AD242" s="548"/>
      <c r="AE242" s="548"/>
      <c r="AF242" s="548"/>
      <c r="AG242" s="548"/>
      <c r="AH242" s="548"/>
      <c r="AI242" s="548"/>
      <c r="AJ242" s="548"/>
      <c r="AK242" s="548"/>
      <c r="AL242" s="548"/>
      <c r="AM242" s="548"/>
      <c r="AN242" s="548"/>
      <c r="AO242" s="548"/>
      <c r="AP242" s="548"/>
      <c r="AQ242" s="548"/>
      <c r="AR242" s="548"/>
      <c r="AS242" s="548"/>
      <c r="AT242" s="548"/>
      <c r="AU242" s="548"/>
      <c r="AV242" s="548"/>
      <c r="AW242" s="548"/>
      <c r="AX242" s="548"/>
      <c r="AY242" s="548"/>
      <c r="AZ242" s="548"/>
      <c r="BA242" s="548"/>
      <c r="BB242" s="548"/>
      <c r="BC242" s="548"/>
      <c r="BD242" s="857" t="str">
        <f t="shared" ref="BD242:BD251" si="104">IFERROR(AVERAGE(Y242:BC242),"")</f>
        <v/>
      </c>
      <c r="BE242" s="858"/>
      <c r="BF242" s="436">
        <f t="shared" si="100"/>
        <v>0</v>
      </c>
      <c r="BG242" s="436">
        <f t="shared" si="101"/>
        <v>0</v>
      </c>
      <c r="BH242" s="439">
        <f t="shared" si="102"/>
        <v>0</v>
      </c>
      <c r="BI242" s="449">
        <f t="shared" si="103"/>
        <v>0</v>
      </c>
    </row>
    <row r="243" spans="23:61" ht="15.75" x14ac:dyDescent="0.25">
      <c r="W243" s="398"/>
      <c r="X243" s="401">
        <v>16</v>
      </c>
      <c r="Y243" s="548"/>
      <c r="Z243" s="548"/>
      <c r="AA243" s="548"/>
      <c r="AB243" s="548"/>
      <c r="AC243" s="548"/>
      <c r="AD243" s="548"/>
      <c r="AE243" s="548"/>
      <c r="AF243" s="548"/>
      <c r="AG243" s="548"/>
      <c r="AH243" s="548"/>
      <c r="AI243" s="548"/>
      <c r="AJ243" s="548"/>
      <c r="AK243" s="548"/>
      <c r="AL243" s="548"/>
      <c r="AM243" s="548"/>
      <c r="AN243" s="548"/>
      <c r="AO243" s="548"/>
      <c r="AP243" s="548"/>
      <c r="AQ243" s="548"/>
      <c r="AR243" s="548"/>
      <c r="AS243" s="548"/>
      <c r="AT243" s="548"/>
      <c r="AU243" s="548"/>
      <c r="AV243" s="548"/>
      <c r="AW243" s="548"/>
      <c r="AX243" s="548"/>
      <c r="AY243" s="548"/>
      <c r="AZ243" s="548"/>
      <c r="BA243" s="548"/>
      <c r="BB243" s="548"/>
      <c r="BC243" s="548"/>
      <c r="BD243" s="857" t="str">
        <f t="shared" si="104"/>
        <v/>
      </c>
      <c r="BE243" s="858"/>
      <c r="BF243" s="436">
        <f t="shared" si="100"/>
        <v>0</v>
      </c>
      <c r="BG243" s="436">
        <f t="shared" si="101"/>
        <v>0</v>
      </c>
      <c r="BH243" s="439">
        <f t="shared" si="102"/>
        <v>0</v>
      </c>
      <c r="BI243" s="449">
        <f t="shared" si="103"/>
        <v>0</v>
      </c>
    </row>
    <row r="244" spans="23:61" ht="15.75" x14ac:dyDescent="0.25">
      <c r="W244" s="398"/>
      <c r="X244" s="401">
        <v>17</v>
      </c>
      <c r="Y244" s="548"/>
      <c r="Z244" s="548"/>
      <c r="AA244" s="548"/>
      <c r="AB244" s="548"/>
      <c r="AC244" s="548"/>
      <c r="AD244" s="548"/>
      <c r="AE244" s="548"/>
      <c r="AF244" s="548"/>
      <c r="AG244" s="548"/>
      <c r="AH244" s="548"/>
      <c r="AI244" s="548"/>
      <c r="AJ244" s="548"/>
      <c r="AK244" s="548"/>
      <c r="AL244" s="548"/>
      <c r="AM244" s="548"/>
      <c r="AN244" s="548"/>
      <c r="AO244" s="548"/>
      <c r="AP244" s="548"/>
      <c r="AQ244" s="548"/>
      <c r="AR244" s="548"/>
      <c r="AS244" s="548"/>
      <c r="AT244" s="548"/>
      <c r="AU244" s="548"/>
      <c r="AV244" s="548"/>
      <c r="AW244" s="548"/>
      <c r="AX244" s="548"/>
      <c r="AY244" s="548"/>
      <c r="AZ244" s="548"/>
      <c r="BA244" s="548"/>
      <c r="BB244" s="548"/>
      <c r="BC244" s="548"/>
      <c r="BD244" s="857" t="str">
        <f t="shared" si="104"/>
        <v/>
      </c>
      <c r="BE244" s="858"/>
      <c r="BF244" s="436">
        <f t="shared" si="100"/>
        <v>0</v>
      </c>
      <c r="BG244" s="436">
        <f t="shared" si="101"/>
        <v>0</v>
      </c>
      <c r="BH244" s="439">
        <f t="shared" si="102"/>
        <v>0</v>
      </c>
      <c r="BI244" s="449">
        <f t="shared" si="103"/>
        <v>0</v>
      </c>
    </row>
    <row r="245" spans="23:61" ht="15.75" x14ac:dyDescent="0.25">
      <c r="W245" s="398"/>
      <c r="X245" s="401">
        <v>18</v>
      </c>
      <c r="Y245" s="548"/>
      <c r="Z245" s="548"/>
      <c r="AA245" s="548"/>
      <c r="AB245" s="548"/>
      <c r="AC245" s="548"/>
      <c r="AD245" s="548"/>
      <c r="AE245" s="548"/>
      <c r="AF245" s="548"/>
      <c r="AG245" s="548"/>
      <c r="AH245" s="548"/>
      <c r="AI245" s="548"/>
      <c r="AJ245" s="548"/>
      <c r="AK245" s="548"/>
      <c r="AL245" s="548"/>
      <c r="AM245" s="548"/>
      <c r="AN245" s="548"/>
      <c r="AO245" s="548"/>
      <c r="AP245" s="548"/>
      <c r="AQ245" s="548"/>
      <c r="AR245" s="548"/>
      <c r="AS245" s="548"/>
      <c r="AT245" s="548"/>
      <c r="AU245" s="548"/>
      <c r="AV245" s="548"/>
      <c r="AW245" s="548"/>
      <c r="AX245" s="548"/>
      <c r="AY245" s="548"/>
      <c r="AZ245" s="548"/>
      <c r="BA245" s="548"/>
      <c r="BB245" s="548"/>
      <c r="BC245" s="548"/>
      <c r="BD245" s="857" t="str">
        <f t="shared" si="104"/>
        <v/>
      </c>
      <c r="BE245" s="858"/>
      <c r="BF245" s="436">
        <f t="shared" si="100"/>
        <v>0</v>
      </c>
      <c r="BG245" s="436">
        <f t="shared" si="101"/>
        <v>0</v>
      </c>
      <c r="BH245" s="439">
        <f t="shared" si="102"/>
        <v>0</v>
      </c>
      <c r="BI245" s="449">
        <f t="shared" si="103"/>
        <v>0</v>
      </c>
    </row>
    <row r="246" spans="23:61" ht="15.75" x14ac:dyDescent="0.25">
      <c r="W246" s="398"/>
      <c r="X246" s="401">
        <v>19</v>
      </c>
      <c r="Y246" s="548"/>
      <c r="Z246" s="548"/>
      <c r="AA246" s="548"/>
      <c r="AB246" s="548"/>
      <c r="AC246" s="548"/>
      <c r="AD246" s="548"/>
      <c r="AE246" s="548"/>
      <c r="AF246" s="548"/>
      <c r="AG246" s="548"/>
      <c r="AH246" s="548"/>
      <c r="AI246" s="548"/>
      <c r="AJ246" s="548"/>
      <c r="AK246" s="548"/>
      <c r="AL246" s="548"/>
      <c r="AM246" s="548"/>
      <c r="AN246" s="548"/>
      <c r="AO246" s="548"/>
      <c r="AP246" s="548"/>
      <c r="AQ246" s="548"/>
      <c r="AR246" s="548"/>
      <c r="AS246" s="548"/>
      <c r="AT246" s="548"/>
      <c r="AU246" s="548"/>
      <c r="AV246" s="548"/>
      <c r="AW246" s="548"/>
      <c r="AX246" s="548"/>
      <c r="AY246" s="548"/>
      <c r="AZ246" s="548"/>
      <c r="BA246" s="548"/>
      <c r="BB246" s="548"/>
      <c r="BC246" s="548"/>
      <c r="BD246" s="857" t="str">
        <f t="shared" si="104"/>
        <v/>
      </c>
      <c r="BE246" s="858"/>
      <c r="BF246" s="436">
        <f t="shared" si="100"/>
        <v>0</v>
      </c>
      <c r="BG246" s="436">
        <f t="shared" si="101"/>
        <v>0</v>
      </c>
      <c r="BH246" s="439">
        <f t="shared" si="102"/>
        <v>0</v>
      </c>
      <c r="BI246" s="449">
        <f t="shared" si="103"/>
        <v>0</v>
      </c>
    </row>
    <row r="247" spans="23:61" ht="15.75" x14ac:dyDescent="0.25">
      <c r="W247" s="398"/>
      <c r="X247" s="401">
        <v>20</v>
      </c>
      <c r="Y247" s="548"/>
      <c r="Z247" s="548"/>
      <c r="AA247" s="548"/>
      <c r="AB247" s="548"/>
      <c r="AC247" s="548"/>
      <c r="AD247" s="548"/>
      <c r="AE247" s="548"/>
      <c r="AF247" s="548"/>
      <c r="AG247" s="548"/>
      <c r="AH247" s="548"/>
      <c r="AI247" s="548"/>
      <c r="AJ247" s="548"/>
      <c r="AK247" s="548"/>
      <c r="AL247" s="548"/>
      <c r="AM247" s="548"/>
      <c r="AN247" s="548"/>
      <c r="AO247" s="548"/>
      <c r="AP247" s="548"/>
      <c r="AQ247" s="548"/>
      <c r="AR247" s="548"/>
      <c r="AS247" s="548"/>
      <c r="AT247" s="548"/>
      <c r="AU247" s="548"/>
      <c r="AV247" s="548"/>
      <c r="AW247" s="548"/>
      <c r="AX247" s="548"/>
      <c r="AY247" s="548"/>
      <c r="AZ247" s="548"/>
      <c r="BA247" s="548"/>
      <c r="BB247" s="548"/>
      <c r="BC247" s="548"/>
      <c r="BD247" s="857" t="str">
        <f t="shared" si="104"/>
        <v/>
      </c>
      <c r="BE247" s="858"/>
      <c r="BF247" s="436">
        <f t="shared" si="100"/>
        <v>0</v>
      </c>
      <c r="BG247" s="436">
        <f t="shared" si="101"/>
        <v>0</v>
      </c>
      <c r="BH247" s="439">
        <f t="shared" si="102"/>
        <v>0</v>
      </c>
      <c r="BI247" s="449">
        <f t="shared" si="103"/>
        <v>0</v>
      </c>
    </row>
    <row r="248" spans="23:61" ht="15.75" x14ac:dyDescent="0.25">
      <c r="W248" s="398"/>
      <c r="X248" s="401">
        <v>21</v>
      </c>
      <c r="Y248" s="548"/>
      <c r="Z248" s="548"/>
      <c r="AA248" s="548"/>
      <c r="AB248" s="548"/>
      <c r="AC248" s="548"/>
      <c r="AD248" s="548"/>
      <c r="AE248" s="548"/>
      <c r="AF248" s="548"/>
      <c r="AG248" s="548"/>
      <c r="AH248" s="548"/>
      <c r="AI248" s="548"/>
      <c r="AJ248" s="548"/>
      <c r="AK248" s="548"/>
      <c r="AL248" s="548"/>
      <c r="AM248" s="548"/>
      <c r="AN248" s="548"/>
      <c r="AO248" s="548"/>
      <c r="AP248" s="548"/>
      <c r="AQ248" s="548"/>
      <c r="AR248" s="548"/>
      <c r="AS248" s="548"/>
      <c r="AT248" s="548"/>
      <c r="AU248" s="548"/>
      <c r="AV248" s="548"/>
      <c r="AW248" s="548"/>
      <c r="AX248" s="548"/>
      <c r="AY248" s="548"/>
      <c r="AZ248" s="548"/>
      <c r="BA248" s="548"/>
      <c r="BB248" s="548"/>
      <c r="BC248" s="548"/>
      <c r="BD248" s="857" t="str">
        <f t="shared" si="104"/>
        <v/>
      </c>
      <c r="BE248" s="858"/>
      <c r="BF248" s="436">
        <f t="shared" si="100"/>
        <v>0</v>
      </c>
      <c r="BG248" s="436">
        <f t="shared" si="101"/>
        <v>0</v>
      </c>
      <c r="BH248" s="439">
        <f t="shared" si="102"/>
        <v>0</v>
      </c>
      <c r="BI248" s="449">
        <f t="shared" si="103"/>
        <v>0</v>
      </c>
    </row>
    <row r="249" spans="23:61" ht="15.75" x14ac:dyDescent="0.25">
      <c r="W249" s="398"/>
      <c r="X249" s="401">
        <v>22</v>
      </c>
      <c r="Y249" s="548"/>
      <c r="Z249" s="548"/>
      <c r="AA249" s="548"/>
      <c r="AB249" s="548"/>
      <c r="AC249" s="548"/>
      <c r="AD249" s="548"/>
      <c r="AE249" s="548"/>
      <c r="AF249" s="548"/>
      <c r="AG249" s="548"/>
      <c r="AH249" s="548"/>
      <c r="AI249" s="548"/>
      <c r="AJ249" s="548"/>
      <c r="AK249" s="548"/>
      <c r="AL249" s="548"/>
      <c r="AM249" s="548"/>
      <c r="AN249" s="548"/>
      <c r="AO249" s="548"/>
      <c r="AP249" s="548"/>
      <c r="AQ249" s="548"/>
      <c r="AR249" s="548"/>
      <c r="AS249" s="548"/>
      <c r="AT249" s="548"/>
      <c r="AU249" s="548"/>
      <c r="AV249" s="548"/>
      <c r="AW249" s="548"/>
      <c r="AX249" s="548"/>
      <c r="AY249" s="548"/>
      <c r="AZ249" s="548"/>
      <c r="BA249" s="548"/>
      <c r="BB249" s="548"/>
      <c r="BC249" s="548"/>
      <c r="BD249" s="857" t="str">
        <f t="shared" si="104"/>
        <v/>
      </c>
      <c r="BE249" s="858"/>
      <c r="BF249" s="436">
        <f t="shared" si="100"/>
        <v>0</v>
      </c>
      <c r="BG249" s="436">
        <f t="shared" si="101"/>
        <v>0</v>
      </c>
      <c r="BH249" s="439">
        <f t="shared" si="102"/>
        <v>0</v>
      </c>
      <c r="BI249" s="449">
        <f t="shared" si="103"/>
        <v>0</v>
      </c>
    </row>
    <row r="250" spans="23:61" ht="15.75" x14ac:dyDescent="0.25">
      <c r="W250" s="398"/>
      <c r="X250" s="401">
        <v>23</v>
      </c>
      <c r="Y250" s="548"/>
      <c r="Z250" s="548"/>
      <c r="AA250" s="548"/>
      <c r="AB250" s="548"/>
      <c r="AC250" s="548"/>
      <c r="AD250" s="548"/>
      <c r="AE250" s="548"/>
      <c r="AF250" s="548"/>
      <c r="AG250" s="548"/>
      <c r="AH250" s="548"/>
      <c r="AI250" s="548"/>
      <c r="AJ250" s="548"/>
      <c r="AK250" s="548"/>
      <c r="AL250" s="548"/>
      <c r="AM250" s="548"/>
      <c r="AN250" s="548"/>
      <c r="AO250" s="548"/>
      <c r="AP250" s="548"/>
      <c r="AQ250" s="548"/>
      <c r="AR250" s="548"/>
      <c r="AS250" s="548"/>
      <c r="AT250" s="548"/>
      <c r="AU250" s="548"/>
      <c r="AV250" s="548"/>
      <c r="AW250" s="548"/>
      <c r="AX250" s="548"/>
      <c r="AY250" s="548"/>
      <c r="AZ250" s="548"/>
      <c r="BA250" s="548"/>
      <c r="BB250" s="548"/>
      <c r="BC250" s="548"/>
      <c r="BD250" s="857" t="str">
        <f t="shared" si="104"/>
        <v/>
      </c>
      <c r="BE250" s="858"/>
      <c r="BF250" s="436">
        <f t="shared" si="100"/>
        <v>0</v>
      </c>
      <c r="BG250" s="436">
        <f t="shared" si="101"/>
        <v>0</v>
      </c>
      <c r="BH250" s="439">
        <f t="shared" si="102"/>
        <v>0</v>
      </c>
      <c r="BI250" s="449">
        <f t="shared" si="103"/>
        <v>0</v>
      </c>
    </row>
    <row r="251" spans="23:61" ht="15.75" x14ac:dyDescent="0.25">
      <c r="W251" s="398"/>
      <c r="X251" s="402">
        <v>24</v>
      </c>
      <c r="Y251" s="549"/>
      <c r="Z251" s="549"/>
      <c r="AA251" s="549"/>
      <c r="AB251" s="549"/>
      <c r="AC251" s="549"/>
      <c r="AD251" s="549"/>
      <c r="AE251" s="549"/>
      <c r="AF251" s="549"/>
      <c r="AG251" s="549"/>
      <c r="AH251" s="549"/>
      <c r="AI251" s="549"/>
      <c r="AJ251" s="549"/>
      <c r="AK251" s="549"/>
      <c r="AL251" s="549"/>
      <c r="AM251" s="549"/>
      <c r="AN251" s="549"/>
      <c r="AO251" s="549"/>
      <c r="AP251" s="549"/>
      <c r="AQ251" s="549"/>
      <c r="AR251" s="549"/>
      <c r="AS251" s="549"/>
      <c r="AT251" s="549"/>
      <c r="AU251" s="549"/>
      <c r="AV251" s="549"/>
      <c r="AW251" s="549"/>
      <c r="AX251" s="549"/>
      <c r="AY251" s="549"/>
      <c r="AZ251" s="549"/>
      <c r="BA251" s="549"/>
      <c r="BB251" s="549"/>
      <c r="BC251" s="549"/>
      <c r="BD251" s="861" t="str">
        <f t="shared" si="104"/>
        <v/>
      </c>
      <c r="BE251" s="862"/>
      <c r="BF251" s="437">
        <f>SUM($Y251:$BC251)</f>
        <v>0</v>
      </c>
      <c r="BG251" s="437">
        <v>0</v>
      </c>
      <c r="BH251" s="440">
        <f t="shared" ref="BH251" si="105">IFERROR(SUM(Y251:BC251)/COUNT(Y251:BC251),0)</f>
        <v>0</v>
      </c>
      <c r="BI251" s="450">
        <v>0</v>
      </c>
    </row>
    <row r="252" spans="23:61" ht="15.75" x14ac:dyDescent="0.25">
      <c r="W252" s="398"/>
      <c r="X252" s="403"/>
      <c r="Y252" s="141"/>
      <c r="Z252" s="141"/>
      <c r="AA252" s="141"/>
      <c r="AB252" s="141"/>
      <c r="AC252" s="141"/>
      <c r="AD252" s="141"/>
      <c r="AE252" s="141"/>
      <c r="AF252" s="141"/>
      <c r="AG252" s="141"/>
      <c r="AH252" s="141"/>
      <c r="AI252" s="141"/>
      <c r="AJ252" s="141"/>
      <c r="AK252" s="141"/>
      <c r="AL252" s="141"/>
      <c r="AM252" s="141"/>
      <c r="AN252" s="141"/>
      <c r="AO252" s="302"/>
      <c r="AP252" s="302"/>
      <c r="AQ252" s="302"/>
      <c r="AR252" s="302"/>
      <c r="AS252" s="302"/>
      <c r="AT252" s="302"/>
      <c r="AU252" s="302"/>
      <c r="AV252" s="302"/>
      <c r="AW252" s="302"/>
      <c r="AX252" s="302"/>
      <c r="AY252" s="302"/>
      <c r="AZ252" s="302"/>
      <c r="BA252" s="302"/>
      <c r="BB252" s="302"/>
      <c r="BC252" s="302"/>
      <c r="BD252" s="302"/>
      <c r="BE252" s="302"/>
      <c r="BF252" s="437">
        <f>SUM(BF228:BF251)</f>
        <v>0</v>
      </c>
      <c r="BG252" s="437">
        <f>SUM(BG235:BG250)</f>
        <v>0</v>
      </c>
      <c r="BH252" s="442"/>
      <c r="BI252" s="452"/>
    </row>
    <row r="253" spans="23:61" ht="15.75" x14ac:dyDescent="0.25">
      <c r="W253" s="404"/>
      <c r="X253" s="405"/>
      <c r="Y253" s="406"/>
      <c r="Z253" s="406"/>
      <c r="AA253" s="406"/>
      <c r="AB253" s="406"/>
      <c r="AC253" s="406"/>
      <c r="AD253" s="406"/>
      <c r="AE253" s="406"/>
      <c r="AF253" s="406"/>
      <c r="AG253" s="406"/>
      <c r="AH253" s="406"/>
      <c r="AI253" s="406"/>
      <c r="AJ253" s="406"/>
      <c r="AK253" s="406"/>
      <c r="AL253" s="406"/>
      <c r="AM253" s="406"/>
      <c r="AN253" s="406"/>
      <c r="AO253" s="406"/>
      <c r="AP253" s="406"/>
      <c r="AQ253" s="406"/>
      <c r="AR253" s="406"/>
      <c r="AS253" s="406"/>
      <c r="AT253" s="406"/>
      <c r="AU253" s="406"/>
      <c r="AV253" s="406"/>
      <c r="AW253" s="406"/>
      <c r="AX253" s="406"/>
      <c r="AY253" s="406"/>
      <c r="AZ253" s="406"/>
      <c r="BA253" s="406"/>
      <c r="BB253" s="406"/>
      <c r="BC253" s="406"/>
      <c r="BD253" s="406"/>
      <c r="BE253" s="406"/>
      <c r="BF253" s="455"/>
      <c r="BG253" s="343"/>
      <c r="BH253" s="343"/>
      <c r="BI253" s="456"/>
    </row>
    <row r="254" spans="23:61" ht="15.75" x14ac:dyDescent="0.25">
      <c r="W254" s="457"/>
      <c r="X254" s="410"/>
      <c r="Y254" s="410"/>
      <c r="Z254" s="410"/>
      <c r="AA254" s="410"/>
      <c r="AB254" s="410"/>
      <c r="AC254" s="410"/>
      <c r="AD254" s="410"/>
      <c r="AE254" s="410"/>
      <c r="AF254" s="410"/>
      <c r="AG254" s="410"/>
      <c r="AH254" s="410"/>
      <c r="AI254" s="410"/>
      <c r="AJ254" s="410"/>
      <c r="AK254" s="410"/>
      <c r="AL254" s="410"/>
      <c r="AM254" s="410"/>
      <c r="AN254" s="410"/>
      <c r="AO254" s="410"/>
      <c r="AP254" s="410"/>
      <c r="AQ254" s="410"/>
      <c r="AR254" s="410"/>
      <c r="AS254" s="410"/>
      <c r="AT254" s="410"/>
      <c r="AU254" s="410"/>
      <c r="AV254" s="410"/>
      <c r="AW254" s="410"/>
      <c r="AX254" s="410"/>
      <c r="AY254" s="410"/>
      <c r="AZ254" s="410"/>
      <c r="BA254" s="410"/>
      <c r="BB254" s="410"/>
      <c r="BC254" s="410"/>
      <c r="BD254" s="411"/>
      <c r="BE254" s="411"/>
      <c r="BF254" s="302"/>
      <c r="BG254" s="302"/>
      <c r="BH254" s="302"/>
      <c r="BI254" s="395"/>
    </row>
    <row r="255" spans="23:61" ht="15.75" x14ac:dyDescent="0.25">
      <c r="W255" s="398" t="s">
        <v>229</v>
      </c>
      <c r="X255" s="141"/>
      <c r="Y255" s="141"/>
      <c r="Z255" s="141"/>
      <c r="AA255" s="141"/>
      <c r="AB255" s="141"/>
      <c r="AC255" s="141"/>
      <c r="AD255" s="141"/>
      <c r="AE255" s="141"/>
      <c r="AF255" s="141"/>
      <c r="AG255" s="141"/>
      <c r="AH255" s="141"/>
      <c r="AI255" s="141"/>
      <c r="AJ255" s="141"/>
      <c r="AK255" s="141"/>
      <c r="AL255" s="141"/>
      <c r="AM255" s="141"/>
      <c r="AN255" s="141"/>
      <c r="AO255" s="141"/>
      <c r="AP255" s="141"/>
      <c r="AQ255" s="141"/>
      <c r="AR255" s="141"/>
      <c r="AS255" s="141"/>
      <c r="AT255" s="141"/>
      <c r="AU255" s="141"/>
      <c r="AV255" s="141"/>
      <c r="AW255" s="141"/>
      <c r="AX255" s="141"/>
      <c r="AY255" s="141"/>
      <c r="AZ255" s="141"/>
      <c r="BA255" s="141"/>
      <c r="BB255" s="141"/>
      <c r="BC255" s="141"/>
      <c r="BD255" s="302"/>
      <c r="BE255" s="302"/>
      <c r="BF255" s="302"/>
      <c r="BG255" s="302"/>
      <c r="BH255" s="302"/>
      <c r="BI255" s="395"/>
    </row>
    <row r="256" spans="23:61" ht="15.75" x14ac:dyDescent="0.25">
      <c r="W256" s="398"/>
      <c r="X256" s="141"/>
      <c r="Y256" s="141"/>
      <c r="Z256" s="141"/>
      <c r="AA256" s="141"/>
      <c r="AB256" s="141"/>
      <c r="AC256" s="141"/>
      <c r="AD256" s="141"/>
      <c r="AE256" s="141"/>
      <c r="AF256" s="141"/>
      <c r="AG256" s="141"/>
      <c r="AH256" s="141"/>
      <c r="AI256" s="141"/>
      <c r="AJ256" s="141"/>
      <c r="AK256" s="141"/>
      <c r="AL256" s="141"/>
      <c r="AM256" s="141"/>
      <c r="AN256" s="141"/>
      <c r="AO256" s="141"/>
      <c r="AP256" s="141"/>
      <c r="AQ256" s="141"/>
      <c r="AR256" s="141"/>
      <c r="AS256" s="141"/>
      <c r="AT256" s="141"/>
      <c r="AU256" s="141"/>
      <c r="AV256" s="141"/>
      <c r="AW256" s="141"/>
      <c r="AX256" s="141"/>
      <c r="AY256" s="141"/>
      <c r="AZ256" s="141"/>
      <c r="BA256" s="141"/>
      <c r="BB256" s="141"/>
      <c r="BC256" s="141"/>
      <c r="BD256" s="302"/>
      <c r="BE256" s="302"/>
      <c r="BF256" s="445"/>
      <c r="BG256" s="302"/>
      <c r="BH256" s="302"/>
      <c r="BI256" s="395"/>
    </row>
    <row r="257" spans="23:61" ht="15.75" x14ac:dyDescent="0.25">
      <c r="W257" s="398"/>
      <c r="X257" s="399" t="s">
        <v>57</v>
      </c>
      <c r="Y257" s="400">
        <v>1</v>
      </c>
      <c r="Z257" s="400">
        <v>2</v>
      </c>
      <c r="AA257" s="400">
        <v>3</v>
      </c>
      <c r="AB257" s="400">
        <v>4</v>
      </c>
      <c r="AC257" s="400">
        <v>5</v>
      </c>
      <c r="AD257" s="400">
        <v>6</v>
      </c>
      <c r="AE257" s="400">
        <v>7</v>
      </c>
      <c r="AF257" s="400">
        <v>8</v>
      </c>
      <c r="AG257" s="400">
        <v>9</v>
      </c>
      <c r="AH257" s="400">
        <v>10</v>
      </c>
      <c r="AI257" s="400">
        <v>11</v>
      </c>
      <c r="AJ257" s="400">
        <v>12</v>
      </c>
      <c r="AK257" s="400">
        <v>13</v>
      </c>
      <c r="AL257" s="400">
        <v>14</v>
      </c>
      <c r="AM257" s="400">
        <v>15</v>
      </c>
      <c r="AN257" s="400">
        <v>16</v>
      </c>
      <c r="AO257" s="400">
        <v>17</v>
      </c>
      <c r="AP257" s="400">
        <v>18</v>
      </c>
      <c r="AQ257" s="400">
        <v>19</v>
      </c>
      <c r="AR257" s="400">
        <v>20</v>
      </c>
      <c r="AS257" s="400">
        <v>21</v>
      </c>
      <c r="AT257" s="400">
        <v>22</v>
      </c>
      <c r="AU257" s="400">
        <v>23</v>
      </c>
      <c r="AV257" s="400">
        <v>24</v>
      </c>
      <c r="AW257" s="400">
        <v>25</v>
      </c>
      <c r="AX257" s="400">
        <v>26</v>
      </c>
      <c r="AY257" s="400">
        <v>27</v>
      </c>
      <c r="AZ257" s="400">
        <v>28</v>
      </c>
      <c r="BA257" s="400">
        <v>29</v>
      </c>
      <c r="BB257" s="400">
        <v>30</v>
      </c>
      <c r="BC257" s="141"/>
      <c r="BD257" s="863" t="s">
        <v>215</v>
      </c>
      <c r="BE257" s="864"/>
      <c r="BF257" s="434" t="s">
        <v>250</v>
      </c>
      <c r="BG257" s="434" t="s">
        <v>251</v>
      </c>
      <c r="BH257" s="434" t="s">
        <v>250</v>
      </c>
      <c r="BI257" s="447" t="s">
        <v>251</v>
      </c>
    </row>
    <row r="258" spans="23:61" ht="15.75" x14ac:dyDescent="0.25">
      <c r="W258" s="398"/>
      <c r="X258" s="399"/>
      <c r="Y258" s="400" t="str">
        <f t="shared" ref="Y258:AE258" si="106">VLOOKUP(WEEKDAY(CONCATENATE("9","/",Y257,"/",$AE$6)),$BX$11:$BY$17,2,FALSE)</f>
        <v>Fri</v>
      </c>
      <c r="Z258" s="400" t="str">
        <f t="shared" si="106"/>
        <v>Sat</v>
      </c>
      <c r="AA258" s="400" t="str">
        <f t="shared" si="106"/>
        <v>Sun</v>
      </c>
      <c r="AB258" s="400" t="str">
        <f t="shared" si="106"/>
        <v>Mon</v>
      </c>
      <c r="AC258" s="400" t="str">
        <f t="shared" si="106"/>
        <v>Tues</v>
      </c>
      <c r="AD258" s="400" t="str">
        <f t="shared" si="106"/>
        <v>Wed</v>
      </c>
      <c r="AE258" s="400" t="str">
        <f t="shared" si="106"/>
        <v>Thur</v>
      </c>
      <c r="AF258" s="400" t="str">
        <f>Y258</f>
        <v>Fri</v>
      </c>
      <c r="AG258" s="400" t="str">
        <f t="shared" ref="AG258:BB258" si="107">Z258</f>
        <v>Sat</v>
      </c>
      <c r="AH258" s="400" t="str">
        <f t="shared" si="107"/>
        <v>Sun</v>
      </c>
      <c r="AI258" s="400" t="str">
        <f t="shared" si="107"/>
        <v>Mon</v>
      </c>
      <c r="AJ258" s="400" t="str">
        <f t="shared" si="107"/>
        <v>Tues</v>
      </c>
      <c r="AK258" s="400" t="str">
        <f t="shared" si="107"/>
        <v>Wed</v>
      </c>
      <c r="AL258" s="400" t="str">
        <f t="shared" si="107"/>
        <v>Thur</v>
      </c>
      <c r="AM258" s="400" t="str">
        <f t="shared" si="107"/>
        <v>Fri</v>
      </c>
      <c r="AN258" s="400" t="str">
        <f t="shared" si="107"/>
        <v>Sat</v>
      </c>
      <c r="AO258" s="400" t="str">
        <f t="shared" si="107"/>
        <v>Sun</v>
      </c>
      <c r="AP258" s="400" t="str">
        <f t="shared" si="107"/>
        <v>Mon</v>
      </c>
      <c r="AQ258" s="400" t="str">
        <f t="shared" si="107"/>
        <v>Tues</v>
      </c>
      <c r="AR258" s="400" t="str">
        <f t="shared" si="107"/>
        <v>Wed</v>
      </c>
      <c r="AS258" s="400" t="str">
        <f t="shared" si="107"/>
        <v>Thur</v>
      </c>
      <c r="AT258" s="400" t="str">
        <f t="shared" si="107"/>
        <v>Fri</v>
      </c>
      <c r="AU258" s="400" t="str">
        <f t="shared" si="107"/>
        <v>Sat</v>
      </c>
      <c r="AV258" s="400" t="str">
        <f t="shared" si="107"/>
        <v>Sun</v>
      </c>
      <c r="AW258" s="400" t="str">
        <f t="shared" si="107"/>
        <v>Mon</v>
      </c>
      <c r="AX258" s="400" t="str">
        <f t="shared" si="107"/>
        <v>Tues</v>
      </c>
      <c r="AY258" s="400" t="str">
        <f t="shared" si="107"/>
        <v>Wed</v>
      </c>
      <c r="AZ258" s="400" t="str">
        <f t="shared" si="107"/>
        <v>Thur</v>
      </c>
      <c r="BA258" s="400" t="str">
        <f t="shared" si="107"/>
        <v>Fri</v>
      </c>
      <c r="BB258" s="400" t="str">
        <f t="shared" si="107"/>
        <v>Sat</v>
      </c>
      <c r="BC258" s="141"/>
      <c r="BD258" s="863" t="s">
        <v>221</v>
      </c>
      <c r="BE258" s="864"/>
      <c r="BF258" s="434" t="s">
        <v>244</v>
      </c>
      <c r="BG258" s="434" t="s">
        <v>244</v>
      </c>
      <c r="BH258" s="434" t="s">
        <v>221</v>
      </c>
      <c r="BI258" s="447" t="s">
        <v>221</v>
      </c>
    </row>
    <row r="259" spans="23:61" ht="15.75" x14ac:dyDescent="0.25">
      <c r="W259" s="398"/>
      <c r="X259" s="401">
        <v>1</v>
      </c>
      <c r="Y259" s="548"/>
      <c r="Z259" s="548"/>
      <c r="AA259" s="548"/>
      <c r="AB259" s="548"/>
      <c r="AC259" s="548"/>
      <c r="AD259" s="548"/>
      <c r="AE259" s="548"/>
      <c r="AF259" s="548"/>
      <c r="AG259" s="548"/>
      <c r="AH259" s="548"/>
      <c r="AI259" s="548"/>
      <c r="AJ259" s="548"/>
      <c r="AK259" s="548"/>
      <c r="AL259" s="548"/>
      <c r="AM259" s="548"/>
      <c r="AN259" s="548"/>
      <c r="AO259" s="548"/>
      <c r="AP259" s="548"/>
      <c r="AQ259" s="548"/>
      <c r="AR259" s="548"/>
      <c r="AS259" s="548"/>
      <c r="AT259" s="548"/>
      <c r="AU259" s="548"/>
      <c r="AV259" s="548"/>
      <c r="AW259" s="548"/>
      <c r="AX259" s="548"/>
      <c r="AY259" s="548"/>
      <c r="AZ259" s="548"/>
      <c r="BA259" s="548"/>
      <c r="BB259" s="548"/>
      <c r="BC259" s="141"/>
      <c r="BD259" s="857" t="str">
        <f t="shared" ref="BD259:BD282" si="108">IFERROR(AVERAGE(Y259:BB259),"")</f>
        <v/>
      </c>
      <c r="BE259" s="858"/>
      <c r="BF259" s="435">
        <f>SUM($Y259:$BC259)</f>
        <v>0</v>
      </c>
      <c r="BG259" s="435">
        <v>0</v>
      </c>
      <c r="BH259" s="438">
        <f>IFERROR(SUM(Y259:BC259)/COUNT(Y259:BC259),0)</f>
        <v>0</v>
      </c>
      <c r="BI259" s="448">
        <v>0</v>
      </c>
    </row>
    <row r="260" spans="23:61" ht="15.75" x14ac:dyDescent="0.25">
      <c r="W260" s="398"/>
      <c r="X260" s="401">
        <v>2</v>
      </c>
      <c r="Y260" s="548"/>
      <c r="Z260" s="548"/>
      <c r="AA260" s="548"/>
      <c r="AB260" s="548"/>
      <c r="AC260" s="548"/>
      <c r="AD260" s="548"/>
      <c r="AE260" s="548"/>
      <c r="AF260" s="548"/>
      <c r="AG260" s="548"/>
      <c r="AH260" s="548"/>
      <c r="AI260" s="548"/>
      <c r="AJ260" s="548"/>
      <c r="AK260" s="548"/>
      <c r="AL260" s="548"/>
      <c r="AM260" s="548"/>
      <c r="AN260" s="548"/>
      <c r="AO260" s="548"/>
      <c r="AP260" s="548"/>
      <c r="AQ260" s="548"/>
      <c r="AR260" s="548"/>
      <c r="AS260" s="548"/>
      <c r="AT260" s="548"/>
      <c r="AU260" s="548"/>
      <c r="AV260" s="548"/>
      <c r="AW260" s="548"/>
      <c r="AX260" s="548"/>
      <c r="AY260" s="548"/>
      <c r="AZ260" s="548"/>
      <c r="BA260" s="548"/>
      <c r="BB260" s="548"/>
      <c r="BC260" s="141"/>
      <c r="BD260" s="857" t="str">
        <f t="shared" si="108"/>
        <v/>
      </c>
      <c r="BE260" s="858"/>
      <c r="BF260" s="436">
        <f t="shared" ref="BF260:BF265" si="109">SUM($Y260:$BC260)</f>
        <v>0</v>
      </c>
      <c r="BG260" s="436">
        <v>0</v>
      </c>
      <c r="BH260" s="439">
        <f t="shared" ref="BH260:BH265" si="110">IFERROR(SUM(Y260:BC260)/COUNT(Y260:BC260),0)</f>
        <v>0</v>
      </c>
      <c r="BI260" s="449">
        <v>0</v>
      </c>
    </row>
    <row r="261" spans="23:61" ht="15.75" x14ac:dyDescent="0.25">
      <c r="W261" s="398"/>
      <c r="X261" s="401">
        <v>3</v>
      </c>
      <c r="Y261" s="548"/>
      <c r="Z261" s="548"/>
      <c r="AA261" s="548"/>
      <c r="AB261" s="548"/>
      <c r="AC261" s="548"/>
      <c r="AD261" s="548"/>
      <c r="AE261" s="548"/>
      <c r="AF261" s="548"/>
      <c r="AG261" s="548"/>
      <c r="AH261" s="548"/>
      <c r="AI261" s="548"/>
      <c r="AJ261" s="548"/>
      <c r="AK261" s="548"/>
      <c r="AL261" s="548"/>
      <c r="AM261" s="548"/>
      <c r="AN261" s="548"/>
      <c r="AO261" s="548"/>
      <c r="AP261" s="548"/>
      <c r="AQ261" s="548"/>
      <c r="AR261" s="548"/>
      <c r="AS261" s="548"/>
      <c r="AT261" s="548"/>
      <c r="AU261" s="548"/>
      <c r="AV261" s="548"/>
      <c r="AW261" s="548"/>
      <c r="AX261" s="548"/>
      <c r="AY261" s="548"/>
      <c r="AZ261" s="548"/>
      <c r="BA261" s="548"/>
      <c r="BB261" s="548"/>
      <c r="BC261" s="141"/>
      <c r="BD261" s="857" t="str">
        <f t="shared" si="108"/>
        <v/>
      </c>
      <c r="BE261" s="858"/>
      <c r="BF261" s="436">
        <f t="shared" si="109"/>
        <v>0</v>
      </c>
      <c r="BG261" s="436">
        <v>0</v>
      </c>
      <c r="BH261" s="439">
        <f t="shared" si="110"/>
        <v>0</v>
      </c>
      <c r="BI261" s="449">
        <v>0</v>
      </c>
    </row>
    <row r="262" spans="23:61" ht="15.75" x14ac:dyDescent="0.25">
      <c r="W262" s="398"/>
      <c r="X262" s="401">
        <v>4</v>
      </c>
      <c r="Y262" s="548"/>
      <c r="Z262" s="548"/>
      <c r="AA262" s="548"/>
      <c r="AB262" s="548"/>
      <c r="AC262" s="548"/>
      <c r="AD262" s="548"/>
      <c r="AE262" s="548"/>
      <c r="AF262" s="548"/>
      <c r="AG262" s="548"/>
      <c r="AH262" s="548"/>
      <c r="AI262" s="548"/>
      <c r="AJ262" s="548"/>
      <c r="AK262" s="548"/>
      <c r="AL262" s="548"/>
      <c r="AM262" s="548"/>
      <c r="AN262" s="548"/>
      <c r="AO262" s="548"/>
      <c r="AP262" s="548"/>
      <c r="AQ262" s="548"/>
      <c r="AR262" s="548"/>
      <c r="AS262" s="548"/>
      <c r="AT262" s="548"/>
      <c r="AU262" s="548"/>
      <c r="AV262" s="548"/>
      <c r="AW262" s="548"/>
      <c r="AX262" s="548"/>
      <c r="AY262" s="548"/>
      <c r="AZ262" s="548"/>
      <c r="BA262" s="548"/>
      <c r="BB262" s="548"/>
      <c r="BC262" s="141"/>
      <c r="BD262" s="857" t="str">
        <f t="shared" si="108"/>
        <v/>
      </c>
      <c r="BE262" s="858"/>
      <c r="BF262" s="436">
        <f t="shared" si="109"/>
        <v>0</v>
      </c>
      <c r="BG262" s="436">
        <v>0</v>
      </c>
      <c r="BH262" s="439">
        <f t="shared" si="110"/>
        <v>0</v>
      </c>
      <c r="BI262" s="449">
        <v>0</v>
      </c>
    </row>
    <row r="263" spans="23:61" ht="15.75" x14ac:dyDescent="0.25">
      <c r="W263" s="398"/>
      <c r="X263" s="401">
        <v>5</v>
      </c>
      <c r="Y263" s="548"/>
      <c r="Z263" s="548"/>
      <c r="AA263" s="548"/>
      <c r="AB263" s="548"/>
      <c r="AC263" s="548"/>
      <c r="AD263" s="548"/>
      <c r="AE263" s="548"/>
      <c r="AF263" s="548"/>
      <c r="AG263" s="548"/>
      <c r="AH263" s="548"/>
      <c r="AI263" s="548"/>
      <c r="AJ263" s="548"/>
      <c r="AK263" s="548"/>
      <c r="AL263" s="548"/>
      <c r="AM263" s="548"/>
      <c r="AN263" s="548"/>
      <c r="AO263" s="548"/>
      <c r="AP263" s="548"/>
      <c r="AQ263" s="548"/>
      <c r="AR263" s="548"/>
      <c r="AS263" s="548"/>
      <c r="AT263" s="548"/>
      <c r="AU263" s="548"/>
      <c r="AV263" s="548"/>
      <c r="AW263" s="548"/>
      <c r="AX263" s="548"/>
      <c r="AY263" s="548"/>
      <c r="AZ263" s="548"/>
      <c r="BA263" s="548"/>
      <c r="BB263" s="548"/>
      <c r="BC263" s="141"/>
      <c r="BD263" s="857" t="str">
        <f t="shared" si="108"/>
        <v/>
      </c>
      <c r="BE263" s="858"/>
      <c r="BF263" s="436">
        <f t="shared" si="109"/>
        <v>0</v>
      </c>
      <c r="BG263" s="436">
        <v>0</v>
      </c>
      <c r="BH263" s="439">
        <f t="shared" si="110"/>
        <v>0</v>
      </c>
      <c r="BI263" s="449">
        <v>0</v>
      </c>
    </row>
    <row r="264" spans="23:61" ht="15.75" x14ac:dyDescent="0.25">
      <c r="W264" s="398"/>
      <c r="X264" s="401">
        <v>6</v>
      </c>
      <c r="Y264" s="548"/>
      <c r="Z264" s="548"/>
      <c r="AA264" s="548"/>
      <c r="AB264" s="548"/>
      <c r="AC264" s="548"/>
      <c r="AD264" s="548"/>
      <c r="AE264" s="548"/>
      <c r="AF264" s="548"/>
      <c r="AG264" s="548"/>
      <c r="AH264" s="548"/>
      <c r="AI264" s="548"/>
      <c r="AJ264" s="548"/>
      <c r="AK264" s="548"/>
      <c r="AL264" s="548"/>
      <c r="AM264" s="548"/>
      <c r="AN264" s="548"/>
      <c r="AO264" s="548"/>
      <c r="AP264" s="548"/>
      <c r="AQ264" s="548"/>
      <c r="AR264" s="548"/>
      <c r="AS264" s="548"/>
      <c r="AT264" s="548"/>
      <c r="AU264" s="548"/>
      <c r="AV264" s="548"/>
      <c r="AW264" s="548"/>
      <c r="AX264" s="548"/>
      <c r="AY264" s="548"/>
      <c r="AZ264" s="548"/>
      <c r="BA264" s="548"/>
      <c r="BB264" s="548"/>
      <c r="BC264" s="141"/>
      <c r="BD264" s="857" t="str">
        <f t="shared" si="108"/>
        <v/>
      </c>
      <c r="BE264" s="858"/>
      <c r="BF264" s="436">
        <f t="shared" si="109"/>
        <v>0</v>
      </c>
      <c r="BG264" s="436">
        <v>0</v>
      </c>
      <c r="BH264" s="439">
        <f t="shared" si="110"/>
        <v>0</v>
      </c>
      <c r="BI264" s="449">
        <v>0</v>
      </c>
    </row>
    <row r="265" spans="23:61" ht="15.75" x14ac:dyDescent="0.25">
      <c r="W265" s="398"/>
      <c r="X265" s="401">
        <v>7</v>
      </c>
      <c r="Y265" s="548"/>
      <c r="Z265" s="548"/>
      <c r="AA265" s="548"/>
      <c r="AB265" s="548"/>
      <c r="AC265" s="548"/>
      <c r="AD265" s="548"/>
      <c r="AE265" s="548"/>
      <c r="AF265" s="548"/>
      <c r="AG265" s="548"/>
      <c r="AH265" s="548"/>
      <c r="AI265" s="548"/>
      <c r="AJ265" s="548"/>
      <c r="AK265" s="548"/>
      <c r="AL265" s="548"/>
      <c r="AM265" s="548"/>
      <c r="AN265" s="548"/>
      <c r="AO265" s="548"/>
      <c r="AP265" s="548"/>
      <c r="AQ265" s="548"/>
      <c r="AR265" s="548"/>
      <c r="AS265" s="548"/>
      <c r="AT265" s="548"/>
      <c r="AU265" s="548"/>
      <c r="AV265" s="548"/>
      <c r="AW265" s="548"/>
      <c r="AX265" s="548"/>
      <c r="AY265" s="548"/>
      <c r="AZ265" s="548"/>
      <c r="BA265" s="548"/>
      <c r="BB265" s="548"/>
      <c r="BC265" s="141"/>
      <c r="BD265" s="857" t="str">
        <f t="shared" si="108"/>
        <v/>
      </c>
      <c r="BE265" s="858"/>
      <c r="BF265" s="436">
        <f t="shared" si="109"/>
        <v>0</v>
      </c>
      <c r="BG265" s="436">
        <v>0</v>
      </c>
      <c r="BH265" s="439">
        <f t="shared" si="110"/>
        <v>0</v>
      </c>
      <c r="BI265" s="449">
        <v>0</v>
      </c>
    </row>
    <row r="266" spans="23:61" ht="15.75" x14ac:dyDescent="0.25">
      <c r="W266" s="398"/>
      <c r="X266" s="401">
        <v>8</v>
      </c>
      <c r="Y266" s="548"/>
      <c r="Z266" s="548"/>
      <c r="AA266" s="548"/>
      <c r="AB266" s="548"/>
      <c r="AC266" s="548"/>
      <c r="AD266" s="548"/>
      <c r="AE266" s="548"/>
      <c r="AF266" s="548"/>
      <c r="AG266" s="548"/>
      <c r="AH266" s="548"/>
      <c r="AI266" s="548"/>
      <c r="AJ266" s="548"/>
      <c r="AK266" s="548"/>
      <c r="AL266" s="548"/>
      <c r="AM266" s="548"/>
      <c r="AN266" s="548"/>
      <c r="AO266" s="548"/>
      <c r="AP266" s="548"/>
      <c r="AQ266" s="548"/>
      <c r="AR266" s="548"/>
      <c r="AS266" s="548"/>
      <c r="AT266" s="548"/>
      <c r="AU266" s="548"/>
      <c r="AV266" s="548"/>
      <c r="AW266" s="548"/>
      <c r="AX266" s="548"/>
      <c r="AY266" s="548"/>
      <c r="AZ266" s="548"/>
      <c r="BA266" s="548"/>
      <c r="BB266" s="548"/>
      <c r="BC266" s="141"/>
      <c r="BD266" s="857" t="str">
        <f t="shared" si="108"/>
        <v/>
      </c>
      <c r="BE266" s="858"/>
      <c r="BF266" s="436">
        <f t="shared" ref="BF266:BF281" si="111">(SUMIF($Y$258:$BC$258,"Sat",$Y266:$BC266)+SUMIF($Y$258:$BC$258,"Sun",$Y266:$BC266))</f>
        <v>0</v>
      </c>
      <c r="BG266" s="436">
        <f t="shared" ref="BG266:BG281" si="112">(SUM($Y266:$BC266)-(SUMIF($Y$258:$BC$258,"Sat",$Y266:$BC266)+SUMIF($Y$258:$BC$258,"Sun",$Y266:$BC266)))</f>
        <v>0</v>
      </c>
      <c r="BH266" s="439">
        <f t="shared" ref="BH266:BH281" si="113">(SUMIF($Y$258:$BC$258,"Sat",$Y266:$BC266)+SUMIF($Y$258:$BC$258,"Sun",$Y266:$BC266))/(COUNTIF($Y$258:$BC$258,"Sat")+COUNTIF($Y$258:$BC$258,"Sun"))</f>
        <v>0</v>
      </c>
      <c r="BI266" s="449">
        <f t="shared" ref="BI266:BI281" si="114">(SUM($Y266:$BC266)-(SUMIF($Y$258:$BC$258,"Sat",$Y266:$BC266)+SUMIF($Y$258:$BC$258,"Sun",$Y266:$BC266)))/(COUNT(Y266:BC266)-(COUNTIF($Y$258:$BC$258,"Sat")+COUNTIF($Y$258:$BC$258,"Sun")))</f>
        <v>0</v>
      </c>
    </row>
    <row r="267" spans="23:61" ht="15.75" x14ac:dyDescent="0.25">
      <c r="W267" s="398"/>
      <c r="X267" s="401">
        <v>9</v>
      </c>
      <c r="Y267" s="548"/>
      <c r="Z267" s="548"/>
      <c r="AA267" s="548"/>
      <c r="AB267" s="548"/>
      <c r="AC267" s="548"/>
      <c r="AD267" s="548"/>
      <c r="AE267" s="548"/>
      <c r="AF267" s="548"/>
      <c r="AG267" s="548"/>
      <c r="AH267" s="548"/>
      <c r="AI267" s="548"/>
      <c r="AJ267" s="548"/>
      <c r="AK267" s="548"/>
      <c r="AL267" s="548"/>
      <c r="AM267" s="548"/>
      <c r="AN267" s="548"/>
      <c r="AO267" s="548"/>
      <c r="AP267" s="548"/>
      <c r="AQ267" s="548"/>
      <c r="AR267" s="548"/>
      <c r="AS267" s="548"/>
      <c r="AT267" s="548"/>
      <c r="AU267" s="548"/>
      <c r="AV267" s="548"/>
      <c r="AW267" s="548"/>
      <c r="AX267" s="548"/>
      <c r="AY267" s="548"/>
      <c r="AZ267" s="548"/>
      <c r="BA267" s="548"/>
      <c r="BB267" s="548"/>
      <c r="BC267" s="141"/>
      <c r="BD267" s="857" t="str">
        <f t="shared" si="108"/>
        <v/>
      </c>
      <c r="BE267" s="858"/>
      <c r="BF267" s="436">
        <f t="shared" si="111"/>
        <v>0</v>
      </c>
      <c r="BG267" s="436">
        <f t="shared" si="112"/>
        <v>0</v>
      </c>
      <c r="BH267" s="439">
        <f t="shared" si="113"/>
        <v>0</v>
      </c>
      <c r="BI267" s="449">
        <f t="shared" si="114"/>
        <v>0</v>
      </c>
    </row>
    <row r="268" spans="23:61" ht="15.75" x14ac:dyDescent="0.25">
      <c r="W268" s="398"/>
      <c r="X268" s="401">
        <v>10</v>
      </c>
      <c r="Y268" s="548"/>
      <c r="Z268" s="548"/>
      <c r="AA268" s="548"/>
      <c r="AB268" s="548"/>
      <c r="AC268" s="548"/>
      <c r="AD268" s="548"/>
      <c r="AE268" s="548"/>
      <c r="AF268" s="548"/>
      <c r="AG268" s="548"/>
      <c r="AH268" s="548"/>
      <c r="AI268" s="548"/>
      <c r="AJ268" s="548"/>
      <c r="AK268" s="548"/>
      <c r="AL268" s="548"/>
      <c r="AM268" s="548"/>
      <c r="AN268" s="548"/>
      <c r="AO268" s="548"/>
      <c r="AP268" s="548"/>
      <c r="AQ268" s="548"/>
      <c r="AR268" s="548"/>
      <c r="AS268" s="548"/>
      <c r="AT268" s="548"/>
      <c r="AU268" s="548"/>
      <c r="AV268" s="548"/>
      <c r="AW268" s="548"/>
      <c r="AX268" s="548"/>
      <c r="AY268" s="548"/>
      <c r="AZ268" s="548"/>
      <c r="BA268" s="548"/>
      <c r="BB268" s="548"/>
      <c r="BC268" s="141"/>
      <c r="BD268" s="857" t="str">
        <f t="shared" si="108"/>
        <v/>
      </c>
      <c r="BE268" s="858"/>
      <c r="BF268" s="436">
        <f t="shared" si="111"/>
        <v>0</v>
      </c>
      <c r="BG268" s="436">
        <f t="shared" si="112"/>
        <v>0</v>
      </c>
      <c r="BH268" s="439">
        <f t="shared" si="113"/>
        <v>0</v>
      </c>
      <c r="BI268" s="449">
        <f t="shared" si="114"/>
        <v>0</v>
      </c>
    </row>
    <row r="269" spans="23:61" ht="15.75" x14ac:dyDescent="0.25">
      <c r="W269" s="398"/>
      <c r="X269" s="401">
        <v>11</v>
      </c>
      <c r="Y269" s="548"/>
      <c r="Z269" s="548"/>
      <c r="AA269" s="548"/>
      <c r="AB269" s="548"/>
      <c r="AC269" s="548"/>
      <c r="AD269" s="548"/>
      <c r="AE269" s="548"/>
      <c r="AF269" s="548"/>
      <c r="AG269" s="548"/>
      <c r="AH269" s="548"/>
      <c r="AI269" s="548"/>
      <c r="AJ269" s="548"/>
      <c r="AK269" s="548"/>
      <c r="AL269" s="548"/>
      <c r="AM269" s="548"/>
      <c r="AN269" s="548"/>
      <c r="AO269" s="548"/>
      <c r="AP269" s="548"/>
      <c r="AQ269" s="548"/>
      <c r="AR269" s="548"/>
      <c r="AS269" s="548"/>
      <c r="AT269" s="548"/>
      <c r="AU269" s="548"/>
      <c r="AV269" s="548"/>
      <c r="AW269" s="548"/>
      <c r="AX269" s="548"/>
      <c r="AY269" s="548"/>
      <c r="AZ269" s="548"/>
      <c r="BA269" s="548"/>
      <c r="BB269" s="548"/>
      <c r="BC269" s="141"/>
      <c r="BD269" s="857" t="str">
        <f t="shared" si="108"/>
        <v/>
      </c>
      <c r="BE269" s="858"/>
      <c r="BF269" s="436">
        <f t="shared" si="111"/>
        <v>0</v>
      </c>
      <c r="BG269" s="436">
        <f t="shared" si="112"/>
        <v>0</v>
      </c>
      <c r="BH269" s="439">
        <f t="shared" si="113"/>
        <v>0</v>
      </c>
      <c r="BI269" s="449">
        <f t="shared" si="114"/>
        <v>0</v>
      </c>
    </row>
    <row r="270" spans="23:61" ht="15.75" x14ac:dyDescent="0.25">
      <c r="W270" s="398"/>
      <c r="X270" s="401">
        <v>12</v>
      </c>
      <c r="Y270" s="548"/>
      <c r="Z270" s="548"/>
      <c r="AA270" s="548"/>
      <c r="AB270" s="548"/>
      <c r="AC270" s="548"/>
      <c r="AD270" s="548"/>
      <c r="AE270" s="548"/>
      <c r="AF270" s="548"/>
      <c r="AG270" s="548"/>
      <c r="AH270" s="548"/>
      <c r="AI270" s="548"/>
      <c r="AJ270" s="548"/>
      <c r="AK270" s="548"/>
      <c r="AL270" s="548"/>
      <c r="AM270" s="548"/>
      <c r="AN270" s="548"/>
      <c r="AO270" s="548"/>
      <c r="AP270" s="548"/>
      <c r="AQ270" s="548"/>
      <c r="AR270" s="548"/>
      <c r="AS270" s="548"/>
      <c r="AT270" s="548"/>
      <c r="AU270" s="548"/>
      <c r="AV270" s="548"/>
      <c r="AW270" s="548"/>
      <c r="AX270" s="548"/>
      <c r="AY270" s="548"/>
      <c r="AZ270" s="548"/>
      <c r="BA270" s="548"/>
      <c r="BB270" s="548"/>
      <c r="BC270" s="141"/>
      <c r="BD270" s="857" t="str">
        <f t="shared" si="108"/>
        <v/>
      </c>
      <c r="BE270" s="858"/>
      <c r="BF270" s="436">
        <f t="shared" si="111"/>
        <v>0</v>
      </c>
      <c r="BG270" s="436">
        <f t="shared" si="112"/>
        <v>0</v>
      </c>
      <c r="BH270" s="439">
        <f t="shared" si="113"/>
        <v>0</v>
      </c>
      <c r="BI270" s="449">
        <f t="shared" si="114"/>
        <v>0</v>
      </c>
    </row>
    <row r="271" spans="23:61" ht="15.75" x14ac:dyDescent="0.25">
      <c r="W271" s="398"/>
      <c r="X271" s="401">
        <v>13</v>
      </c>
      <c r="Y271" s="548"/>
      <c r="Z271" s="548"/>
      <c r="AA271" s="548"/>
      <c r="AB271" s="548"/>
      <c r="AC271" s="548"/>
      <c r="AD271" s="548"/>
      <c r="AE271" s="548"/>
      <c r="AF271" s="548"/>
      <c r="AG271" s="548"/>
      <c r="AH271" s="548"/>
      <c r="AI271" s="548"/>
      <c r="AJ271" s="548"/>
      <c r="AK271" s="548"/>
      <c r="AL271" s="548"/>
      <c r="AM271" s="548"/>
      <c r="AN271" s="548"/>
      <c r="AO271" s="548"/>
      <c r="AP271" s="548"/>
      <c r="AQ271" s="548"/>
      <c r="AR271" s="548"/>
      <c r="AS271" s="548"/>
      <c r="AT271" s="548"/>
      <c r="AU271" s="548"/>
      <c r="AV271" s="548"/>
      <c r="AW271" s="548"/>
      <c r="AX271" s="548"/>
      <c r="AY271" s="548"/>
      <c r="AZ271" s="548"/>
      <c r="BA271" s="548"/>
      <c r="BB271" s="548"/>
      <c r="BC271" s="141"/>
      <c r="BD271" s="857" t="str">
        <f t="shared" si="108"/>
        <v/>
      </c>
      <c r="BE271" s="858"/>
      <c r="BF271" s="436">
        <f t="shared" si="111"/>
        <v>0</v>
      </c>
      <c r="BG271" s="436">
        <f t="shared" si="112"/>
        <v>0</v>
      </c>
      <c r="BH271" s="439">
        <f t="shared" si="113"/>
        <v>0</v>
      </c>
      <c r="BI271" s="449">
        <f t="shared" si="114"/>
        <v>0</v>
      </c>
    </row>
    <row r="272" spans="23:61" ht="15.75" x14ac:dyDescent="0.25">
      <c r="W272" s="398"/>
      <c r="X272" s="401">
        <v>14</v>
      </c>
      <c r="Y272" s="548"/>
      <c r="Z272" s="548"/>
      <c r="AA272" s="548"/>
      <c r="AB272" s="548"/>
      <c r="AC272" s="548"/>
      <c r="AD272" s="548"/>
      <c r="AE272" s="548"/>
      <c r="AF272" s="548"/>
      <c r="AG272" s="548"/>
      <c r="AH272" s="548"/>
      <c r="AI272" s="548"/>
      <c r="AJ272" s="548"/>
      <c r="AK272" s="548"/>
      <c r="AL272" s="548"/>
      <c r="AM272" s="548"/>
      <c r="AN272" s="548"/>
      <c r="AO272" s="548"/>
      <c r="AP272" s="548"/>
      <c r="AQ272" s="548"/>
      <c r="AR272" s="548"/>
      <c r="AS272" s="548"/>
      <c r="AT272" s="548"/>
      <c r="AU272" s="548"/>
      <c r="AV272" s="548"/>
      <c r="AW272" s="548"/>
      <c r="AX272" s="548"/>
      <c r="AY272" s="548"/>
      <c r="AZ272" s="548"/>
      <c r="BA272" s="548"/>
      <c r="BB272" s="548"/>
      <c r="BC272" s="141"/>
      <c r="BD272" s="857" t="str">
        <f t="shared" si="108"/>
        <v/>
      </c>
      <c r="BE272" s="858"/>
      <c r="BF272" s="436">
        <f t="shared" si="111"/>
        <v>0</v>
      </c>
      <c r="BG272" s="436">
        <f t="shared" si="112"/>
        <v>0</v>
      </c>
      <c r="BH272" s="439">
        <f t="shared" si="113"/>
        <v>0</v>
      </c>
      <c r="BI272" s="449">
        <f t="shared" si="114"/>
        <v>0</v>
      </c>
    </row>
    <row r="273" spans="23:61" ht="15.75" x14ac:dyDescent="0.25">
      <c r="W273" s="398"/>
      <c r="X273" s="401">
        <v>15</v>
      </c>
      <c r="Y273" s="548"/>
      <c r="Z273" s="548"/>
      <c r="AA273" s="548"/>
      <c r="AB273" s="548"/>
      <c r="AC273" s="548"/>
      <c r="AD273" s="548"/>
      <c r="AE273" s="548"/>
      <c r="AF273" s="548"/>
      <c r="AG273" s="548"/>
      <c r="AH273" s="548"/>
      <c r="AI273" s="548"/>
      <c r="AJ273" s="548"/>
      <c r="AK273" s="548"/>
      <c r="AL273" s="548"/>
      <c r="AM273" s="548"/>
      <c r="AN273" s="548"/>
      <c r="AO273" s="548"/>
      <c r="AP273" s="548"/>
      <c r="AQ273" s="548"/>
      <c r="AR273" s="548"/>
      <c r="AS273" s="548"/>
      <c r="AT273" s="548"/>
      <c r="AU273" s="548"/>
      <c r="AV273" s="548"/>
      <c r="AW273" s="548"/>
      <c r="AX273" s="548"/>
      <c r="AY273" s="548"/>
      <c r="AZ273" s="548"/>
      <c r="BA273" s="548"/>
      <c r="BB273" s="548"/>
      <c r="BC273" s="141"/>
      <c r="BD273" s="857" t="str">
        <f t="shared" si="108"/>
        <v/>
      </c>
      <c r="BE273" s="858"/>
      <c r="BF273" s="436">
        <f t="shared" si="111"/>
        <v>0</v>
      </c>
      <c r="BG273" s="436">
        <f t="shared" si="112"/>
        <v>0</v>
      </c>
      <c r="BH273" s="439">
        <f t="shared" si="113"/>
        <v>0</v>
      </c>
      <c r="BI273" s="449">
        <f t="shared" si="114"/>
        <v>0</v>
      </c>
    </row>
    <row r="274" spans="23:61" ht="15.75" x14ac:dyDescent="0.25">
      <c r="W274" s="398"/>
      <c r="X274" s="401">
        <v>16</v>
      </c>
      <c r="Y274" s="548"/>
      <c r="Z274" s="548"/>
      <c r="AA274" s="548"/>
      <c r="AB274" s="548"/>
      <c r="AC274" s="548"/>
      <c r="AD274" s="548"/>
      <c r="AE274" s="548"/>
      <c r="AF274" s="548"/>
      <c r="AG274" s="548"/>
      <c r="AH274" s="548"/>
      <c r="AI274" s="548"/>
      <c r="AJ274" s="548"/>
      <c r="AK274" s="548"/>
      <c r="AL274" s="548"/>
      <c r="AM274" s="548"/>
      <c r="AN274" s="548"/>
      <c r="AO274" s="548"/>
      <c r="AP274" s="548"/>
      <c r="AQ274" s="548"/>
      <c r="AR274" s="548"/>
      <c r="AS274" s="548"/>
      <c r="AT274" s="548"/>
      <c r="AU274" s="548"/>
      <c r="AV274" s="548"/>
      <c r="AW274" s="548"/>
      <c r="AX274" s="548"/>
      <c r="AY274" s="548"/>
      <c r="AZ274" s="548"/>
      <c r="BA274" s="548"/>
      <c r="BB274" s="548"/>
      <c r="BC274" s="141"/>
      <c r="BD274" s="857" t="str">
        <f t="shared" si="108"/>
        <v/>
      </c>
      <c r="BE274" s="858"/>
      <c r="BF274" s="436">
        <f t="shared" si="111"/>
        <v>0</v>
      </c>
      <c r="BG274" s="436">
        <f t="shared" si="112"/>
        <v>0</v>
      </c>
      <c r="BH274" s="439">
        <f t="shared" si="113"/>
        <v>0</v>
      </c>
      <c r="BI274" s="449">
        <f t="shared" si="114"/>
        <v>0</v>
      </c>
    </row>
    <row r="275" spans="23:61" ht="15.75" x14ac:dyDescent="0.25">
      <c r="W275" s="398"/>
      <c r="X275" s="401">
        <v>17</v>
      </c>
      <c r="Y275" s="548"/>
      <c r="Z275" s="548"/>
      <c r="AA275" s="548"/>
      <c r="AB275" s="548"/>
      <c r="AC275" s="548"/>
      <c r="AD275" s="548"/>
      <c r="AE275" s="548"/>
      <c r="AF275" s="548"/>
      <c r="AG275" s="548"/>
      <c r="AH275" s="548"/>
      <c r="AI275" s="548"/>
      <c r="AJ275" s="548"/>
      <c r="AK275" s="548"/>
      <c r="AL275" s="548"/>
      <c r="AM275" s="548"/>
      <c r="AN275" s="548"/>
      <c r="AO275" s="548"/>
      <c r="AP275" s="548"/>
      <c r="AQ275" s="548"/>
      <c r="AR275" s="548"/>
      <c r="AS275" s="548"/>
      <c r="AT275" s="548"/>
      <c r="AU275" s="548"/>
      <c r="AV275" s="548"/>
      <c r="AW275" s="548"/>
      <c r="AX275" s="548"/>
      <c r="AY275" s="548"/>
      <c r="AZ275" s="548"/>
      <c r="BA275" s="548"/>
      <c r="BB275" s="548"/>
      <c r="BC275" s="141"/>
      <c r="BD275" s="857" t="str">
        <f t="shared" si="108"/>
        <v/>
      </c>
      <c r="BE275" s="858"/>
      <c r="BF275" s="436">
        <f t="shared" si="111"/>
        <v>0</v>
      </c>
      <c r="BG275" s="436">
        <f t="shared" si="112"/>
        <v>0</v>
      </c>
      <c r="BH275" s="439">
        <f t="shared" si="113"/>
        <v>0</v>
      </c>
      <c r="BI275" s="449">
        <f t="shared" si="114"/>
        <v>0</v>
      </c>
    </row>
    <row r="276" spans="23:61" ht="15.75" x14ac:dyDescent="0.25">
      <c r="W276" s="398"/>
      <c r="X276" s="401">
        <v>18</v>
      </c>
      <c r="Y276" s="548"/>
      <c r="Z276" s="548"/>
      <c r="AA276" s="548"/>
      <c r="AB276" s="548"/>
      <c r="AC276" s="548"/>
      <c r="AD276" s="548"/>
      <c r="AE276" s="548"/>
      <c r="AF276" s="548"/>
      <c r="AG276" s="548"/>
      <c r="AH276" s="548"/>
      <c r="AI276" s="548"/>
      <c r="AJ276" s="548"/>
      <c r="AK276" s="548"/>
      <c r="AL276" s="548"/>
      <c r="AM276" s="548"/>
      <c r="AN276" s="548"/>
      <c r="AO276" s="548"/>
      <c r="AP276" s="548"/>
      <c r="AQ276" s="548"/>
      <c r="AR276" s="548"/>
      <c r="AS276" s="548"/>
      <c r="AT276" s="548"/>
      <c r="AU276" s="548"/>
      <c r="AV276" s="548"/>
      <c r="AW276" s="548"/>
      <c r="AX276" s="548"/>
      <c r="AY276" s="548"/>
      <c r="AZ276" s="548"/>
      <c r="BA276" s="548"/>
      <c r="BB276" s="548"/>
      <c r="BC276" s="141"/>
      <c r="BD276" s="857" t="str">
        <f t="shared" si="108"/>
        <v/>
      </c>
      <c r="BE276" s="858"/>
      <c r="BF276" s="436">
        <f t="shared" si="111"/>
        <v>0</v>
      </c>
      <c r="BG276" s="436">
        <f t="shared" si="112"/>
        <v>0</v>
      </c>
      <c r="BH276" s="439">
        <f t="shared" si="113"/>
        <v>0</v>
      </c>
      <c r="BI276" s="449">
        <f t="shared" si="114"/>
        <v>0</v>
      </c>
    </row>
    <row r="277" spans="23:61" ht="15.75" x14ac:dyDescent="0.25">
      <c r="W277" s="398"/>
      <c r="X277" s="401">
        <v>19</v>
      </c>
      <c r="Y277" s="548"/>
      <c r="Z277" s="548"/>
      <c r="AA277" s="548"/>
      <c r="AB277" s="548"/>
      <c r="AC277" s="548"/>
      <c r="AD277" s="548"/>
      <c r="AE277" s="548"/>
      <c r="AF277" s="548"/>
      <c r="AG277" s="548"/>
      <c r="AH277" s="548"/>
      <c r="AI277" s="548"/>
      <c r="AJ277" s="548"/>
      <c r="AK277" s="548"/>
      <c r="AL277" s="548"/>
      <c r="AM277" s="548"/>
      <c r="AN277" s="548"/>
      <c r="AO277" s="548"/>
      <c r="AP277" s="548"/>
      <c r="AQ277" s="548"/>
      <c r="AR277" s="548"/>
      <c r="AS277" s="548"/>
      <c r="AT277" s="548"/>
      <c r="AU277" s="548"/>
      <c r="AV277" s="548"/>
      <c r="AW277" s="548"/>
      <c r="AX277" s="548"/>
      <c r="AY277" s="548"/>
      <c r="AZ277" s="548"/>
      <c r="BA277" s="548"/>
      <c r="BB277" s="548"/>
      <c r="BC277" s="141"/>
      <c r="BD277" s="857" t="str">
        <f t="shared" si="108"/>
        <v/>
      </c>
      <c r="BE277" s="858"/>
      <c r="BF277" s="436">
        <f t="shared" si="111"/>
        <v>0</v>
      </c>
      <c r="BG277" s="436">
        <f t="shared" si="112"/>
        <v>0</v>
      </c>
      <c r="BH277" s="439">
        <f t="shared" si="113"/>
        <v>0</v>
      </c>
      <c r="BI277" s="449">
        <f t="shared" si="114"/>
        <v>0</v>
      </c>
    </row>
    <row r="278" spans="23:61" ht="15.75" x14ac:dyDescent="0.25">
      <c r="W278" s="398"/>
      <c r="X278" s="401">
        <v>20</v>
      </c>
      <c r="Y278" s="548"/>
      <c r="Z278" s="548"/>
      <c r="AA278" s="548"/>
      <c r="AB278" s="548"/>
      <c r="AC278" s="548"/>
      <c r="AD278" s="548"/>
      <c r="AE278" s="548"/>
      <c r="AF278" s="548"/>
      <c r="AG278" s="548"/>
      <c r="AH278" s="548"/>
      <c r="AI278" s="548"/>
      <c r="AJ278" s="548"/>
      <c r="AK278" s="548"/>
      <c r="AL278" s="548"/>
      <c r="AM278" s="548"/>
      <c r="AN278" s="548"/>
      <c r="AO278" s="548"/>
      <c r="AP278" s="548"/>
      <c r="AQ278" s="548"/>
      <c r="AR278" s="548"/>
      <c r="AS278" s="548"/>
      <c r="AT278" s="548"/>
      <c r="AU278" s="548"/>
      <c r="AV278" s="548"/>
      <c r="AW278" s="548"/>
      <c r="AX278" s="548"/>
      <c r="AY278" s="548"/>
      <c r="AZ278" s="548"/>
      <c r="BA278" s="548"/>
      <c r="BB278" s="548"/>
      <c r="BC278" s="141"/>
      <c r="BD278" s="857" t="str">
        <f t="shared" si="108"/>
        <v/>
      </c>
      <c r="BE278" s="858"/>
      <c r="BF278" s="436">
        <f t="shared" si="111"/>
        <v>0</v>
      </c>
      <c r="BG278" s="436">
        <f t="shared" si="112"/>
        <v>0</v>
      </c>
      <c r="BH278" s="439">
        <f t="shared" si="113"/>
        <v>0</v>
      </c>
      <c r="BI278" s="449">
        <f t="shared" si="114"/>
        <v>0</v>
      </c>
    </row>
    <row r="279" spans="23:61" ht="15.75" x14ac:dyDescent="0.25">
      <c r="W279" s="398"/>
      <c r="X279" s="401">
        <v>21</v>
      </c>
      <c r="Y279" s="548"/>
      <c r="Z279" s="548"/>
      <c r="AA279" s="548"/>
      <c r="AB279" s="548"/>
      <c r="AC279" s="548"/>
      <c r="AD279" s="548"/>
      <c r="AE279" s="548"/>
      <c r="AF279" s="548"/>
      <c r="AG279" s="548"/>
      <c r="AH279" s="548"/>
      <c r="AI279" s="548"/>
      <c r="AJ279" s="548"/>
      <c r="AK279" s="548"/>
      <c r="AL279" s="548"/>
      <c r="AM279" s="548"/>
      <c r="AN279" s="548"/>
      <c r="AO279" s="548"/>
      <c r="AP279" s="548"/>
      <c r="AQ279" s="548"/>
      <c r="AR279" s="548"/>
      <c r="AS279" s="548"/>
      <c r="AT279" s="548"/>
      <c r="AU279" s="548"/>
      <c r="AV279" s="548"/>
      <c r="AW279" s="548"/>
      <c r="AX279" s="548"/>
      <c r="AY279" s="548"/>
      <c r="AZ279" s="548"/>
      <c r="BA279" s="548"/>
      <c r="BB279" s="548"/>
      <c r="BC279" s="141"/>
      <c r="BD279" s="857" t="str">
        <f t="shared" si="108"/>
        <v/>
      </c>
      <c r="BE279" s="858"/>
      <c r="BF279" s="436">
        <f t="shared" si="111"/>
        <v>0</v>
      </c>
      <c r="BG279" s="436">
        <f t="shared" si="112"/>
        <v>0</v>
      </c>
      <c r="BH279" s="439">
        <f t="shared" si="113"/>
        <v>0</v>
      </c>
      <c r="BI279" s="449">
        <f t="shared" si="114"/>
        <v>0</v>
      </c>
    </row>
    <row r="280" spans="23:61" ht="15.75" x14ac:dyDescent="0.25">
      <c r="W280" s="398"/>
      <c r="X280" s="401">
        <v>22</v>
      </c>
      <c r="Y280" s="548"/>
      <c r="Z280" s="548"/>
      <c r="AA280" s="548"/>
      <c r="AB280" s="548"/>
      <c r="AC280" s="548"/>
      <c r="AD280" s="548"/>
      <c r="AE280" s="548"/>
      <c r="AF280" s="548"/>
      <c r="AG280" s="548"/>
      <c r="AH280" s="548"/>
      <c r="AI280" s="548"/>
      <c r="AJ280" s="548"/>
      <c r="AK280" s="548"/>
      <c r="AL280" s="548"/>
      <c r="AM280" s="548"/>
      <c r="AN280" s="548"/>
      <c r="AO280" s="548"/>
      <c r="AP280" s="548"/>
      <c r="AQ280" s="548"/>
      <c r="AR280" s="548"/>
      <c r="AS280" s="548"/>
      <c r="AT280" s="548"/>
      <c r="AU280" s="548"/>
      <c r="AV280" s="548"/>
      <c r="AW280" s="548"/>
      <c r="AX280" s="548"/>
      <c r="AY280" s="548"/>
      <c r="AZ280" s="548"/>
      <c r="BA280" s="548"/>
      <c r="BB280" s="548"/>
      <c r="BC280" s="141"/>
      <c r="BD280" s="857" t="str">
        <f t="shared" si="108"/>
        <v/>
      </c>
      <c r="BE280" s="858"/>
      <c r="BF280" s="436">
        <f t="shared" si="111"/>
        <v>0</v>
      </c>
      <c r="BG280" s="436">
        <f t="shared" si="112"/>
        <v>0</v>
      </c>
      <c r="BH280" s="439">
        <f t="shared" si="113"/>
        <v>0</v>
      </c>
      <c r="BI280" s="449">
        <f t="shared" si="114"/>
        <v>0</v>
      </c>
    </row>
    <row r="281" spans="23:61" ht="15.75" x14ac:dyDescent="0.25">
      <c r="W281" s="398"/>
      <c r="X281" s="401">
        <v>23</v>
      </c>
      <c r="Y281" s="548"/>
      <c r="Z281" s="548"/>
      <c r="AA281" s="548"/>
      <c r="AB281" s="548"/>
      <c r="AC281" s="548"/>
      <c r="AD281" s="548"/>
      <c r="AE281" s="548"/>
      <c r="AF281" s="548"/>
      <c r="AG281" s="548"/>
      <c r="AH281" s="548"/>
      <c r="AI281" s="548"/>
      <c r="AJ281" s="548"/>
      <c r="AK281" s="548"/>
      <c r="AL281" s="548"/>
      <c r="AM281" s="548"/>
      <c r="AN281" s="548"/>
      <c r="AO281" s="548"/>
      <c r="AP281" s="548"/>
      <c r="AQ281" s="548"/>
      <c r="AR281" s="548"/>
      <c r="AS281" s="548"/>
      <c r="AT281" s="548"/>
      <c r="AU281" s="548"/>
      <c r="AV281" s="548"/>
      <c r="AW281" s="548"/>
      <c r="AX281" s="548"/>
      <c r="AY281" s="548"/>
      <c r="AZ281" s="548"/>
      <c r="BA281" s="548"/>
      <c r="BB281" s="548"/>
      <c r="BC281" s="141"/>
      <c r="BD281" s="857" t="str">
        <f t="shared" si="108"/>
        <v/>
      </c>
      <c r="BE281" s="858"/>
      <c r="BF281" s="436">
        <f t="shared" si="111"/>
        <v>0</v>
      </c>
      <c r="BG281" s="436">
        <f t="shared" si="112"/>
        <v>0</v>
      </c>
      <c r="BH281" s="439">
        <f t="shared" si="113"/>
        <v>0</v>
      </c>
      <c r="BI281" s="449">
        <f t="shared" si="114"/>
        <v>0</v>
      </c>
    </row>
    <row r="282" spans="23:61" ht="15.75" x14ac:dyDescent="0.25">
      <c r="W282" s="398"/>
      <c r="X282" s="402">
        <v>24</v>
      </c>
      <c r="Y282" s="549"/>
      <c r="Z282" s="549"/>
      <c r="AA282" s="549"/>
      <c r="AB282" s="549"/>
      <c r="AC282" s="549"/>
      <c r="AD282" s="549"/>
      <c r="AE282" s="549"/>
      <c r="AF282" s="549"/>
      <c r="AG282" s="549"/>
      <c r="AH282" s="549"/>
      <c r="AI282" s="549"/>
      <c r="AJ282" s="549"/>
      <c r="AK282" s="549"/>
      <c r="AL282" s="549"/>
      <c r="AM282" s="549"/>
      <c r="AN282" s="549"/>
      <c r="AO282" s="549"/>
      <c r="AP282" s="549"/>
      <c r="AQ282" s="549"/>
      <c r="AR282" s="549"/>
      <c r="AS282" s="549"/>
      <c r="AT282" s="549"/>
      <c r="AU282" s="549"/>
      <c r="AV282" s="549"/>
      <c r="AW282" s="549"/>
      <c r="AX282" s="549"/>
      <c r="AY282" s="549"/>
      <c r="AZ282" s="549"/>
      <c r="BA282" s="549"/>
      <c r="BB282" s="549"/>
      <c r="BC282" s="141"/>
      <c r="BD282" s="861" t="str">
        <f t="shared" si="108"/>
        <v/>
      </c>
      <c r="BE282" s="862"/>
      <c r="BF282" s="437">
        <f>SUM($Y282:$BC282)</f>
        <v>0</v>
      </c>
      <c r="BG282" s="437">
        <v>0</v>
      </c>
      <c r="BH282" s="440">
        <f t="shared" ref="BH282" si="115">IFERROR(SUM(Y282:BC282)/COUNT(Y282:BC282),0)</f>
        <v>0</v>
      </c>
      <c r="BI282" s="450">
        <v>0</v>
      </c>
    </row>
    <row r="283" spans="23:61" ht="15.75" x14ac:dyDescent="0.25">
      <c r="W283" s="398"/>
      <c r="X283" s="403"/>
      <c r="Y283" s="141"/>
      <c r="Z283" s="141"/>
      <c r="AA283" s="141"/>
      <c r="AB283" s="141"/>
      <c r="AC283" s="141"/>
      <c r="AD283" s="141"/>
      <c r="AE283" s="141"/>
      <c r="AF283" s="141"/>
      <c r="AG283" s="141"/>
      <c r="AH283" s="141"/>
      <c r="AI283" s="141"/>
      <c r="AJ283" s="141"/>
      <c r="AK283" s="141"/>
      <c r="AL283" s="141"/>
      <c r="AM283" s="141"/>
      <c r="AN283" s="141"/>
      <c r="AO283" s="302"/>
      <c r="AP283" s="302"/>
      <c r="AQ283" s="302"/>
      <c r="AR283" s="302"/>
      <c r="AS283" s="302"/>
      <c r="AT283" s="302"/>
      <c r="AU283" s="302"/>
      <c r="AV283" s="302"/>
      <c r="AW283" s="302"/>
      <c r="AX283" s="302"/>
      <c r="AY283" s="302"/>
      <c r="AZ283" s="302"/>
      <c r="BA283" s="302"/>
      <c r="BB283" s="302"/>
      <c r="BC283" s="141"/>
      <c r="BD283" s="302"/>
      <c r="BE283" s="302"/>
      <c r="BF283" s="437">
        <f>SUM(BF259:BF282)</f>
        <v>0</v>
      </c>
      <c r="BG283" s="437">
        <f>SUM(BG266:BG281)</f>
        <v>0</v>
      </c>
      <c r="BH283" s="442"/>
      <c r="BI283" s="452"/>
    </row>
    <row r="284" spans="23:61" ht="15.75" x14ac:dyDescent="0.25">
      <c r="W284" s="404"/>
      <c r="X284" s="405"/>
      <c r="Y284" s="406"/>
      <c r="Z284" s="406"/>
      <c r="AA284" s="406"/>
      <c r="AB284" s="406"/>
      <c r="AC284" s="406"/>
      <c r="AD284" s="406"/>
      <c r="AE284" s="406"/>
      <c r="AF284" s="406"/>
      <c r="AG284" s="406"/>
      <c r="AH284" s="406"/>
      <c r="AI284" s="406"/>
      <c r="AJ284" s="406"/>
      <c r="AK284" s="406"/>
      <c r="AL284" s="406"/>
      <c r="AM284" s="406"/>
      <c r="AN284" s="406"/>
      <c r="AO284" s="406"/>
      <c r="AP284" s="406"/>
      <c r="AQ284" s="406"/>
      <c r="AR284" s="406"/>
      <c r="AS284" s="406"/>
      <c r="AT284" s="406"/>
      <c r="AU284" s="406"/>
      <c r="AV284" s="406"/>
      <c r="AW284" s="406"/>
      <c r="AX284" s="406"/>
      <c r="AY284" s="406"/>
      <c r="AZ284" s="406"/>
      <c r="BA284" s="406"/>
      <c r="BB284" s="406"/>
      <c r="BC284" s="406"/>
      <c r="BD284" s="406"/>
      <c r="BE284" s="406"/>
      <c r="BF284" s="455"/>
      <c r="BG284" s="343"/>
      <c r="BH284" s="343"/>
      <c r="BI284" s="456"/>
    </row>
    <row r="285" spans="23:61" ht="15.75" x14ac:dyDescent="0.25">
      <c r="W285" s="457"/>
      <c r="X285" s="410"/>
      <c r="Y285" s="410"/>
      <c r="Z285" s="410"/>
      <c r="AA285" s="410"/>
      <c r="AB285" s="410"/>
      <c r="AC285" s="410"/>
      <c r="AD285" s="410"/>
      <c r="AE285" s="410"/>
      <c r="AF285" s="410"/>
      <c r="AG285" s="410"/>
      <c r="AH285" s="410"/>
      <c r="AI285" s="410"/>
      <c r="AJ285" s="410"/>
      <c r="AK285" s="410"/>
      <c r="AL285" s="410"/>
      <c r="AM285" s="410"/>
      <c r="AN285" s="410"/>
      <c r="AO285" s="410"/>
      <c r="AP285" s="410"/>
      <c r="AQ285" s="410"/>
      <c r="AR285" s="410"/>
      <c r="AS285" s="410"/>
      <c r="AT285" s="410"/>
      <c r="AU285" s="410"/>
      <c r="AV285" s="410"/>
      <c r="AW285" s="410"/>
      <c r="AX285" s="410"/>
      <c r="AY285" s="410"/>
      <c r="AZ285" s="410"/>
      <c r="BA285" s="410"/>
      <c r="BB285" s="410"/>
      <c r="BC285" s="410"/>
      <c r="BD285" s="411"/>
      <c r="BE285" s="411"/>
      <c r="BF285" s="302"/>
      <c r="BG285" s="302"/>
      <c r="BH285" s="302"/>
      <c r="BI285" s="395"/>
    </row>
    <row r="286" spans="23:61" ht="15.75" x14ac:dyDescent="0.25">
      <c r="W286" s="398" t="s">
        <v>230</v>
      </c>
      <c r="X286" s="141"/>
      <c r="Y286" s="141"/>
      <c r="Z286" s="141"/>
      <c r="AA286" s="141"/>
      <c r="AB286" s="141"/>
      <c r="AC286" s="141"/>
      <c r="AD286" s="141"/>
      <c r="AE286" s="141"/>
      <c r="AF286" s="141"/>
      <c r="AG286" s="141"/>
      <c r="AH286" s="141"/>
      <c r="AI286" s="141"/>
      <c r="AJ286" s="141"/>
      <c r="AK286" s="141"/>
      <c r="AL286" s="141"/>
      <c r="AM286" s="141"/>
      <c r="AN286" s="141"/>
      <c r="AO286" s="141"/>
      <c r="AP286" s="141"/>
      <c r="AQ286" s="141"/>
      <c r="AR286" s="141"/>
      <c r="AS286" s="141"/>
      <c r="AT286" s="141"/>
      <c r="AU286" s="141"/>
      <c r="AV286" s="141"/>
      <c r="AW286" s="141"/>
      <c r="AX286" s="141"/>
      <c r="AY286" s="141"/>
      <c r="AZ286" s="141"/>
      <c r="BA286" s="141"/>
      <c r="BB286" s="141"/>
      <c r="BC286" s="141"/>
      <c r="BD286" s="302"/>
      <c r="BE286" s="302"/>
      <c r="BF286" s="302"/>
      <c r="BG286" s="302"/>
      <c r="BH286" s="302"/>
      <c r="BI286" s="395"/>
    </row>
    <row r="287" spans="23:61" ht="15.75" x14ac:dyDescent="0.25">
      <c r="W287" s="398"/>
      <c r="X287" s="141"/>
      <c r="Y287" s="141"/>
      <c r="Z287" s="141"/>
      <c r="AA287" s="141"/>
      <c r="AB287" s="141"/>
      <c r="AC287" s="141"/>
      <c r="AD287" s="141"/>
      <c r="AE287" s="141"/>
      <c r="AF287" s="141"/>
      <c r="AG287" s="141"/>
      <c r="AH287" s="141"/>
      <c r="AI287" s="141"/>
      <c r="AJ287" s="141"/>
      <c r="AK287" s="141"/>
      <c r="AL287" s="141"/>
      <c r="AM287" s="141"/>
      <c r="AN287" s="141"/>
      <c r="AO287" s="141"/>
      <c r="AP287" s="141"/>
      <c r="AQ287" s="141"/>
      <c r="AR287" s="141"/>
      <c r="AS287" s="141"/>
      <c r="AT287" s="141"/>
      <c r="AU287" s="141"/>
      <c r="AV287" s="141"/>
      <c r="AW287" s="141"/>
      <c r="AX287" s="141"/>
      <c r="AY287" s="141"/>
      <c r="AZ287" s="141"/>
      <c r="BA287" s="141"/>
      <c r="BB287" s="141"/>
      <c r="BC287" s="141"/>
      <c r="BD287" s="302"/>
      <c r="BE287" s="302"/>
      <c r="BF287" s="445"/>
      <c r="BG287" s="302"/>
      <c r="BH287" s="302"/>
      <c r="BI287" s="395"/>
    </row>
    <row r="288" spans="23:61" ht="15.75" x14ac:dyDescent="0.25">
      <c r="W288" s="398"/>
      <c r="X288" s="399" t="s">
        <v>57</v>
      </c>
      <c r="Y288" s="400">
        <v>1</v>
      </c>
      <c r="Z288" s="400">
        <v>2</v>
      </c>
      <c r="AA288" s="400">
        <v>3</v>
      </c>
      <c r="AB288" s="400">
        <v>4</v>
      </c>
      <c r="AC288" s="400">
        <v>5</v>
      </c>
      <c r="AD288" s="400">
        <v>6</v>
      </c>
      <c r="AE288" s="400">
        <v>7</v>
      </c>
      <c r="AF288" s="400">
        <v>8</v>
      </c>
      <c r="AG288" s="400">
        <v>9</v>
      </c>
      <c r="AH288" s="400">
        <v>10</v>
      </c>
      <c r="AI288" s="400">
        <v>11</v>
      </c>
      <c r="AJ288" s="400">
        <v>12</v>
      </c>
      <c r="AK288" s="400">
        <v>13</v>
      </c>
      <c r="AL288" s="400">
        <v>14</v>
      </c>
      <c r="AM288" s="400">
        <v>15</v>
      </c>
      <c r="AN288" s="400">
        <v>16</v>
      </c>
      <c r="AO288" s="400">
        <v>17</v>
      </c>
      <c r="AP288" s="400">
        <v>18</v>
      </c>
      <c r="AQ288" s="400">
        <v>19</v>
      </c>
      <c r="AR288" s="400">
        <v>20</v>
      </c>
      <c r="AS288" s="400">
        <v>21</v>
      </c>
      <c r="AT288" s="400">
        <v>22</v>
      </c>
      <c r="AU288" s="400">
        <v>23</v>
      </c>
      <c r="AV288" s="400">
        <v>24</v>
      </c>
      <c r="AW288" s="400">
        <v>25</v>
      </c>
      <c r="AX288" s="400">
        <v>26</v>
      </c>
      <c r="AY288" s="400">
        <v>27</v>
      </c>
      <c r="AZ288" s="400">
        <v>28</v>
      </c>
      <c r="BA288" s="400">
        <v>29</v>
      </c>
      <c r="BB288" s="400">
        <v>30</v>
      </c>
      <c r="BC288" s="400">
        <v>31</v>
      </c>
      <c r="BD288" s="863" t="s">
        <v>215</v>
      </c>
      <c r="BE288" s="864"/>
      <c r="BF288" s="434" t="s">
        <v>250</v>
      </c>
      <c r="BG288" s="434" t="s">
        <v>251</v>
      </c>
      <c r="BH288" s="434" t="s">
        <v>250</v>
      </c>
      <c r="BI288" s="447" t="s">
        <v>251</v>
      </c>
    </row>
    <row r="289" spans="23:61" ht="15.75" x14ac:dyDescent="0.25">
      <c r="W289" s="398"/>
      <c r="X289" s="399"/>
      <c r="Y289" s="400" t="str">
        <f t="shared" ref="Y289:AE289" si="116">VLOOKUP(WEEKDAY(CONCATENATE("10","/",Y288,"/",$AE$6)),$BX$11:$BY$17,2,FALSE)</f>
        <v>Sun</v>
      </c>
      <c r="Z289" s="400" t="str">
        <f t="shared" si="116"/>
        <v>Mon</v>
      </c>
      <c r="AA289" s="400" t="str">
        <f t="shared" si="116"/>
        <v>Tues</v>
      </c>
      <c r="AB289" s="400" t="str">
        <f t="shared" si="116"/>
        <v>Wed</v>
      </c>
      <c r="AC289" s="400" t="str">
        <f t="shared" si="116"/>
        <v>Thur</v>
      </c>
      <c r="AD289" s="400" t="str">
        <f t="shared" si="116"/>
        <v>Fri</v>
      </c>
      <c r="AE289" s="400" t="str">
        <f t="shared" si="116"/>
        <v>Sat</v>
      </c>
      <c r="AF289" s="400" t="str">
        <f>Y289</f>
        <v>Sun</v>
      </c>
      <c r="AG289" s="400" t="str">
        <f t="shared" ref="AG289:BC289" si="117">Z289</f>
        <v>Mon</v>
      </c>
      <c r="AH289" s="400" t="str">
        <f t="shared" si="117"/>
        <v>Tues</v>
      </c>
      <c r="AI289" s="400" t="str">
        <f t="shared" si="117"/>
        <v>Wed</v>
      </c>
      <c r="AJ289" s="400" t="str">
        <f t="shared" si="117"/>
        <v>Thur</v>
      </c>
      <c r="AK289" s="400" t="str">
        <f t="shared" si="117"/>
        <v>Fri</v>
      </c>
      <c r="AL289" s="400" t="str">
        <f t="shared" si="117"/>
        <v>Sat</v>
      </c>
      <c r="AM289" s="400" t="str">
        <f t="shared" si="117"/>
        <v>Sun</v>
      </c>
      <c r="AN289" s="400" t="str">
        <f t="shared" si="117"/>
        <v>Mon</v>
      </c>
      <c r="AO289" s="400" t="str">
        <f t="shared" si="117"/>
        <v>Tues</v>
      </c>
      <c r="AP289" s="400" t="str">
        <f t="shared" si="117"/>
        <v>Wed</v>
      </c>
      <c r="AQ289" s="400" t="str">
        <f t="shared" si="117"/>
        <v>Thur</v>
      </c>
      <c r="AR289" s="400" t="str">
        <f t="shared" si="117"/>
        <v>Fri</v>
      </c>
      <c r="AS289" s="400" t="str">
        <f t="shared" si="117"/>
        <v>Sat</v>
      </c>
      <c r="AT289" s="400" t="str">
        <f t="shared" si="117"/>
        <v>Sun</v>
      </c>
      <c r="AU289" s="400" t="str">
        <f t="shared" si="117"/>
        <v>Mon</v>
      </c>
      <c r="AV289" s="400" t="str">
        <f t="shared" si="117"/>
        <v>Tues</v>
      </c>
      <c r="AW289" s="400" t="str">
        <f t="shared" si="117"/>
        <v>Wed</v>
      </c>
      <c r="AX289" s="400" t="str">
        <f t="shared" si="117"/>
        <v>Thur</v>
      </c>
      <c r="AY289" s="400" t="str">
        <f t="shared" si="117"/>
        <v>Fri</v>
      </c>
      <c r="AZ289" s="400" t="str">
        <f t="shared" si="117"/>
        <v>Sat</v>
      </c>
      <c r="BA289" s="400" t="str">
        <f t="shared" si="117"/>
        <v>Sun</v>
      </c>
      <c r="BB289" s="400" t="str">
        <f t="shared" si="117"/>
        <v>Mon</v>
      </c>
      <c r="BC289" s="400" t="str">
        <f t="shared" si="117"/>
        <v>Tues</v>
      </c>
      <c r="BD289" s="863" t="s">
        <v>221</v>
      </c>
      <c r="BE289" s="864"/>
      <c r="BF289" s="434" t="s">
        <v>244</v>
      </c>
      <c r="BG289" s="434" t="s">
        <v>244</v>
      </c>
      <c r="BH289" s="434" t="s">
        <v>221</v>
      </c>
      <c r="BI289" s="447" t="s">
        <v>221</v>
      </c>
    </row>
    <row r="290" spans="23:61" ht="15.75" x14ac:dyDescent="0.25">
      <c r="W290" s="398"/>
      <c r="X290" s="401">
        <v>1</v>
      </c>
      <c r="Y290" s="548"/>
      <c r="Z290" s="548"/>
      <c r="AA290" s="548"/>
      <c r="AB290" s="548"/>
      <c r="AC290" s="548"/>
      <c r="AD290" s="548"/>
      <c r="AE290" s="548"/>
      <c r="AF290" s="548"/>
      <c r="AG290" s="548"/>
      <c r="AH290" s="548"/>
      <c r="AI290" s="548"/>
      <c r="AJ290" s="548"/>
      <c r="AK290" s="548"/>
      <c r="AL290" s="548"/>
      <c r="AM290" s="548"/>
      <c r="AN290" s="548"/>
      <c r="AO290" s="548"/>
      <c r="AP290" s="548"/>
      <c r="AQ290" s="548"/>
      <c r="AR290" s="548"/>
      <c r="AS290" s="548"/>
      <c r="AT290" s="548"/>
      <c r="AU290" s="548"/>
      <c r="AV290" s="548"/>
      <c r="AW290" s="548"/>
      <c r="AX290" s="548"/>
      <c r="AY290" s="548"/>
      <c r="AZ290" s="548"/>
      <c r="BA290" s="548"/>
      <c r="BB290" s="548"/>
      <c r="BC290" s="548"/>
      <c r="BD290" s="857" t="str">
        <f>IFERROR(AVERAGE(Y290:BC290),"")</f>
        <v/>
      </c>
      <c r="BE290" s="858"/>
      <c r="BF290" s="435">
        <f>SUM($Y290:$BC290)</f>
        <v>0</v>
      </c>
      <c r="BG290" s="435">
        <v>0</v>
      </c>
      <c r="BH290" s="438">
        <f>IFERROR(SUM(Y290:BC290)/COUNT(Y290:BC290),0)</f>
        <v>0</v>
      </c>
      <c r="BI290" s="448">
        <v>0</v>
      </c>
    </row>
    <row r="291" spans="23:61" ht="15.75" x14ac:dyDescent="0.25">
      <c r="W291" s="398"/>
      <c r="X291" s="401">
        <v>2</v>
      </c>
      <c r="Y291" s="548"/>
      <c r="Z291" s="548"/>
      <c r="AA291" s="548"/>
      <c r="AB291" s="548"/>
      <c r="AC291" s="548"/>
      <c r="AD291" s="548"/>
      <c r="AE291" s="548"/>
      <c r="AF291" s="548"/>
      <c r="AG291" s="548"/>
      <c r="AH291" s="548"/>
      <c r="AI291" s="548"/>
      <c r="AJ291" s="548"/>
      <c r="AK291" s="548"/>
      <c r="AL291" s="548"/>
      <c r="AM291" s="548"/>
      <c r="AN291" s="548"/>
      <c r="AO291" s="548"/>
      <c r="AP291" s="548"/>
      <c r="AQ291" s="548"/>
      <c r="AR291" s="548"/>
      <c r="AS291" s="548"/>
      <c r="AT291" s="548"/>
      <c r="AU291" s="548"/>
      <c r="AV291" s="548"/>
      <c r="AW291" s="548"/>
      <c r="AX291" s="548"/>
      <c r="AY291" s="548"/>
      <c r="AZ291" s="548"/>
      <c r="BA291" s="548"/>
      <c r="BB291" s="548"/>
      <c r="BC291" s="548"/>
      <c r="BD291" s="857" t="str">
        <f t="shared" ref="BD291:BD302" si="118">IFERROR(AVERAGE(Y291:BC291),"")</f>
        <v/>
      </c>
      <c r="BE291" s="858"/>
      <c r="BF291" s="436">
        <f t="shared" ref="BF291:BF296" si="119">SUM($Y291:$BC291)</f>
        <v>0</v>
      </c>
      <c r="BG291" s="436">
        <v>0</v>
      </c>
      <c r="BH291" s="439">
        <f t="shared" ref="BH291:BH296" si="120">IFERROR(SUM(Y291:BC291)/COUNT(Y291:BC291),0)</f>
        <v>0</v>
      </c>
      <c r="BI291" s="449">
        <v>0</v>
      </c>
    </row>
    <row r="292" spans="23:61" ht="15.75" x14ac:dyDescent="0.25">
      <c r="W292" s="398"/>
      <c r="X292" s="401">
        <v>3</v>
      </c>
      <c r="Y292" s="548"/>
      <c r="Z292" s="548"/>
      <c r="AA292" s="548"/>
      <c r="AB292" s="548"/>
      <c r="AC292" s="548"/>
      <c r="AD292" s="548"/>
      <c r="AE292" s="548"/>
      <c r="AF292" s="548"/>
      <c r="AG292" s="548"/>
      <c r="AH292" s="548"/>
      <c r="AI292" s="548"/>
      <c r="AJ292" s="548"/>
      <c r="AK292" s="548"/>
      <c r="AL292" s="548"/>
      <c r="AM292" s="548"/>
      <c r="AN292" s="548"/>
      <c r="AO292" s="548"/>
      <c r="AP292" s="548"/>
      <c r="AQ292" s="548"/>
      <c r="AR292" s="548"/>
      <c r="AS292" s="548"/>
      <c r="AT292" s="548"/>
      <c r="AU292" s="548"/>
      <c r="AV292" s="548"/>
      <c r="AW292" s="548"/>
      <c r="AX292" s="548"/>
      <c r="AY292" s="548"/>
      <c r="AZ292" s="548"/>
      <c r="BA292" s="548"/>
      <c r="BB292" s="548"/>
      <c r="BC292" s="548"/>
      <c r="BD292" s="857" t="str">
        <f t="shared" si="118"/>
        <v/>
      </c>
      <c r="BE292" s="858"/>
      <c r="BF292" s="436">
        <f t="shared" si="119"/>
        <v>0</v>
      </c>
      <c r="BG292" s="436">
        <v>0</v>
      </c>
      <c r="BH292" s="439">
        <f t="shared" si="120"/>
        <v>0</v>
      </c>
      <c r="BI292" s="449">
        <v>0</v>
      </c>
    </row>
    <row r="293" spans="23:61" ht="15.75" x14ac:dyDescent="0.25">
      <c r="W293" s="398"/>
      <c r="X293" s="401">
        <v>4</v>
      </c>
      <c r="Y293" s="548"/>
      <c r="Z293" s="548"/>
      <c r="AA293" s="548"/>
      <c r="AB293" s="548"/>
      <c r="AC293" s="548"/>
      <c r="AD293" s="548"/>
      <c r="AE293" s="548"/>
      <c r="AF293" s="548"/>
      <c r="AG293" s="548"/>
      <c r="AH293" s="548"/>
      <c r="AI293" s="548"/>
      <c r="AJ293" s="548"/>
      <c r="AK293" s="548"/>
      <c r="AL293" s="548"/>
      <c r="AM293" s="548"/>
      <c r="AN293" s="548"/>
      <c r="AO293" s="548"/>
      <c r="AP293" s="548"/>
      <c r="AQ293" s="548"/>
      <c r="AR293" s="548"/>
      <c r="AS293" s="548"/>
      <c r="AT293" s="548"/>
      <c r="AU293" s="548"/>
      <c r="AV293" s="548"/>
      <c r="AW293" s="548"/>
      <c r="AX293" s="548"/>
      <c r="AY293" s="548"/>
      <c r="AZ293" s="548"/>
      <c r="BA293" s="548"/>
      <c r="BB293" s="548"/>
      <c r="BC293" s="548"/>
      <c r="BD293" s="857" t="str">
        <f t="shared" si="118"/>
        <v/>
      </c>
      <c r="BE293" s="858"/>
      <c r="BF293" s="436">
        <f t="shared" si="119"/>
        <v>0</v>
      </c>
      <c r="BG293" s="436">
        <v>0</v>
      </c>
      <c r="BH293" s="439">
        <f t="shared" si="120"/>
        <v>0</v>
      </c>
      <c r="BI293" s="449">
        <v>0</v>
      </c>
    </row>
    <row r="294" spans="23:61" ht="15.75" x14ac:dyDescent="0.25">
      <c r="W294" s="398"/>
      <c r="X294" s="401">
        <v>5</v>
      </c>
      <c r="Y294" s="548"/>
      <c r="Z294" s="548"/>
      <c r="AA294" s="548"/>
      <c r="AB294" s="548"/>
      <c r="AC294" s="548"/>
      <c r="AD294" s="548"/>
      <c r="AE294" s="548"/>
      <c r="AF294" s="548"/>
      <c r="AG294" s="548"/>
      <c r="AH294" s="548"/>
      <c r="AI294" s="548"/>
      <c r="AJ294" s="548"/>
      <c r="AK294" s="548"/>
      <c r="AL294" s="548"/>
      <c r="AM294" s="548"/>
      <c r="AN294" s="548"/>
      <c r="AO294" s="548"/>
      <c r="AP294" s="548"/>
      <c r="AQ294" s="548"/>
      <c r="AR294" s="548"/>
      <c r="AS294" s="548"/>
      <c r="AT294" s="548"/>
      <c r="AU294" s="548"/>
      <c r="AV294" s="548"/>
      <c r="AW294" s="548"/>
      <c r="AX294" s="548"/>
      <c r="AY294" s="548"/>
      <c r="AZ294" s="548"/>
      <c r="BA294" s="548"/>
      <c r="BB294" s="548"/>
      <c r="BC294" s="548"/>
      <c r="BD294" s="857" t="str">
        <f t="shared" si="118"/>
        <v/>
      </c>
      <c r="BE294" s="858"/>
      <c r="BF294" s="436">
        <f t="shared" si="119"/>
        <v>0</v>
      </c>
      <c r="BG294" s="436">
        <v>0</v>
      </c>
      <c r="BH294" s="439">
        <f t="shared" si="120"/>
        <v>0</v>
      </c>
      <c r="BI294" s="449">
        <v>0</v>
      </c>
    </row>
    <row r="295" spans="23:61" ht="15.75" x14ac:dyDescent="0.25">
      <c r="W295" s="398"/>
      <c r="X295" s="401">
        <v>6</v>
      </c>
      <c r="Y295" s="548"/>
      <c r="Z295" s="548"/>
      <c r="AA295" s="548"/>
      <c r="AB295" s="548"/>
      <c r="AC295" s="548"/>
      <c r="AD295" s="548"/>
      <c r="AE295" s="548"/>
      <c r="AF295" s="548"/>
      <c r="AG295" s="548"/>
      <c r="AH295" s="548"/>
      <c r="AI295" s="548"/>
      <c r="AJ295" s="548"/>
      <c r="AK295" s="548"/>
      <c r="AL295" s="548"/>
      <c r="AM295" s="548"/>
      <c r="AN295" s="548"/>
      <c r="AO295" s="548"/>
      <c r="AP295" s="548"/>
      <c r="AQ295" s="548"/>
      <c r="AR295" s="548"/>
      <c r="AS295" s="548"/>
      <c r="AT295" s="548"/>
      <c r="AU295" s="548"/>
      <c r="AV295" s="548"/>
      <c r="AW295" s="548"/>
      <c r="AX295" s="548"/>
      <c r="AY295" s="548"/>
      <c r="AZ295" s="548"/>
      <c r="BA295" s="548"/>
      <c r="BB295" s="548"/>
      <c r="BC295" s="548"/>
      <c r="BD295" s="857" t="str">
        <f t="shared" si="118"/>
        <v/>
      </c>
      <c r="BE295" s="858"/>
      <c r="BF295" s="436">
        <f t="shared" si="119"/>
        <v>0</v>
      </c>
      <c r="BG295" s="436">
        <v>0</v>
      </c>
      <c r="BH295" s="439">
        <f t="shared" si="120"/>
        <v>0</v>
      </c>
      <c r="BI295" s="449">
        <v>0</v>
      </c>
    </row>
    <row r="296" spans="23:61" ht="15.75" x14ac:dyDescent="0.25">
      <c r="W296" s="398"/>
      <c r="X296" s="401">
        <v>7</v>
      </c>
      <c r="Y296" s="548"/>
      <c r="Z296" s="548"/>
      <c r="AA296" s="548"/>
      <c r="AB296" s="548"/>
      <c r="AC296" s="548"/>
      <c r="AD296" s="548"/>
      <c r="AE296" s="548"/>
      <c r="AF296" s="548"/>
      <c r="AG296" s="548"/>
      <c r="AH296" s="548"/>
      <c r="AI296" s="548"/>
      <c r="AJ296" s="548"/>
      <c r="AK296" s="548"/>
      <c r="AL296" s="548"/>
      <c r="AM296" s="548"/>
      <c r="AN296" s="548"/>
      <c r="AO296" s="548"/>
      <c r="AP296" s="548"/>
      <c r="AQ296" s="548"/>
      <c r="AR296" s="548"/>
      <c r="AS296" s="548"/>
      <c r="AT296" s="548"/>
      <c r="AU296" s="548"/>
      <c r="AV296" s="548"/>
      <c r="AW296" s="548"/>
      <c r="AX296" s="548"/>
      <c r="AY296" s="548"/>
      <c r="AZ296" s="548"/>
      <c r="BA296" s="548"/>
      <c r="BB296" s="548"/>
      <c r="BC296" s="548"/>
      <c r="BD296" s="857" t="str">
        <f t="shared" si="118"/>
        <v/>
      </c>
      <c r="BE296" s="858"/>
      <c r="BF296" s="436">
        <f t="shared" si="119"/>
        <v>0</v>
      </c>
      <c r="BG296" s="436">
        <v>0</v>
      </c>
      <c r="BH296" s="439">
        <f t="shared" si="120"/>
        <v>0</v>
      </c>
      <c r="BI296" s="449">
        <v>0</v>
      </c>
    </row>
    <row r="297" spans="23:61" ht="15.75" x14ac:dyDescent="0.25">
      <c r="W297" s="398"/>
      <c r="X297" s="401">
        <v>8</v>
      </c>
      <c r="Y297" s="548"/>
      <c r="Z297" s="548"/>
      <c r="AA297" s="548"/>
      <c r="AB297" s="548"/>
      <c r="AC297" s="548"/>
      <c r="AD297" s="548"/>
      <c r="AE297" s="548"/>
      <c r="AF297" s="548"/>
      <c r="AG297" s="548"/>
      <c r="AH297" s="548"/>
      <c r="AI297" s="548"/>
      <c r="AJ297" s="548"/>
      <c r="AK297" s="548"/>
      <c r="AL297" s="548"/>
      <c r="AM297" s="548"/>
      <c r="AN297" s="548"/>
      <c r="AO297" s="548"/>
      <c r="AP297" s="548"/>
      <c r="AQ297" s="548"/>
      <c r="AR297" s="548"/>
      <c r="AS297" s="548"/>
      <c r="AT297" s="548"/>
      <c r="AU297" s="548"/>
      <c r="AV297" s="548"/>
      <c r="AW297" s="548"/>
      <c r="AX297" s="548"/>
      <c r="AY297" s="548"/>
      <c r="AZ297" s="548"/>
      <c r="BA297" s="548"/>
      <c r="BB297" s="548"/>
      <c r="BC297" s="548"/>
      <c r="BD297" s="857" t="str">
        <f t="shared" si="118"/>
        <v/>
      </c>
      <c r="BE297" s="858"/>
      <c r="BF297" s="436">
        <f t="shared" ref="BF297:BF312" si="121">(SUMIF($Y$289:$BC$289,"Sat",$Y297:$BC297)+SUMIF($Y$289:$BC$289,"Sun",$Y297:$BC297))</f>
        <v>0</v>
      </c>
      <c r="BG297" s="436">
        <f t="shared" ref="BG297:BG312" si="122">(SUM($Y297:$BC297)-(SUMIF($Y$289:$BC$289,"Sat",$Y297:$BC297)+SUMIF($Y$289:$BC$289,"Sun",$Y297:$BC297)))</f>
        <v>0</v>
      </c>
      <c r="BH297" s="439">
        <f t="shared" ref="BH297:BH312" si="123">(SUMIF($Y$289:$BC$289,"Sat",$Y297:$BC297)+SUMIF($Y$289:$BC$289,"Sun",$Y297:$BC297))/(COUNTIF($Y$289:$BC$289,"Sat")+COUNTIF($Y$289:$BC$289,"Sun"))</f>
        <v>0</v>
      </c>
      <c r="BI297" s="449">
        <f t="shared" ref="BI297:BI312" si="124">(SUM($Y297:$BC297)-(SUMIF($Y$289:$BC$289,"Sat",$Y297:$BC297)+SUMIF($Y$289:$BC$289,"Sun",$Y297:$BC297)))/(COUNT(Y297:BC297)-(COUNTIF($Y$289:$BC$289,"Sat")+COUNTIF($Y$289:$BC$289,"Sun")))</f>
        <v>0</v>
      </c>
    </row>
    <row r="298" spans="23:61" ht="15.75" x14ac:dyDescent="0.25">
      <c r="W298" s="398"/>
      <c r="X298" s="401">
        <v>9</v>
      </c>
      <c r="Y298" s="548"/>
      <c r="Z298" s="548"/>
      <c r="AA298" s="548"/>
      <c r="AB298" s="548"/>
      <c r="AC298" s="548"/>
      <c r="AD298" s="548"/>
      <c r="AE298" s="548"/>
      <c r="AF298" s="548"/>
      <c r="AG298" s="548"/>
      <c r="AH298" s="548"/>
      <c r="AI298" s="548"/>
      <c r="AJ298" s="548"/>
      <c r="AK298" s="548"/>
      <c r="AL298" s="548"/>
      <c r="AM298" s="548"/>
      <c r="AN298" s="548"/>
      <c r="AO298" s="548"/>
      <c r="AP298" s="548"/>
      <c r="AQ298" s="548"/>
      <c r="AR298" s="548"/>
      <c r="AS298" s="548"/>
      <c r="AT298" s="548"/>
      <c r="AU298" s="548"/>
      <c r="AV298" s="548"/>
      <c r="AW298" s="548"/>
      <c r="AX298" s="548"/>
      <c r="AY298" s="548"/>
      <c r="AZ298" s="548"/>
      <c r="BA298" s="548"/>
      <c r="BB298" s="548"/>
      <c r="BC298" s="548"/>
      <c r="BD298" s="857" t="str">
        <f t="shared" si="118"/>
        <v/>
      </c>
      <c r="BE298" s="858"/>
      <c r="BF298" s="436">
        <f t="shared" si="121"/>
        <v>0</v>
      </c>
      <c r="BG298" s="436">
        <f t="shared" si="122"/>
        <v>0</v>
      </c>
      <c r="BH298" s="439">
        <f t="shared" si="123"/>
        <v>0</v>
      </c>
      <c r="BI298" s="449">
        <f t="shared" si="124"/>
        <v>0</v>
      </c>
    </row>
    <row r="299" spans="23:61" ht="15.75" x14ac:dyDescent="0.25">
      <c r="W299" s="398"/>
      <c r="X299" s="401">
        <v>10</v>
      </c>
      <c r="Y299" s="548"/>
      <c r="Z299" s="548"/>
      <c r="AA299" s="548"/>
      <c r="AB299" s="548"/>
      <c r="AC299" s="548"/>
      <c r="AD299" s="548"/>
      <c r="AE299" s="548"/>
      <c r="AF299" s="548"/>
      <c r="AG299" s="548"/>
      <c r="AH299" s="548"/>
      <c r="AI299" s="548"/>
      <c r="AJ299" s="548"/>
      <c r="AK299" s="548"/>
      <c r="AL299" s="548"/>
      <c r="AM299" s="548"/>
      <c r="AN299" s="548"/>
      <c r="AO299" s="548"/>
      <c r="AP299" s="548"/>
      <c r="AQ299" s="548"/>
      <c r="AR299" s="548"/>
      <c r="AS299" s="548"/>
      <c r="AT299" s="548"/>
      <c r="AU299" s="548"/>
      <c r="AV299" s="548"/>
      <c r="AW299" s="548"/>
      <c r="AX299" s="548"/>
      <c r="AY299" s="548"/>
      <c r="AZ299" s="548"/>
      <c r="BA299" s="548"/>
      <c r="BB299" s="548"/>
      <c r="BC299" s="548"/>
      <c r="BD299" s="857" t="str">
        <f t="shared" si="118"/>
        <v/>
      </c>
      <c r="BE299" s="858"/>
      <c r="BF299" s="436">
        <f t="shared" si="121"/>
        <v>0</v>
      </c>
      <c r="BG299" s="436">
        <f t="shared" si="122"/>
        <v>0</v>
      </c>
      <c r="BH299" s="439">
        <f t="shared" si="123"/>
        <v>0</v>
      </c>
      <c r="BI299" s="449">
        <f t="shared" si="124"/>
        <v>0</v>
      </c>
    </row>
    <row r="300" spans="23:61" ht="15.75" x14ac:dyDescent="0.25">
      <c r="W300" s="398"/>
      <c r="X300" s="401">
        <v>11</v>
      </c>
      <c r="Y300" s="548"/>
      <c r="Z300" s="548"/>
      <c r="AA300" s="548"/>
      <c r="AB300" s="548"/>
      <c r="AC300" s="548"/>
      <c r="AD300" s="548"/>
      <c r="AE300" s="548"/>
      <c r="AF300" s="548"/>
      <c r="AG300" s="548"/>
      <c r="AH300" s="548"/>
      <c r="AI300" s="548"/>
      <c r="AJ300" s="548"/>
      <c r="AK300" s="548"/>
      <c r="AL300" s="548"/>
      <c r="AM300" s="548"/>
      <c r="AN300" s="548"/>
      <c r="AO300" s="548"/>
      <c r="AP300" s="548"/>
      <c r="AQ300" s="548"/>
      <c r="AR300" s="548"/>
      <c r="AS300" s="548"/>
      <c r="AT300" s="548"/>
      <c r="AU300" s="548"/>
      <c r="AV300" s="548"/>
      <c r="AW300" s="548"/>
      <c r="AX300" s="548"/>
      <c r="AY300" s="548"/>
      <c r="AZ300" s="548"/>
      <c r="BA300" s="548"/>
      <c r="BB300" s="548"/>
      <c r="BC300" s="548"/>
      <c r="BD300" s="857" t="str">
        <f t="shared" si="118"/>
        <v/>
      </c>
      <c r="BE300" s="858"/>
      <c r="BF300" s="436">
        <f t="shared" si="121"/>
        <v>0</v>
      </c>
      <c r="BG300" s="436">
        <f t="shared" si="122"/>
        <v>0</v>
      </c>
      <c r="BH300" s="439">
        <f t="shared" si="123"/>
        <v>0</v>
      </c>
      <c r="BI300" s="449">
        <f t="shared" si="124"/>
        <v>0</v>
      </c>
    </row>
    <row r="301" spans="23:61" ht="15.75" x14ac:dyDescent="0.25">
      <c r="W301" s="398"/>
      <c r="X301" s="401">
        <v>12</v>
      </c>
      <c r="Y301" s="548"/>
      <c r="Z301" s="548"/>
      <c r="AA301" s="548"/>
      <c r="AB301" s="548"/>
      <c r="AC301" s="548"/>
      <c r="AD301" s="548"/>
      <c r="AE301" s="548"/>
      <c r="AF301" s="548"/>
      <c r="AG301" s="548"/>
      <c r="AH301" s="548"/>
      <c r="AI301" s="548"/>
      <c r="AJ301" s="548"/>
      <c r="AK301" s="548"/>
      <c r="AL301" s="548"/>
      <c r="AM301" s="548"/>
      <c r="AN301" s="548"/>
      <c r="AO301" s="548"/>
      <c r="AP301" s="548"/>
      <c r="AQ301" s="548"/>
      <c r="AR301" s="548"/>
      <c r="AS301" s="548"/>
      <c r="AT301" s="548"/>
      <c r="AU301" s="548"/>
      <c r="AV301" s="548"/>
      <c r="AW301" s="548"/>
      <c r="AX301" s="548"/>
      <c r="AY301" s="548"/>
      <c r="AZ301" s="548"/>
      <c r="BA301" s="548"/>
      <c r="BB301" s="548"/>
      <c r="BC301" s="548"/>
      <c r="BD301" s="857" t="str">
        <f t="shared" si="118"/>
        <v/>
      </c>
      <c r="BE301" s="858"/>
      <c r="BF301" s="436">
        <f t="shared" si="121"/>
        <v>0</v>
      </c>
      <c r="BG301" s="436">
        <f t="shared" si="122"/>
        <v>0</v>
      </c>
      <c r="BH301" s="439">
        <f t="shared" si="123"/>
        <v>0</v>
      </c>
      <c r="BI301" s="449">
        <f t="shared" si="124"/>
        <v>0</v>
      </c>
    </row>
    <row r="302" spans="23:61" ht="15.75" x14ac:dyDescent="0.25">
      <c r="W302" s="398"/>
      <c r="X302" s="401">
        <v>13</v>
      </c>
      <c r="Y302" s="548"/>
      <c r="Z302" s="548"/>
      <c r="AA302" s="548"/>
      <c r="AB302" s="548"/>
      <c r="AC302" s="548"/>
      <c r="AD302" s="548"/>
      <c r="AE302" s="548"/>
      <c r="AF302" s="548"/>
      <c r="AG302" s="548"/>
      <c r="AH302" s="548"/>
      <c r="AI302" s="548"/>
      <c r="AJ302" s="548"/>
      <c r="AK302" s="548"/>
      <c r="AL302" s="548"/>
      <c r="AM302" s="548"/>
      <c r="AN302" s="548"/>
      <c r="AO302" s="548"/>
      <c r="AP302" s="548"/>
      <c r="AQ302" s="548"/>
      <c r="AR302" s="548"/>
      <c r="AS302" s="548"/>
      <c r="AT302" s="548"/>
      <c r="AU302" s="548"/>
      <c r="AV302" s="548"/>
      <c r="AW302" s="548"/>
      <c r="AX302" s="548"/>
      <c r="AY302" s="548"/>
      <c r="AZ302" s="548"/>
      <c r="BA302" s="548"/>
      <c r="BB302" s="548"/>
      <c r="BC302" s="548"/>
      <c r="BD302" s="857" t="str">
        <f t="shared" si="118"/>
        <v/>
      </c>
      <c r="BE302" s="858"/>
      <c r="BF302" s="436">
        <f t="shared" si="121"/>
        <v>0</v>
      </c>
      <c r="BG302" s="436">
        <f t="shared" si="122"/>
        <v>0</v>
      </c>
      <c r="BH302" s="439">
        <f t="shared" si="123"/>
        <v>0</v>
      </c>
      <c r="BI302" s="449">
        <f t="shared" si="124"/>
        <v>0</v>
      </c>
    </row>
    <row r="303" spans="23:61" ht="15.75" x14ac:dyDescent="0.25">
      <c r="W303" s="398"/>
      <c r="X303" s="401">
        <v>14</v>
      </c>
      <c r="Y303" s="548"/>
      <c r="Z303" s="548"/>
      <c r="AA303" s="548"/>
      <c r="AB303" s="548"/>
      <c r="AC303" s="548"/>
      <c r="AD303" s="548"/>
      <c r="AE303" s="548"/>
      <c r="AF303" s="548"/>
      <c r="AG303" s="548"/>
      <c r="AH303" s="548"/>
      <c r="AI303" s="548"/>
      <c r="AJ303" s="548"/>
      <c r="AK303" s="548"/>
      <c r="AL303" s="548"/>
      <c r="AM303" s="548"/>
      <c r="AN303" s="548"/>
      <c r="AO303" s="548"/>
      <c r="AP303" s="548"/>
      <c r="AQ303" s="548"/>
      <c r="AR303" s="548"/>
      <c r="AS303" s="548"/>
      <c r="AT303" s="548"/>
      <c r="AU303" s="548"/>
      <c r="AV303" s="548"/>
      <c r="AW303" s="548"/>
      <c r="AX303" s="548"/>
      <c r="AY303" s="548"/>
      <c r="AZ303" s="548"/>
      <c r="BA303" s="548"/>
      <c r="BB303" s="548"/>
      <c r="BC303" s="548"/>
      <c r="BD303" s="857" t="str">
        <f>IFERROR(AVERAGE(Y303:BC303),"")</f>
        <v/>
      </c>
      <c r="BE303" s="858"/>
      <c r="BF303" s="436">
        <f t="shared" si="121"/>
        <v>0</v>
      </c>
      <c r="BG303" s="436">
        <f t="shared" si="122"/>
        <v>0</v>
      </c>
      <c r="BH303" s="439">
        <f t="shared" si="123"/>
        <v>0</v>
      </c>
      <c r="BI303" s="449">
        <f t="shared" si="124"/>
        <v>0</v>
      </c>
    </row>
    <row r="304" spans="23:61" ht="15.75" x14ac:dyDescent="0.25">
      <c r="W304" s="398"/>
      <c r="X304" s="401">
        <v>15</v>
      </c>
      <c r="Y304" s="548"/>
      <c r="Z304" s="548"/>
      <c r="AA304" s="548"/>
      <c r="AB304" s="548"/>
      <c r="AC304" s="548"/>
      <c r="AD304" s="548"/>
      <c r="AE304" s="548"/>
      <c r="AF304" s="548"/>
      <c r="AG304" s="548"/>
      <c r="AH304" s="548"/>
      <c r="AI304" s="548"/>
      <c r="AJ304" s="548"/>
      <c r="AK304" s="548"/>
      <c r="AL304" s="548"/>
      <c r="AM304" s="548"/>
      <c r="AN304" s="548"/>
      <c r="AO304" s="548"/>
      <c r="AP304" s="548"/>
      <c r="AQ304" s="548"/>
      <c r="AR304" s="548"/>
      <c r="AS304" s="548"/>
      <c r="AT304" s="548"/>
      <c r="AU304" s="548"/>
      <c r="AV304" s="548"/>
      <c r="AW304" s="548"/>
      <c r="AX304" s="548"/>
      <c r="AY304" s="548"/>
      <c r="AZ304" s="548"/>
      <c r="BA304" s="548"/>
      <c r="BB304" s="548"/>
      <c r="BC304" s="548"/>
      <c r="BD304" s="857" t="str">
        <f t="shared" ref="BD304:BD313" si="125">IFERROR(AVERAGE(Y304:BC304),"")</f>
        <v/>
      </c>
      <c r="BE304" s="858"/>
      <c r="BF304" s="436">
        <f t="shared" si="121"/>
        <v>0</v>
      </c>
      <c r="BG304" s="436">
        <f t="shared" si="122"/>
        <v>0</v>
      </c>
      <c r="BH304" s="439">
        <f t="shared" si="123"/>
        <v>0</v>
      </c>
      <c r="BI304" s="449">
        <f t="shared" si="124"/>
        <v>0</v>
      </c>
    </row>
    <row r="305" spans="23:61" ht="15.75" x14ac:dyDescent="0.25">
      <c r="W305" s="398"/>
      <c r="X305" s="401">
        <v>16</v>
      </c>
      <c r="Y305" s="548"/>
      <c r="Z305" s="548"/>
      <c r="AA305" s="548"/>
      <c r="AB305" s="548"/>
      <c r="AC305" s="548"/>
      <c r="AD305" s="548"/>
      <c r="AE305" s="548"/>
      <c r="AF305" s="548"/>
      <c r="AG305" s="548"/>
      <c r="AH305" s="548"/>
      <c r="AI305" s="548"/>
      <c r="AJ305" s="548"/>
      <c r="AK305" s="548"/>
      <c r="AL305" s="548"/>
      <c r="AM305" s="548"/>
      <c r="AN305" s="548"/>
      <c r="AO305" s="548"/>
      <c r="AP305" s="548"/>
      <c r="AQ305" s="548"/>
      <c r="AR305" s="548"/>
      <c r="AS305" s="548"/>
      <c r="AT305" s="548"/>
      <c r="AU305" s="548"/>
      <c r="AV305" s="548"/>
      <c r="AW305" s="548"/>
      <c r="AX305" s="548"/>
      <c r="AY305" s="548"/>
      <c r="AZ305" s="548"/>
      <c r="BA305" s="548"/>
      <c r="BB305" s="548"/>
      <c r="BC305" s="548"/>
      <c r="BD305" s="857" t="str">
        <f t="shared" si="125"/>
        <v/>
      </c>
      <c r="BE305" s="858"/>
      <c r="BF305" s="436">
        <f t="shared" si="121"/>
        <v>0</v>
      </c>
      <c r="BG305" s="436">
        <f t="shared" si="122"/>
        <v>0</v>
      </c>
      <c r="BH305" s="439">
        <f t="shared" si="123"/>
        <v>0</v>
      </c>
      <c r="BI305" s="449">
        <f t="shared" si="124"/>
        <v>0</v>
      </c>
    </row>
    <row r="306" spans="23:61" ht="15.75" x14ac:dyDescent="0.25">
      <c r="W306" s="398"/>
      <c r="X306" s="401">
        <v>17</v>
      </c>
      <c r="Y306" s="548"/>
      <c r="Z306" s="548"/>
      <c r="AA306" s="548"/>
      <c r="AB306" s="548"/>
      <c r="AC306" s="548"/>
      <c r="AD306" s="548"/>
      <c r="AE306" s="548"/>
      <c r="AF306" s="548"/>
      <c r="AG306" s="548"/>
      <c r="AH306" s="548"/>
      <c r="AI306" s="548"/>
      <c r="AJ306" s="548"/>
      <c r="AK306" s="548"/>
      <c r="AL306" s="548"/>
      <c r="AM306" s="548"/>
      <c r="AN306" s="548"/>
      <c r="AO306" s="548"/>
      <c r="AP306" s="548"/>
      <c r="AQ306" s="548"/>
      <c r="AR306" s="548"/>
      <c r="AS306" s="548"/>
      <c r="AT306" s="548"/>
      <c r="AU306" s="548"/>
      <c r="AV306" s="548"/>
      <c r="AW306" s="548"/>
      <c r="AX306" s="548"/>
      <c r="AY306" s="548"/>
      <c r="AZ306" s="548"/>
      <c r="BA306" s="548"/>
      <c r="BB306" s="548"/>
      <c r="BC306" s="548"/>
      <c r="BD306" s="857" t="str">
        <f t="shared" si="125"/>
        <v/>
      </c>
      <c r="BE306" s="858"/>
      <c r="BF306" s="436">
        <f t="shared" si="121"/>
        <v>0</v>
      </c>
      <c r="BG306" s="436">
        <f t="shared" si="122"/>
        <v>0</v>
      </c>
      <c r="BH306" s="439">
        <f t="shared" si="123"/>
        <v>0</v>
      </c>
      <c r="BI306" s="449">
        <f t="shared" si="124"/>
        <v>0</v>
      </c>
    </row>
    <row r="307" spans="23:61" ht="15.75" x14ac:dyDescent="0.25">
      <c r="W307" s="398"/>
      <c r="X307" s="401">
        <v>18</v>
      </c>
      <c r="Y307" s="548"/>
      <c r="Z307" s="548"/>
      <c r="AA307" s="548"/>
      <c r="AB307" s="548"/>
      <c r="AC307" s="548"/>
      <c r="AD307" s="548"/>
      <c r="AE307" s="548"/>
      <c r="AF307" s="548"/>
      <c r="AG307" s="548"/>
      <c r="AH307" s="548"/>
      <c r="AI307" s="548"/>
      <c r="AJ307" s="548"/>
      <c r="AK307" s="548"/>
      <c r="AL307" s="548"/>
      <c r="AM307" s="548"/>
      <c r="AN307" s="548"/>
      <c r="AO307" s="548"/>
      <c r="AP307" s="548"/>
      <c r="AQ307" s="548"/>
      <c r="AR307" s="548"/>
      <c r="AS307" s="548"/>
      <c r="AT307" s="548"/>
      <c r="AU307" s="548"/>
      <c r="AV307" s="548"/>
      <c r="AW307" s="548"/>
      <c r="AX307" s="548"/>
      <c r="AY307" s="548"/>
      <c r="AZ307" s="548"/>
      <c r="BA307" s="548"/>
      <c r="BB307" s="548"/>
      <c r="BC307" s="548"/>
      <c r="BD307" s="857" t="str">
        <f t="shared" si="125"/>
        <v/>
      </c>
      <c r="BE307" s="858"/>
      <c r="BF307" s="436">
        <f t="shared" si="121"/>
        <v>0</v>
      </c>
      <c r="BG307" s="436">
        <f t="shared" si="122"/>
        <v>0</v>
      </c>
      <c r="BH307" s="439">
        <f t="shared" si="123"/>
        <v>0</v>
      </c>
      <c r="BI307" s="449">
        <f t="shared" si="124"/>
        <v>0</v>
      </c>
    </row>
    <row r="308" spans="23:61" ht="15.75" x14ac:dyDescent="0.25">
      <c r="W308" s="398"/>
      <c r="X308" s="401">
        <v>19</v>
      </c>
      <c r="Y308" s="548"/>
      <c r="Z308" s="548"/>
      <c r="AA308" s="548"/>
      <c r="AB308" s="548"/>
      <c r="AC308" s="548"/>
      <c r="AD308" s="548"/>
      <c r="AE308" s="548"/>
      <c r="AF308" s="548"/>
      <c r="AG308" s="548"/>
      <c r="AH308" s="548"/>
      <c r="AI308" s="548"/>
      <c r="AJ308" s="548"/>
      <c r="AK308" s="548"/>
      <c r="AL308" s="548"/>
      <c r="AM308" s="548"/>
      <c r="AN308" s="548"/>
      <c r="AO308" s="548"/>
      <c r="AP308" s="548"/>
      <c r="AQ308" s="548"/>
      <c r="AR308" s="548"/>
      <c r="AS308" s="548"/>
      <c r="AT308" s="548"/>
      <c r="AU308" s="548"/>
      <c r="AV308" s="548"/>
      <c r="AW308" s="548"/>
      <c r="AX308" s="548"/>
      <c r="AY308" s="548"/>
      <c r="AZ308" s="548"/>
      <c r="BA308" s="548"/>
      <c r="BB308" s="548"/>
      <c r="BC308" s="548"/>
      <c r="BD308" s="857" t="str">
        <f t="shared" si="125"/>
        <v/>
      </c>
      <c r="BE308" s="858"/>
      <c r="BF308" s="436">
        <f t="shared" si="121"/>
        <v>0</v>
      </c>
      <c r="BG308" s="436">
        <f t="shared" si="122"/>
        <v>0</v>
      </c>
      <c r="BH308" s="439">
        <f t="shared" si="123"/>
        <v>0</v>
      </c>
      <c r="BI308" s="449">
        <f t="shared" si="124"/>
        <v>0</v>
      </c>
    </row>
    <row r="309" spans="23:61" ht="15.75" x14ac:dyDescent="0.25">
      <c r="W309" s="398"/>
      <c r="X309" s="401">
        <v>20</v>
      </c>
      <c r="Y309" s="548"/>
      <c r="Z309" s="548"/>
      <c r="AA309" s="548"/>
      <c r="AB309" s="548"/>
      <c r="AC309" s="548"/>
      <c r="AD309" s="548"/>
      <c r="AE309" s="548"/>
      <c r="AF309" s="548"/>
      <c r="AG309" s="548"/>
      <c r="AH309" s="548"/>
      <c r="AI309" s="548"/>
      <c r="AJ309" s="548"/>
      <c r="AK309" s="548"/>
      <c r="AL309" s="548"/>
      <c r="AM309" s="548"/>
      <c r="AN309" s="548"/>
      <c r="AO309" s="548"/>
      <c r="AP309" s="548"/>
      <c r="AQ309" s="548"/>
      <c r="AR309" s="548"/>
      <c r="AS309" s="548"/>
      <c r="AT309" s="548"/>
      <c r="AU309" s="548"/>
      <c r="AV309" s="548"/>
      <c r="AW309" s="548"/>
      <c r="AX309" s="548"/>
      <c r="AY309" s="548"/>
      <c r="AZ309" s="548"/>
      <c r="BA309" s="548"/>
      <c r="BB309" s="548"/>
      <c r="BC309" s="548"/>
      <c r="BD309" s="857" t="str">
        <f t="shared" si="125"/>
        <v/>
      </c>
      <c r="BE309" s="858"/>
      <c r="BF309" s="436">
        <f t="shared" si="121"/>
        <v>0</v>
      </c>
      <c r="BG309" s="436">
        <f t="shared" si="122"/>
        <v>0</v>
      </c>
      <c r="BH309" s="439">
        <f t="shared" si="123"/>
        <v>0</v>
      </c>
      <c r="BI309" s="449">
        <f t="shared" si="124"/>
        <v>0</v>
      </c>
    </row>
    <row r="310" spans="23:61" ht="15.75" x14ac:dyDescent="0.25">
      <c r="W310" s="398"/>
      <c r="X310" s="401">
        <v>21</v>
      </c>
      <c r="Y310" s="548"/>
      <c r="Z310" s="548"/>
      <c r="AA310" s="548"/>
      <c r="AB310" s="548"/>
      <c r="AC310" s="548"/>
      <c r="AD310" s="548"/>
      <c r="AE310" s="548"/>
      <c r="AF310" s="548"/>
      <c r="AG310" s="548"/>
      <c r="AH310" s="548"/>
      <c r="AI310" s="548"/>
      <c r="AJ310" s="548"/>
      <c r="AK310" s="548"/>
      <c r="AL310" s="548"/>
      <c r="AM310" s="548"/>
      <c r="AN310" s="548"/>
      <c r="AO310" s="548"/>
      <c r="AP310" s="548"/>
      <c r="AQ310" s="548"/>
      <c r="AR310" s="548"/>
      <c r="AS310" s="548"/>
      <c r="AT310" s="548"/>
      <c r="AU310" s="548"/>
      <c r="AV310" s="548"/>
      <c r="AW310" s="548"/>
      <c r="AX310" s="548"/>
      <c r="AY310" s="548"/>
      <c r="AZ310" s="548"/>
      <c r="BA310" s="548"/>
      <c r="BB310" s="548"/>
      <c r="BC310" s="548"/>
      <c r="BD310" s="857" t="str">
        <f t="shared" si="125"/>
        <v/>
      </c>
      <c r="BE310" s="858"/>
      <c r="BF310" s="436">
        <f t="shared" si="121"/>
        <v>0</v>
      </c>
      <c r="BG310" s="436">
        <f t="shared" si="122"/>
        <v>0</v>
      </c>
      <c r="BH310" s="439">
        <f t="shared" si="123"/>
        <v>0</v>
      </c>
      <c r="BI310" s="449">
        <f t="shared" si="124"/>
        <v>0</v>
      </c>
    </row>
    <row r="311" spans="23:61" ht="15.75" x14ac:dyDescent="0.25">
      <c r="W311" s="398"/>
      <c r="X311" s="401">
        <v>22</v>
      </c>
      <c r="Y311" s="548"/>
      <c r="Z311" s="548"/>
      <c r="AA311" s="548"/>
      <c r="AB311" s="548"/>
      <c r="AC311" s="548"/>
      <c r="AD311" s="548"/>
      <c r="AE311" s="548"/>
      <c r="AF311" s="548"/>
      <c r="AG311" s="548"/>
      <c r="AH311" s="548"/>
      <c r="AI311" s="548"/>
      <c r="AJ311" s="548"/>
      <c r="AK311" s="548"/>
      <c r="AL311" s="548"/>
      <c r="AM311" s="548"/>
      <c r="AN311" s="548"/>
      <c r="AO311" s="548"/>
      <c r="AP311" s="548"/>
      <c r="AQ311" s="548"/>
      <c r="AR311" s="548"/>
      <c r="AS311" s="548"/>
      <c r="AT311" s="548"/>
      <c r="AU311" s="548"/>
      <c r="AV311" s="548"/>
      <c r="AW311" s="548"/>
      <c r="AX311" s="548"/>
      <c r="AY311" s="548"/>
      <c r="AZ311" s="548"/>
      <c r="BA311" s="548"/>
      <c r="BB311" s="548"/>
      <c r="BC311" s="548"/>
      <c r="BD311" s="857" t="str">
        <f t="shared" si="125"/>
        <v/>
      </c>
      <c r="BE311" s="858"/>
      <c r="BF311" s="436">
        <f t="shared" si="121"/>
        <v>0</v>
      </c>
      <c r="BG311" s="436">
        <f t="shared" si="122"/>
        <v>0</v>
      </c>
      <c r="BH311" s="439">
        <f t="shared" si="123"/>
        <v>0</v>
      </c>
      <c r="BI311" s="449">
        <f t="shared" si="124"/>
        <v>0</v>
      </c>
    </row>
    <row r="312" spans="23:61" ht="15.75" x14ac:dyDescent="0.25">
      <c r="W312" s="398"/>
      <c r="X312" s="401">
        <v>23</v>
      </c>
      <c r="Y312" s="548"/>
      <c r="Z312" s="548"/>
      <c r="AA312" s="548"/>
      <c r="AB312" s="548"/>
      <c r="AC312" s="548"/>
      <c r="AD312" s="548"/>
      <c r="AE312" s="548"/>
      <c r="AF312" s="548"/>
      <c r="AG312" s="548"/>
      <c r="AH312" s="548"/>
      <c r="AI312" s="548"/>
      <c r="AJ312" s="548"/>
      <c r="AK312" s="548"/>
      <c r="AL312" s="548"/>
      <c r="AM312" s="548"/>
      <c r="AN312" s="548"/>
      <c r="AO312" s="548"/>
      <c r="AP312" s="548"/>
      <c r="AQ312" s="548"/>
      <c r="AR312" s="548"/>
      <c r="AS312" s="548"/>
      <c r="AT312" s="548"/>
      <c r="AU312" s="548"/>
      <c r="AV312" s="548"/>
      <c r="AW312" s="548"/>
      <c r="AX312" s="548"/>
      <c r="AY312" s="548"/>
      <c r="AZ312" s="548"/>
      <c r="BA312" s="548"/>
      <c r="BB312" s="548"/>
      <c r="BC312" s="548"/>
      <c r="BD312" s="857" t="str">
        <f t="shared" si="125"/>
        <v/>
      </c>
      <c r="BE312" s="858"/>
      <c r="BF312" s="436">
        <f t="shared" si="121"/>
        <v>0</v>
      </c>
      <c r="BG312" s="436">
        <f t="shared" si="122"/>
        <v>0</v>
      </c>
      <c r="BH312" s="439">
        <f t="shared" si="123"/>
        <v>0</v>
      </c>
      <c r="BI312" s="449">
        <f t="shared" si="124"/>
        <v>0</v>
      </c>
    </row>
    <row r="313" spans="23:61" ht="15.75" x14ac:dyDescent="0.25">
      <c r="W313" s="398"/>
      <c r="X313" s="402">
        <v>24</v>
      </c>
      <c r="Y313" s="549"/>
      <c r="Z313" s="549"/>
      <c r="AA313" s="549"/>
      <c r="AB313" s="549"/>
      <c r="AC313" s="549"/>
      <c r="AD313" s="549"/>
      <c r="AE313" s="549"/>
      <c r="AF313" s="549"/>
      <c r="AG313" s="549"/>
      <c r="AH313" s="549"/>
      <c r="AI313" s="549"/>
      <c r="AJ313" s="549"/>
      <c r="AK313" s="549"/>
      <c r="AL313" s="549"/>
      <c r="AM313" s="549"/>
      <c r="AN313" s="549"/>
      <c r="AO313" s="549"/>
      <c r="AP313" s="549"/>
      <c r="AQ313" s="549"/>
      <c r="AR313" s="549"/>
      <c r="AS313" s="549"/>
      <c r="AT313" s="549"/>
      <c r="AU313" s="549"/>
      <c r="AV313" s="549"/>
      <c r="AW313" s="549"/>
      <c r="AX313" s="549"/>
      <c r="AY313" s="549"/>
      <c r="AZ313" s="549"/>
      <c r="BA313" s="549"/>
      <c r="BB313" s="549"/>
      <c r="BC313" s="549"/>
      <c r="BD313" s="861" t="str">
        <f t="shared" si="125"/>
        <v/>
      </c>
      <c r="BE313" s="862"/>
      <c r="BF313" s="437">
        <f>SUM($Y313:$BC313)</f>
        <v>0</v>
      </c>
      <c r="BG313" s="437">
        <v>0</v>
      </c>
      <c r="BH313" s="440">
        <f t="shared" ref="BH313" si="126">IFERROR(SUM(Y313:BC313)/COUNT(Y313:BC313),0)</f>
        <v>0</v>
      </c>
      <c r="BI313" s="450">
        <v>0</v>
      </c>
    </row>
    <row r="314" spans="23:61" ht="15.75" x14ac:dyDescent="0.25">
      <c r="W314" s="398"/>
      <c r="X314" s="403"/>
      <c r="Y314" s="141"/>
      <c r="Z314" s="141"/>
      <c r="AA314" s="141"/>
      <c r="AB314" s="141"/>
      <c r="AC314" s="141"/>
      <c r="AD314" s="141"/>
      <c r="AE314" s="141"/>
      <c r="AF314" s="141"/>
      <c r="AG314" s="141"/>
      <c r="AH314" s="141"/>
      <c r="AI314" s="141"/>
      <c r="AJ314" s="141"/>
      <c r="AK314" s="141"/>
      <c r="AL314" s="141"/>
      <c r="AM314" s="141"/>
      <c r="AN314" s="141"/>
      <c r="AO314" s="302"/>
      <c r="AP314" s="302"/>
      <c r="AQ314" s="302"/>
      <c r="AR314" s="302"/>
      <c r="AS314" s="302"/>
      <c r="AT314" s="302"/>
      <c r="AU314" s="302"/>
      <c r="AV314" s="302"/>
      <c r="AW314" s="302"/>
      <c r="AX314" s="302"/>
      <c r="AY314" s="302"/>
      <c r="AZ314" s="302"/>
      <c r="BA314" s="302"/>
      <c r="BB314" s="302"/>
      <c r="BC314" s="302"/>
      <c r="BD314" s="302"/>
      <c r="BE314" s="302"/>
      <c r="BF314" s="437">
        <f>SUM(BF290:BF313)</f>
        <v>0</v>
      </c>
      <c r="BG314" s="437">
        <f>SUM(BG297:BG312)</f>
        <v>0</v>
      </c>
      <c r="BH314" s="442"/>
      <c r="BI314" s="452"/>
    </row>
    <row r="315" spans="23:61" ht="15.75" x14ac:dyDescent="0.25">
      <c r="W315" s="404"/>
      <c r="X315" s="405"/>
      <c r="Y315" s="406"/>
      <c r="Z315" s="406"/>
      <c r="AA315" s="406"/>
      <c r="AB315" s="406"/>
      <c r="AC315" s="406"/>
      <c r="AD315" s="406"/>
      <c r="AE315" s="406"/>
      <c r="AF315" s="406"/>
      <c r="AG315" s="406"/>
      <c r="AH315" s="406"/>
      <c r="AI315" s="406"/>
      <c r="AJ315" s="406"/>
      <c r="AK315" s="406"/>
      <c r="AL315" s="406"/>
      <c r="AM315" s="406"/>
      <c r="AN315" s="406"/>
      <c r="AO315" s="406"/>
      <c r="AP315" s="406"/>
      <c r="AQ315" s="406"/>
      <c r="AR315" s="406"/>
      <c r="AS315" s="406"/>
      <c r="AT315" s="406"/>
      <c r="AU315" s="406"/>
      <c r="AV315" s="406"/>
      <c r="AW315" s="406"/>
      <c r="AX315" s="406"/>
      <c r="AY315" s="406"/>
      <c r="AZ315" s="406"/>
      <c r="BA315" s="406"/>
      <c r="BB315" s="406"/>
      <c r="BC315" s="406"/>
      <c r="BD315" s="406"/>
      <c r="BE315" s="406"/>
      <c r="BF315" s="455"/>
      <c r="BG315" s="343"/>
      <c r="BH315" s="343"/>
      <c r="BI315" s="456"/>
    </row>
    <row r="316" spans="23:61" ht="15.75" x14ac:dyDescent="0.25">
      <c r="W316" s="457"/>
      <c r="X316" s="410"/>
      <c r="Y316" s="410"/>
      <c r="Z316" s="410"/>
      <c r="AA316" s="410"/>
      <c r="AB316" s="410"/>
      <c r="AC316" s="410"/>
      <c r="AD316" s="410"/>
      <c r="AE316" s="410"/>
      <c r="AF316" s="410"/>
      <c r="AG316" s="410"/>
      <c r="AH316" s="410"/>
      <c r="AI316" s="410"/>
      <c r="AJ316" s="410"/>
      <c r="AK316" s="410"/>
      <c r="AL316" s="410"/>
      <c r="AM316" s="410"/>
      <c r="AN316" s="410"/>
      <c r="AO316" s="410"/>
      <c r="AP316" s="410"/>
      <c r="AQ316" s="410"/>
      <c r="AR316" s="410"/>
      <c r="AS316" s="410"/>
      <c r="AT316" s="410"/>
      <c r="AU316" s="410"/>
      <c r="AV316" s="410"/>
      <c r="AW316" s="410"/>
      <c r="AX316" s="410"/>
      <c r="AY316" s="410"/>
      <c r="AZ316" s="410"/>
      <c r="BA316" s="410"/>
      <c r="BB316" s="410"/>
      <c r="BC316" s="410"/>
      <c r="BD316" s="411"/>
      <c r="BE316" s="411"/>
      <c r="BF316" s="302"/>
      <c r="BG316" s="302"/>
      <c r="BH316" s="302"/>
      <c r="BI316" s="395"/>
    </row>
    <row r="317" spans="23:61" ht="15.75" x14ac:dyDescent="0.25">
      <c r="W317" s="398" t="s">
        <v>231</v>
      </c>
      <c r="X317" s="141"/>
      <c r="Y317" s="141"/>
      <c r="Z317" s="141"/>
      <c r="AA317" s="141"/>
      <c r="AB317" s="141"/>
      <c r="AC317" s="141"/>
      <c r="AD317" s="141"/>
      <c r="AE317" s="141"/>
      <c r="AF317" s="141"/>
      <c r="AG317" s="141"/>
      <c r="AH317" s="141"/>
      <c r="AI317" s="141"/>
      <c r="AJ317" s="141"/>
      <c r="AK317" s="141"/>
      <c r="AL317" s="141"/>
      <c r="AM317" s="141"/>
      <c r="AN317" s="141"/>
      <c r="AO317" s="141"/>
      <c r="AP317" s="141"/>
      <c r="AQ317" s="141"/>
      <c r="AR317" s="141"/>
      <c r="AS317" s="141"/>
      <c r="AT317" s="141"/>
      <c r="AU317" s="141"/>
      <c r="AV317" s="141"/>
      <c r="AW317" s="141"/>
      <c r="AX317" s="141"/>
      <c r="AY317" s="141"/>
      <c r="AZ317" s="141"/>
      <c r="BA317" s="141"/>
      <c r="BB317" s="141"/>
      <c r="BC317" s="141"/>
      <c r="BD317" s="302"/>
      <c r="BE317" s="302"/>
      <c r="BF317" s="302"/>
      <c r="BG317" s="302"/>
      <c r="BH317" s="302"/>
      <c r="BI317" s="395"/>
    </row>
    <row r="318" spans="23:61" ht="15.75" x14ac:dyDescent="0.25">
      <c r="W318" s="398"/>
      <c r="X318" s="141"/>
      <c r="Y318" s="141"/>
      <c r="Z318" s="141"/>
      <c r="AA318" s="141"/>
      <c r="AB318" s="141"/>
      <c r="AC318" s="141"/>
      <c r="AD318" s="141"/>
      <c r="AE318" s="141"/>
      <c r="AF318" s="141"/>
      <c r="AG318" s="141"/>
      <c r="AH318" s="141"/>
      <c r="AI318" s="141"/>
      <c r="AJ318" s="141"/>
      <c r="AK318" s="141"/>
      <c r="AL318" s="141"/>
      <c r="AM318" s="141"/>
      <c r="AN318" s="141"/>
      <c r="AO318" s="141"/>
      <c r="AP318" s="141"/>
      <c r="AQ318" s="141"/>
      <c r="AR318" s="141"/>
      <c r="AS318" s="141"/>
      <c r="AT318" s="141"/>
      <c r="AU318" s="141"/>
      <c r="AV318" s="141"/>
      <c r="AW318" s="141"/>
      <c r="AX318" s="141"/>
      <c r="AY318" s="141"/>
      <c r="AZ318" s="141"/>
      <c r="BA318" s="141"/>
      <c r="BB318" s="141"/>
      <c r="BC318" s="141"/>
      <c r="BD318" s="302"/>
      <c r="BE318" s="302"/>
      <c r="BF318" s="445"/>
      <c r="BG318" s="302"/>
      <c r="BH318" s="302"/>
      <c r="BI318" s="395"/>
    </row>
    <row r="319" spans="23:61" ht="15.75" x14ac:dyDescent="0.25">
      <c r="W319" s="398"/>
      <c r="X319" s="399" t="s">
        <v>57</v>
      </c>
      <c r="Y319" s="400">
        <v>1</v>
      </c>
      <c r="Z319" s="400">
        <v>2</v>
      </c>
      <c r="AA319" s="400">
        <v>3</v>
      </c>
      <c r="AB319" s="400">
        <v>4</v>
      </c>
      <c r="AC319" s="400">
        <v>5</v>
      </c>
      <c r="AD319" s="400">
        <v>6</v>
      </c>
      <c r="AE319" s="400">
        <v>7</v>
      </c>
      <c r="AF319" s="400">
        <v>8</v>
      </c>
      <c r="AG319" s="400">
        <v>9</v>
      </c>
      <c r="AH319" s="400">
        <v>10</v>
      </c>
      <c r="AI319" s="400">
        <v>11</v>
      </c>
      <c r="AJ319" s="400">
        <v>12</v>
      </c>
      <c r="AK319" s="400">
        <v>13</v>
      </c>
      <c r="AL319" s="400">
        <v>14</v>
      </c>
      <c r="AM319" s="400">
        <v>15</v>
      </c>
      <c r="AN319" s="400">
        <v>16</v>
      </c>
      <c r="AO319" s="400">
        <v>17</v>
      </c>
      <c r="AP319" s="400">
        <v>18</v>
      </c>
      <c r="AQ319" s="400">
        <v>19</v>
      </c>
      <c r="AR319" s="400">
        <v>20</v>
      </c>
      <c r="AS319" s="400">
        <v>21</v>
      </c>
      <c r="AT319" s="400">
        <v>22</v>
      </c>
      <c r="AU319" s="400">
        <v>23</v>
      </c>
      <c r="AV319" s="400">
        <v>24</v>
      </c>
      <c r="AW319" s="400">
        <v>25</v>
      </c>
      <c r="AX319" s="400">
        <v>26</v>
      </c>
      <c r="AY319" s="400">
        <v>27</v>
      </c>
      <c r="AZ319" s="400">
        <v>28</v>
      </c>
      <c r="BA319" s="400">
        <v>29</v>
      </c>
      <c r="BB319" s="400">
        <v>30</v>
      </c>
      <c r="BC319" s="141"/>
      <c r="BD319" s="863" t="s">
        <v>215</v>
      </c>
      <c r="BE319" s="864"/>
      <c r="BF319" s="434" t="s">
        <v>250</v>
      </c>
      <c r="BG319" s="434" t="s">
        <v>251</v>
      </c>
      <c r="BH319" s="434" t="s">
        <v>250</v>
      </c>
      <c r="BI319" s="447" t="s">
        <v>251</v>
      </c>
    </row>
    <row r="320" spans="23:61" ht="15.75" x14ac:dyDescent="0.25">
      <c r="W320" s="398"/>
      <c r="X320" s="399"/>
      <c r="Y320" s="400" t="str">
        <f t="shared" ref="Y320:AE320" si="127">VLOOKUP(WEEKDAY(CONCATENATE("11","/",Y319,"/",$AE$6)),$BX$11:$BY$17,2,FALSE)</f>
        <v>Wed</v>
      </c>
      <c r="Z320" s="400" t="str">
        <f t="shared" si="127"/>
        <v>Thur</v>
      </c>
      <c r="AA320" s="400" t="str">
        <f t="shared" si="127"/>
        <v>Fri</v>
      </c>
      <c r="AB320" s="400" t="str">
        <f t="shared" si="127"/>
        <v>Sat</v>
      </c>
      <c r="AC320" s="400" t="str">
        <f t="shared" si="127"/>
        <v>Sun</v>
      </c>
      <c r="AD320" s="400" t="str">
        <f t="shared" si="127"/>
        <v>Mon</v>
      </c>
      <c r="AE320" s="400" t="str">
        <f t="shared" si="127"/>
        <v>Tues</v>
      </c>
      <c r="AF320" s="400" t="str">
        <f>Y320</f>
        <v>Wed</v>
      </c>
      <c r="AG320" s="400" t="str">
        <f t="shared" ref="AG320:BB320" si="128">Z320</f>
        <v>Thur</v>
      </c>
      <c r="AH320" s="400" t="str">
        <f t="shared" si="128"/>
        <v>Fri</v>
      </c>
      <c r="AI320" s="400" t="str">
        <f t="shared" si="128"/>
        <v>Sat</v>
      </c>
      <c r="AJ320" s="400" t="str">
        <f t="shared" si="128"/>
        <v>Sun</v>
      </c>
      <c r="AK320" s="400" t="str">
        <f t="shared" si="128"/>
        <v>Mon</v>
      </c>
      <c r="AL320" s="400" t="str">
        <f t="shared" si="128"/>
        <v>Tues</v>
      </c>
      <c r="AM320" s="400" t="str">
        <f t="shared" si="128"/>
        <v>Wed</v>
      </c>
      <c r="AN320" s="400" t="str">
        <f t="shared" si="128"/>
        <v>Thur</v>
      </c>
      <c r="AO320" s="400" t="str">
        <f t="shared" si="128"/>
        <v>Fri</v>
      </c>
      <c r="AP320" s="400" t="str">
        <f t="shared" si="128"/>
        <v>Sat</v>
      </c>
      <c r="AQ320" s="400" t="str">
        <f t="shared" si="128"/>
        <v>Sun</v>
      </c>
      <c r="AR320" s="400" t="str">
        <f t="shared" si="128"/>
        <v>Mon</v>
      </c>
      <c r="AS320" s="400" t="str">
        <f t="shared" si="128"/>
        <v>Tues</v>
      </c>
      <c r="AT320" s="400" t="str">
        <f t="shared" si="128"/>
        <v>Wed</v>
      </c>
      <c r="AU320" s="400" t="str">
        <f t="shared" si="128"/>
        <v>Thur</v>
      </c>
      <c r="AV320" s="400" t="str">
        <f t="shared" si="128"/>
        <v>Fri</v>
      </c>
      <c r="AW320" s="400" t="str">
        <f t="shared" si="128"/>
        <v>Sat</v>
      </c>
      <c r="AX320" s="400" t="str">
        <f t="shared" si="128"/>
        <v>Sun</v>
      </c>
      <c r="AY320" s="400" t="str">
        <f t="shared" si="128"/>
        <v>Mon</v>
      </c>
      <c r="AZ320" s="400" t="str">
        <f t="shared" si="128"/>
        <v>Tues</v>
      </c>
      <c r="BA320" s="400" t="str">
        <f t="shared" si="128"/>
        <v>Wed</v>
      </c>
      <c r="BB320" s="400" t="str">
        <f t="shared" si="128"/>
        <v>Thur</v>
      </c>
      <c r="BC320" s="141"/>
      <c r="BD320" s="863" t="s">
        <v>221</v>
      </c>
      <c r="BE320" s="864"/>
      <c r="BF320" s="434" t="s">
        <v>244</v>
      </c>
      <c r="BG320" s="434" t="s">
        <v>244</v>
      </c>
      <c r="BH320" s="434" t="s">
        <v>221</v>
      </c>
      <c r="BI320" s="447" t="s">
        <v>221</v>
      </c>
    </row>
    <row r="321" spans="23:61" ht="15.75" x14ac:dyDescent="0.25">
      <c r="W321" s="398"/>
      <c r="X321" s="401">
        <v>1</v>
      </c>
      <c r="Y321" s="548"/>
      <c r="Z321" s="548"/>
      <c r="AA321" s="548"/>
      <c r="AB321" s="548"/>
      <c r="AC321" s="548"/>
      <c r="AD321" s="548"/>
      <c r="AE321" s="548"/>
      <c r="AF321" s="548"/>
      <c r="AG321" s="548"/>
      <c r="AH321" s="548"/>
      <c r="AI321" s="548"/>
      <c r="AJ321" s="548"/>
      <c r="AK321" s="548"/>
      <c r="AL321" s="548"/>
      <c r="AM321" s="548"/>
      <c r="AN321" s="548"/>
      <c r="AO321" s="548"/>
      <c r="AP321" s="548"/>
      <c r="AQ321" s="548"/>
      <c r="AR321" s="548"/>
      <c r="AS321" s="548"/>
      <c r="AT321" s="548"/>
      <c r="AU321" s="548"/>
      <c r="AV321" s="548"/>
      <c r="AW321" s="548"/>
      <c r="AX321" s="548"/>
      <c r="AY321" s="548"/>
      <c r="AZ321" s="548"/>
      <c r="BA321" s="548"/>
      <c r="BB321" s="548"/>
      <c r="BC321" s="141"/>
      <c r="BD321" s="857" t="str">
        <f t="shared" ref="BD321:BD344" si="129">IFERROR(AVERAGE(Y321:BB321),"")</f>
        <v/>
      </c>
      <c r="BE321" s="858"/>
      <c r="BF321" s="435">
        <f>SUM($Y321:$BC321)</f>
        <v>0</v>
      </c>
      <c r="BG321" s="435">
        <v>0</v>
      </c>
      <c r="BH321" s="438">
        <f>IFERROR(SUM(Y321:BC321)/COUNT(Y321:BC321),0)</f>
        <v>0</v>
      </c>
      <c r="BI321" s="448">
        <v>0</v>
      </c>
    </row>
    <row r="322" spans="23:61" ht="15.75" x14ac:dyDescent="0.25">
      <c r="W322" s="398"/>
      <c r="X322" s="401">
        <v>2</v>
      </c>
      <c r="Y322" s="548"/>
      <c r="Z322" s="548"/>
      <c r="AA322" s="548"/>
      <c r="AB322" s="548"/>
      <c r="AC322" s="548"/>
      <c r="AD322" s="548"/>
      <c r="AE322" s="548"/>
      <c r="AF322" s="548"/>
      <c r="AG322" s="548"/>
      <c r="AH322" s="548"/>
      <c r="AI322" s="548"/>
      <c r="AJ322" s="548"/>
      <c r="AK322" s="548"/>
      <c r="AL322" s="548"/>
      <c r="AM322" s="548"/>
      <c r="AN322" s="548"/>
      <c r="AO322" s="548"/>
      <c r="AP322" s="548"/>
      <c r="AQ322" s="548"/>
      <c r="AR322" s="548"/>
      <c r="AS322" s="548"/>
      <c r="AT322" s="548"/>
      <c r="AU322" s="548"/>
      <c r="AV322" s="548"/>
      <c r="AW322" s="548"/>
      <c r="AX322" s="548"/>
      <c r="AY322" s="548"/>
      <c r="AZ322" s="548"/>
      <c r="BA322" s="548"/>
      <c r="BB322" s="548"/>
      <c r="BC322" s="141"/>
      <c r="BD322" s="857" t="str">
        <f t="shared" si="129"/>
        <v/>
      </c>
      <c r="BE322" s="858"/>
      <c r="BF322" s="436">
        <f t="shared" ref="BF322:BF327" si="130">SUM($Y322:$BC322)</f>
        <v>0</v>
      </c>
      <c r="BG322" s="436">
        <v>0</v>
      </c>
      <c r="BH322" s="439">
        <f t="shared" ref="BH322:BH327" si="131">IFERROR(SUM(Y322:BC322)/COUNT(Y322:BC322),0)</f>
        <v>0</v>
      </c>
      <c r="BI322" s="449">
        <v>0</v>
      </c>
    </row>
    <row r="323" spans="23:61" ht="15.75" x14ac:dyDescent="0.25">
      <c r="W323" s="398"/>
      <c r="X323" s="401">
        <v>3</v>
      </c>
      <c r="Y323" s="548"/>
      <c r="Z323" s="548"/>
      <c r="AA323" s="548"/>
      <c r="AB323" s="548"/>
      <c r="AC323" s="548"/>
      <c r="AD323" s="548"/>
      <c r="AE323" s="548"/>
      <c r="AF323" s="548"/>
      <c r="AG323" s="548"/>
      <c r="AH323" s="548"/>
      <c r="AI323" s="548"/>
      <c r="AJ323" s="548"/>
      <c r="AK323" s="548"/>
      <c r="AL323" s="548"/>
      <c r="AM323" s="548"/>
      <c r="AN323" s="548"/>
      <c r="AO323" s="548"/>
      <c r="AP323" s="548"/>
      <c r="AQ323" s="548"/>
      <c r="AR323" s="548"/>
      <c r="AS323" s="548"/>
      <c r="AT323" s="548"/>
      <c r="AU323" s="548"/>
      <c r="AV323" s="548"/>
      <c r="AW323" s="548"/>
      <c r="AX323" s="548"/>
      <c r="AY323" s="548"/>
      <c r="AZ323" s="548"/>
      <c r="BA323" s="548"/>
      <c r="BB323" s="548"/>
      <c r="BC323" s="141"/>
      <c r="BD323" s="857" t="str">
        <f t="shared" si="129"/>
        <v/>
      </c>
      <c r="BE323" s="858"/>
      <c r="BF323" s="436">
        <f t="shared" si="130"/>
        <v>0</v>
      </c>
      <c r="BG323" s="436">
        <v>0</v>
      </c>
      <c r="BH323" s="439">
        <f t="shared" si="131"/>
        <v>0</v>
      </c>
      <c r="BI323" s="449">
        <v>0</v>
      </c>
    </row>
    <row r="324" spans="23:61" ht="15.75" x14ac:dyDescent="0.25">
      <c r="W324" s="398"/>
      <c r="X324" s="401">
        <v>4</v>
      </c>
      <c r="Y324" s="548"/>
      <c r="Z324" s="548"/>
      <c r="AA324" s="548"/>
      <c r="AB324" s="548"/>
      <c r="AC324" s="548"/>
      <c r="AD324" s="548"/>
      <c r="AE324" s="548"/>
      <c r="AF324" s="548"/>
      <c r="AG324" s="548"/>
      <c r="AH324" s="548"/>
      <c r="AI324" s="548"/>
      <c r="AJ324" s="548"/>
      <c r="AK324" s="548"/>
      <c r="AL324" s="548"/>
      <c r="AM324" s="548"/>
      <c r="AN324" s="548"/>
      <c r="AO324" s="548"/>
      <c r="AP324" s="548"/>
      <c r="AQ324" s="548"/>
      <c r="AR324" s="548"/>
      <c r="AS324" s="548"/>
      <c r="AT324" s="548"/>
      <c r="AU324" s="548"/>
      <c r="AV324" s="548"/>
      <c r="AW324" s="548"/>
      <c r="AX324" s="548"/>
      <c r="AY324" s="548"/>
      <c r="AZ324" s="548"/>
      <c r="BA324" s="548"/>
      <c r="BB324" s="548"/>
      <c r="BC324" s="141"/>
      <c r="BD324" s="857" t="str">
        <f t="shared" si="129"/>
        <v/>
      </c>
      <c r="BE324" s="858"/>
      <c r="BF324" s="436">
        <f t="shared" si="130"/>
        <v>0</v>
      </c>
      <c r="BG324" s="436">
        <v>0</v>
      </c>
      <c r="BH324" s="439">
        <f t="shared" si="131"/>
        <v>0</v>
      </c>
      <c r="BI324" s="449">
        <v>0</v>
      </c>
    </row>
    <row r="325" spans="23:61" ht="15.75" x14ac:dyDescent="0.25">
      <c r="W325" s="398"/>
      <c r="X325" s="401">
        <v>5</v>
      </c>
      <c r="Y325" s="548"/>
      <c r="Z325" s="548"/>
      <c r="AA325" s="548"/>
      <c r="AB325" s="548"/>
      <c r="AC325" s="548"/>
      <c r="AD325" s="548"/>
      <c r="AE325" s="548"/>
      <c r="AF325" s="548"/>
      <c r="AG325" s="548"/>
      <c r="AH325" s="548"/>
      <c r="AI325" s="548"/>
      <c r="AJ325" s="548"/>
      <c r="AK325" s="548"/>
      <c r="AL325" s="548"/>
      <c r="AM325" s="548"/>
      <c r="AN325" s="548"/>
      <c r="AO325" s="548"/>
      <c r="AP325" s="548"/>
      <c r="AQ325" s="548"/>
      <c r="AR325" s="548"/>
      <c r="AS325" s="548"/>
      <c r="AT325" s="548"/>
      <c r="AU325" s="548"/>
      <c r="AV325" s="548"/>
      <c r="AW325" s="548"/>
      <c r="AX325" s="548"/>
      <c r="AY325" s="548"/>
      <c r="AZ325" s="548"/>
      <c r="BA325" s="548"/>
      <c r="BB325" s="548"/>
      <c r="BC325" s="141"/>
      <c r="BD325" s="857" t="str">
        <f t="shared" si="129"/>
        <v/>
      </c>
      <c r="BE325" s="858"/>
      <c r="BF325" s="436">
        <f t="shared" si="130"/>
        <v>0</v>
      </c>
      <c r="BG325" s="436">
        <v>0</v>
      </c>
      <c r="BH325" s="439">
        <f t="shared" si="131"/>
        <v>0</v>
      </c>
      <c r="BI325" s="449">
        <v>0</v>
      </c>
    </row>
    <row r="326" spans="23:61" ht="15.75" x14ac:dyDescent="0.25">
      <c r="W326" s="398"/>
      <c r="X326" s="401">
        <v>6</v>
      </c>
      <c r="Y326" s="548"/>
      <c r="Z326" s="548"/>
      <c r="AA326" s="548"/>
      <c r="AB326" s="548"/>
      <c r="AC326" s="548"/>
      <c r="AD326" s="548"/>
      <c r="AE326" s="548"/>
      <c r="AF326" s="548"/>
      <c r="AG326" s="548"/>
      <c r="AH326" s="548"/>
      <c r="AI326" s="548"/>
      <c r="AJ326" s="548"/>
      <c r="AK326" s="548"/>
      <c r="AL326" s="548"/>
      <c r="AM326" s="548"/>
      <c r="AN326" s="548"/>
      <c r="AO326" s="548"/>
      <c r="AP326" s="548"/>
      <c r="AQ326" s="548"/>
      <c r="AR326" s="548"/>
      <c r="AS326" s="548"/>
      <c r="AT326" s="548"/>
      <c r="AU326" s="548"/>
      <c r="AV326" s="548"/>
      <c r="AW326" s="548"/>
      <c r="AX326" s="548"/>
      <c r="AY326" s="548"/>
      <c r="AZ326" s="548"/>
      <c r="BA326" s="548"/>
      <c r="BB326" s="548"/>
      <c r="BC326" s="141"/>
      <c r="BD326" s="857" t="str">
        <f t="shared" si="129"/>
        <v/>
      </c>
      <c r="BE326" s="858"/>
      <c r="BF326" s="436">
        <f t="shared" si="130"/>
        <v>0</v>
      </c>
      <c r="BG326" s="436">
        <v>0</v>
      </c>
      <c r="BH326" s="439">
        <f t="shared" si="131"/>
        <v>0</v>
      </c>
      <c r="BI326" s="449">
        <v>0</v>
      </c>
    </row>
    <row r="327" spans="23:61" ht="15.75" x14ac:dyDescent="0.25">
      <c r="W327" s="398"/>
      <c r="X327" s="401">
        <v>7</v>
      </c>
      <c r="Y327" s="548"/>
      <c r="Z327" s="548"/>
      <c r="AA327" s="548"/>
      <c r="AB327" s="548"/>
      <c r="AC327" s="548"/>
      <c r="AD327" s="548"/>
      <c r="AE327" s="548"/>
      <c r="AF327" s="548"/>
      <c r="AG327" s="548"/>
      <c r="AH327" s="548"/>
      <c r="AI327" s="548"/>
      <c r="AJ327" s="548"/>
      <c r="AK327" s="548"/>
      <c r="AL327" s="548"/>
      <c r="AM327" s="548"/>
      <c r="AN327" s="548"/>
      <c r="AO327" s="548"/>
      <c r="AP327" s="548"/>
      <c r="AQ327" s="548"/>
      <c r="AR327" s="548"/>
      <c r="AS327" s="548"/>
      <c r="AT327" s="548"/>
      <c r="AU327" s="548"/>
      <c r="AV327" s="548"/>
      <c r="AW327" s="548"/>
      <c r="AX327" s="548"/>
      <c r="AY327" s="548"/>
      <c r="AZ327" s="548"/>
      <c r="BA327" s="548"/>
      <c r="BB327" s="548"/>
      <c r="BC327" s="141"/>
      <c r="BD327" s="857" t="str">
        <f t="shared" si="129"/>
        <v/>
      </c>
      <c r="BE327" s="858"/>
      <c r="BF327" s="436">
        <f t="shared" si="130"/>
        <v>0</v>
      </c>
      <c r="BG327" s="436">
        <v>0</v>
      </c>
      <c r="BH327" s="439">
        <f t="shared" si="131"/>
        <v>0</v>
      </c>
      <c r="BI327" s="449">
        <v>0</v>
      </c>
    </row>
    <row r="328" spans="23:61" ht="15.75" x14ac:dyDescent="0.25">
      <c r="W328" s="398"/>
      <c r="X328" s="401">
        <v>8</v>
      </c>
      <c r="Y328" s="548"/>
      <c r="Z328" s="548"/>
      <c r="AA328" s="548"/>
      <c r="AB328" s="548"/>
      <c r="AC328" s="548"/>
      <c r="AD328" s="548"/>
      <c r="AE328" s="548"/>
      <c r="AF328" s="548"/>
      <c r="AG328" s="548"/>
      <c r="AH328" s="548"/>
      <c r="AI328" s="548"/>
      <c r="AJ328" s="548"/>
      <c r="AK328" s="548"/>
      <c r="AL328" s="548"/>
      <c r="AM328" s="548"/>
      <c r="AN328" s="548"/>
      <c r="AO328" s="548"/>
      <c r="AP328" s="548"/>
      <c r="AQ328" s="548"/>
      <c r="AR328" s="548"/>
      <c r="AS328" s="548"/>
      <c r="AT328" s="548"/>
      <c r="AU328" s="548"/>
      <c r="AV328" s="548"/>
      <c r="AW328" s="548"/>
      <c r="AX328" s="548"/>
      <c r="AY328" s="548"/>
      <c r="AZ328" s="548"/>
      <c r="BA328" s="548"/>
      <c r="BB328" s="548"/>
      <c r="BC328" s="141"/>
      <c r="BD328" s="857" t="str">
        <f t="shared" si="129"/>
        <v/>
      </c>
      <c r="BE328" s="858"/>
      <c r="BF328" s="436">
        <f t="shared" ref="BF328:BF343" si="132">(SUMIF($Y$320:$BC$320,"Sat",$Y328:$BC328)+SUMIF($Y$320:$BC$320,"Sun",$Y328:$BC328))</f>
        <v>0</v>
      </c>
      <c r="BG328" s="436">
        <f t="shared" ref="BG328:BG343" si="133">(SUM($Y328:$BC328)-(SUMIF($Y$320:$BC$320,"Sat",$Y328:$BC328)+SUMIF($Y$320:$BC$320,"Sun",$Y328:$BC328)))</f>
        <v>0</v>
      </c>
      <c r="BH328" s="439">
        <f t="shared" ref="BH328:BH343" si="134">(SUMIF($Y$320:$BC$320,"Sat",$Y328:$BC328)+SUMIF($Y$320:$BC$320,"Sun",$Y328:$BC328))/(COUNTIF($Y$320:$BC$320,"Sat")+COUNTIF($Y$320:$BC$320,"Sun"))</f>
        <v>0</v>
      </c>
      <c r="BI328" s="449">
        <f t="shared" ref="BI328:BI343" si="135">(SUM($Y328:$BC328)-(SUMIF($Y$320:$BC$320,"Sat",$Y328:$BC328)+SUMIF($Y$320:$BC$320,"Sun",$Y328:$BC328)))/(COUNT(Y328:BC328)-(COUNTIF($Y$320:$BC$320,"Sat")+COUNTIF($Y$320:$BC$320,"Sun")))</f>
        <v>0</v>
      </c>
    </row>
    <row r="329" spans="23:61" ht="15.75" x14ac:dyDescent="0.25">
      <c r="W329" s="398"/>
      <c r="X329" s="401">
        <v>9</v>
      </c>
      <c r="Y329" s="548"/>
      <c r="Z329" s="548"/>
      <c r="AA329" s="548"/>
      <c r="AB329" s="548"/>
      <c r="AC329" s="548"/>
      <c r="AD329" s="548"/>
      <c r="AE329" s="548"/>
      <c r="AF329" s="548"/>
      <c r="AG329" s="548"/>
      <c r="AH329" s="548"/>
      <c r="AI329" s="548"/>
      <c r="AJ329" s="548"/>
      <c r="AK329" s="548"/>
      <c r="AL329" s="548"/>
      <c r="AM329" s="548"/>
      <c r="AN329" s="548"/>
      <c r="AO329" s="548"/>
      <c r="AP329" s="548"/>
      <c r="AQ329" s="548"/>
      <c r="AR329" s="548"/>
      <c r="AS329" s="548"/>
      <c r="AT329" s="548"/>
      <c r="AU329" s="548"/>
      <c r="AV329" s="548"/>
      <c r="AW329" s="548"/>
      <c r="AX329" s="548"/>
      <c r="AY329" s="548"/>
      <c r="AZ329" s="548"/>
      <c r="BA329" s="548"/>
      <c r="BB329" s="548"/>
      <c r="BC329" s="141"/>
      <c r="BD329" s="857" t="str">
        <f t="shared" si="129"/>
        <v/>
      </c>
      <c r="BE329" s="858"/>
      <c r="BF329" s="436">
        <f t="shared" si="132"/>
        <v>0</v>
      </c>
      <c r="BG329" s="436">
        <f t="shared" si="133"/>
        <v>0</v>
      </c>
      <c r="BH329" s="439">
        <f t="shared" si="134"/>
        <v>0</v>
      </c>
      <c r="BI329" s="449">
        <f t="shared" si="135"/>
        <v>0</v>
      </c>
    </row>
    <row r="330" spans="23:61" ht="15.75" x14ac:dyDescent="0.25">
      <c r="W330" s="398"/>
      <c r="X330" s="401">
        <v>10</v>
      </c>
      <c r="Y330" s="548"/>
      <c r="Z330" s="548"/>
      <c r="AA330" s="548"/>
      <c r="AB330" s="548"/>
      <c r="AC330" s="548"/>
      <c r="AD330" s="548"/>
      <c r="AE330" s="548"/>
      <c r="AF330" s="548"/>
      <c r="AG330" s="548"/>
      <c r="AH330" s="548"/>
      <c r="AI330" s="548"/>
      <c r="AJ330" s="548"/>
      <c r="AK330" s="548"/>
      <c r="AL330" s="548"/>
      <c r="AM330" s="548"/>
      <c r="AN330" s="548"/>
      <c r="AO330" s="548"/>
      <c r="AP330" s="548"/>
      <c r="AQ330" s="548"/>
      <c r="AR330" s="548"/>
      <c r="AS330" s="548"/>
      <c r="AT330" s="548"/>
      <c r="AU330" s="548"/>
      <c r="AV330" s="548"/>
      <c r="AW330" s="548"/>
      <c r="AX330" s="548"/>
      <c r="AY330" s="548"/>
      <c r="AZ330" s="548"/>
      <c r="BA330" s="548"/>
      <c r="BB330" s="548"/>
      <c r="BC330" s="141"/>
      <c r="BD330" s="857" t="str">
        <f t="shared" si="129"/>
        <v/>
      </c>
      <c r="BE330" s="858"/>
      <c r="BF330" s="436">
        <f t="shared" si="132"/>
        <v>0</v>
      </c>
      <c r="BG330" s="436">
        <f t="shared" si="133"/>
        <v>0</v>
      </c>
      <c r="BH330" s="439">
        <f t="shared" si="134"/>
        <v>0</v>
      </c>
      <c r="BI330" s="449">
        <f t="shared" si="135"/>
        <v>0</v>
      </c>
    </row>
    <row r="331" spans="23:61" ht="15.75" x14ac:dyDescent="0.25">
      <c r="W331" s="398"/>
      <c r="X331" s="401">
        <v>11</v>
      </c>
      <c r="Y331" s="548"/>
      <c r="Z331" s="548"/>
      <c r="AA331" s="548"/>
      <c r="AB331" s="548"/>
      <c r="AC331" s="548"/>
      <c r="AD331" s="548"/>
      <c r="AE331" s="548"/>
      <c r="AF331" s="548"/>
      <c r="AG331" s="548"/>
      <c r="AH331" s="548"/>
      <c r="AI331" s="548"/>
      <c r="AJ331" s="548"/>
      <c r="AK331" s="548"/>
      <c r="AL331" s="548"/>
      <c r="AM331" s="548"/>
      <c r="AN331" s="548"/>
      <c r="AO331" s="548"/>
      <c r="AP331" s="548"/>
      <c r="AQ331" s="548"/>
      <c r="AR331" s="548"/>
      <c r="AS331" s="548"/>
      <c r="AT331" s="548"/>
      <c r="AU331" s="548"/>
      <c r="AV331" s="548"/>
      <c r="AW331" s="548"/>
      <c r="AX331" s="548"/>
      <c r="AY331" s="548"/>
      <c r="AZ331" s="548"/>
      <c r="BA331" s="548"/>
      <c r="BB331" s="548"/>
      <c r="BC331" s="141"/>
      <c r="BD331" s="857" t="str">
        <f t="shared" si="129"/>
        <v/>
      </c>
      <c r="BE331" s="858"/>
      <c r="BF331" s="436">
        <f t="shared" si="132"/>
        <v>0</v>
      </c>
      <c r="BG331" s="436">
        <f t="shared" si="133"/>
        <v>0</v>
      </c>
      <c r="BH331" s="439">
        <f t="shared" si="134"/>
        <v>0</v>
      </c>
      <c r="BI331" s="449">
        <f t="shared" si="135"/>
        <v>0</v>
      </c>
    </row>
    <row r="332" spans="23:61" ht="15.75" x14ac:dyDescent="0.25">
      <c r="W332" s="398"/>
      <c r="X332" s="401">
        <v>12</v>
      </c>
      <c r="Y332" s="548"/>
      <c r="Z332" s="548"/>
      <c r="AA332" s="548"/>
      <c r="AB332" s="548"/>
      <c r="AC332" s="548"/>
      <c r="AD332" s="548"/>
      <c r="AE332" s="548"/>
      <c r="AF332" s="548"/>
      <c r="AG332" s="548"/>
      <c r="AH332" s="548"/>
      <c r="AI332" s="548"/>
      <c r="AJ332" s="548"/>
      <c r="AK332" s="548"/>
      <c r="AL332" s="548"/>
      <c r="AM332" s="548"/>
      <c r="AN332" s="548"/>
      <c r="AO332" s="548"/>
      <c r="AP332" s="548"/>
      <c r="AQ332" s="548"/>
      <c r="AR332" s="548"/>
      <c r="AS332" s="548"/>
      <c r="AT332" s="548"/>
      <c r="AU332" s="548"/>
      <c r="AV332" s="548"/>
      <c r="AW332" s="548"/>
      <c r="AX332" s="548"/>
      <c r="AY332" s="548"/>
      <c r="AZ332" s="548"/>
      <c r="BA332" s="548"/>
      <c r="BB332" s="548"/>
      <c r="BC332" s="141"/>
      <c r="BD332" s="857" t="str">
        <f t="shared" si="129"/>
        <v/>
      </c>
      <c r="BE332" s="858"/>
      <c r="BF332" s="436">
        <f t="shared" si="132"/>
        <v>0</v>
      </c>
      <c r="BG332" s="436">
        <f t="shared" si="133"/>
        <v>0</v>
      </c>
      <c r="BH332" s="439">
        <f t="shared" si="134"/>
        <v>0</v>
      </c>
      <c r="BI332" s="449">
        <f t="shared" si="135"/>
        <v>0</v>
      </c>
    </row>
    <row r="333" spans="23:61" ht="15.75" x14ac:dyDescent="0.25">
      <c r="W333" s="398"/>
      <c r="X333" s="401">
        <v>13</v>
      </c>
      <c r="Y333" s="548"/>
      <c r="Z333" s="548"/>
      <c r="AA333" s="548"/>
      <c r="AB333" s="548"/>
      <c r="AC333" s="548"/>
      <c r="AD333" s="548"/>
      <c r="AE333" s="548"/>
      <c r="AF333" s="548"/>
      <c r="AG333" s="548"/>
      <c r="AH333" s="548"/>
      <c r="AI333" s="548"/>
      <c r="AJ333" s="548"/>
      <c r="AK333" s="548"/>
      <c r="AL333" s="548"/>
      <c r="AM333" s="548"/>
      <c r="AN333" s="548"/>
      <c r="AO333" s="548"/>
      <c r="AP333" s="548"/>
      <c r="AQ333" s="548"/>
      <c r="AR333" s="548"/>
      <c r="AS333" s="548"/>
      <c r="AT333" s="548"/>
      <c r="AU333" s="548"/>
      <c r="AV333" s="548"/>
      <c r="AW333" s="548"/>
      <c r="AX333" s="548"/>
      <c r="AY333" s="548"/>
      <c r="AZ333" s="548"/>
      <c r="BA333" s="548"/>
      <c r="BB333" s="548"/>
      <c r="BC333" s="141"/>
      <c r="BD333" s="857" t="str">
        <f t="shared" si="129"/>
        <v/>
      </c>
      <c r="BE333" s="858"/>
      <c r="BF333" s="436">
        <f t="shared" si="132"/>
        <v>0</v>
      </c>
      <c r="BG333" s="436">
        <f t="shared" si="133"/>
        <v>0</v>
      </c>
      <c r="BH333" s="439">
        <f t="shared" si="134"/>
        <v>0</v>
      </c>
      <c r="BI333" s="449">
        <f t="shared" si="135"/>
        <v>0</v>
      </c>
    </row>
    <row r="334" spans="23:61" ht="15.75" x14ac:dyDescent="0.25">
      <c r="W334" s="398"/>
      <c r="X334" s="401">
        <v>14</v>
      </c>
      <c r="Y334" s="548"/>
      <c r="Z334" s="548"/>
      <c r="AA334" s="548"/>
      <c r="AB334" s="548"/>
      <c r="AC334" s="548"/>
      <c r="AD334" s="548"/>
      <c r="AE334" s="548"/>
      <c r="AF334" s="548"/>
      <c r="AG334" s="548"/>
      <c r="AH334" s="548"/>
      <c r="AI334" s="548"/>
      <c r="AJ334" s="548"/>
      <c r="AK334" s="548"/>
      <c r="AL334" s="548"/>
      <c r="AM334" s="548"/>
      <c r="AN334" s="548"/>
      <c r="AO334" s="548"/>
      <c r="AP334" s="548"/>
      <c r="AQ334" s="548"/>
      <c r="AR334" s="548"/>
      <c r="AS334" s="548"/>
      <c r="AT334" s="548"/>
      <c r="AU334" s="548"/>
      <c r="AV334" s="548"/>
      <c r="AW334" s="548"/>
      <c r="AX334" s="548"/>
      <c r="AY334" s="548"/>
      <c r="AZ334" s="548"/>
      <c r="BA334" s="548"/>
      <c r="BB334" s="548"/>
      <c r="BC334" s="141"/>
      <c r="BD334" s="857" t="str">
        <f t="shared" si="129"/>
        <v/>
      </c>
      <c r="BE334" s="858"/>
      <c r="BF334" s="436">
        <f t="shared" si="132"/>
        <v>0</v>
      </c>
      <c r="BG334" s="436">
        <f t="shared" si="133"/>
        <v>0</v>
      </c>
      <c r="BH334" s="439">
        <f t="shared" si="134"/>
        <v>0</v>
      </c>
      <c r="BI334" s="449">
        <f t="shared" si="135"/>
        <v>0</v>
      </c>
    </row>
    <row r="335" spans="23:61" ht="15.75" x14ac:dyDescent="0.25">
      <c r="W335" s="398"/>
      <c r="X335" s="401">
        <v>15</v>
      </c>
      <c r="Y335" s="548"/>
      <c r="Z335" s="548"/>
      <c r="AA335" s="548"/>
      <c r="AB335" s="548"/>
      <c r="AC335" s="548"/>
      <c r="AD335" s="548"/>
      <c r="AE335" s="548"/>
      <c r="AF335" s="548"/>
      <c r="AG335" s="548"/>
      <c r="AH335" s="548"/>
      <c r="AI335" s="548"/>
      <c r="AJ335" s="548"/>
      <c r="AK335" s="548"/>
      <c r="AL335" s="548"/>
      <c r="AM335" s="548"/>
      <c r="AN335" s="548"/>
      <c r="AO335" s="548"/>
      <c r="AP335" s="548"/>
      <c r="AQ335" s="548"/>
      <c r="AR335" s="548"/>
      <c r="AS335" s="548"/>
      <c r="AT335" s="548"/>
      <c r="AU335" s="548"/>
      <c r="AV335" s="548"/>
      <c r="AW335" s="548"/>
      <c r="AX335" s="548"/>
      <c r="AY335" s="548"/>
      <c r="AZ335" s="548"/>
      <c r="BA335" s="548"/>
      <c r="BB335" s="548"/>
      <c r="BC335" s="141"/>
      <c r="BD335" s="857" t="str">
        <f t="shared" si="129"/>
        <v/>
      </c>
      <c r="BE335" s="858"/>
      <c r="BF335" s="436">
        <f t="shared" si="132"/>
        <v>0</v>
      </c>
      <c r="BG335" s="436">
        <f t="shared" si="133"/>
        <v>0</v>
      </c>
      <c r="BH335" s="439">
        <f t="shared" si="134"/>
        <v>0</v>
      </c>
      <c r="BI335" s="449">
        <f t="shared" si="135"/>
        <v>0</v>
      </c>
    </row>
    <row r="336" spans="23:61" ht="15.75" x14ac:dyDescent="0.25">
      <c r="W336" s="398"/>
      <c r="X336" s="401">
        <v>16</v>
      </c>
      <c r="Y336" s="548"/>
      <c r="Z336" s="548"/>
      <c r="AA336" s="548"/>
      <c r="AB336" s="548"/>
      <c r="AC336" s="548"/>
      <c r="AD336" s="548"/>
      <c r="AE336" s="548"/>
      <c r="AF336" s="548"/>
      <c r="AG336" s="548"/>
      <c r="AH336" s="548"/>
      <c r="AI336" s="548"/>
      <c r="AJ336" s="548"/>
      <c r="AK336" s="548"/>
      <c r="AL336" s="548"/>
      <c r="AM336" s="548"/>
      <c r="AN336" s="548"/>
      <c r="AO336" s="548"/>
      <c r="AP336" s="548"/>
      <c r="AQ336" s="548"/>
      <c r="AR336" s="548"/>
      <c r="AS336" s="548"/>
      <c r="AT336" s="548"/>
      <c r="AU336" s="548"/>
      <c r="AV336" s="548"/>
      <c r="AW336" s="548"/>
      <c r="AX336" s="548"/>
      <c r="AY336" s="548"/>
      <c r="AZ336" s="548"/>
      <c r="BA336" s="548"/>
      <c r="BB336" s="548"/>
      <c r="BC336" s="141"/>
      <c r="BD336" s="857" t="str">
        <f t="shared" si="129"/>
        <v/>
      </c>
      <c r="BE336" s="858"/>
      <c r="BF336" s="436">
        <f t="shared" si="132"/>
        <v>0</v>
      </c>
      <c r="BG336" s="436">
        <f t="shared" si="133"/>
        <v>0</v>
      </c>
      <c r="BH336" s="439">
        <f t="shared" si="134"/>
        <v>0</v>
      </c>
      <c r="BI336" s="449">
        <f t="shared" si="135"/>
        <v>0</v>
      </c>
    </row>
    <row r="337" spans="23:61" ht="15.75" x14ac:dyDescent="0.25">
      <c r="W337" s="398"/>
      <c r="X337" s="401">
        <v>17</v>
      </c>
      <c r="Y337" s="548"/>
      <c r="Z337" s="548"/>
      <c r="AA337" s="548"/>
      <c r="AB337" s="548"/>
      <c r="AC337" s="548"/>
      <c r="AD337" s="548"/>
      <c r="AE337" s="548"/>
      <c r="AF337" s="548"/>
      <c r="AG337" s="548"/>
      <c r="AH337" s="548"/>
      <c r="AI337" s="548"/>
      <c r="AJ337" s="548"/>
      <c r="AK337" s="548"/>
      <c r="AL337" s="548"/>
      <c r="AM337" s="548"/>
      <c r="AN337" s="548"/>
      <c r="AO337" s="548"/>
      <c r="AP337" s="548"/>
      <c r="AQ337" s="548"/>
      <c r="AR337" s="548"/>
      <c r="AS337" s="548"/>
      <c r="AT337" s="548"/>
      <c r="AU337" s="548"/>
      <c r="AV337" s="548"/>
      <c r="AW337" s="548"/>
      <c r="AX337" s="548"/>
      <c r="AY337" s="548"/>
      <c r="AZ337" s="548"/>
      <c r="BA337" s="548"/>
      <c r="BB337" s="548"/>
      <c r="BC337" s="141"/>
      <c r="BD337" s="857" t="str">
        <f t="shared" si="129"/>
        <v/>
      </c>
      <c r="BE337" s="858"/>
      <c r="BF337" s="436">
        <f t="shared" si="132"/>
        <v>0</v>
      </c>
      <c r="BG337" s="436">
        <f t="shared" si="133"/>
        <v>0</v>
      </c>
      <c r="BH337" s="439">
        <f t="shared" si="134"/>
        <v>0</v>
      </c>
      <c r="BI337" s="449">
        <f t="shared" si="135"/>
        <v>0</v>
      </c>
    </row>
    <row r="338" spans="23:61" ht="15.75" x14ac:dyDescent="0.25">
      <c r="W338" s="398"/>
      <c r="X338" s="401">
        <v>18</v>
      </c>
      <c r="Y338" s="548"/>
      <c r="Z338" s="548"/>
      <c r="AA338" s="548"/>
      <c r="AB338" s="548"/>
      <c r="AC338" s="548"/>
      <c r="AD338" s="548"/>
      <c r="AE338" s="548"/>
      <c r="AF338" s="548"/>
      <c r="AG338" s="548"/>
      <c r="AH338" s="548"/>
      <c r="AI338" s="548"/>
      <c r="AJ338" s="548"/>
      <c r="AK338" s="548"/>
      <c r="AL338" s="548"/>
      <c r="AM338" s="548"/>
      <c r="AN338" s="548"/>
      <c r="AO338" s="548"/>
      <c r="AP338" s="548"/>
      <c r="AQ338" s="548"/>
      <c r="AR338" s="548"/>
      <c r="AS338" s="548"/>
      <c r="AT338" s="548"/>
      <c r="AU338" s="548"/>
      <c r="AV338" s="548"/>
      <c r="AW338" s="548"/>
      <c r="AX338" s="548"/>
      <c r="AY338" s="548"/>
      <c r="AZ338" s="548"/>
      <c r="BA338" s="548"/>
      <c r="BB338" s="548"/>
      <c r="BC338" s="141"/>
      <c r="BD338" s="857" t="str">
        <f t="shared" si="129"/>
        <v/>
      </c>
      <c r="BE338" s="858"/>
      <c r="BF338" s="436">
        <f t="shared" si="132"/>
        <v>0</v>
      </c>
      <c r="BG338" s="436">
        <f t="shared" si="133"/>
        <v>0</v>
      </c>
      <c r="BH338" s="439">
        <f t="shared" si="134"/>
        <v>0</v>
      </c>
      <c r="BI338" s="449">
        <f t="shared" si="135"/>
        <v>0</v>
      </c>
    </row>
    <row r="339" spans="23:61" ht="15.75" x14ac:dyDescent="0.25">
      <c r="W339" s="398"/>
      <c r="X339" s="401">
        <v>19</v>
      </c>
      <c r="Y339" s="548"/>
      <c r="Z339" s="548"/>
      <c r="AA339" s="548"/>
      <c r="AB339" s="548"/>
      <c r="AC339" s="548"/>
      <c r="AD339" s="548"/>
      <c r="AE339" s="548"/>
      <c r="AF339" s="548"/>
      <c r="AG339" s="548"/>
      <c r="AH339" s="548"/>
      <c r="AI339" s="548"/>
      <c r="AJ339" s="548"/>
      <c r="AK339" s="548"/>
      <c r="AL339" s="548"/>
      <c r="AM339" s="548"/>
      <c r="AN339" s="548"/>
      <c r="AO339" s="548"/>
      <c r="AP339" s="548"/>
      <c r="AQ339" s="548"/>
      <c r="AR339" s="548"/>
      <c r="AS339" s="548"/>
      <c r="AT339" s="548"/>
      <c r="AU339" s="548"/>
      <c r="AV339" s="548"/>
      <c r="AW339" s="548"/>
      <c r="AX339" s="548"/>
      <c r="AY339" s="548"/>
      <c r="AZ339" s="548"/>
      <c r="BA339" s="548"/>
      <c r="BB339" s="548"/>
      <c r="BC339" s="141"/>
      <c r="BD339" s="857" t="str">
        <f t="shared" si="129"/>
        <v/>
      </c>
      <c r="BE339" s="858"/>
      <c r="BF339" s="436">
        <f t="shared" si="132"/>
        <v>0</v>
      </c>
      <c r="BG339" s="436">
        <f t="shared" si="133"/>
        <v>0</v>
      </c>
      <c r="BH339" s="439">
        <f t="shared" si="134"/>
        <v>0</v>
      </c>
      <c r="BI339" s="449">
        <f t="shared" si="135"/>
        <v>0</v>
      </c>
    </row>
    <row r="340" spans="23:61" ht="15.75" x14ac:dyDescent="0.25">
      <c r="W340" s="398"/>
      <c r="X340" s="401">
        <v>20</v>
      </c>
      <c r="Y340" s="548"/>
      <c r="Z340" s="548"/>
      <c r="AA340" s="548"/>
      <c r="AB340" s="548"/>
      <c r="AC340" s="548"/>
      <c r="AD340" s="548"/>
      <c r="AE340" s="548"/>
      <c r="AF340" s="548"/>
      <c r="AG340" s="548"/>
      <c r="AH340" s="548"/>
      <c r="AI340" s="548"/>
      <c r="AJ340" s="548"/>
      <c r="AK340" s="548"/>
      <c r="AL340" s="548"/>
      <c r="AM340" s="548"/>
      <c r="AN340" s="548"/>
      <c r="AO340" s="548"/>
      <c r="AP340" s="548"/>
      <c r="AQ340" s="548"/>
      <c r="AR340" s="548"/>
      <c r="AS340" s="548"/>
      <c r="AT340" s="548"/>
      <c r="AU340" s="548"/>
      <c r="AV340" s="548"/>
      <c r="AW340" s="548"/>
      <c r="AX340" s="548"/>
      <c r="AY340" s="548"/>
      <c r="AZ340" s="548"/>
      <c r="BA340" s="548"/>
      <c r="BB340" s="548"/>
      <c r="BC340" s="141"/>
      <c r="BD340" s="857" t="str">
        <f t="shared" si="129"/>
        <v/>
      </c>
      <c r="BE340" s="858"/>
      <c r="BF340" s="436">
        <f t="shared" si="132"/>
        <v>0</v>
      </c>
      <c r="BG340" s="436">
        <f t="shared" si="133"/>
        <v>0</v>
      </c>
      <c r="BH340" s="439">
        <f t="shared" si="134"/>
        <v>0</v>
      </c>
      <c r="BI340" s="449">
        <f t="shared" si="135"/>
        <v>0</v>
      </c>
    </row>
    <row r="341" spans="23:61" ht="15.75" x14ac:dyDescent="0.25">
      <c r="W341" s="398"/>
      <c r="X341" s="401">
        <v>21</v>
      </c>
      <c r="Y341" s="548"/>
      <c r="Z341" s="548"/>
      <c r="AA341" s="548"/>
      <c r="AB341" s="548"/>
      <c r="AC341" s="548"/>
      <c r="AD341" s="548"/>
      <c r="AE341" s="548"/>
      <c r="AF341" s="548"/>
      <c r="AG341" s="548"/>
      <c r="AH341" s="548"/>
      <c r="AI341" s="548"/>
      <c r="AJ341" s="548"/>
      <c r="AK341" s="548"/>
      <c r="AL341" s="548"/>
      <c r="AM341" s="548"/>
      <c r="AN341" s="548"/>
      <c r="AO341" s="548"/>
      <c r="AP341" s="548"/>
      <c r="AQ341" s="548"/>
      <c r="AR341" s="548"/>
      <c r="AS341" s="548"/>
      <c r="AT341" s="548"/>
      <c r="AU341" s="548"/>
      <c r="AV341" s="548"/>
      <c r="AW341" s="548"/>
      <c r="AX341" s="548"/>
      <c r="AY341" s="548"/>
      <c r="AZ341" s="548"/>
      <c r="BA341" s="548"/>
      <c r="BB341" s="548"/>
      <c r="BC341" s="141"/>
      <c r="BD341" s="857" t="str">
        <f t="shared" si="129"/>
        <v/>
      </c>
      <c r="BE341" s="858"/>
      <c r="BF341" s="436">
        <f t="shared" si="132"/>
        <v>0</v>
      </c>
      <c r="BG341" s="436">
        <f t="shared" si="133"/>
        <v>0</v>
      </c>
      <c r="BH341" s="439">
        <f t="shared" si="134"/>
        <v>0</v>
      </c>
      <c r="BI341" s="449">
        <f t="shared" si="135"/>
        <v>0</v>
      </c>
    </row>
    <row r="342" spans="23:61" ht="15.75" x14ac:dyDescent="0.25">
      <c r="W342" s="398"/>
      <c r="X342" s="401">
        <v>22</v>
      </c>
      <c r="Y342" s="548"/>
      <c r="Z342" s="548"/>
      <c r="AA342" s="548"/>
      <c r="AB342" s="548"/>
      <c r="AC342" s="548"/>
      <c r="AD342" s="548"/>
      <c r="AE342" s="548"/>
      <c r="AF342" s="548"/>
      <c r="AG342" s="548"/>
      <c r="AH342" s="548"/>
      <c r="AI342" s="548"/>
      <c r="AJ342" s="548"/>
      <c r="AK342" s="548"/>
      <c r="AL342" s="548"/>
      <c r="AM342" s="548"/>
      <c r="AN342" s="548"/>
      <c r="AO342" s="548"/>
      <c r="AP342" s="548"/>
      <c r="AQ342" s="548"/>
      <c r="AR342" s="548"/>
      <c r="AS342" s="548"/>
      <c r="AT342" s="548"/>
      <c r="AU342" s="548"/>
      <c r="AV342" s="548"/>
      <c r="AW342" s="548"/>
      <c r="AX342" s="548"/>
      <c r="AY342" s="548"/>
      <c r="AZ342" s="548"/>
      <c r="BA342" s="548"/>
      <c r="BB342" s="548"/>
      <c r="BC342" s="141"/>
      <c r="BD342" s="857" t="str">
        <f t="shared" si="129"/>
        <v/>
      </c>
      <c r="BE342" s="858"/>
      <c r="BF342" s="436">
        <f t="shared" si="132"/>
        <v>0</v>
      </c>
      <c r="BG342" s="436">
        <f t="shared" si="133"/>
        <v>0</v>
      </c>
      <c r="BH342" s="439">
        <f t="shared" si="134"/>
        <v>0</v>
      </c>
      <c r="BI342" s="449">
        <f t="shared" si="135"/>
        <v>0</v>
      </c>
    </row>
    <row r="343" spans="23:61" ht="15.75" x14ac:dyDescent="0.25">
      <c r="W343" s="398"/>
      <c r="X343" s="401">
        <v>23</v>
      </c>
      <c r="Y343" s="548"/>
      <c r="Z343" s="548"/>
      <c r="AA343" s="548"/>
      <c r="AB343" s="548"/>
      <c r="AC343" s="548"/>
      <c r="AD343" s="548"/>
      <c r="AE343" s="548"/>
      <c r="AF343" s="548"/>
      <c r="AG343" s="548"/>
      <c r="AH343" s="548"/>
      <c r="AI343" s="548"/>
      <c r="AJ343" s="548"/>
      <c r="AK343" s="548"/>
      <c r="AL343" s="548"/>
      <c r="AM343" s="548"/>
      <c r="AN343" s="548"/>
      <c r="AO343" s="548"/>
      <c r="AP343" s="548"/>
      <c r="AQ343" s="548"/>
      <c r="AR343" s="548"/>
      <c r="AS343" s="548"/>
      <c r="AT343" s="548"/>
      <c r="AU343" s="548"/>
      <c r="AV343" s="548"/>
      <c r="AW343" s="548"/>
      <c r="AX343" s="548"/>
      <c r="AY343" s="548"/>
      <c r="AZ343" s="548"/>
      <c r="BA343" s="548"/>
      <c r="BB343" s="548"/>
      <c r="BC343" s="141"/>
      <c r="BD343" s="857" t="str">
        <f t="shared" si="129"/>
        <v/>
      </c>
      <c r="BE343" s="858"/>
      <c r="BF343" s="436">
        <f t="shared" si="132"/>
        <v>0</v>
      </c>
      <c r="BG343" s="436">
        <f t="shared" si="133"/>
        <v>0</v>
      </c>
      <c r="BH343" s="439">
        <f t="shared" si="134"/>
        <v>0</v>
      </c>
      <c r="BI343" s="449">
        <f t="shared" si="135"/>
        <v>0</v>
      </c>
    </row>
    <row r="344" spans="23:61" ht="15.75" x14ac:dyDescent="0.25">
      <c r="W344" s="398"/>
      <c r="X344" s="402">
        <v>24</v>
      </c>
      <c r="Y344" s="549"/>
      <c r="Z344" s="549"/>
      <c r="AA344" s="549"/>
      <c r="AB344" s="549"/>
      <c r="AC344" s="549"/>
      <c r="AD344" s="549"/>
      <c r="AE344" s="549"/>
      <c r="AF344" s="549"/>
      <c r="AG344" s="549"/>
      <c r="AH344" s="549"/>
      <c r="AI344" s="549"/>
      <c r="AJ344" s="549"/>
      <c r="AK344" s="549"/>
      <c r="AL344" s="549"/>
      <c r="AM344" s="549"/>
      <c r="AN344" s="549"/>
      <c r="AO344" s="549"/>
      <c r="AP344" s="549"/>
      <c r="AQ344" s="549"/>
      <c r="AR344" s="549"/>
      <c r="AS344" s="549"/>
      <c r="AT344" s="549"/>
      <c r="AU344" s="549"/>
      <c r="AV344" s="549"/>
      <c r="AW344" s="549"/>
      <c r="AX344" s="549"/>
      <c r="AY344" s="549"/>
      <c r="AZ344" s="549"/>
      <c r="BA344" s="549"/>
      <c r="BB344" s="549"/>
      <c r="BC344" s="141"/>
      <c r="BD344" s="861" t="str">
        <f t="shared" si="129"/>
        <v/>
      </c>
      <c r="BE344" s="862"/>
      <c r="BF344" s="437">
        <f>SUM($Y344:$BC344)</f>
        <v>0</v>
      </c>
      <c r="BG344" s="437">
        <v>0</v>
      </c>
      <c r="BH344" s="440">
        <f t="shared" ref="BH344" si="136">IFERROR(SUM(Y344:BC344)/COUNT(Y344:BC344),0)</f>
        <v>0</v>
      </c>
      <c r="BI344" s="450">
        <v>0</v>
      </c>
    </row>
    <row r="345" spans="23:61" ht="15.75" x14ac:dyDescent="0.25">
      <c r="W345" s="398"/>
      <c r="X345" s="403"/>
      <c r="Y345" s="141"/>
      <c r="Z345" s="141"/>
      <c r="AA345" s="141"/>
      <c r="AB345" s="141"/>
      <c r="AC345" s="141"/>
      <c r="AD345" s="141"/>
      <c r="AE345" s="141"/>
      <c r="AF345" s="141"/>
      <c r="AG345" s="141"/>
      <c r="AH345" s="141"/>
      <c r="AI345" s="141"/>
      <c r="AJ345" s="141"/>
      <c r="AK345" s="141"/>
      <c r="AL345" s="141"/>
      <c r="AM345" s="141"/>
      <c r="AN345" s="141"/>
      <c r="AO345" s="302"/>
      <c r="AP345" s="302"/>
      <c r="AQ345" s="302"/>
      <c r="AR345" s="302"/>
      <c r="AS345" s="302"/>
      <c r="AT345" s="302"/>
      <c r="AU345" s="302"/>
      <c r="AV345" s="302"/>
      <c r="AW345" s="302"/>
      <c r="AX345" s="302"/>
      <c r="AY345" s="302"/>
      <c r="AZ345" s="302"/>
      <c r="BA345" s="302"/>
      <c r="BB345" s="302"/>
      <c r="BC345" s="141"/>
      <c r="BD345" s="302"/>
      <c r="BE345" s="302"/>
      <c r="BF345" s="437">
        <f>SUM(BF321:BF344)</f>
        <v>0</v>
      </c>
      <c r="BG345" s="437">
        <f>SUM(BG328:BG343)</f>
        <v>0</v>
      </c>
      <c r="BH345" s="442"/>
      <c r="BI345" s="452"/>
    </row>
    <row r="346" spans="23:61" ht="15.75" x14ac:dyDescent="0.25">
      <c r="W346" s="404"/>
      <c r="X346" s="405"/>
      <c r="Y346" s="406"/>
      <c r="Z346" s="406"/>
      <c r="AA346" s="406"/>
      <c r="AB346" s="406"/>
      <c r="AC346" s="406"/>
      <c r="AD346" s="406"/>
      <c r="AE346" s="406"/>
      <c r="AF346" s="406"/>
      <c r="AG346" s="406"/>
      <c r="AH346" s="406"/>
      <c r="AI346" s="406"/>
      <c r="AJ346" s="406"/>
      <c r="AK346" s="406"/>
      <c r="AL346" s="406"/>
      <c r="AM346" s="406"/>
      <c r="AN346" s="406"/>
      <c r="AO346" s="406"/>
      <c r="AP346" s="406"/>
      <c r="AQ346" s="406"/>
      <c r="AR346" s="406"/>
      <c r="AS346" s="406"/>
      <c r="AT346" s="406"/>
      <c r="AU346" s="406"/>
      <c r="AV346" s="406"/>
      <c r="AW346" s="406"/>
      <c r="AX346" s="406"/>
      <c r="AY346" s="406"/>
      <c r="AZ346" s="406"/>
      <c r="BA346" s="406"/>
      <c r="BB346" s="406"/>
      <c r="BC346" s="406"/>
      <c r="BD346" s="406"/>
      <c r="BE346" s="406"/>
      <c r="BF346" s="455"/>
      <c r="BG346" s="343"/>
      <c r="BH346" s="343"/>
      <c r="BI346" s="456"/>
    </row>
    <row r="347" spans="23:61" ht="15.75" x14ac:dyDescent="0.25">
      <c r="W347" s="457"/>
      <c r="X347" s="410"/>
      <c r="Y347" s="410"/>
      <c r="Z347" s="410"/>
      <c r="AA347" s="410"/>
      <c r="AB347" s="410"/>
      <c r="AC347" s="410"/>
      <c r="AD347" s="410"/>
      <c r="AE347" s="410"/>
      <c r="AF347" s="410"/>
      <c r="AG347" s="410"/>
      <c r="AH347" s="410"/>
      <c r="AI347" s="410"/>
      <c r="AJ347" s="410"/>
      <c r="AK347" s="410"/>
      <c r="AL347" s="410"/>
      <c r="AM347" s="410"/>
      <c r="AN347" s="410"/>
      <c r="AO347" s="410"/>
      <c r="AP347" s="410"/>
      <c r="AQ347" s="410"/>
      <c r="AR347" s="410"/>
      <c r="AS347" s="410"/>
      <c r="AT347" s="410"/>
      <c r="AU347" s="410"/>
      <c r="AV347" s="410"/>
      <c r="AW347" s="410"/>
      <c r="AX347" s="410"/>
      <c r="AY347" s="410"/>
      <c r="AZ347" s="410"/>
      <c r="BA347" s="410"/>
      <c r="BB347" s="410"/>
      <c r="BC347" s="410"/>
      <c r="BD347" s="411"/>
      <c r="BE347" s="411"/>
      <c r="BF347" s="302"/>
      <c r="BG347" s="302"/>
      <c r="BH347" s="302"/>
      <c r="BI347" s="395"/>
    </row>
    <row r="348" spans="23:61" ht="15.75" x14ac:dyDescent="0.25">
      <c r="W348" s="398" t="s">
        <v>232</v>
      </c>
      <c r="X348" s="141"/>
      <c r="Y348" s="141"/>
      <c r="Z348" s="141"/>
      <c r="AA348" s="141"/>
      <c r="AB348" s="141"/>
      <c r="AC348" s="141"/>
      <c r="AD348" s="141"/>
      <c r="AE348" s="141"/>
      <c r="AF348" s="141"/>
      <c r="AG348" s="141"/>
      <c r="AH348" s="141"/>
      <c r="AI348" s="141"/>
      <c r="AJ348" s="141"/>
      <c r="AK348" s="141"/>
      <c r="AL348" s="141"/>
      <c r="AM348" s="141"/>
      <c r="AN348" s="141"/>
      <c r="AO348" s="141"/>
      <c r="AP348" s="141"/>
      <c r="AQ348" s="141"/>
      <c r="AR348" s="141"/>
      <c r="AS348" s="141"/>
      <c r="AT348" s="141"/>
      <c r="AU348" s="141"/>
      <c r="AV348" s="141"/>
      <c r="AW348" s="141"/>
      <c r="AX348" s="141"/>
      <c r="AY348" s="141"/>
      <c r="AZ348" s="141"/>
      <c r="BA348" s="141"/>
      <c r="BB348" s="141"/>
      <c r="BC348" s="141"/>
      <c r="BD348" s="302"/>
      <c r="BE348" s="302"/>
      <c r="BF348" s="302"/>
      <c r="BG348" s="302"/>
      <c r="BH348" s="302"/>
      <c r="BI348" s="395"/>
    </row>
    <row r="349" spans="23:61" ht="15.75" x14ac:dyDescent="0.25">
      <c r="W349" s="398"/>
      <c r="X349" s="141"/>
      <c r="Y349" s="141"/>
      <c r="Z349" s="141"/>
      <c r="AA349" s="141"/>
      <c r="AB349" s="141"/>
      <c r="AC349" s="141"/>
      <c r="AD349" s="141"/>
      <c r="AE349" s="141"/>
      <c r="AF349" s="141"/>
      <c r="AG349" s="141"/>
      <c r="AH349" s="141"/>
      <c r="AI349" s="141"/>
      <c r="AJ349" s="141"/>
      <c r="AK349" s="141"/>
      <c r="AL349" s="141"/>
      <c r="AM349" s="141"/>
      <c r="AN349" s="141"/>
      <c r="AO349" s="141"/>
      <c r="AP349" s="141"/>
      <c r="AQ349" s="141"/>
      <c r="AR349" s="141"/>
      <c r="AS349" s="141"/>
      <c r="AT349" s="141"/>
      <c r="AU349" s="141"/>
      <c r="AV349" s="141"/>
      <c r="AW349" s="141"/>
      <c r="AX349" s="141"/>
      <c r="AY349" s="141"/>
      <c r="AZ349" s="141"/>
      <c r="BA349" s="141"/>
      <c r="BB349" s="141"/>
      <c r="BC349" s="141"/>
      <c r="BD349" s="302"/>
      <c r="BE349" s="302"/>
      <c r="BF349" s="445"/>
      <c r="BG349" s="302"/>
      <c r="BH349" s="302"/>
      <c r="BI349" s="395"/>
    </row>
    <row r="350" spans="23:61" ht="15.75" x14ac:dyDescent="0.25">
      <c r="W350" s="398"/>
      <c r="X350" s="399" t="s">
        <v>57</v>
      </c>
      <c r="Y350" s="400">
        <v>1</v>
      </c>
      <c r="Z350" s="400">
        <v>2</v>
      </c>
      <c r="AA350" s="400">
        <v>3</v>
      </c>
      <c r="AB350" s="400">
        <v>4</v>
      </c>
      <c r="AC350" s="400">
        <v>5</v>
      </c>
      <c r="AD350" s="400">
        <v>6</v>
      </c>
      <c r="AE350" s="400">
        <v>7</v>
      </c>
      <c r="AF350" s="400">
        <v>8</v>
      </c>
      <c r="AG350" s="400">
        <v>9</v>
      </c>
      <c r="AH350" s="400">
        <v>10</v>
      </c>
      <c r="AI350" s="400">
        <v>11</v>
      </c>
      <c r="AJ350" s="400">
        <v>12</v>
      </c>
      <c r="AK350" s="400">
        <v>13</v>
      </c>
      <c r="AL350" s="400">
        <v>14</v>
      </c>
      <c r="AM350" s="400">
        <v>15</v>
      </c>
      <c r="AN350" s="400">
        <v>16</v>
      </c>
      <c r="AO350" s="400">
        <v>17</v>
      </c>
      <c r="AP350" s="400">
        <v>18</v>
      </c>
      <c r="AQ350" s="400">
        <v>19</v>
      </c>
      <c r="AR350" s="400">
        <v>20</v>
      </c>
      <c r="AS350" s="400">
        <v>21</v>
      </c>
      <c r="AT350" s="400">
        <v>22</v>
      </c>
      <c r="AU350" s="400">
        <v>23</v>
      </c>
      <c r="AV350" s="400">
        <v>24</v>
      </c>
      <c r="AW350" s="400">
        <v>25</v>
      </c>
      <c r="AX350" s="400">
        <v>26</v>
      </c>
      <c r="AY350" s="400">
        <v>27</v>
      </c>
      <c r="AZ350" s="400">
        <v>28</v>
      </c>
      <c r="BA350" s="400">
        <v>29</v>
      </c>
      <c r="BB350" s="400">
        <v>30</v>
      </c>
      <c r="BC350" s="400">
        <v>31</v>
      </c>
      <c r="BD350" s="863" t="s">
        <v>215</v>
      </c>
      <c r="BE350" s="864"/>
      <c r="BF350" s="434" t="s">
        <v>250</v>
      </c>
      <c r="BG350" s="434" t="s">
        <v>251</v>
      </c>
      <c r="BH350" s="434" t="s">
        <v>250</v>
      </c>
      <c r="BI350" s="447" t="s">
        <v>251</v>
      </c>
    </row>
    <row r="351" spans="23:61" ht="15.75" x14ac:dyDescent="0.25">
      <c r="W351" s="398"/>
      <c r="X351" s="399"/>
      <c r="Y351" s="400" t="str">
        <f t="shared" ref="Y351:AE351" si="137">VLOOKUP(WEEKDAY(CONCATENATE("12","/",Y350,"/",$AE$6)),$BX$11:$BY$17,2,FALSE)</f>
        <v>Fri</v>
      </c>
      <c r="Z351" s="400" t="str">
        <f t="shared" si="137"/>
        <v>Sat</v>
      </c>
      <c r="AA351" s="400" t="str">
        <f t="shared" si="137"/>
        <v>Sun</v>
      </c>
      <c r="AB351" s="400" t="str">
        <f t="shared" si="137"/>
        <v>Mon</v>
      </c>
      <c r="AC351" s="400" t="str">
        <f t="shared" si="137"/>
        <v>Tues</v>
      </c>
      <c r="AD351" s="400" t="str">
        <f t="shared" si="137"/>
        <v>Wed</v>
      </c>
      <c r="AE351" s="400" t="str">
        <f t="shared" si="137"/>
        <v>Thur</v>
      </c>
      <c r="AF351" s="400" t="str">
        <f>Y351</f>
        <v>Fri</v>
      </c>
      <c r="AG351" s="400" t="str">
        <f t="shared" ref="AG351:BC351" si="138">Z351</f>
        <v>Sat</v>
      </c>
      <c r="AH351" s="400" t="str">
        <f t="shared" si="138"/>
        <v>Sun</v>
      </c>
      <c r="AI351" s="400" t="str">
        <f t="shared" si="138"/>
        <v>Mon</v>
      </c>
      <c r="AJ351" s="400" t="str">
        <f t="shared" si="138"/>
        <v>Tues</v>
      </c>
      <c r="AK351" s="400" t="str">
        <f t="shared" si="138"/>
        <v>Wed</v>
      </c>
      <c r="AL351" s="400" t="str">
        <f t="shared" si="138"/>
        <v>Thur</v>
      </c>
      <c r="AM351" s="400" t="str">
        <f t="shared" si="138"/>
        <v>Fri</v>
      </c>
      <c r="AN351" s="400" t="str">
        <f t="shared" si="138"/>
        <v>Sat</v>
      </c>
      <c r="AO351" s="400" t="str">
        <f t="shared" si="138"/>
        <v>Sun</v>
      </c>
      <c r="AP351" s="400" t="str">
        <f t="shared" si="138"/>
        <v>Mon</v>
      </c>
      <c r="AQ351" s="400" t="str">
        <f t="shared" si="138"/>
        <v>Tues</v>
      </c>
      <c r="AR351" s="400" t="str">
        <f t="shared" si="138"/>
        <v>Wed</v>
      </c>
      <c r="AS351" s="400" t="str">
        <f t="shared" si="138"/>
        <v>Thur</v>
      </c>
      <c r="AT351" s="400" t="str">
        <f t="shared" si="138"/>
        <v>Fri</v>
      </c>
      <c r="AU351" s="400" t="str">
        <f t="shared" si="138"/>
        <v>Sat</v>
      </c>
      <c r="AV351" s="400" t="str">
        <f t="shared" si="138"/>
        <v>Sun</v>
      </c>
      <c r="AW351" s="400" t="str">
        <f t="shared" si="138"/>
        <v>Mon</v>
      </c>
      <c r="AX351" s="400" t="str">
        <f t="shared" si="138"/>
        <v>Tues</v>
      </c>
      <c r="AY351" s="400" t="str">
        <f t="shared" si="138"/>
        <v>Wed</v>
      </c>
      <c r="AZ351" s="400" t="str">
        <f t="shared" si="138"/>
        <v>Thur</v>
      </c>
      <c r="BA351" s="400" t="str">
        <f t="shared" si="138"/>
        <v>Fri</v>
      </c>
      <c r="BB351" s="400" t="str">
        <f t="shared" si="138"/>
        <v>Sat</v>
      </c>
      <c r="BC351" s="400" t="str">
        <f t="shared" si="138"/>
        <v>Sun</v>
      </c>
      <c r="BD351" s="863" t="s">
        <v>221</v>
      </c>
      <c r="BE351" s="864"/>
      <c r="BF351" s="434" t="s">
        <v>244</v>
      </c>
      <c r="BG351" s="434" t="s">
        <v>244</v>
      </c>
      <c r="BH351" s="434" t="s">
        <v>221</v>
      </c>
      <c r="BI351" s="447" t="s">
        <v>221</v>
      </c>
    </row>
    <row r="352" spans="23:61" ht="15.75" x14ac:dyDescent="0.25">
      <c r="W352" s="398"/>
      <c r="X352" s="401">
        <v>1</v>
      </c>
      <c r="Y352" s="548"/>
      <c r="Z352" s="548"/>
      <c r="AA352" s="548"/>
      <c r="AB352" s="548"/>
      <c r="AC352" s="548"/>
      <c r="AD352" s="548"/>
      <c r="AE352" s="548"/>
      <c r="AF352" s="548"/>
      <c r="AG352" s="548"/>
      <c r="AH352" s="548"/>
      <c r="AI352" s="548"/>
      <c r="AJ352" s="548"/>
      <c r="AK352" s="548"/>
      <c r="AL352" s="548"/>
      <c r="AM352" s="548"/>
      <c r="AN352" s="548"/>
      <c r="AO352" s="548"/>
      <c r="AP352" s="548"/>
      <c r="AQ352" s="548"/>
      <c r="AR352" s="548"/>
      <c r="AS352" s="548"/>
      <c r="AT352" s="548"/>
      <c r="AU352" s="548"/>
      <c r="AV352" s="548"/>
      <c r="AW352" s="548"/>
      <c r="AX352" s="548"/>
      <c r="AY352" s="548"/>
      <c r="AZ352" s="548"/>
      <c r="BA352" s="548"/>
      <c r="BB352" s="548"/>
      <c r="BC352" s="548"/>
      <c r="BD352" s="857" t="str">
        <f>IFERROR(AVERAGE(Y352:BC352),"")</f>
        <v/>
      </c>
      <c r="BE352" s="858"/>
      <c r="BF352" s="435">
        <f>SUM($Y352:$BC352)</f>
        <v>0</v>
      </c>
      <c r="BG352" s="435">
        <v>0</v>
      </c>
      <c r="BH352" s="438">
        <f>IFERROR(SUM(Y352:BC352)/COUNT(Y352:BC352),0)</f>
        <v>0</v>
      </c>
      <c r="BI352" s="448">
        <v>0</v>
      </c>
    </row>
    <row r="353" spans="23:61" ht="15.75" x14ac:dyDescent="0.25">
      <c r="W353" s="398"/>
      <c r="X353" s="401">
        <v>2</v>
      </c>
      <c r="Y353" s="548"/>
      <c r="Z353" s="548"/>
      <c r="AA353" s="548"/>
      <c r="AB353" s="548"/>
      <c r="AC353" s="548"/>
      <c r="AD353" s="548"/>
      <c r="AE353" s="548"/>
      <c r="AF353" s="548"/>
      <c r="AG353" s="548"/>
      <c r="AH353" s="548"/>
      <c r="AI353" s="548"/>
      <c r="AJ353" s="548"/>
      <c r="AK353" s="548"/>
      <c r="AL353" s="548"/>
      <c r="AM353" s="548"/>
      <c r="AN353" s="548"/>
      <c r="AO353" s="548"/>
      <c r="AP353" s="548"/>
      <c r="AQ353" s="548"/>
      <c r="AR353" s="548"/>
      <c r="AS353" s="548"/>
      <c r="AT353" s="548"/>
      <c r="AU353" s="548"/>
      <c r="AV353" s="548"/>
      <c r="AW353" s="548"/>
      <c r="AX353" s="548"/>
      <c r="AY353" s="548"/>
      <c r="AZ353" s="548"/>
      <c r="BA353" s="548"/>
      <c r="BB353" s="548"/>
      <c r="BC353" s="548"/>
      <c r="BD353" s="857" t="str">
        <f t="shared" ref="BD353:BD364" si="139">IFERROR(AVERAGE(Y353:BC353),"")</f>
        <v/>
      </c>
      <c r="BE353" s="858"/>
      <c r="BF353" s="436">
        <f t="shared" ref="BF353:BF358" si="140">SUM($Y353:$BC353)</f>
        <v>0</v>
      </c>
      <c r="BG353" s="436">
        <v>0</v>
      </c>
      <c r="BH353" s="439">
        <f t="shared" ref="BH353:BH358" si="141">IFERROR(SUM(Y353:BC353)/COUNT(Y353:BC353),0)</f>
        <v>0</v>
      </c>
      <c r="BI353" s="449">
        <v>0</v>
      </c>
    </row>
    <row r="354" spans="23:61" ht="15.75" x14ac:dyDescent="0.25">
      <c r="W354" s="398"/>
      <c r="X354" s="401">
        <v>3</v>
      </c>
      <c r="Y354" s="548"/>
      <c r="Z354" s="548"/>
      <c r="AA354" s="548"/>
      <c r="AB354" s="548"/>
      <c r="AC354" s="548"/>
      <c r="AD354" s="548"/>
      <c r="AE354" s="548"/>
      <c r="AF354" s="548"/>
      <c r="AG354" s="548"/>
      <c r="AH354" s="548"/>
      <c r="AI354" s="548"/>
      <c r="AJ354" s="548"/>
      <c r="AK354" s="548"/>
      <c r="AL354" s="548"/>
      <c r="AM354" s="548"/>
      <c r="AN354" s="548"/>
      <c r="AO354" s="548"/>
      <c r="AP354" s="548"/>
      <c r="AQ354" s="548"/>
      <c r="AR354" s="548"/>
      <c r="AS354" s="548"/>
      <c r="AT354" s="548"/>
      <c r="AU354" s="548"/>
      <c r="AV354" s="548"/>
      <c r="AW354" s="548"/>
      <c r="AX354" s="548"/>
      <c r="AY354" s="548"/>
      <c r="AZ354" s="548"/>
      <c r="BA354" s="548"/>
      <c r="BB354" s="548"/>
      <c r="BC354" s="548"/>
      <c r="BD354" s="857" t="str">
        <f t="shared" si="139"/>
        <v/>
      </c>
      <c r="BE354" s="858"/>
      <c r="BF354" s="436">
        <f t="shared" si="140"/>
        <v>0</v>
      </c>
      <c r="BG354" s="436">
        <v>0</v>
      </c>
      <c r="BH354" s="439">
        <f t="shared" si="141"/>
        <v>0</v>
      </c>
      <c r="BI354" s="449">
        <v>0</v>
      </c>
    </row>
    <row r="355" spans="23:61" ht="15.75" x14ac:dyDescent="0.25">
      <c r="W355" s="398"/>
      <c r="X355" s="401">
        <v>4</v>
      </c>
      <c r="Y355" s="548"/>
      <c r="Z355" s="548"/>
      <c r="AA355" s="548"/>
      <c r="AB355" s="548"/>
      <c r="AC355" s="548"/>
      <c r="AD355" s="548"/>
      <c r="AE355" s="548"/>
      <c r="AF355" s="548"/>
      <c r="AG355" s="548"/>
      <c r="AH355" s="548"/>
      <c r="AI355" s="548"/>
      <c r="AJ355" s="548"/>
      <c r="AK355" s="548"/>
      <c r="AL355" s="548"/>
      <c r="AM355" s="548"/>
      <c r="AN355" s="548"/>
      <c r="AO355" s="548"/>
      <c r="AP355" s="548"/>
      <c r="AQ355" s="548"/>
      <c r="AR355" s="548"/>
      <c r="AS355" s="548"/>
      <c r="AT355" s="548"/>
      <c r="AU355" s="548"/>
      <c r="AV355" s="548"/>
      <c r="AW355" s="548"/>
      <c r="AX355" s="548"/>
      <c r="AY355" s="548"/>
      <c r="AZ355" s="548"/>
      <c r="BA355" s="548"/>
      <c r="BB355" s="548"/>
      <c r="BC355" s="548"/>
      <c r="BD355" s="857" t="str">
        <f t="shared" si="139"/>
        <v/>
      </c>
      <c r="BE355" s="858"/>
      <c r="BF355" s="436">
        <f t="shared" si="140"/>
        <v>0</v>
      </c>
      <c r="BG355" s="436">
        <v>0</v>
      </c>
      <c r="BH355" s="439">
        <f t="shared" si="141"/>
        <v>0</v>
      </c>
      <c r="BI355" s="449">
        <v>0</v>
      </c>
    </row>
    <row r="356" spans="23:61" ht="15.75" x14ac:dyDescent="0.25">
      <c r="W356" s="398"/>
      <c r="X356" s="401">
        <v>5</v>
      </c>
      <c r="Y356" s="548"/>
      <c r="Z356" s="548"/>
      <c r="AA356" s="548"/>
      <c r="AB356" s="548"/>
      <c r="AC356" s="548"/>
      <c r="AD356" s="548"/>
      <c r="AE356" s="548"/>
      <c r="AF356" s="548"/>
      <c r="AG356" s="548"/>
      <c r="AH356" s="548"/>
      <c r="AI356" s="548"/>
      <c r="AJ356" s="548"/>
      <c r="AK356" s="548"/>
      <c r="AL356" s="548"/>
      <c r="AM356" s="548"/>
      <c r="AN356" s="548"/>
      <c r="AO356" s="548"/>
      <c r="AP356" s="548"/>
      <c r="AQ356" s="548"/>
      <c r="AR356" s="548"/>
      <c r="AS356" s="548"/>
      <c r="AT356" s="548"/>
      <c r="AU356" s="548"/>
      <c r="AV356" s="548"/>
      <c r="AW356" s="548"/>
      <c r="AX356" s="548"/>
      <c r="AY356" s="548"/>
      <c r="AZ356" s="548"/>
      <c r="BA356" s="548"/>
      <c r="BB356" s="548"/>
      <c r="BC356" s="548"/>
      <c r="BD356" s="857" t="str">
        <f t="shared" si="139"/>
        <v/>
      </c>
      <c r="BE356" s="858"/>
      <c r="BF356" s="436">
        <f t="shared" si="140"/>
        <v>0</v>
      </c>
      <c r="BG356" s="436">
        <v>0</v>
      </c>
      <c r="BH356" s="439">
        <f t="shared" si="141"/>
        <v>0</v>
      </c>
      <c r="BI356" s="449">
        <v>0</v>
      </c>
    </row>
    <row r="357" spans="23:61" ht="15.75" x14ac:dyDescent="0.25">
      <c r="W357" s="398"/>
      <c r="X357" s="401">
        <v>6</v>
      </c>
      <c r="Y357" s="548"/>
      <c r="Z357" s="548"/>
      <c r="AA357" s="548"/>
      <c r="AB357" s="548"/>
      <c r="AC357" s="548"/>
      <c r="AD357" s="548"/>
      <c r="AE357" s="548"/>
      <c r="AF357" s="548"/>
      <c r="AG357" s="548"/>
      <c r="AH357" s="548"/>
      <c r="AI357" s="548"/>
      <c r="AJ357" s="548"/>
      <c r="AK357" s="548"/>
      <c r="AL357" s="548"/>
      <c r="AM357" s="548"/>
      <c r="AN357" s="548"/>
      <c r="AO357" s="548"/>
      <c r="AP357" s="548"/>
      <c r="AQ357" s="548"/>
      <c r="AR357" s="548"/>
      <c r="AS357" s="548"/>
      <c r="AT357" s="548"/>
      <c r="AU357" s="548"/>
      <c r="AV357" s="548"/>
      <c r="AW357" s="548"/>
      <c r="AX357" s="548"/>
      <c r="AY357" s="548"/>
      <c r="AZ357" s="548"/>
      <c r="BA357" s="548"/>
      <c r="BB357" s="548"/>
      <c r="BC357" s="548"/>
      <c r="BD357" s="857" t="str">
        <f t="shared" si="139"/>
        <v/>
      </c>
      <c r="BE357" s="858"/>
      <c r="BF357" s="436">
        <f t="shared" si="140"/>
        <v>0</v>
      </c>
      <c r="BG357" s="436">
        <v>0</v>
      </c>
      <c r="BH357" s="439">
        <f t="shared" si="141"/>
        <v>0</v>
      </c>
      <c r="BI357" s="449">
        <v>0</v>
      </c>
    </row>
    <row r="358" spans="23:61" ht="15.75" x14ac:dyDescent="0.25">
      <c r="W358" s="398"/>
      <c r="X358" s="401">
        <v>7</v>
      </c>
      <c r="Y358" s="548"/>
      <c r="Z358" s="548"/>
      <c r="AA358" s="548"/>
      <c r="AB358" s="548"/>
      <c r="AC358" s="548"/>
      <c r="AD358" s="548"/>
      <c r="AE358" s="548"/>
      <c r="AF358" s="548"/>
      <c r="AG358" s="548"/>
      <c r="AH358" s="548"/>
      <c r="AI358" s="548"/>
      <c r="AJ358" s="548"/>
      <c r="AK358" s="548"/>
      <c r="AL358" s="548"/>
      <c r="AM358" s="548"/>
      <c r="AN358" s="548"/>
      <c r="AO358" s="548"/>
      <c r="AP358" s="548"/>
      <c r="AQ358" s="548"/>
      <c r="AR358" s="548"/>
      <c r="AS358" s="548"/>
      <c r="AT358" s="548"/>
      <c r="AU358" s="548"/>
      <c r="AV358" s="548"/>
      <c r="AW358" s="548"/>
      <c r="AX358" s="548"/>
      <c r="AY358" s="548"/>
      <c r="AZ358" s="548"/>
      <c r="BA358" s="548"/>
      <c r="BB358" s="548"/>
      <c r="BC358" s="548"/>
      <c r="BD358" s="857" t="str">
        <f t="shared" si="139"/>
        <v/>
      </c>
      <c r="BE358" s="858"/>
      <c r="BF358" s="436">
        <f t="shared" si="140"/>
        <v>0</v>
      </c>
      <c r="BG358" s="436">
        <v>0</v>
      </c>
      <c r="BH358" s="439">
        <f t="shared" si="141"/>
        <v>0</v>
      </c>
      <c r="BI358" s="449">
        <v>0</v>
      </c>
    </row>
    <row r="359" spans="23:61" ht="15.75" x14ac:dyDescent="0.25">
      <c r="W359" s="398"/>
      <c r="X359" s="401">
        <v>8</v>
      </c>
      <c r="Y359" s="548"/>
      <c r="Z359" s="548"/>
      <c r="AA359" s="548"/>
      <c r="AB359" s="548"/>
      <c r="AC359" s="548"/>
      <c r="AD359" s="548"/>
      <c r="AE359" s="548"/>
      <c r="AF359" s="548"/>
      <c r="AG359" s="548"/>
      <c r="AH359" s="548"/>
      <c r="AI359" s="548"/>
      <c r="AJ359" s="548"/>
      <c r="AK359" s="548"/>
      <c r="AL359" s="548"/>
      <c r="AM359" s="548"/>
      <c r="AN359" s="548"/>
      <c r="AO359" s="548"/>
      <c r="AP359" s="548"/>
      <c r="AQ359" s="548"/>
      <c r="AR359" s="548"/>
      <c r="AS359" s="548"/>
      <c r="AT359" s="548"/>
      <c r="AU359" s="548"/>
      <c r="AV359" s="548"/>
      <c r="AW359" s="548"/>
      <c r="AX359" s="548"/>
      <c r="AY359" s="548"/>
      <c r="AZ359" s="548"/>
      <c r="BA359" s="548"/>
      <c r="BB359" s="548"/>
      <c r="BC359" s="548"/>
      <c r="BD359" s="857" t="str">
        <f t="shared" si="139"/>
        <v/>
      </c>
      <c r="BE359" s="858"/>
      <c r="BF359" s="436">
        <f t="shared" ref="BF359:BF374" si="142">(SUMIF($Y$351:$BC$351,"Sat",$Y359:$BC359)+SUMIF($Y$351:$BC$351,"Sun",$Y359:$BC359))</f>
        <v>0</v>
      </c>
      <c r="BG359" s="436">
        <f t="shared" ref="BG359:BG374" si="143">(SUM($Y359:$BC359)-(SUMIF($Y$351:$BC$351,"Sat",$Y359:$BC359)+SUMIF($Y$351:$BC$351,"Sun",$Y359:$BC359)))</f>
        <v>0</v>
      </c>
      <c r="BH359" s="439">
        <f t="shared" ref="BH359:BH374" si="144">(SUMIF($Y$351:$BC$351,"Sat",$Y359:$BC359)+SUMIF($Y$351:$BC$351,"Sun",$Y359:$BC359))/(COUNTIF($Y$351:$BC$351,"Sat")+COUNTIF($Y$351:$BC$351,"Sun"))</f>
        <v>0</v>
      </c>
      <c r="BI359" s="449">
        <f t="shared" ref="BI359:BI374" si="145">(SUM($Y359:$BC359)-(SUMIF($Y$351:$BC$351,"Sat",$Y359:$BC359)+SUMIF($Y$351:$BC$351,"Sun",$Y359:$BC359)))/(COUNT(Y359:BC359)-(COUNTIF($Y$351:$BC$351,"Sat")+COUNTIF($Y$351:$BC$351,"Sun")))</f>
        <v>0</v>
      </c>
    </row>
    <row r="360" spans="23:61" ht="15.75" x14ac:dyDescent="0.25">
      <c r="W360" s="398"/>
      <c r="X360" s="401">
        <v>9</v>
      </c>
      <c r="Y360" s="548"/>
      <c r="Z360" s="548"/>
      <c r="AA360" s="548"/>
      <c r="AB360" s="548"/>
      <c r="AC360" s="548"/>
      <c r="AD360" s="548"/>
      <c r="AE360" s="548"/>
      <c r="AF360" s="548"/>
      <c r="AG360" s="548"/>
      <c r="AH360" s="548"/>
      <c r="AI360" s="548"/>
      <c r="AJ360" s="548"/>
      <c r="AK360" s="548"/>
      <c r="AL360" s="548"/>
      <c r="AM360" s="548"/>
      <c r="AN360" s="548"/>
      <c r="AO360" s="548"/>
      <c r="AP360" s="548"/>
      <c r="AQ360" s="548"/>
      <c r="AR360" s="548"/>
      <c r="AS360" s="548"/>
      <c r="AT360" s="548"/>
      <c r="AU360" s="548"/>
      <c r="AV360" s="548"/>
      <c r="AW360" s="548"/>
      <c r="AX360" s="548"/>
      <c r="AY360" s="548"/>
      <c r="AZ360" s="548"/>
      <c r="BA360" s="548"/>
      <c r="BB360" s="548"/>
      <c r="BC360" s="548"/>
      <c r="BD360" s="857" t="str">
        <f t="shared" si="139"/>
        <v/>
      </c>
      <c r="BE360" s="858"/>
      <c r="BF360" s="436">
        <f t="shared" si="142"/>
        <v>0</v>
      </c>
      <c r="BG360" s="436">
        <f t="shared" si="143"/>
        <v>0</v>
      </c>
      <c r="BH360" s="439">
        <f t="shared" si="144"/>
        <v>0</v>
      </c>
      <c r="BI360" s="449">
        <f t="shared" si="145"/>
        <v>0</v>
      </c>
    </row>
    <row r="361" spans="23:61" ht="15.75" x14ac:dyDescent="0.25">
      <c r="W361" s="398"/>
      <c r="X361" s="401">
        <v>10</v>
      </c>
      <c r="Y361" s="548"/>
      <c r="Z361" s="548"/>
      <c r="AA361" s="548"/>
      <c r="AB361" s="548"/>
      <c r="AC361" s="548"/>
      <c r="AD361" s="548"/>
      <c r="AE361" s="548"/>
      <c r="AF361" s="548"/>
      <c r="AG361" s="548"/>
      <c r="AH361" s="548"/>
      <c r="AI361" s="548"/>
      <c r="AJ361" s="548"/>
      <c r="AK361" s="548"/>
      <c r="AL361" s="548"/>
      <c r="AM361" s="548"/>
      <c r="AN361" s="548"/>
      <c r="AO361" s="548"/>
      <c r="AP361" s="548"/>
      <c r="AQ361" s="548"/>
      <c r="AR361" s="548"/>
      <c r="AS361" s="548"/>
      <c r="AT361" s="548"/>
      <c r="AU361" s="548"/>
      <c r="AV361" s="548"/>
      <c r="AW361" s="548"/>
      <c r="AX361" s="548"/>
      <c r="AY361" s="548"/>
      <c r="AZ361" s="548"/>
      <c r="BA361" s="548"/>
      <c r="BB361" s="548"/>
      <c r="BC361" s="548"/>
      <c r="BD361" s="857" t="str">
        <f t="shared" si="139"/>
        <v/>
      </c>
      <c r="BE361" s="858"/>
      <c r="BF361" s="436">
        <f t="shared" si="142"/>
        <v>0</v>
      </c>
      <c r="BG361" s="436">
        <f t="shared" si="143"/>
        <v>0</v>
      </c>
      <c r="BH361" s="439">
        <f t="shared" si="144"/>
        <v>0</v>
      </c>
      <c r="BI361" s="449">
        <f t="shared" si="145"/>
        <v>0</v>
      </c>
    </row>
    <row r="362" spans="23:61" ht="15.75" x14ac:dyDescent="0.25">
      <c r="W362" s="398"/>
      <c r="X362" s="401">
        <v>11</v>
      </c>
      <c r="Y362" s="548"/>
      <c r="Z362" s="548"/>
      <c r="AA362" s="548"/>
      <c r="AB362" s="548"/>
      <c r="AC362" s="548"/>
      <c r="AD362" s="548"/>
      <c r="AE362" s="548"/>
      <c r="AF362" s="548"/>
      <c r="AG362" s="548"/>
      <c r="AH362" s="548"/>
      <c r="AI362" s="548"/>
      <c r="AJ362" s="548"/>
      <c r="AK362" s="548"/>
      <c r="AL362" s="548"/>
      <c r="AM362" s="548"/>
      <c r="AN362" s="548"/>
      <c r="AO362" s="548"/>
      <c r="AP362" s="548"/>
      <c r="AQ362" s="548"/>
      <c r="AR362" s="548"/>
      <c r="AS362" s="548"/>
      <c r="AT362" s="548"/>
      <c r="AU362" s="548"/>
      <c r="AV362" s="548"/>
      <c r="AW362" s="548"/>
      <c r="AX362" s="548"/>
      <c r="AY362" s="548"/>
      <c r="AZ362" s="548"/>
      <c r="BA362" s="548"/>
      <c r="BB362" s="548"/>
      <c r="BC362" s="548"/>
      <c r="BD362" s="857" t="str">
        <f t="shared" si="139"/>
        <v/>
      </c>
      <c r="BE362" s="858"/>
      <c r="BF362" s="436">
        <f t="shared" si="142"/>
        <v>0</v>
      </c>
      <c r="BG362" s="436">
        <f t="shared" si="143"/>
        <v>0</v>
      </c>
      <c r="BH362" s="439">
        <f t="shared" si="144"/>
        <v>0</v>
      </c>
      <c r="BI362" s="449">
        <f t="shared" si="145"/>
        <v>0</v>
      </c>
    </row>
    <row r="363" spans="23:61" ht="15.75" x14ac:dyDescent="0.25">
      <c r="W363" s="398"/>
      <c r="X363" s="401">
        <v>12</v>
      </c>
      <c r="Y363" s="548"/>
      <c r="Z363" s="548"/>
      <c r="AA363" s="548"/>
      <c r="AB363" s="548"/>
      <c r="AC363" s="548"/>
      <c r="AD363" s="548"/>
      <c r="AE363" s="548"/>
      <c r="AF363" s="548"/>
      <c r="AG363" s="548"/>
      <c r="AH363" s="548"/>
      <c r="AI363" s="548"/>
      <c r="AJ363" s="548"/>
      <c r="AK363" s="548"/>
      <c r="AL363" s="548"/>
      <c r="AM363" s="548"/>
      <c r="AN363" s="548"/>
      <c r="AO363" s="548"/>
      <c r="AP363" s="548"/>
      <c r="AQ363" s="548"/>
      <c r="AR363" s="548"/>
      <c r="AS363" s="548"/>
      <c r="AT363" s="548"/>
      <c r="AU363" s="548"/>
      <c r="AV363" s="548"/>
      <c r="AW363" s="548"/>
      <c r="AX363" s="548"/>
      <c r="AY363" s="548"/>
      <c r="AZ363" s="548"/>
      <c r="BA363" s="548"/>
      <c r="BB363" s="548"/>
      <c r="BC363" s="548"/>
      <c r="BD363" s="857" t="str">
        <f t="shared" si="139"/>
        <v/>
      </c>
      <c r="BE363" s="858"/>
      <c r="BF363" s="436">
        <f t="shared" si="142"/>
        <v>0</v>
      </c>
      <c r="BG363" s="436">
        <f t="shared" si="143"/>
        <v>0</v>
      </c>
      <c r="BH363" s="439">
        <f t="shared" si="144"/>
        <v>0</v>
      </c>
      <c r="BI363" s="449">
        <f t="shared" si="145"/>
        <v>0</v>
      </c>
    </row>
    <row r="364" spans="23:61" ht="15.75" x14ac:dyDescent="0.25">
      <c r="W364" s="398"/>
      <c r="X364" s="401">
        <v>13</v>
      </c>
      <c r="Y364" s="548"/>
      <c r="Z364" s="548"/>
      <c r="AA364" s="548"/>
      <c r="AB364" s="548"/>
      <c r="AC364" s="548"/>
      <c r="AD364" s="548"/>
      <c r="AE364" s="548"/>
      <c r="AF364" s="548"/>
      <c r="AG364" s="548"/>
      <c r="AH364" s="548"/>
      <c r="AI364" s="548"/>
      <c r="AJ364" s="548"/>
      <c r="AK364" s="548"/>
      <c r="AL364" s="548"/>
      <c r="AM364" s="548"/>
      <c r="AN364" s="548"/>
      <c r="AO364" s="548"/>
      <c r="AP364" s="548"/>
      <c r="AQ364" s="548"/>
      <c r="AR364" s="548"/>
      <c r="AS364" s="548"/>
      <c r="AT364" s="548"/>
      <c r="AU364" s="548"/>
      <c r="AV364" s="548"/>
      <c r="AW364" s="548"/>
      <c r="AX364" s="548"/>
      <c r="AY364" s="548"/>
      <c r="AZ364" s="548"/>
      <c r="BA364" s="548"/>
      <c r="BB364" s="548"/>
      <c r="BC364" s="548"/>
      <c r="BD364" s="857" t="str">
        <f t="shared" si="139"/>
        <v/>
      </c>
      <c r="BE364" s="858"/>
      <c r="BF364" s="436">
        <f t="shared" si="142"/>
        <v>0</v>
      </c>
      <c r="BG364" s="436">
        <f t="shared" si="143"/>
        <v>0</v>
      </c>
      <c r="BH364" s="439">
        <f t="shared" si="144"/>
        <v>0</v>
      </c>
      <c r="BI364" s="449">
        <f t="shared" si="145"/>
        <v>0</v>
      </c>
    </row>
    <row r="365" spans="23:61" ht="15.75" x14ac:dyDescent="0.25">
      <c r="W365" s="398"/>
      <c r="X365" s="401">
        <v>14</v>
      </c>
      <c r="Y365" s="548"/>
      <c r="Z365" s="548"/>
      <c r="AA365" s="548"/>
      <c r="AB365" s="548"/>
      <c r="AC365" s="548"/>
      <c r="AD365" s="548"/>
      <c r="AE365" s="548"/>
      <c r="AF365" s="548"/>
      <c r="AG365" s="548"/>
      <c r="AH365" s="548"/>
      <c r="AI365" s="548"/>
      <c r="AJ365" s="548"/>
      <c r="AK365" s="548"/>
      <c r="AL365" s="548"/>
      <c r="AM365" s="548"/>
      <c r="AN365" s="548"/>
      <c r="AO365" s="548"/>
      <c r="AP365" s="548"/>
      <c r="AQ365" s="548"/>
      <c r="AR365" s="548"/>
      <c r="AS365" s="548"/>
      <c r="AT365" s="548"/>
      <c r="AU365" s="548"/>
      <c r="AV365" s="548"/>
      <c r="AW365" s="548"/>
      <c r="AX365" s="548"/>
      <c r="AY365" s="548"/>
      <c r="AZ365" s="548"/>
      <c r="BA365" s="548"/>
      <c r="BB365" s="548"/>
      <c r="BC365" s="548"/>
      <c r="BD365" s="857" t="str">
        <f>IFERROR(AVERAGE(Y365:BC365),"")</f>
        <v/>
      </c>
      <c r="BE365" s="858"/>
      <c r="BF365" s="436">
        <f t="shared" si="142"/>
        <v>0</v>
      </c>
      <c r="BG365" s="436">
        <f t="shared" si="143"/>
        <v>0</v>
      </c>
      <c r="BH365" s="439">
        <f t="shared" si="144"/>
        <v>0</v>
      </c>
      <c r="BI365" s="449">
        <f t="shared" si="145"/>
        <v>0</v>
      </c>
    </row>
    <row r="366" spans="23:61" ht="15.75" x14ac:dyDescent="0.25">
      <c r="W366" s="398"/>
      <c r="X366" s="401">
        <v>15</v>
      </c>
      <c r="Y366" s="548"/>
      <c r="Z366" s="548"/>
      <c r="AA366" s="548"/>
      <c r="AB366" s="548"/>
      <c r="AC366" s="548"/>
      <c r="AD366" s="548"/>
      <c r="AE366" s="548"/>
      <c r="AF366" s="548"/>
      <c r="AG366" s="548"/>
      <c r="AH366" s="548"/>
      <c r="AI366" s="548"/>
      <c r="AJ366" s="548"/>
      <c r="AK366" s="548"/>
      <c r="AL366" s="548"/>
      <c r="AM366" s="548"/>
      <c r="AN366" s="548"/>
      <c r="AO366" s="548"/>
      <c r="AP366" s="548"/>
      <c r="AQ366" s="548"/>
      <c r="AR366" s="548"/>
      <c r="AS366" s="548"/>
      <c r="AT366" s="548"/>
      <c r="AU366" s="548"/>
      <c r="AV366" s="548"/>
      <c r="AW366" s="548"/>
      <c r="AX366" s="548"/>
      <c r="AY366" s="548"/>
      <c r="AZ366" s="548"/>
      <c r="BA366" s="548"/>
      <c r="BB366" s="548"/>
      <c r="BC366" s="548"/>
      <c r="BD366" s="857" t="str">
        <f t="shared" ref="BD366:BD375" si="146">IFERROR(AVERAGE(Y366:BC366),"")</f>
        <v/>
      </c>
      <c r="BE366" s="858"/>
      <c r="BF366" s="436">
        <f t="shared" si="142"/>
        <v>0</v>
      </c>
      <c r="BG366" s="436">
        <f t="shared" si="143"/>
        <v>0</v>
      </c>
      <c r="BH366" s="439">
        <f t="shared" si="144"/>
        <v>0</v>
      </c>
      <c r="BI366" s="449">
        <f t="shared" si="145"/>
        <v>0</v>
      </c>
    </row>
    <row r="367" spans="23:61" ht="15.75" x14ac:dyDescent="0.25">
      <c r="W367" s="398"/>
      <c r="X367" s="401">
        <v>16</v>
      </c>
      <c r="Y367" s="548"/>
      <c r="Z367" s="548"/>
      <c r="AA367" s="548"/>
      <c r="AB367" s="548"/>
      <c r="AC367" s="548"/>
      <c r="AD367" s="548"/>
      <c r="AE367" s="548"/>
      <c r="AF367" s="548"/>
      <c r="AG367" s="548"/>
      <c r="AH367" s="548"/>
      <c r="AI367" s="548"/>
      <c r="AJ367" s="548"/>
      <c r="AK367" s="548"/>
      <c r="AL367" s="548"/>
      <c r="AM367" s="548"/>
      <c r="AN367" s="548"/>
      <c r="AO367" s="548"/>
      <c r="AP367" s="548"/>
      <c r="AQ367" s="548"/>
      <c r="AR367" s="548"/>
      <c r="AS367" s="548"/>
      <c r="AT367" s="548"/>
      <c r="AU367" s="548"/>
      <c r="AV367" s="548"/>
      <c r="AW367" s="548"/>
      <c r="AX367" s="548"/>
      <c r="AY367" s="548"/>
      <c r="AZ367" s="548"/>
      <c r="BA367" s="548"/>
      <c r="BB367" s="548"/>
      <c r="BC367" s="548"/>
      <c r="BD367" s="857" t="str">
        <f t="shared" si="146"/>
        <v/>
      </c>
      <c r="BE367" s="858"/>
      <c r="BF367" s="436">
        <f t="shared" si="142"/>
        <v>0</v>
      </c>
      <c r="BG367" s="436">
        <f t="shared" si="143"/>
        <v>0</v>
      </c>
      <c r="BH367" s="439">
        <f t="shared" si="144"/>
        <v>0</v>
      </c>
      <c r="BI367" s="449">
        <f t="shared" si="145"/>
        <v>0</v>
      </c>
    </row>
    <row r="368" spans="23:61" ht="15.75" x14ac:dyDescent="0.25">
      <c r="W368" s="398"/>
      <c r="X368" s="401">
        <v>17</v>
      </c>
      <c r="Y368" s="548"/>
      <c r="Z368" s="548"/>
      <c r="AA368" s="548"/>
      <c r="AB368" s="548"/>
      <c r="AC368" s="548"/>
      <c r="AD368" s="548"/>
      <c r="AE368" s="548"/>
      <c r="AF368" s="548"/>
      <c r="AG368" s="548"/>
      <c r="AH368" s="548"/>
      <c r="AI368" s="548"/>
      <c r="AJ368" s="548"/>
      <c r="AK368" s="548"/>
      <c r="AL368" s="548"/>
      <c r="AM368" s="548"/>
      <c r="AN368" s="548"/>
      <c r="AO368" s="548"/>
      <c r="AP368" s="548"/>
      <c r="AQ368" s="548"/>
      <c r="AR368" s="548"/>
      <c r="AS368" s="548"/>
      <c r="AT368" s="548"/>
      <c r="AU368" s="548"/>
      <c r="AV368" s="548"/>
      <c r="AW368" s="548"/>
      <c r="AX368" s="548"/>
      <c r="AY368" s="548"/>
      <c r="AZ368" s="548"/>
      <c r="BA368" s="548"/>
      <c r="BB368" s="548"/>
      <c r="BC368" s="548"/>
      <c r="BD368" s="857" t="str">
        <f t="shared" si="146"/>
        <v/>
      </c>
      <c r="BE368" s="858"/>
      <c r="BF368" s="436">
        <f t="shared" si="142"/>
        <v>0</v>
      </c>
      <c r="BG368" s="436">
        <f t="shared" si="143"/>
        <v>0</v>
      </c>
      <c r="BH368" s="439">
        <f t="shared" si="144"/>
        <v>0</v>
      </c>
      <c r="BI368" s="449">
        <f t="shared" si="145"/>
        <v>0</v>
      </c>
    </row>
    <row r="369" spans="23:61" ht="15.75" x14ac:dyDescent="0.25">
      <c r="W369" s="398"/>
      <c r="X369" s="401">
        <v>18</v>
      </c>
      <c r="Y369" s="548"/>
      <c r="Z369" s="548"/>
      <c r="AA369" s="548"/>
      <c r="AB369" s="548"/>
      <c r="AC369" s="548"/>
      <c r="AD369" s="548"/>
      <c r="AE369" s="548"/>
      <c r="AF369" s="548"/>
      <c r="AG369" s="548"/>
      <c r="AH369" s="548"/>
      <c r="AI369" s="548"/>
      <c r="AJ369" s="548"/>
      <c r="AK369" s="548"/>
      <c r="AL369" s="548"/>
      <c r="AM369" s="548"/>
      <c r="AN369" s="548"/>
      <c r="AO369" s="548"/>
      <c r="AP369" s="548"/>
      <c r="AQ369" s="548"/>
      <c r="AR369" s="548"/>
      <c r="AS369" s="548"/>
      <c r="AT369" s="548"/>
      <c r="AU369" s="548"/>
      <c r="AV369" s="548"/>
      <c r="AW369" s="548"/>
      <c r="AX369" s="548"/>
      <c r="AY369" s="548"/>
      <c r="AZ369" s="548"/>
      <c r="BA369" s="548"/>
      <c r="BB369" s="548"/>
      <c r="BC369" s="548"/>
      <c r="BD369" s="857" t="str">
        <f t="shared" si="146"/>
        <v/>
      </c>
      <c r="BE369" s="858"/>
      <c r="BF369" s="436">
        <f t="shared" si="142"/>
        <v>0</v>
      </c>
      <c r="BG369" s="436">
        <f t="shared" si="143"/>
        <v>0</v>
      </c>
      <c r="BH369" s="439">
        <f t="shared" si="144"/>
        <v>0</v>
      </c>
      <c r="BI369" s="449">
        <f t="shared" si="145"/>
        <v>0</v>
      </c>
    </row>
    <row r="370" spans="23:61" ht="15.75" x14ac:dyDescent="0.25">
      <c r="W370" s="398"/>
      <c r="X370" s="401">
        <v>19</v>
      </c>
      <c r="Y370" s="548"/>
      <c r="Z370" s="548"/>
      <c r="AA370" s="548"/>
      <c r="AB370" s="548"/>
      <c r="AC370" s="548"/>
      <c r="AD370" s="548"/>
      <c r="AE370" s="548"/>
      <c r="AF370" s="548"/>
      <c r="AG370" s="548"/>
      <c r="AH370" s="548"/>
      <c r="AI370" s="548"/>
      <c r="AJ370" s="548"/>
      <c r="AK370" s="548"/>
      <c r="AL370" s="548"/>
      <c r="AM370" s="548"/>
      <c r="AN370" s="548"/>
      <c r="AO370" s="548"/>
      <c r="AP370" s="548"/>
      <c r="AQ370" s="548"/>
      <c r="AR370" s="548"/>
      <c r="AS370" s="548"/>
      <c r="AT370" s="548"/>
      <c r="AU370" s="548"/>
      <c r="AV370" s="548"/>
      <c r="AW370" s="548"/>
      <c r="AX370" s="548"/>
      <c r="AY370" s="548"/>
      <c r="AZ370" s="548"/>
      <c r="BA370" s="548"/>
      <c r="BB370" s="548"/>
      <c r="BC370" s="548"/>
      <c r="BD370" s="857" t="str">
        <f t="shared" si="146"/>
        <v/>
      </c>
      <c r="BE370" s="858"/>
      <c r="BF370" s="436">
        <f t="shared" si="142"/>
        <v>0</v>
      </c>
      <c r="BG370" s="436">
        <f t="shared" si="143"/>
        <v>0</v>
      </c>
      <c r="BH370" s="439">
        <f t="shared" si="144"/>
        <v>0</v>
      </c>
      <c r="BI370" s="449">
        <f t="shared" si="145"/>
        <v>0</v>
      </c>
    </row>
    <row r="371" spans="23:61" ht="15.75" x14ac:dyDescent="0.25">
      <c r="W371" s="398"/>
      <c r="X371" s="401">
        <v>20</v>
      </c>
      <c r="Y371" s="548"/>
      <c r="Z371" s="548"/>
      <c r="AA371" s="548"/>
      <c r="AB371" s="548"/>
      <c r="AC371" s="548"/>
      <c r="AD371" s="548"/>
      <c r="AE371" s="548"/>
      <c r="AF371" s="548"/>
      <c r="AG371" s="548"/>
      <c r="AH371" s="548"/>
      <c r="AI371" s="548"/>
      <c r="AJ371" s="548"/>
      <c r="AK371" s="548"/>
      <c r="AL371" s="548"/>
      <c r="AM371" s="548"/>
      <c r="AN371" s="548"/>
      <c r="AO371" s="548"/>
      <c r="AP371" s="548"/>
      <c r="AQ371" s="548"/>
      <c r="AR371" s="548"/>
      <c r="AS371" s="548"/>
      <c r="AT371" s="548"/>
      <c r="AU371" s="548"/>
      <c r="AV371" s="548"/>
      <c r="AW371" s="548"/>
      <c r="AX371" s="548"/>
      <c r="AY371" s="548"/>
      <c r="AZ371" s="548"/>
      <c r="BA371" s="548"/>
      <c r="BB371" s="548"/>
      <c r="BC371" s="548"/>
      <c r="BD371" s="857" t="str">
        <f t="shared" si="146"/>
        <v/>
      </c>
      <c r="BE371" s="858"/>
      <c r="BF371" s="436">
        <f t="shared" si="142"/>
        <v>0</v>
      </c>
      <c r="BG371" s="436">
        <f t="shared" si="143"/>
        <v>0</v>
      </c>
      <c r="BH371" s="439">
        <f t="shared" si="144"/>
        <v>0</v>
      </c>
      <c r="BI371" s="449">
        <f t="shared" si="145"/>
        <v>0</v>
      </c>
    </row>
    <row r="372" spans="23:61" ht="15.75" x14ac:dyDescent="0.25">
      <c r="W372" s="398"/>
      <c r="X372" s="401">
        <v>21</v>
      </c>
      <c r="Y372" s="548"/>
      <c r="Z372" s="548"/>
      <c r="AA372" s="548"/>
      <c r="AB372" s="548"/>
      <c r="AC372" s="548"/>
      <c r="AD372" s="548"/>
      <c r="AE372" s="548"/>
      <c r="AF372" s="548"/>
      <c r="AG372" s="548"/>
      <c r="AH372" s="548"/>
      <c r="AI372" s="548"/>
      <c r="AJ372" s="548"/>
      <c r="AK372" s="548"/>
      <c r="AL372" s="548"/>
      <c r="AM372" s="548"/>
      <c r="AN372" s="548"/>
      <c r="AO372" s="548"/>
      <c r="AP372" s="548"/>
      <c r="AQ372" s="548"/>
      <c r="AR372" s="548"/>
      <c r="AS372" s="548"/>
      <c r="AT372" s="548"/>
      <c r="AU372" s="548"/>
      <c r="AV372" s="548"/>
      <c r="AW372" s="548"/>
      <c r="AX372" s="548"/>
      <c r="AY372" s="548"/>
      <c r="AZ372" s="548"/>
      <c r="BA372" s="548"/>
      <c r="BB372" s="548"/>
      <c r="BC372" s="548"/>
      <c r="BD372" s="857" t="str">
        <f t="shared" si="146"/>
        <v/>
      </c>
      <c r="BE372" s="858"/>
      <c r="BF372" s="436">
        <f t="shared" si="142"/>
        <v>0</v>
      </c>
      <c r="BG372" s="436">
        <f t="shared" si="143"/>
        <v>0</v>
      </c>
      <c r="BH372" s="439">
        <f t="shared" si="144"/>
        <v>0</v>
      </c>
      <c r="BI372" s="449">
        <f t="shared" si="145"/>
        <v>0</v>
      </c>
    </row>
    <row r="373" spans="23:61" ht="15.75" x14ac:dyDescent="0.25">
      <c r="W373" s="398"/>
      <c r="X373" s="401">
        <v>22</v>
      </c>
      <c r="Y373" s="548"/>
      <c r="Z373" s="548"/>
      <c r="AA373" s="548"/>
      <c r="AB373" s="548"/>
      <c r="AC373" s="548"/>
      <c r="AD373" s="548"/>
      <c r="AE373" s="548"/>
      <c r="AF373" s="548"/>
      <c r="AG373" s="548"/>
      <c r="AH373" s="548"/>
      <c r="AI373" s="548"/>
      <c r="AJ373" s="548"/>
      <c r="AK373" s="548"/>
      <c r="AL373" s="548"/>
      <c r="AM373" s="548"/>
      <c r="AN373" s="548"/>
      <c r="AO373" s="548"/>
      <c r="AP373" s="548"/>
      <c r="AQ373" s="548"/>
      <c r="AR373" s="548"/>
      <c r="AS373" s="548"/>
      <c r="AT373" s="548"/>
      <c r="AU373" s="548"/>
      <c r="AV373" s="548"/>
      <c r="AW373" s="548"/>
      <c r="AX373" s="548"/>
      <c r="AY373" s="548"/>
      <c r="AZ373" s="548"/>
      <c r="BA373" s="548"/>
      <c r="BB373" s="548"/>
      <c r="BC373" s="548"/>
      <c r="BD373" s="857" t="str">
        <f t="shared" si="146"/>
        <v/>
      </c>
      <c r="BE373" s="858"/>
      <c r="BF373" s="436">
        <f t="shared" si="142"/>
        <v>0</v>
      </c>
      <c r="BG373" s="436">
        <f t="shared" si="143"/>
        <v>0</v>
      </c>
      <c r="BH373" s="439">
        <f t="shared" si="144"/>
        <v>0</v>
      </c>
      <c r="BI373" s="449">
        <f t="shared" si="145"/>
        <v>0</v>
      </c>
    </row>
    <row r="374" spans="23:61" ht="15.75" x14ac:dyDescent="0.25">
      <c r="W374" s="398"/>
      <c r="X374" s="401">
        <v>23</v>
      </c>
      <c r="Y374" s="548"/>
      <c r="Z374" s="548"/>
      <c r="AA374" s="548"/>
      <c r="AB374" s="548"/>
      <c r="AC374" s="548"/>
      <c r="AD374" s="548"/>
      <c r="AE374" s="548"/>
      <c r="AF374" s="548"/>
      <c r="AG374" s="548"/>
      <c r="AH374" s="548"/>
      <c r="AI374" s="548"/>
      <c r="AJ374" s="548"/>
      <c r="AK374" s="548"/>
      <c r="AL374" s="548"/>
      <c r="AM374" s="548"/>
      <c r="AN374" s="548"/>
      <c r="AO374" s="548"/>
      <c r="AP374" s="548"/>
      <c r="AQ374" s="548"/>
      <c r="AR374" s="548"/>
      <c r="AS374" s="548"/>
      <c r="AT374" s="548"/>
      <c r="AU374" s="548"/>
      <c r="AV374" s="548"/>
      <c r="AW374" s="548"/>
      <c r="AX374" s="548"/>
      <c r="AY374" s="548"/>
      <c r="AZ374" s="548"/>
      <c r="BA374" s="548"/>
      <c r="BB374" s="548"/>
      <c r="BC374" s="548"/>
      <c r="BD374" s="857" t="str">
        <f t="shared" si="146"/>
        <v/>
      </c>
      <c r="BE374" s="858"/>
      <c r="BF374" s="436">
        <f t="shared" si="142"/>
        <v>0</v>
      </c>
      <c r="BG374" s="436">
        <f t="shared" si="143"/>
        <v>0</v>
      </c>
      <c r="BH374" s="439">
        <f t="shared" si="144"/>
        <v>0</v>
      </c>
      <c r="BI374" s="449">
        <f t="shared" si="145"/>
        <v>0</v>
      </c>
    </row>
    <row r="375" spans="23:61" ht="15.75" x14ac:dyDescent="0.25">
      <c r="W375" s="398"/>
      <c r="X375" s="402">
        <v>24</v>
      </c>
      <c r="Y375" s="549"/>
      <c r="Z375" s="549"/>
      <c r="AA375" s="549"/>
      <c r="AB375" s="549"/>
      <c r="AC375" s="549"/>
      <c r="AD375" s="549"/>
      <c r="AE375" s="549"/>
      <c r="AF375" s="549"/>
      <c r="AG375" s="549"/>
      <c r="AH375" s="549"/>
      <c r="AI375" s="549"/>
      <c r="AJ375" s="549"/>
      <c r="AK375" s="549"/>
      <c r="AL375" s="549"/>
      <c r="AM375" s="549"/>
      <c r="AN375" s="549"/>
      <c r="AO375" s="549"/>
      <c r="AP375" s="549"/>
      <c r="AQ375" s="549"/>
      <c r="AR375" s="549"/>
      <c r="AS375" s="549"/>
      <c r="AT375" s="549"/>
      <c r="AU375" s="549"/>
      <c r="AV375" s="549"/>
      <c r="AW375" s="549"/>
      <c r="AX375" s="549"/>
      <c r="AY375" s="549"/>
      <c r="AZ375" s="549"/>
      <c r="BA375" s="549"/>
      <c r="BB375" s="549"/>
      <c r="BC375" s="549"/>
      <c r="BD375" s="861" t="str">
        <f t="shared" si="146"/>
        <v/>
      </c>
      <c r="BE375" s="862"/>
      <c r="BF375" s="437">
        <f>SUM($Y375:$BC375)</f>
        <v>0</v>
      </c>
      <c r="BG375" s="437">
        <v>0</v>
      </c>
      <c r="BH375" s="440">
        <f t="shared" ref="BH375" si="147">IFERROR(SUM(Y375:BC375)/COUNT(Y375:BC375),0)</f>
        <v>0</v>
      </c>
      <c r="BI375" s="450">
        <v>0</v>
      </c>
    </row>
    <row r="376" spans="23:61" ht="15.75" x14ac:dyDescent="0.25">
      <c r="W376" s="398"/>
      <c r="X376" s="403"/>
      <c r="Y376" s="141"/>
      <c r="Z376" s="141"/>
      <c r="AA376" s="141"/>
      <c r="AB376" s="141"/>
      <c r="AC376" s="141"/>
      <c r="AD376" s="141"/>
      <c r="AE376" s="141"/>
      <c r="AF376" s="141"/>
      <c r="AG376" s="141"/>
      <c r="AH376" s="141"/>
      <c r="AI376" s="141"/>
      <c r="AJ376" s="141"/>
      <c r="AK376" s="141"/>
      <c r="AL376" s="141"/>
      <c r="AM376" s="141"/>
      <c r="AN376" s="141"/>
      <c r="AO376" s="302"/>
      <c r="AP376" s="302"/>
      <c r="AQ376" s="302"/>
      <c r="AR376" s="302"/>
      <c r="AS376" s="302"/>
      <c r="AT376" s="302"/>
      <c r="AU376" s="302"/>
      <c r="AV376" s="302"/>
      <c r="AW376" s="302"/>
      <c r="AX376" s="302"/>
      <c r="AY376" s="302"/>
      <c r="AZ376" s="302"/>
      <c r="BA376" s="302"/>
      <c r="BB376" s="302"/>
      <c r="BC376" s="302"/>
      <c r="BD376" s="302"/>
      <c r="BE376" s="302"/>
      <c r="BF376" s="437">
        <f>SUM(BF352:BF375)</f>
        <v>0</v>
      </c>
      <c r="BG376" s="437">
        <f>SUM(BG359:BG374)</f>
        <v>0</v>
      </c>
      <c r="BH376" s="442"/>
      <c r="BI376" s="452"/>
    </row>
    <row r="377" spans="23:61" ht="16.5" thickBot="1" x14ac:dyDescent="0.3">
      <c r="W377" s="412"/>
      <c r="X377" s="413"/>
      <c r="Y377" s="414"/>
      <c r="Z377" s="414"/>
      <c r="AA377" s="414"/>
      <c r="AB377" s="414"/>
      <c r="AC377" s="414"/>
      <c r="AD377" s="414"/>
      <c r="AE377" s="414"/>
      <c r="AF377" s="414"/>
      <c r="AG377" s="414"/>
      <c r="AH377" s="414"/>
      <c r="AI377" s="414"/>
      <c r="AJ377" s="414"/>
      <c r="AK377" s="414"/>
      <c r="AL377" s="414"/>
      <c r="AM377" s="414"/>
      <c r="AN377" s="414"/>
      <c r="AO377" s="414"/>
      <c r="AP377" s="414"/>
      <c r="AQ377" s="414"/>
      <c r="AR377" s="414"/>
      <c r="AS377" s="414"/>
      <c r="AT377" s="414"/>
      <c r="AU377" s="414"/>
      <c r="AV377" s="414"/>
      <c r="AW377" s="414"/>
      <c r="AX377" s="414"/>
      <c r="AY377" s="414"/>
      <c r="AZ377" s="414"/>
      <c r="BA377" s="414"/>
      <c r="BB377" s="414"/>
      <c r="BC377" s="414"/>
      <c r="BD377" s="414"/>
      <c r="BE377" s="414"/>
      <c r="BF377" s="414"/>
      <c r="BG377" s="414"/>
      <c r="BH377" s="414"/>
      <c r="BI377" s="415"/>
    </row>
  </sheetData>
  <sheetProtection password="F539" sheet="1" objects="1" scenarios="1"/>
  <mergeCells count="348">
    <mergeCell ref="T38:U38"/>
    <mergeCell ref="T40:U40"/>
    <mergeCell ref="S36:U36"/>
    <mergeCell ref="B107:Q107"/>
    <mergeCell ref="B142:Q142"/>
    <mergeCell ref="B143:Q143"/>
    <mergeCell ref="W3:AK3"/>
    <mergeCell ref="W4:AK4"/>
    <mergeCell ref="B3:Q3"/>
    <mergeCell ref="B4:Q4"/>
    <mergeCell ref="E5:J5"/>
    <mergeCell ref="E104:J104"/>
    <mergeCell ref="M104:N104"/>
    <mergeCell ref="B8:Q8"/>
    <mergeCell ref="M5:O5"/>
    <mergeCell ref="C7:O7"/>
    <mergeCell ref="B38:Q38"/>
    <mergeCell ref="B39:Q39"/>
    <mergeCell ref="E40:J40"/>
    <mergeCell ref="M40:O40"/>
    <mergeCell ref="C42:P42"/>
    <mergeCell ref="J78:P78"/>
    <mergeCell ref="B102:Q102"/>
    <mergeCell ref="B103:Q103"/>
    <mergeCell ref="B43:Q43"/>
    <mergeCell ref="N179:Q179"/>
    <mergeCell ref="E179:F179"/>
    <mergeCell ref="G179:H179"/>
    <mergeCell ref="I179:J179"/>
    <mergeCell ref="K178:L178"/>
    <mergeCell ref="I178:J178"/>
    <mergeCell ref="G178:H178"/>
    <mergeCell ref="E178:F178"/>
    <mergeCell ref="K179:L179"/>
    <mergeCell ref="N178:Q178"/>
    <mergeCell ref="BD40:BE40"/>
    <mergeCell ref="BD41:BE41"/>
    <mergeCell ref="BD11:BE11"/>
    <mergeCell ref="BD12:BE12"/>
    <mergeCell ref="BD13:BE13"/>
    <mergeCell ref="BD14:BE14"/>
    <mergeCell ref="BD15:BE15"/>
    <mergeCell ref="BD31:BE31"/>
    <mergeCell ref="BD32:BE32"/>
    <mergeCell ref="BD33:BE33"/>
    <mergeCell ref="BD34:BE34"/>
    <mergeCell ref="BD26:BE26"/>
    <mergeCell ref="BD27:BE27"/>
    <mergeCell ref="BD28:BE28"/>
    <mergeCell ref="BD29:BE29"/>
    <mergeCell ref="BD30:BE30"/>
    <mergeCell ref="BD9:BE9"/>
    <mergeCell ref="BD10:BE10"/>
    <mergeCell ref="BD21:BE21"/>
    <mergeCell ref="BD22:BE22"/>
    <mergeCell ref="BD23:BE23"/>
    <mergeCell ref="BD24:BE24"/>
    <mergeCell ref="BD25:BE25"/>
    <mergeCell ref="BD16:BE16"/>
    <mergeCell ref="BD17:BE17"/>
    <mergeCell ref="BD18:BE18"/>
    <mergeCell ref="BD19:BE19"/>
    <mergeCell ref="BD20:BE20"/>
    <mergeCell ref="BD42:BE42"/>
    <mergeCell ref="BD43:BE43"/>
    <mergeCell ref="BD44:BE44"/>
    <mergeCell ref="BD63:BE63"/>
    <mergeCell ref="BD64:BE64"/>
    <mergeCell ref="BD65:BE65"/>
    <mergeCell ref="BD58:BE58"/>
    <mergeCell ref="BD59:BE59"/>
    <mergeCell ref="BD60:BE60"/>
    <mergeCell ref="BD61:BE61"/>
    <mergeCell ref="BD62:BE62"/>
    <mergeCell ref="BD53:BE53"/>
    <mergeCell ref="BD54:BE54"/>
    <mergeCell ref="BD55:BE55"/>
    <mergeCell ref="BD56:BE56"/>
    <mergeCell ref="BD57:BE57"/>
    <mergeCell ref="BD48:BE48"/>
    <mergeCell ref="BD49:BE49"/>
    <mergeCell ref="BD50:BE50"/>
    <mergeCell ref="BD51:BE51"/>
    <mergeCell ref="BD52:BE52"/>
    <mergeCell ref="BD45:BE45"/>
    <mergeCell ref="BD46:BE46"/>
    <mergeCell ref="BD47:BE47"/>
    <mergeCell ref="BD77:BE77"/>
    <mergeCell ref="BD78:BE78"/>
    <mergeCell ref="BD79:BE79"/>
    <mergeCell ref="BD80:BE80"/>
    <mergeCell ref="BD71:BE71"/>
    <mergeCell ref="BD72:BE72"/>
    <mergeCell ref="BD73:BE73"/>
    <mergeCell ref="BD74:BE74"/>
    <mergeCell ref="BD75:BE75"/>
    <mergeCell ref="BD76:BE76"/>
    <mergeCell ref="BD85:BE85"/>
    <mergeCell ref="BD86:BE86"/>
    <mergeCell ref="BD87:BE87"/>
    <mergeCell ref="BD88:BE88"/>
    <mergeCell ref="BD89:BE89"/>
    <mergeCell ref="BD81:BE81"/>
    <mergeCell ref="BD82:BE82"/>
    <mergeCell ref="BD83:BE83"/>
    <mergeCell ref="BD84:BE84"/>
    <mergeCell ref="BD102:BE102"/>
    <mergeCell ref="BD103:BE103"/>
    <mergeCell ref="BD104:BE104"/>
    <mergeCell ref="BD95:BE95"/>
    <mergeCell ref="BD96:BE96"/>
    <mergeCell ref="BD90:BE90"/>
    <mergeCell ref="BD91:BE91"/>
    <mergeCell ref="BD92:BE92"/>
    <mergeCell ref="BD93:BE93"/>
    <mergeCell ref="BD94:BE94"/>
    <mergeCell ref="BD105:BE105"/>
    <mergeCell ref="BD106:BE106"/>
    <mergeCell ref="BD107:BE107"/>
    <mergeCell ref="BD108:BE108"/>
    <mergeCell ref="BD109:BE109"/>
    <mergeCell ref="BD110:BE110"/>
    <mergeCell ref="BD111:BE111"/>
    <mergeCell ref="BD112:BE112"/>
    <mergeCell ref="BD113:BE113"/>
    <mergeCell ref="BD127:BE127"/>
    <mergeCell ref="BD122:BE122"/>
    <mergeCell ref="BD123:BE123"/>
    <mergeCell ref="BD124:BE124"/>
    <mergeCell ref="BD125:BE125"/>
    <mergeCell ref="BD126:BE126"/>
    <mergeCell ref="BD117:BE117"/>
    <mergeCell ref="BD118:BE118"/>
    <mergeCell ref="BD119:BE119"/>
    <mergeCell ref="BD120:BE120"/>
    <mergeCell ref="BD121:BE121"/>
    <mergeCell ref="BD137:BE137"/>
    <mergeCell ref="BD138:BE138"/>
    <mergeCell ref="BD139:BE139"/>
    <mergeCell ref="BD140:BE140"/>
    <mergeCell ref="BD141:BE141"/>
    <mergeCell ref="BD133:BE133"/>
    <mergeCell ref="BD134:BE134"/>
    <mergeCell ref="BD135:BE135"/>
    <mergeCell ref="BD136:BE136"/>
    <mergeCell ref="BD168:BE168"/>
    <mergeCell ref="BD154:BE154"/>
    <mergeCell ref="BD155:BE155"/>
    <mergeCell ref="BD156:BE156"/>
    <mergeCell ref="BD157:BE157"/>
    <mergeCell ref="BD158:BE158"/>
    <mergeCell ref="BD142:BE142"/>
    <mergeCell ref="BD153:BE153"/>
    <mergeCell ref="BD143:BE143"/>
    <mergeCell ref="BD144:BE144"/>
    <mergeCell ref="BD145:BE145"/>
    <mergeCell ref="BD146:BE146"/>
    <mergeCell ref="BD147:BE147"/>
    <mergeCell ref="BD148:BE148"/>
    <mergeCell ref="BD149:BE149"/>
    <mergeCell ref="BD150:BE150"/>
    <mergeCell ref="BD151:BE151"/>
    <mergeCell ref="BD152:BE152"/>
    <mergeCell ref="BD167:BE167"/>
    <mergeCell ref="BD164:BE164"/>
    <mergeCell ref="BD165:BE165"/>
    <mergeCell ref="BD166:BE166"/>
    <mergeCell ref="BD196:BE196"/>
    <mergeCell ref="BD197:BE197"/>
    <mergeCell ref="BD198:BE198"/>
    <mergeCell ref="BD199:BE199"/>
    <mergeCell ref="BD200:BE200"/>
    <mergeCell ref="BD195:BE195"/>
    <mergeCell ref="BD189:BE189"/>
    <mergeCell ref="BD186:BE186"/>
    <mergeCell ref="BD187:BE187"/>
    <mergeCell ref="BD188:BE188"/>
    <mergeCell ref="BD206:BE206"/>
    <mergeCell ref="BD207:BE207"/>
    <mergeCell ref="BD208:BE208"/>
    <mergeCell ref="BD209:BE209"/>
    <mergeCell ref="BD210:BE210"/>
    <mergeCell ref="BD201:BE201"/>
    <mergeCell ref="BD202:BE202"/>
    <mergeCell ref="BD203:BE203"/>
    <mergeCell ref="BD204:BE204"/>
    <mergeCell ref="BD205:BE205"/>
    <mergeCell ref="BD228:BE228"/>
    <mergeCell ref="BD229:BE229"/>
    <mergeCell ref="BD230:BE230"/>
    <mergeCell ref="BD231:BE231"/>
    <mergeCell ref="BD232:BE232"/>
    <mergeCell ref="BD226:BE226"/>
    <mergeCell ref="BD227:BE227"/>
    <mergeCell ref="BD220:BE220"/>
    <mergeCell ref="BD211:BE211"/>
    <mergeCell ref="BD212:BE212"/>
    <mergeCell ref="BD213:BE213"/>
    <mergeCell ref="BD214:BE214"/>
    <mergeCell ref="BD215:BE215"/>
    <mergeCell ref="BD216:BE216"/>
    <mergeCell ref="BD217:BE217"/>
    <mergeCell ref="BD218:BE218"/>
    <mergeCell ref="BD219:BE219"/>
    <mergeCell ref="BD238:BE238"/>
    <mergeCell ref="BD239:BE239"/>
    <mergeCell ref="BD240:BE240"/>
    <mergeCell ref="BD241:BE241"/>
    <mergeCell ref="BD242:BE242"/>
    <mergeCell ref="BD233:BE233"/>
    <mergeCell ref="BD234:BE234"/>
    <mergeCell ref="BD235:BE235"/>
    <mergeCell ref="BD236:BE236"/>
    <mergeCell ref="BD237:BE237"/>
    <mergeCell ref="BD257:BE257"/>
    <mergeCell ref="BD258:BE258"/>
    <mergeCell ref="BD259:BE259"/>
    <mergeCell ref="BD260:BE260"/>
    <mergeCell ref="BD248:BE248"/>
    <mergeCell ref="BD249:BE249"/>
    <mergeCell ref="BD250:BE250"/>
    <mergeCell ref="BD251:BE251"/>
    <mergeCell ref="BD243:BE243"/>
    <mergeCell ref="BD244:BE244"/>
    <mergeCell ref="BD245:BE245"/>
    <mergeCell ref="BD246:BE246"/>
    <mergeCell ref="BD247:BE247"/>
    <mergeCell ref="BD265:BE265"/>
    <mergeCell ref="BD266:BE266"/>
    <mergeCell ref="BD267:BE267"/>
    <mergeCell ref="BD268:BE268"/>
    <mergeCell ref="BD269:BE269"/>
    <mergeCell ref="BD261:BE261"/>
    <mergeCell ref="BD262:BE262"/>
    <mergeCell ref="BD263:BE263"/>
    <mergeCell ref="BD264:BE264"/>
    <mergeCell ref="BD280:BE280"/>
    <mergeCell ref="BD281:BE281"/>
    <mergeCell ref="BD282:BE282"/>
    <mergeCell ref="BD275:BE275"/>
    <mergeCell ref="BD276:BE276"/>
    <mergeCell ref="BD277:BE277"/>
    <mergeCell ref="BD278:BE278"/>
    <mergeCell ref="BD279:BE279"/>
    <mergeCell ref="BD270:BE270"/>
    <mergeCell ref="BD271:BE271"/>
    <mergeCell ref="BD272:BE272"/>
    <mergeCell ref="BD273:BE273"/>
    <mergeCell ref="BD274:BE274"/>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296:BE296"/>
    <mergeCell ref="BD312:BE312"/>
    <mergeCell ref="BD313:BE313"/>
    <mergeCell ref="BD307:BE307"/>
    <mergeCell ref="BD308:BE308"/>
    <mergeCell ref="BD309:BE309"/>
    <mergeCell ref="BD310:BE310"/>
    <mergeCell ref="BD311:BE311"/>
    <mergeCell ref="BD302:BE302"/>
    <mergeCell ref="BD303:BE303"/>
    <mergeCell ref="BD304:BE304"/>
    <mergeCell ref="BD305:BE305"/>
    <mergeCell ref="BD306:BE306"/>
    <mergeCell ref="BD334:BE334"/>
    <mergeCell ref="BD335:BE335"/>
    <mergeCell ref="BD336:BE336"/>
    <mergeCell ref="BD337:BE337"/>
    <mergeCell ref="BD338:BE338"/>
    <mergeCell ref="BD322:BE322"/>
    <mergeCell ref="BD333:BE333"/>
    <mergeCell ref="BD319:BE319"/>
    <mergeCell ref="BD320:BE320"/>
    <mergeCell ref="BD321:BE321"/>
    <mergeCell ref="BD323:BE323"/>
    <mergeCell ref="BD324:BE324"/>
    <mergeCell ref="BD325:BE325"/>
    <mergeCell ref="BD326:BE326"/>
    <mergeCell ref="BD327:BE327"/>
    <mergeCell ref="BD328:BE328"/>
    <mergeCell ref="BD329:BE329"/>
    <mergeCell ref="BD330:BE330"/>
    <mergeCell ref="BD331:BE331"/>
    <mergeCell ref="BD332:BE332"/>
    <mergeCell ref="BD350:BE350"/>
    <mergeCell ref="BD351:BE351"/>
    <mergeCell ref="BD352:BE352"/>
    <mergeCell ref="BD353:BE353"/>
    <mergeCell ref="BD344:BE344"/>
    <mergeCell ref="BD339:BE339"/>
    <mergeCell ref="BD340:BE340"/>
    <mergeCell ref="BD341:BE341"/>
    <mergeCell ref="BD342:BE342"/>
    <mergeCell ref="BD343:BE343"/>
    <mergeCell ref="BD357:BE357"/>
    <mergeCell ref="BD373:BE373"/>
    <mergeCell ref="BD374:BE374"/>
    <mergeCell ref="BD375:BE375"/>
    <mergeCell ref="BD371:BE371"/>
    <mergeCell ref="BD372:BE372"/>
    <mergeCell ref="BD369:BE369"/>
    <mergeCell ref="BD370:BE370"/>
    <mergeCell ref="BD366:BE366"/>
    <mergeCell ref="BD367:BE367"/>
    <mergeCell ref="BD368:BE368"/>
    <mergeCell ref="BD358:BE358"/>
    <mergeCell ref="BD361:BE361"/>
    <mergeCell ref="BD362:BE362"/>
    <mergeCell ref="BD363:BE363"/>
    <mergeCell ref="BD364:BE364"/>
    <mergeCell ref="BD365:BE365"/>
    <mergeCell ref="BD359:BE359"/>
    <mergeCell ref="BD360:BE360"/>
    <mergeCell ref="BD354:BE354"/>
    <mergeCell ref="BD355:BE355"/>
    <mergeCell ref="BD356:BE356"/>
    <mergeCell ref="AA7:AG7"/>
    <mergeCell ref="BD181:BE181"/>
    <mergeCell ref="BD182:BE182"/>
    <mergeCell ref="BD183:BE183"/>
    <mergeCell ref="BD184:BE184"/>
    <mergeCell ref="BD185:BE185"/>
    <mergeCell ref="BD114:BE114"/>
    <mergeCell ref="BD115:BE115"/>
    <mergeCell ref="BD116:BE116"/>
    <mergeCell ref="BD179:BE179"/>
    <mergeCell ref="BD180:BE180"/>
    <mergeCell ref="BD174:BE174"/>
    <mergeCell ref="BD175:BE175"/>
    <mergeCell ref="BD176:BE176"/>
    <mergeCell ref="BD177:BE177"/>
    <mergeCell ref="BD178:BE178"/>
    <mergeCell ref="BD169:BE169"/>
    <mergeCell ref="BD170:BE170"/>
    <mergeCell ref="BD171:BE171"/>
    <mergeCell ref="BD172:BE172"/>
    <mergeCell ref="BD173:BE173"/>
  </mergeCells>
  <conditionalFormatting sqref="E5:J5">
    <cfRule type="cellIs" dxfId="198" priority="37" operator="notEqual">
      <formula>"Auto-Filled"</formula>
    </cfRule>
  </conditionalFormatting>
  <conditionalFormatting sqref="E104:J104">
    <cfRule type="cellIs" dxfId="197" priority="36" operator="notEqual">
      <formula>"Auto-Filled"</formula>
    </cfRule>
  </conditionalFormatting>
  <conditionalFormatting sqref="BA42:BA65">
    <cfRule type="expression" dxfId="196" priority="14">
      <formula>($BA$40="")</formula>
    </cfRule>
  </conditionalFormatting>
  <conditionalFormatting sqref="BA40:BA41">
    <cfRule type="cellIs" dxfId="195" priority="17" operator="equal">
      <formula>""</formula>
    </cfRule>
  </conditionalFormatting>
  <conditionalFormatting sqref="D11:O34">
    <cfRule type="expression" dxfId="194" priority="16">
      <formula>($M$5="12 Months by 24 Hours")</formula>
    </cfRule>
  </conditionalFormatting>
  <conditionalFormatting sqref="Y11:BC34">
    <cfRule type="expression" dxfId="193" priority="15">
      <formula>($M$5="Hourly Profile")</formula>
    </cfRule>
  </conditionalFormatting>
  <conditionalFormatting sqref="Y42:BA65">
    <cfRule type="expression" dxfId="192" priority="18">
      <formula>($M$5="Hourly Profile")</formula>
    </cfRule>
  </conditionalFormatting>
  <conditionalFormatting sqref="Y73:BC96">
    <cfRule type="expression" dxfId="191" priority="12">
      <formula>($M$5="Hourly Profile")</formula>
    </cfRule>
  </conditionalFormatting>
  <conditionalFormatting sqref="Y135:BC158">
    <cfRule type="expression" dxfId="190" priority="11">
      <formula>($M$5="Hourly Profile")</formula>
    </cfRule>
  </conditionalFormatting>
  <conditionalFormatting sqref="Y197:BC220">
    <cfRule type="expression" dxfId="189" priority="10">
      <formula>($M$5="Hourly Profile")</formula>
    </cfRule>
  </conditionalFormatting>
  <conditionalFormatting sqref="Y228:BC251">
    <cfRule type="expression" dxfId="188" priority="9">
      <formula>($M$5="Hourly Profile")</formula>
    </cfRule>
  </conditionalFormatting>
  <conditionalFormatting sqref="Y290:BC313">
    <cfRule type="expression" dxfId="187" priority="8">
      <formula>($M$5="Hourly Profile")</formula>
    </cfRule>
  </conditionalFormatting>
  <conditionalFormatting sqref="Y352:BC375">
    <cfRule type="expression" dxfId="186" priority="7">
      <formula>($M$5="Hourly Profile")</formula>
    </cfRule>
  </conditionalFormatting>
  <conditionalFormatting sqref="Y104:BB127">
    <cfRule type="expression" dxfId="185" priority="6">
      <formula>($M$5="Hourly Profile")</formula>
    </cfRule>
  </conditionalFormatting>
  <conditionalFormatting sqref="Y321:BB344">
    <cfRule type="expression" dxfId="184" priority="3">
      <formula>($M$5="Hourly Profile")</formula>
    </cfRule>
  </conditionalFormatting>
  <conditionalFormatting sqref="Y166:BB189">
    <cfRule type="expression" dxfId="183" priority="5">
      <formula>($M$5="Hourly Profile")</formula>
    </cfRule>
  </conditionalFormatting>
  <conditionalFormatting sqref="Y259:BB282">
    <cfRule type="expression" dxfId="182" priority="4">
      <formula>($M$5="Hourly Profile")</formula>
    </cfRule>
  </conditionalFormatting>
  <conditionalFormatting sqref="E40:J40">
    <cfRule type="cellIs" dxfId="181" priority="2" operator="notEqual">
      <formula>"Auto-Filled"</formula>
    </cfRule>
  </conditionalFormatting>
  <conditionalFormatting sqref="S37:U37 S39:U39 S38:T38 S41:U42 S40:T40">
    <cfRule type="expression" dxfId="180" priority="1">
      <formula>($M$5&lt;&gt;"")</formula>
    </cfRule>
  </conditionalFormatting>
  <dataValidations count="8">
    <dataValidation allowBlank="1" showInputMessage="1" showErrorMessage="1" promptTitle="2018 NERC Holiday" prompt="Memorial Day, 2018 NERC Holiday" sqref="AZ288:AZ313 AZ226:AZ251 AZ350:AZ351"/>
    <dataValidation allowBlank="1" showErrorMessage="1" sqref="AB290:AB313 AX352:BC375 AZ195:AZ220 AB228:AB251 AA259:AA282 AZ319:AZ344 AW350:AW375 AA321:AA344 AB226 AA257 AB288 AA319 AB350 AB352:AB375"/>
    <dataValidation allowBlank="1" showInputMessage="1" showErrorMessage="1" promptTitle="2022 NERC Holiday" prompt="Memorial Day, 2022 NERC Holiday" sqref="BB133:BB158"/>
    <dataValidation allowBlank="1" showInputMessage="1" showErrorMessage="1" promptTitle="2022 NERC Holiday" prompt="Independence Day, 2022 NERC Holiday" sqref="AB195"/>
    <dataValidation allowBlank="1" showInputMessage="1" showErrorMessage="1" promptTitle="2022 NERC Holiday" prompt="Labor Day, 2022 NERC Holiday" sqref="AC257 AC259:AC282"/>
    <dataValidation allowBlank="1" showInputMessage="1" showErrorMessage="1" promptTitle="2022 NERC Holiday" prompt="Thanksgiving, 2022 NERC Holiday" sqref="AV319:AV344"/>
    <dataValidation allowBlank="1" showInputMessage="1" showErrorMessage="1" promptTitle="2022 NERC Holiday" prompt="Christmas, 2022 NERC Holiday" sqref="AX350:AX351"/>
    <dataValidation type="list" allowBlank="1" showInputMessage="1" showErrorMessage="1" sqref="M5:O5">
      <formula1>"12 Months by 24 Hours,Hourly Profile"</formula1>
    </dataValidation>
  </dataValidations>
  <printOptions horizontalCentered="1"/>
  <pageMargins left="0.5" right="0.5" top="0.75" bottom="0.5" header="0.3" footer="0.3"/>
  <pageSetup scale="95" orientation="landscape" r:id="rId1"/>
  <rowBreaks count="4" manualBreakCount="4">
    <brk id="36" max="16383" man="1"/>
    <brk id="65" max="16383" man="1"/>
    <brk id="93" max="16383" man="1"/>
    <brk id="10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26"/>
  <sheetViews>
    <sheetView showGridLines="0" zoomScaleNormal="100" workbookViewId="0">
      <selection activeCell="R36" sqref="R36"/>
    </sheetView>
  </sheetViews>
  <sheetFormatPr defaultColWidth="9.140625" defaultRowHeight="15" x14ac:dyDescent="0.25"/>
  <cols>
    <col min="1" max="1" width="3.42578125" style="213" customWidth="1"/>
    <col min="2" max="2" width="7.5703125" style="213" customWidth="1"/>
    <col min="3" max="3" width="9.42578125" style="213" customWidth="1"/>
    <col min="4" max="5" width="8.42578125" style="213" customWidth="1"/>
    <col min="6" max="6" width="10" style="213" customWidth="1"/>
    <col min="7" max="15" width="8.42578125" style="213" customWidth="1"/>
    <col min="16" max="17" width="5.7109375" style="213" customWidth="1"/>
    <col min="18" max="23" width="9.140625" style="213"/>
    <col min="24" max="24" width="10.28515625" style="213" customWidth="1"/>
    <col min="25" max="16384" width="9.140625" style="213"/>
  </cols>
  <sheetData>
    <row r="1" spans="1:24" ht="15.75" thickBot="1" x14ac:dyDescent="0.3">
      <c r="A1" s="1"/>
    </row>
    <row r="2" spans="1:24" x14ac:dyDescent="0.25">
      <c r="B2" s="214" t="str">
        <f>"Version: " &amp; Version</f>
        <v>Version: 09/04/2018</v>
      </c>
      <c r="C2" s="40"/>
      <c r="D2" s="40"/>
      <c r="E2" s="40"/>
      <c r="F2" s="40"/>
      <c r="G2" s="40"/>
      <c r="H2" s="40"/>
      <c r="I2" s="40"/>
      <c r="J2" s="215"/>
      <c r="K2" s="215"/>
      <c r="L2" s="215"/>
      <c r="M2" s="215"/>
      <c r="N2" s="215"/>
      <c r="O2" s="215"/>
      <c r="P2" s="215"/>
      <c r="Q2" s="216"/>
    </row>
    <row r="3" spans="1:24" ht="15.75" x14ac:dyDescent="0.25">
      <c r="B3" s="776" t="s">
        <v>168</v>
      </c>
      <c r="C3" s="883"/>
      <c r="D3" s="883"/>
      <c r="E3" s="883"/>
      <c r="F3" s="883"/>
      <c r="G3" s="883"/>
      <c r="H3" s="883"/>
      <c r="I3" s="883"/>
      <c r="J3" s="883"/>
      <c r="K3" s="883"/>
      <c r="L3" s="883"/>
      <c r="M3" s="883"/>
      <c r="N3" s="883"/>
      <c r="O3" s="883"/>
      <c r="P3" s="883"/>
      <c r="Q3" s="884"/>
    </row>
    <row r="4" spans="1:24" ht="15.75" x14ac:dyDescent="0.25">
      <c r="B4" s="776" t="str">
        <f>"Operational Information - 12 X 24 Profile of "&amp; ResType</f>
        <v xml:space="preserve">Operational Information - 12 X 24 Profile of </v>
      </c>
      <c r="C4" s="883"/>
      <c r="D4" s="883"/>
      <c r="E4" s="883"/>
      <c r="F4" s="883"/>
      <c r="G4" s="883"/>
      <c r="H4" s="883"/>
      <c r="I4" s="883"/>
      <c r="J4" s="883"/>
      <c r="K4" s="883"/>
      <c r="L4" s="883"/>
      <c r="M4" s="883"/>
      <c r="N4" s="883"/>
      <c r="O4" s="883"/>
      <c r="P4" s="883"/>
      <c r="Q4" s="884"/>
    </row>
    <row r="5" spans="1:24" ht="15.75" x14ac:dyDescent="0.25">
      <c r="B5" s="336"/>
      <c r="C5" s="41" t="s">
        <v>127</v>
      </c>
      <c r="D5" s="337"/>
      <c r="E5" s="885" t="str">
        <f>IF(ProjName="","Auto-Filled",ProjName)</f>
        <v>Auto-Filled</v>
      </c>
      <c r="F5" s="885"/>
      <c r="G5" s="885"/>
      <c r="H5" s="885"/>
      <c r="I5" s="885"/>
      <c r="J5" s="885"/>
      <c r="K5" s="42"/>
      <c r="L5" s="43" t="s">
        <v>55</v>
      </c>
      <c r="M5" s="897" t="s">
        <v>169</v>
      </c>
      <c r="N5" s="897"/>
      <c r="O5" s="42"/>
      <c r="P5" s="42"/>
      <c r="Q5" s="338"/>
      <c r="R5" s="290"/>
    </row>
    <row r="6" spans="1:24" ht="9.75" customHeight="1" x14ac:dyDescent="0.25">
      <c r="B6" s="336"/>
      <c r="C6" s="44"/>
      <c r="D6" s="45"/>
      <c r="E6" s="45"/>
      <c r="F6" s="45"/>
      <c r="G6" s="45"/>
      <c r="H6" s="45"/>
      <c r="I6" s="45"/>
      <c r="J6" s="42"/>
      <c r="K6" s="45"/>
      <c r="L6" s="44"/>
      <c r="M6" s="45"/>
      <c r="N6" s="45"/>
      <c r="O6" s="45"/>
      <c r="P6" s="45"/>
      <c r="Q6" s="338"/>
    </row>
    <row r="7" spans="1:24" ht="32.25" customHeight="1" x14ac:dyDescent="0.25">
      <c r="B7" s="58"/>
      <c r="C7" s="889" t="s">
        <v>179</v>
      </c>
      <c r="D7" s="889"/>
      <c r="E7" s="889"/>
      <c r="F7" s="889"/>
      <c r="G7" s="889"/>
      <c r="H7" s="889"/>
      <c r="I7" s="889"/>
      <c r="J7" s="889"/>
      <c r="K7" s="889"/>
      <c r="L7" s="889"/>
      <c r="M7" s="889"/>
      <c r="N7" s="889"/>
      <c r="O7" s="889"/>
      <c r="P7" s="889"/>
      <c r="Q7" s="59"/>
    </row>
    <row r="8" spans="1:24" ht="15.75" x14ac:dyDescent="0.25">
      <c r="B8" s="776" t="s">
        <v>56</v>
      </c>
      <c r="C8" s="883"/>
      <c r="D8" s="883"/>
      <c r="E8" s="883"/>
      <c r="F8" s="883"/>
      <c r="G8" s="883"/>
      <c r="H8" s="883"/>
      <c r="I8" s="883"/>
      <c r="J8" s="883"/>
      <c r="K8" s="883"/>
      <c r="L8" s="883"/>
      <c r="M8" s="883"/>
      <c r="N8" s="883"/>
      <c r="O8" s="883"/>
      <c r="P8" s="883"/>
      <c r="Q8" s="884"/>
    </row>
    <row r="9" spans="1:24" ht="9" customHeight="1" x14ac:dyDescent="0.25">
      <c r="B9" s="46"/>
      <c r="C9" s="6"/>
      <c r="D9" s="6"/>
      <c r="E9" s="6"/>
      <c r="F9" s="6"/>
      <c r="G9" s="6"/>
      <c r="H9" s="6"/>
      <c r="I9" s="6"/>
      <c r="J9" s="6"/>
      <c r="K9" s="6"/>
      <c r="L9" s="6"/>
      <c r="M9" s="6"/>
      <c r="N9" s="6"/>
      <c r="O9" s="6"/>
      <c r="P9" s="6"/>
      <c r="Q9" s="47"/>
    </row>
    <row r="10" spans="1:24" ht="15.75" x14ac:dyDescent="0.25">
      <c r="B10" s="46"/>
      <c r="C10" s="48" t="s">
        <v>57</v>
      </c>
      <c r="D10" s="49" t="s">
        <v>58</v>
      </c>
      <c r="E10" s="49" t="s">
        <v>59</v>
      </c>
      <c r="F10" s="49" t="s">
        <v>60</v>
      </c>
      <c r="G10" s="49" t="s">
        <v>61</v>
      </c>
      <c r="H10" s="49" t="s">
        <v>36</v>
      </c>
      <c r="I10" s="49" t="s">
        <v>62</v>
      </c>
      <c r="J10" s="49" t="s">
        <v>63</v>
      </c>
      <c r="K10" s="49" t="s">
        <v>64</v>
      </c>
      <c r="L10" s="49" t="s">
        <v>65</v>
      </c>
      <c r="M10" s="49" t="s">
        <v>66</v>
      </c>
      <c r="N10" s="49" t="s">
        <v>67</v>
      </c>
      <c r="O10" s="49" t="s">
        <v>68</v>
      </c>
      <c r="P10" s="6"/>
      <c r="Q10" s="47"/>
      <c r="S10" s="100">
        <f>COUNT(D11:O34)</f>
        <v>0</v>
      </c>
      <c r="T10" s="213" t="s">
        <v>154</v>
      </c>
      <c r="X10" s="50"/>
    </row>
    <row r="11" spans="1:24" ht="15.75" x14ac:dyDescent="0.25">
      <c r="B11" s="46"/>
      <c r="C11" s="51">
        <v>1</v>
      </c>
      <c r="D11" s="199"/>
      <c r="E11" s="199"/>
      <c r="F11" s="199"/>
      <c r="G11" s="199"/>
      <c r="H11" s="199"/>
      <c r="I11" s="199"/>
      <c r="J11" s="199"/>
      <c r="K11" s="199"/>
      <c r="L11" s="199"/>
      <c r="M11" s="199"/>
      <c r="N11" s="199"/>
      <c r="O11" s="199"/>
      <c r="P11" s="6"/>
      <c r="Q11" s="47"/>
      <c r="R11" s="290" t="str">
        <f>IF(S10&lt;288,"&lt;&lt;&lt; Full Matrix is Required Information","")</f>
        <v>&lt;&lt;&lt; Full Matrix is Required Information</v>
      </c>
    </row>
    <row r="12" spans="1:24" ht="15.75" x14ac:dyDescent="0.25">
      <c r="B12" s="46"/>
      <c r="C12" s="51">
        <v>2</v>
      </c>
      <c r="D12" s="199"/>
      <c r="E12" s="199"/>
      <c r="F12" s="199"/>
      <c r="G12" s="199"/>
      <c r="H12" s="199"/>
      <c r="I12" s="199"/>
      <c r="J12" s="199"/>
      <c r="K12" s="199"/>
      <c r="L12" s="199"/>
      <c r="M12" s="199"/>
      <c r="N12" s="199"/>
      <c r="O12" s="199"/>
      <c r="P12" s="6"/>
      <c r="Q12" s="47"/>
      <c r="R12" s="290"/>
    </row>
    <row r="13" spans="1:24" ht="15.75" x14ac:dyDescent="0.25">
      <c r="B13" s="46"/>
      <c r="C13" s="51">
        <v>3</v>
      </c>
      <c r="D13" s="199"/>
      <c r="E13" s="199"/>
      <c r="F13" s="199"/>
      <c r="G13" s="199"/>
      <c r="H13" s="199"/>
      <c r="I13" s="199"/>
      <c r="J13" s="199"/>
      <c r="K13" s="199"/>
      <c r="L13" s="199"/>
      <c r="M13" s="199"/>
      <c r="N13" s="199"/>
      <c r="O13" s="199"/>
      <c r="P13" s="6"/>
      <c r="Q13" s="47"/>
      <c r="R13" s="290"/>
    </row>
    <row r="14" spans="1:24" ht="15.75" x14ac:dyDescent="0.25">
      <c r="B14" s="46"/>
      <c r="C14" s="51">
        <v>4</v>
      </c>
      <c r="D14" s="199"/>
      <c r="E14" s="199"/>
      <c r="F14" s="199"/>
      <c r="G14" s="199"/>
      <c r="H14" s="199"/>
      <c r="I14" s="199"/>
      <c r="J14" s="199"/>
      <c r="K14" s="199"/>
      <c r="L14" s="199"/>
      <c r="M14" s="199"/>
      <c r="N14" s="199"/>
      <c r="O14" s="199"/>
      <c r="P14" s="6"/>
      <c r="Q14" s="47"/>
      <c r="R14" s="290"/>
    </row>
    <row r="15" spans="1:24" ht="15.75" x14ac:dyDescent="0.25">
      <c r="B15" s="46"/>
      <c r="C15" s="51">
        <v>5</v>
      </c>
      <c r="D15" s="199"/>
      <c r="E15" s="199"/>
      <c r="F15" s="199"/>
      <c r="G15" s="199"/>
      <c r="H15" s="199"/>
      <c r="I15" s="199"/>
      <c r="J15" s="199"/>
      <c r="K15" s="199"/>
      <c r="L15" s="199"/>
      <c r="M15" s="199"/>
      <c r="N15" s="199"/>
      <c r="O15" s="199"/>
      <c r="P15" s="6"/>
      <c r="Q15" s="47"/>
      <c r="R15" s="290"/>
    </row>
    <row r="16" spans="1:24" ht="15.75" x14ac:dyDescent="0.25">
      <c r="B16" s="46"/>
      <c r="C16" s="51">
        <v>6</v>
      </c>
      <c r="D16" s="199"/>
      <c r="E16" s="199"/>
      <c r="F16" s="199"/>
      <c r="G16" s="199"/>
      <c r="H16" s="199"/>
      <c r="I16" s="199"/>
      <c r="J16" s="199"/>
      <c r="K16" s="199"/>
      <c r="L16" s="199"/>
      <c r="M16" s="199"/>
      <c r="N16" s="199"/>
      <c r="O16" s="199"/>
      <c r="P16" s="6"/>
      <c r="Q16" s="47"/>
      <c r="R16" s="290"/>
    </row>
    <row r="17" spans="2:18" ht="15.75" x14ac:dyDescent="0.25">
      <c r="B17" s="46"/>
      <c r="C17" s="51">
        <v>7</v>
      </c>
      <c r="D17" s="199"/>
      <c r="E17" s="199"/>
      <c r="F17" s="199"/>
      <c r="G17" s="199"/>
      <c r="H17" s="199"/>
      <c r="I17" s="199"/>
      <c r="J17" s="199"/>
      <c r="K17" s="199"/>
      <c r="L17" s="199"/>
      <c r="M17" s="199"/>
      <c r="N17" s="199"/>
      <c r="O17" s="199"/>
      <c r="P17" s="6"/>
      <c r="Q17" s="47"/>
      <c r="R17" s="290"/>
    </row>
    <row r="18" spans="2:18" ht="15.75" x14ac:dyDescent="0.25">
      <c r="B18" s="46"/>
      <c r="C18" s="350">
        <v>8</v>
      </c>
      <c r="D18" s="199"/>
      <c r="E18" s="199"/>
      <c r="F18" s="199"/>
      <c r="G18" s="199"/>
      <c r="H18" s="199"/>
      <c r="I18" s="199"/>
      <c r="J18" s="199"/>
      <c r="K18" s="199"/>
      <c r="L18" s="199"/>
      <c r="M18" s="199"/>
      <c r="N18" s="199"/>
      <c r="O18" s="199"/>
      <c r="P18" s="6"/>
      <c r="Q18" s="47"/>
      <c r="R18" s="290"/>
    </row>
    <row r="19" spans="2:18" ht="15.75" x14ac:dyDescent="0.25">
      <c r="B19" s="46"/>
      <c r="C19" s="350">
        <v>9</v>
      </c>
      <c r="D19" s="199"/>
      <c r="E19" s="199"/>
      <c r="F19" s="199"/>
      <c r="G19" s="199"/>
      <c r="H19" s="199"/>
      <c r="I19" s="199"/>
      <c r="J19" s="199"/>
      <c r="K19" s="199"/>
      <c r="L19" s="199"/>
      <c r="M19" s="199"/>
      <c r="N19" s="199"/>
      <c r="O19" s="199"/>
      <c r="P19" s="6"/>
      <c r="Q19" s="47"/>
      <c r="R19" s="290"/>
    </row>
    <row r="20" spans="2:18" ht="15.75" x14ac:dyDescent="0.25">
      <c r="B20" s="46"/>
      <c r="C20" s="350">
        <v>10</v>
      </c>
      <c r="D20" s="199"/>
      <c r="E20" s="199"/>
      <c r="F20" s="199"/>
      <c r="G20" s="199"/>
      <c r="H20" s="199"/>
      <c r="I20" s="199"/>
      <c r="J20" s="199"/>
      <c r="K20" s="199"/>
      <c r="L20" s="199"/>
      <c r="M20" s="199"/>
      <c r="N20" s="199"/>
      <c r="O20" s="199"/>
      <c r="P20" s="6"/>
      <c r="Q20" s="47"/>
      <c r="R20" s="290"/>
    </row>
    <row r="21" spans="2:18" ht="15.75" x14ac:dyDescent="0.25">
      <c r="B21" s="46"/>
      <c r="C21" s="350">
        <v>11</v>
      </c>
      <c r="D21" s="199"/>
      <c r="E21" s="199"/>
      <c r="F21" s="199"/>
      <c r="G21" s="199"/>
      <c r="H21" s="199"/>
      <c r="I21" s="199"/>
      <c r="J21" s="199"/>
      <c r="K21" s="199"/>
      <c r="L21" s="199"/>
      <c r="M21" s="199"/>
      <c r="N21" s="199"/>
      <c r="O21" s="199"/>
      <c r="P21" s="6"/>
      <c r="Q21" s="47"/>
      <c r="R21" s="290"/>
    </row>
    <row r="22" spans="2:18" ht="15.75" x14ac:dyDescent="0.25">
      <c r="B22" s="46"/>
      <c r="C22" s="350">
        <v>12</v>
      </c>
      <c r="D22" s="199"/>
      <c r="E22" s="199"/>
      <c r="F22" s="199"/>
      <c r="G22" s="199"/>
      <c r="H22" s="199"/>
      <c r="I22" s="199"/>
      <c r="J22" s="199"/>
      <c r="K22" s="199"/>
      <c r="L22" s="199"/>
      <c r="M22" s="199"/>
      <c r="N22" s="199"/>
      <c r="O22" s="199"/>
      <c r="P22" s="6"/>
      <c r="Q22" s="47"/>
      <c r="R22" s="290"/>
    </row>
    <row r="23" spans="2:18" ht="15.75" x14ac:dyDescent="0.25">
      <c r="B23" s="46"/>
      <c r="C23" s="350">
        <v>13</v>
      </c>
      <c r="D23" s="199"/>
      <c r="E23" s="199"/>
      <c r="F23" s="199"/>
      <c r="G23" s="199"/>
      <c r="H23" s="199"/>
      <c r="I23" s="199"/>
      <c r="J23" s="199"/>
      <c r="K23" s="199"/>
      <c r="L23" s="199"/>
      <c r="M23" s="199"/>
      <c r="N23" s="199"/>
      <c r="O23" s="199"/>
      <c r="P23" s="6"/>
      <c r="Q23" s="47"/>
      <c r="R23" s="290"/>
    </row>
    <row r="24" spans="2:18" ht="15.75" x14ac:dyDescent="0.25">
      <c r="B24" s="46"/>
      <c r="C24" s="350">
        <v>14</v>
      </c>
      <c r="D24" s="199"/>
      <c r="E24" s="199"/>
      <c r="F24" s="199"/>
      <c r="G24" s="199"/>
      <c r="H24" s="199"/>
      <c r="I24" s="199"/>
      <c r="J24" s="199"/>
      <c r="K24" s="199"/>
      <c r="L24" s="199"/>
      <c r="M24" s="199"/>
      <c r="N24" s="199"/>
      <c r="O24" s="199"/>
      <c r="P24" s="6"/>
      <c r="Q24" s="47"/>
      <c r="R24" s="290"/>
    </row>
    <row r="25" spans="2:18" ht="15.75" x14ac:dyDescent="0.25">
      <c r="B25" s="46"/>
      <c r="C25" s="351">
        <v>15</v>
      </c>
      <c r="D25" s="199"/>
      <c r="E25" s="199"/>
      <c r="F25" s="199"/>
      <c r="G25" s="199"/>
      <c r="H25" s="199"/>
      <c r="I25" s="199"/>
      <c r="J25" s="199"/>
      <c r="K25" s="199"/>
      <c r="L25" s="199"/>
      <c r="M25" s="199"/>
      <c r="N25" s="199"/>
      <c r="O25" s="199"/>
      <c r="P25" s="6"/>
      <c r="Q25" s="47"/>
      <c r="R25" s="290"/>
    </row>
    <row r="26" spans="2:18" ht="15.75" x14ac:dyDescent="0.25">
      <c r="B26" s="46"/>
      <c r="C26" s="351">
        <v>16</v>
      </c>
      <c r="D26" s="199"/>
      <c r="E26" s="199"/>
      <c r="F26" s="199"/>
      <c r="G26" s="199"/>
      <c r="H26" s="199"/>
      <c r="I26" s="199"/>
      <c r="J26" s="199"/>
      <c r="K26" s="199"/>
      <c r="L26" s="199"/>
      <c r="M26" s="199"/>
      <c r="N26" s="199"/>
      <c r="O26" s="199"/>
      <c r="P26" s="6"/>
      <c r="Q26" s="47"/>
      <c r="R26" s="290"/>
    </row>
    <row r="27" spans="2:18" ht="15.75" x14ac:dyDescent="0.25">
      <c r="B27" s="46"/>
      <c r="C27" s="351">
        <v>17</v>
      </c>
      <c r="D27" s="199"/>
      <c r="E27" s="199"/>
      <c r="F27" s="199"/>
      <c r="G27" s="199"/>
      <c r="H27" s="199"/>
      <c r="I27" s="199"/>
      <c r="J27" s="199"/>
      <c r="K27" s="199"/>
      <c r="L27" s="199"/>
      <c r="M27" s="199"/>
      <c r="N27" s="199"/>
      <c r="O27" s="199"/>
      <c r="P27" s="6"/>
      <c r="Q27" s="47"/>
      <c r="R27" s="290"/>
    </row>
    <row r="28" spans="2:18" ht="15.75" x14ac:dyDescent="0.25">
      <c r="B28" s="46"/>
      <c r="C28" s="351">
        <v>18</v>
      </c>
      <c r="D28" s="199"/>
      <c r="E28" s="199"/>
      <c r="F28" s="199"/>
      <c r="G28" s="199"/>
      <c r="H28" s="199"/>
      <c r="I28" s="199"/>
      <c r="J28" s="199"/>
      <c r="K28" s="199"/>
      <c r="L28" s="199"/>
      <c r="M28" s="199"/>
      <c r="N28" s="199"/>
      <c r="O28" s="199"/>
      <c r="P28" s="6"/>
      <c r="Q28" s="47"/>
      <c r="R28" s="290"/>
    </row>
    <row r="29" spans="2:18" ht="15.75" x14ac:dyDescent="0.25">
      <c r="B29" s="46"/>
      <c r="C29" s="351">
        <v>19</v>
      </c>
      <c r="D29" s="199"/>
      <c r="E29" s="199"/>
      <c r="F29" s="199"/>
      <c r="G29" s="199"/>
      <c r="H29" s="199"/>
      <c r="I29" s="199"/>
      <c r="J29" s="199"/>
      <c r="K29" s="199"/>
      <c r="L29" s="199"/>
      <c r="M29" s="199"/>
      <c r="N29" s="199"/>
      <c r="O29" s="199"/>
      <c r="P29" s="6"/>
      <c r="Q29" s="47"/>
      <c r="R29" s="290"/>
    </row>
    <row r="30" spans="2:18" ht="15.75" x14ac:dyDescent="0.25">
      <c r="B30" s="46"/>
      <c r="C30" s="351">
        <v>20</v>
      </c>
      <c r="D30" s="199"/>
      <c r="E30" s="199"/>
      <c r="F30" s="199"/>
      <c r="G30" s="199"/>
      <c r="H30" s="199"/>
      <c r="I30" s="199"/>
      <c r="J30" s="199"/>
      <c r="K30" s="199"/>
      <c r="L30" s="199"/>
      <c r="M30" s="199"/>
      <c r="N30" s="199"/>
      <c r="O30" s="199"/>
      <c r="P30" s="6"/>
      <c r="Q30" s="47"/>
      <c r="R30" s="290"/>
    </row>
    <row r="31" spans="2:18" ht="15.75" x14ac:dyDescent="0.25">
      <c r="B31" s="46"/>
      <c r="C31" s="351">
        <v>21</v>
      </c>
      <c r="D31" s="199"/>
      <c r="E31" s="199"/>
      <c r="F31" s="199"/>
      <c r="G31" s="199"/>
      <c r="H31" s="199"/>
      <c r="I31" s="199"/>
      <c r="J31" s="199"/>
      <c r="K31" s="199"/>
      <c r="L31" s="199"/>
      <c r="M31" s="199"/>
      <c r="N31" s="199"/>
      <c r="O31" s="199"/>
      <c r="P31" s="6"/>
      <c r="Q31" s="47"/>
      <c r="R31" s="290"/>
    </row>
    <row r="32" spans="2:18" ht="15.75" x14ac:dyDescent="0.25">
      <c r="B32" s="46"/>
      <c r="C32" s="350">
        <v>22</v>
      </c>
      <c r="D32" s="199"/>
      <c r="E32" s="199"/>
      <c r="F32" s="199"/>
      <c r="G32" s="199"/>
      <c r="H32" s="199"/>
      <c r="I32" s="199"/>
      <c r="J32" s="199"/>
      <c r="K32" s="199"/>
      <c r="L32" s="199"/>
      <c r="M32" s="199"/>
      <c r="N32" s="199"/>
      <c r="O32" s="199"/>
      <c r="P32" s="6"/>
      <c r="Q32" s="47"/>
      <c r="R32" s="290"/>
    </row>
    <row r="33" spans="2:24" ht="15.75" x14ac:dyDescent="0.25">
      <c r="B33" s="46"/>
      <c r="C33" s="350">
        <v>23</v>
      </c>
      <c r="D33" s="199"/>
      <c r="E33" s="199"/>
      <c r="F33" s="199"/>
      <c r="G33" s="199"/>
      <c r="H33" s="199"/>
      <c r="I33" s="199"/>
      <c r="J33" s="199"/>
      <c r="K33" s="199"/>
      <c r="L33" s="199"/>
      <c r="M33" s="199"/>
      <c r="N33" s="199"/>
      <c r="O33" s="199"/>
      <c r="P33" s="6"/>
      <c r="Q33" s="47"/>
    </row>
    <row r="34" spans="2:24" ht="15.75" x14ac:dyDescent="0.25">
      <c r="B34" s="46"/>
      <c r="C34" s="52">
        <v>24</v>
      </c>
      <c r="D34" s="200"/>
      <c r="E34" s="200"/>
      <c r="F34" s="200"/>
      <c r="G34" s="200"/>
      <c r="H34" s="200"/>
      <c r="I34" s="200"/>
      <c r="J34" s="200"/>
      <c r="K34" s="200"/>
      <c r="L34" s="200"/>
      <c r="M34" s="200"/>
      <c r="N34" s="200"/>
      <c r="O34" s="200"/>
      <c r="P34" s="6"/>
      <c r="Q34" s="47"/>
    </row>
    <row r="35" spans="2:24" ht="5.25" customHeight="1" x14ac:dyDescent="0.25">
      <c r="B35" s="46"/>
      <c r="C35" s="53"/>
      <c r="D35" s="222"/>
      <c r="E35" s="222"/>
      <c r="F35" s="222"/>
      <c r="G35" s="222"/>
      <c r="H35" s="222"/>
      <c r="I35" s="222"/>
      <c r="J35" s="222"/>
      <c r="K35" s="222"/>
      <c r="L35" s="222"/>
      <c r="M35" s="222"/>
      <c r="N35" s="222"/>
      <c r="O35" s="222"/>
      <c r="P35" s="6"/>
      <c r="Q35" s="47"/>
    </row>
    <row r="36" spans="2:24" ht="16.5" thickBot="1" x14ac:dyDescent="0.3">
      <c r="B36" s="54"/>
      <c r="C36" s="55"/>
      <c r="D36" s="56"/>
      <c r="E36" s="56"/>
      <c r="F36" s="56"/>
      <c r="G36" s="56"/>
      <c r="H36" s="56"/>
      <c r="I36" s="56"/>
      <c r="J36" s="56"/>
      <c r="K36" s="56"/>
      <c r="L36" s="56"/>
      <c r="M36" s="56"/>
      <c r="N36" s="56"/>
      <c r="O36" s="56"/>
      <c r="P36" s="56"/>
      <c r="Q36" s="57"/>
    </row>
    <row r="37" spans="2:24" x14ac:dyDescent="0.25">
      <c r="B37" s="214" t="str">
        <f>"Version: " &amp; Version</f>
        <v>Version: 09/04/2018</v>
      </c>
      <c r="C37" s="40"/>
      <c r="D37" s="40"/>
      <c r="E37" s="40"/>
      <c r="F37" s="40"/>
      <c r="G37" s="40"/>
      <c r="H37" s="40"/>
      <c r="I37" s="40"/>
      <c r="J37" s="215"/>
      <c r="K37" s="215"/>
      <c r="L37" s="215"/>
      <c r="M37" s="215"/>
      <c r="N37" s="215"/>
      <c r="O37" s="215"/>
      <c r="P37" s="215"/>
      <c r="Q37" s="216"/>
    </row>
    <row r="38" spans="2:24" ht="15.75" x14ac:dyDescent="0.25">
      <c r="B38" s="776" t="s">
        <v>69</v>
      </c>
      <c r="C38" s="883"/>
      <c r="D38" s="883"/>
      <c r="E38" s="883"/>
      <c r="F38" s="883"/>
      <c r="G38" s="883"/>
      <c r="H38" s="883"/>
      <c r="I38" s="883"/>
      <c r="J38" s="883"/>
      <c r="K38" s="883"/>
      <c r="L38" s="883"/>
      <c r="M38" s="883"/>
      <c r="N38" s="883"/>
      <c r="O38" s="883"/>
      <c r="P38" s="883"/>
      <c r="Q38" s="884"/>
    </row>
    <row r="39" spans="2:24" ht="15.75" x14ac:dyDescent="0.25">
      <c r="B39" s="776" t="str">
        <f>"Operational Information - 12 X 24 Profile of "&amp; ResType &amp;" with Energy Storage"</f>
        <v>Operational Information - 12 X 24 Profile of  with Energy Storage</v>
      </c>
      <c r="C39" s="883"/>
      <c r="D39" s="883"/>
      <c r="E39" s="883"/>
      <c r="F39" s="883"/>
      <c r="G39" s="883"/>
      <c r="H39" s="883"/>
      <c r="I39" s="883"/>
      <c r="J39" s="883"/>
      <c r="K39" s="883"/>
      <c r="L39" s="883"/>
      <c r="M39" s="883"/>
      <c r="N39" s="883"/>
      <c r="O39" s="883"/>
      <c r="P39" s="883"/>
      <c r="Q39" s="884"/>
    </row>
    <row r="40" spans="2:24" ht="15.75" x14ac:dyDescent="0.25">
      <c r="B40" s="336"/>
      <c r="C40" s="41" t="s">
        <v>127</v>
      </c>
      <c r="D40" s="337"/>
      <c r="E40" s="895" t="str">
        <f>IF(ProjName="","",ProjName)</f>
        <v/>
      </c>
      <c r="F40" s="895"/>
      <c r="G40" s="895"/>
      <c r="H40" s="895"/>
      <c r="I40" s="896"/>
      <c r="J40" s="896"/>
      <c r="K40" s="42"/>
      <c r="L40" s="43" t="s">
        <v>55</v>
      </c>
      <c r="M40" s="897" t="s">
        <v>180</v>
      </c>
      <c r="N40" s="897"/>
      <c r="O40" s="42"/>
      <c r="P40" s="42"/>
      <c r="Q40" s="338"/>
    </row>
    <row r="41" spans="2:24" ht="7.5" customHeight="1" x14ac:dyDescent="0.25">
      <c r="B41" s="336"/>
      <c r="C41" s="44"/>
      <c r="D41" s="45"/>
      <c r="E41" s="45"/>
      <c r="F41" s="45"/>
      <c r="G41" s="45"/>
      <c r="H41" s="45"/>
      <c r="I41" s="45"/>
      <c r="J41" s="42"/>
      <c r="K41" s="45"/>
      <c r="L41" s="44"/>
      <c r="M41" s="45"/>
      <c r="N41" s="45"/>
      <c r="O41" s="45"/>
      <c r="P41" s="45"/>
      <c r="Q41" s="338"/>
    </row>
    <row r="42" spans="2:24" ht="45.75" customHeight="1" x14ac:dyDescent="0.25">
      <c r="B42" s="58"/>
      <c r="C42" s="889" t="s">
        <v>181</v>
      </c>
      <c r="D42" s="889"/>
      <c r="E42" s="889"/>
      <c r="F42" s="889"/>
      <c r="G42" s="889"/>
      <c r="H42" s="889"/>
      <c r="I42" s="889"/>
      <c r="J42" s="889"/>
      <c r="K42" s="889"/>
      <c r="L42" s="889"/>
      <c r="M42" s="889"/>
      <c r="N42" s="889"/>
      <c r="O42" s="889"/>
      <c r="P42" s="889"/>
      <c r="Q42" s="59"/>
    </row>
    <row r="43" spans="2:24" ht="15.75" x14ac:dyDescent="0.25">
      <c r="B43" s="776" t="s">
        <v>70</v>
      </c>
      <c r="C43" s="883"/>
      <c r="D43" s="883"/>
      <c r="E43" s="883"/>
      <c r="F43" s="883"/>
      <c r="G43" s="883"/>
      <c r="H43" s="883"/>
      <c r="I43" s="883"/>
      <c r="J43" s="883"/>
      <c r="K43" s="883"/>
      <c r="L43" s="883"/>
      <c r="M43" s="883"/>
      <c r="N43" s="883"/>
      <c r="O43" s="883"/>
      <c r="P43" s="883"/>
      <c r="Q43" s="884"/>
    </row>
    <row r="44" spans="2:24" ht="15.75" x14ac:dyDescent="0.25">
      <c r="B44" s="46"/>
      <c r="C44" s="6"/>
      <c r="D44" s="6"/>
      <c r="E44" s="6"/>
      <c r="F44" s="6"/>
      <c r="G44" s="6"/>
      <c r="H44" s="6"/>
      <c r="I44" s="6"/>
      <c r="J44" s="6"/>
      <c r="K44" s="6"/>
      <c r="L44" s="6"/>
      <c r="M44" s="6"/>
      <c r="N44" s="6"/>
      <c r="O44" s="6"/>
      <c r="P44" s="6"/>
      <c r="Q44" s="47"/>
    </row>
    <row r="45" spans="2:24" ht="15.75" x14ac:dyDescent="0.25">
      <c r="B45" s="46"/>
      <c r="C45" s="48" t="s">
        <v>57</v>
      </c>
      <c r="D45" s="49" t="s">
        <v>58</v>
      </c>
      <c r="E45" s="49" t="s">
        <v>59</v>
      </c>
      <c r="F45" s="49" t="s">
        <v>60</v>
      </c>
      <c r="G45" s="49" t="s">
        <v>61</v>
      </c>
      <c r="H45" s="49" t="s">
        <v>36</v>
      </c>
      <c r="I45" s="49" t="s">
        <v>62</v>
      </c>
      <c r="J45" s="49" t="s">
        <v>63</v>
      </c>
      <c r="K45" s="49" t="s">
        <v>64</v>
      </c>
      <c r="L45" s="49" t="s">
        <v>65</v>
      </c>
      <c r="M45" s="49" t="s">
        <v>66</v>
      </c>
      <c r="N45" s="49" t="s">
        <v>67</v>
      </c>
      <c r="O45" s="49" t="s">
        <v>68</v>
      </c>
      <c r="P45" s="6"/>
      <c r="Q45" s="47"/>
      <c r="S45" s="100">
        <f>COUNT(D46:O69)</f>
        <v>0</v>
      </c>
      <c r="T45" s="213" t="s">
        <v>154</v>
      </c>
      <c r="X45" s="50"/>
    </row>
    <row r="46" spans="2:24" ht="15.75" x14ac:dyDescent="0.25">
      <c r="B46" s="46"/>
      <c r="C46" s="51">
        <v>1</v>
      </c>
      <c r="D46" s="199"/>
      <c r="E46" s="199"/>
      <c r="F46" s="199"/>
      <c r="G46" s="199"/>
      <c r="H46" s="199"/>
      <c r="I46" s="199"/>
      <c r="J46" s="199"/>
      <c r="K46" s="199"/>
      <c r="L46" s="199"/>
      <c r="M46" s="199"/>
      <c r="N46" s="199"/>
      <c r="O46" s="199"/>
      <c r="P46" s="6"/>
      <c r="Q46" s="47"/>
      <c r="R46" s="290" t="str">
        <f>IF(AND(StorIncl="YES",S45&lt;288),"&lt;&lt;&lt; Full Matrix is Required Information",IF(AND(NOT(StorIncl="YES"),S45&gt;0),"&lt;&lt;&lt; This Matrix Should be Blank if Storage is Not Offered",""))</f>
        <v/>
      </c>
    </row>
    <row r="47" spans="2:24" ht="15.75" x14ac:dyDescent="0.25">
      <c r="B47" s="46"/>
      <c r="C47" s="51">
        <v>2</v>
      </c>
      <c r="D47" s="199"/>
      <c r="E47" s="199"/>
      <c r="F47" s="199"/>
      <c r="G47" s="199"/>
      <c r="H47" s="199"/>
      <c r="I47" s="199"/>
      <c r="J47" s="199"/>
      <c r="K47" s="199"/>
      <c r="L47" s="199"/>
      <c r="M47" s="199"/>
      <c r="N47" s="199"/>
      <c r="O47" s="199"/>
      <c r="P47" s="6"/>
      <c r="Q47" s="47"/>
      <c r="R47" s="290"/>
    </row>
    <row r="48" spans="2:24" ht="15.75" x14ac:dyDescent="0.25">
      <c r="B48" s="46"/>
      <c r="C48" s="51">
        <v>3</v>
      </c>
      <c r="D48" s="199"/>
      <c r="E48" s="199"/>
      <c r="F48" s="199"/>
      <c r="G48" s="199"/>
      <c r="H48" s="199"/>
      <c r="I48" s="199"/>
      <c r="J48" s="199"/>
      <c r="K48" s="199"/>
      <c r="L48" s="199"/>
      <c r="M48" s="199"/>
      <c r="N48" s="199"/>
      <c r="O48" s="199"/>
      <c r="P48" s="6"/>
      <c r="Q48" s="47"/>
    </row>
    <row r="49" spans="2:17" ht="15.75" x14ac:dyDescent="0.25">
      <c r="B49" s="46"/>
      <c r="C49" s="51">
        <v>4</v>
      </c>
      <c r="D49" s="199"/>
      <c r="E49" s="199"/>
      <c r="F49" s="199"/>
      <c r="G49" s="199"/>
      <c r="H49" s="199"/>
      <c r="I49" s="199"/>
      <c r="J49" s="199"/>
      <c r="K49" s="199"/>
      <c r="L49" s="199"/>
      <c r="M49" s="199"/>
      <c r="N49" s="199"/>
      <c r="O49" s="199"/>
      <c r="P49" s="6"/>
      <c r="Q49" s="47"/>
    </row>
    <row r="50" spans="2:17" ht="15.75" x14ac:dyDescent="0.25">
      <c r="B50" s="46"/>
      <c r="C50" s="51">
        <v>5</v>
      </c>
      <c r="D50" s="199"/>
      <c r="E50" s="199"/>
      <c r="F50" s="199"/>
      <c r="G50" s="199"/>
      <c r="H50" s="199"/>
      <c r="I50" s="199"/>
      <c r="J50" s="199"/>
      <c r="K50" s="199"/>
      <c r="L50" s="199"/>
      <c r="M50" s="199"/>
      <c r="N50" s="199"/>
      <c r="O50" s="199"/>
      <c r="P50" s="6"/>
      <c r="Q50" s="47"/>
    </row>
    <row r="51" spans="2:17" ht="15.75" x14ac:dyDescent="0.25">
      <c r="B51" s="46"/>
      <c r="C51" s="51">
        <v>6</v>
      </c>
      <c r="D51" s="199"/>
      <c r="E51" s="199"/>
      <c r="F51" s="199"/>
      <c r="G51" s="199"/>
      <c r="H51" s="199"/>
      <c r="I51" s="199"/>
      <c r="J51" s="199"/>
      <c r="K51" s="199"/>
      <c r="L51" s="199"/>
      <c r="M51" s="199"/>
      <c r="N51" s="199"/>
      <c r="O51" s="199"/>
      <c r="P51" s="6"/>
      <c r="Q51" s="47"/>
    </row>
    <row r="52" spans="2:17" ht="15.75" x14ac:dyDescent="0.25">
      <c r="B52" s="46"/>
      <c r="C52" s="51">
        <v>7</v>
      </c>
      <c r="D52" s="199"/>
      <c r="E52" s="199"/>
      <c r="F52" s="199"/>
      <c r="G52" s="199"/>
      <c r="H52" s="199"/>
      <c r="I52" s="199"/>
      <c r="J52" s="199"/>
      <c r="K52" s="199"/>
      <c r="L52" s="199"/>
      <c r="M52" s="199"/>
      <c r="N52" s="199"/>
      <c r="O52" s="199"/>
      <c r="P52" s="6"/>
      <c r="Q52" s="47"/>
    </row>
    <row r="53" spans="2:17" ht="15.75" x14ac:dyDescent="0.25">
      <c r="B53" s="46"/>
      <c r="C53" s="117">
        <v>8</v>
      </c>
      <c r="D53" s="199"/>
      <c r="E53" s="199"/>
      <c r="F53" s="199"/>
      <c r="G53" s="199"/>
      <c r="H53" s="199"/>
      <c r="I53" s="199"/>
      <c r="J53" s="199"/>
      <c r="K53" s="199"/>
      <c r="L53" s="199"/>
      <c r="M53" s="199"/>
      <c r="N53" s="199"/>
      <c r="O53" s="199"/>
      <c r="P53" s="6"/>
      <c r="Q53" s="47"/>
    </row>
    <row r="54" spans="2:17" ht="15.75" x14ac:dyDescent="0.25">
      <c r="B54" s="46"/>
      <c r="C54" s="117">
        <v>9</v>
      </c>
      <c r="D54" s="199"/>
      <c r="E54" s="199"/>
      <c r="F54" s="199"/>
      <c r="G54" s="199"/>
      <c r="H54" s="199"/>
      <c r="I54" s="199"/>
      <c r="J54" s="199"/>
      <c r="K54" s="199"/>
      <c r="L54" s="199"/>
      <c r="M54" s="199"/>
      <c r="N54" s="199"/>
      <c r="O54" s="199"/>
      <c r="P54" s="6"/>
      <c r="Q54" s="47"/>
    </row>
    <row r="55" spans="2:17" ht="15.75" x14ac:dyDescent="0.25">
      <c r="B55" s="46"/>
      <c r="C55" s="117">
        <v>10</v>
      </c>
      <c r="D55" s="199"/>
      <c r="E55" s="199"/>
      <c r="F55" s="199"/>
      <c r="G55" s="199"/>
      <c r="H55" s="199"/>
      <c r="I55" s="199"/>
      <c r="J55" s="199"/>
      <c r="K55" s="199"/>
      <c r="L55" s="199"/>
      <c r="M55" s="199"/>
      <c r="N55" s="199"/>
      <c r="O55" s="199"/>
      <c r="P55" s="6"/>
      <c r="Q55" s="47"/>
    </row>
    <row r="56" spans="2:17" ht="15.75" x14ac:dyDescent="0.25">
      <c r="B56" s="46"/>
      <c r="C56" s="117">
        <v>11</v>
      </c>
      <c r="D56" s="199"/>
      <c r="E56" s="199"/>
      <c r="F56" s="199"/>
      <c r="G56" s="199"/>
      <c r="H56" s="199"/>
      <c r="I56" s="199"/>
      <c r="J56" s="199"/>
      <c r="K56" s="199"/>
      <c r="L56" s="199"/>
      <c r="M56" s="199"/>
      <c r="N56" s="199"/>
      <c r="O56" s="199"/>
      <c r="P56" s="6"/>
      <c r="Q56" s="47"/>
    </row>
    <row r="57" spans="2:17" ht="15.75" x14ac:dyDescent="0.25">
      <c r="B57" s="46"/>
      <c r="C57" s="117">
        <v>12</v>
      </c>
      <c r="D57" s="199"/>
      <c r="E57" s="199"/>
      <c r="F57" s="199"/>
      <c r="G57" s="199"/>
      <c r="H57" s="199"/>
      <c r="I57" s="199"/>
      <c r="J57" s="199"/>
      <c r="K57" s="199"/>
      <c r="L57" s="199"/>
      <c r="M57" s="199"/>
      <c r="N57" s="199"/>
      <c r="O57" s="199"/>
      <c r="P57" s="6"/>
      <c r="Q57" s="47"/>
    </row>
    <row r="58" spans="2:17" ht="15.75" x14ac:dyDescent="0.25">
      <c r="B58" s="46"/>
      <c r="C58" s="117">
        <v>13</v>
      </c>
      <c r="D58" s="199"/>
      <c r="E58" s="199"/>
      <c r="F58" s="199"/>
      <c r="G58" s="199"/>
      <c r="H58" s="199"/>
      <c r="I58" s="199"/>
      <c r="J58" s="199"/>
      <c r="K58" s="199"/>
      <c r="L58" s="199"/>
      <c r="M58" s="199"/>
      <c r="N58" s="199"/>
      <c r="O58" s="199"/>
      <c r="P58" s="6"/>
      <c r="Q58" s="47"/>
    </row>
    <row r="59" spans="2:17" ht="15.75" x14ac:dyDescent="0.25">
      <c r="B59" s="46"/>
      <c r="C59" s="117">
        <v>14</v>
      </c>
      <c r="D59" s="199"/>
      <c r="E59" s="199"/>
      <c r="F59" s="199"/>
      <c r="G59" s="199"/>
      <c r="H59" s="199"/>
      <c r="I59" s="199"/>
      <c r="J59" s="199"/>
      <c r="K59" s="199"/>
      <c r="L59" s="199"/>
      <c r="M59" s="199"/>
      <c r="N59" s="199"/>
      <c r="O59" s="199"/>
      <c r="P59" s="6"/>
      <c r="Q59" s="47"/>
    </row>
    <row r="60" spans="2:17" ht="15.75" x14ac:dyDescent="0.25">
      <c r="B60" s="46"/>
      <c r="C60" s="118">
        <v>15</v>
      </c>
      <c r="D60" s="199"/>
      <c r="E60" s="199"/>
      <c r="F60" s="199"/>
      <c r="G60" s="199"/>
      <c r="H60" s="199"/>
      <c r="I60" s="199"/>
      <c r="J60" s="199"/>
      <c r="K60" s="199"/>
      <c r="L60" s="199"/>
      <c r="M60" s="199"/>
      <c r="N60" s="199"/>
      <c r="O60" s="199"/>
      <c r="P60" s="6"/>
      <c r="Q60" s="47"/>
    </row>
    <row r="61" spans="2:17" ht="15.75" x14ac:dyDescent="0.25">
      <c r="B61" s="46"/>
      <c r="C61" s="118">
        <v>16</v>
      </c>
      <c r="D61" s="199"/>
      <c r="E61" s="199"/>
      <c r="F61" s="199"/>
      <c r="G61" s="199"/>
      <c r="H61" s="199"/>
      <c r="I61" s="199"/>
      <c r="J61" s="199"/>
      <c r="K61" s="199"/>
      <c r="L61" s="199"/>
      <c r="M61" s="199"/>
      <c r="N61" s="199"/>
      <c r="O61" s="199"/>
      <c r="P61" s="6"/>
      <c r="Q61" s="47"/>
    </row>
    <row r="62" spans="2:17" ht="15.75" x14ac:dyDescent="0.25">
      <c r="B62" s="46"/>
      <c r="C62" s="118">
        <v>17</v>
      </c>
      <c r="D62" s="199"/>
      <c r="E62" s="199"/>
      <c r="F62" s="199"/>
      <c r="G62" s="199"/>
      <c r="H62" s="199"/>
      <c r="I62" s="199"/>
      <c r="J62" s="199"/>
      <c r="K62" s="199"/>
      <c r="L62" s="199"/>
      <c r="M62" s="199"/>
      <c r="N62" s="199"/>
      <c r="O62" s="199"/>
      <c r="P62" s="6"/>
      <c r="Q62" s="47"/>
    </row>
    <row r="63" spans="2:17" ht="15.75" x14ac:dyDescent="0.25">
      <c r="B63" s="46"/>
      <c r="C63" s="118">
        <v>18</v>
      </c>
      <c r="D63" s="199"/>
      <c r="E63" s="199"/>
      <c r="F63" s="199"/>
      <c r="G63" s="199"/>
      <c r="H63" s="199"/>
      <c r="I63" s="199"/>
      <c r="J63" s="199"/>
      <c r="K63" s="199"/>
      <c r="L63" s="199"/>
      <c r="M63" s="199"/>
      <c r="N63" s="199"/>
      <c r="O63" s="199"/>
      <c r="P63" s="6"/>
      <c r="Q63" s="47"/>
    </row>
    <row r="64" spans="2:17" ht="15.75" x14ac:dyDescent="0.25">
      <c r="B64" s="46"/>
      <c r="C64" s="118">
        <v>19</v>
      </c>
      <c r="D64" s="199"/>
      <c r="E64" s="199"/>
      <c r="F64" s="199"/>
      <c r="G64" s="199"/>
      <c r="H64" s="199"/>
      <c r="I64" s="199"/>
      <c r="J64" s="199"/>
      <c r="K64" s="199"/>
      <c r="L64" s="199"/>
      <c r="M64" s="199"/>
      <c r="N64" s="199"/>
      <c r="O64" s="199"/>
      <c r="P64" s="6"/>
      <c r="Q64" s="47"/>
    </row>
    <row r="65" spans="2:24" ht="15.75" x14ac:dyDescent="0.25">
      <c r="B65" s="46"/>
      <c r="C65" s="118">
        <v>20</v>
      </c>
      <c r="D65" s="199"/>
      <c r="E65" s="199"/>
      <c r="F65" s="199"/>
      <c r="G65" s="199"/>
      <c r="H65" s="199"/>
      <c r="I65" s="199"/>
      <c r="J65" s="199"/>
      <c r="K65" s="199"/>
      <c r="L65" s="199"/>
      <c r="M65" s="199"/>
      <c r="N65" s="199"/>
      <c r="O65" s="199"/>
      <c r="P65" s="6"/>
      <c r="Q65" s="47"/>
    </row>
    <row r="66" spans="2:24" ht="15.75" x14ac:dyDescent="0.25">
      <c r="B66" s="46"/>
      <c r="C66" s="118">
        <v>21</v>
      </c>
      <c r="D66" s="199"/>
      <c r="E66" s="199"/>
      <c r="F66" s="199"/>
      <c r="G66" s="199"/>
      <c r="H66" s="199"/>
      <c r="I66" s="199"/>
      <c r="J66" s="199"/>
      <c r="K66" s="199"/>
      <c r="L66" s="199"/>
      <c r="M66" s="199"/>
      <c r="N66" s="199"/>
      <c r="O66" s="199"/>
      <c r="P66" s="6"/>
      <c r="Q66" s="47"/>
    </row>
    <row r="67" spans="2:24" ht="15.75" x14ac:dyDescent="0.25">
      <c r="B67" s="46"/>
      <c r="C67" s="117">
        <v>22</v>
      </c>
      <c r="D67" s="199"/>
      <c r="E67" s="199"/>
      <c r="F67" s="199"/>
      <c r="G67" s="199"/>
      <c r="H67" s="199"/>
      <c r="I67" s="199"/>
      <c r="J67" s="199"/>
      <c r="K67" s="199"/>
      <c r="L67" s="199"/>
      <c r="M67" s="199"/>
      <c r="N67" s="199"/>
      <c r="O67" s="199"/>
      <c r="P67" s="6"/>
      <c r="Q67" s="47"/>
    </row>
    <row r="68" spans="2:24" ht="15.75" x14ac:dyDescent="0.25">
      <c r="B68" s="46"/>
      <c r="C68" s="117">
        <v>23</v>
      </c>
      <c r="D68" s="199"/>
      <c r="E68" s="199"/>
      <c r="F68" s="199"/>
      <c r="G68" s="199"/>
      <c r="H68" s="199"/>
      <c r="I68" s="199"/>
      <c r="J68" s="199"/>
      <c r="K68" s="199"/>
      <c r="L68" s="199"/>
      <c r="M68" s="199"/>
      <c r="N68" s="199"/>
      <c r="O68" s="199"/>
      <c r="P68" s="6"/>
      <c r="Q68" s="47"/>
    </row>
    <row r="69" spans="2:24" ht="15.75" x14ac:dyDescent="0.25">
      <c r="B69" s="46"/>
      <c r="C69" s="52">
        <v>24</v>
      </c>
      <c r="D69" s="200"/>
      <c r="E69" s="200"/>
      <c r="F69" s="200"/>
      <c r="G69" s="200"/>
      <c r="H69" s="200"/>
      <c r="I69" s="200"/>
      <c r="J69" s="200"/>
      <c r="K69" s="200"/>
      <c r="L69" s="200"/>
      <c r="M69" s="200"/>
      <c r="N69" s="200"/>
      <c r="O69" s="200"/>
      <c r="P69" s="6"/>
      <c r="Q69" s="47"/>
    </row>
    <row r="70" spans="2:24" ht="5.25" customHeight="1" x14ac:dyDescent="0.25">
      <c r="B70" s="46"/>
      <c r="C70" s="53"/>
      <c r="D70" s="222"/>
      <c r="E70" s="222"/>
      <c r="F70" s="222"/>
      <c r="G70" s="222"/>
      <c r="H70" s="222"/>
      <c r="I70" s="222"/>
      <c r="J70" s="222"/>
      <c r="K70" s="222"/>
      <c r="L70" s="222"/>
      <c r="M70" s="222"/>
      <c r="N70" s="222"/>
      <c r="O70" s="222"/>
      <c r="P70" s="6"/>
      <c r="Q70" s="47"/>
    </row>
    <row r="71" spans="2:24" ht="8.25" customHeight="1" thickBot="1" x14ac:dyDescent="0.3">
      <c r="B71" s="54"/>
      <c r="C71" s="55"/>
      <c r="D71" s="56"/>
      <c r="E71" s="56"/>
      <c r="F71" s="56"/>
      <c r="G71" s="56"/>
      <c r="H71" s="56"/>
      <c r="I71" s="56"/>
      <c r="J71" s="56"/>
      <c r="K71" s="56"/>
      <c r="L71" s="56"/>
      <c r="M71" s="56"/>
      <c r="N71" s="56"/>
      <c r="O71" s="56"/>
      <c r="P71" s="56"/>
      <c r="Q71" s="57"/>
    </row>
    <row r="72" spans="2:24" x14ac:dyDescent="0.25">
      <c r="B72" s="214" t="str">
        <f>"Version: " &amp; Version</f>
        <v>Version: 09/04/2018</v>
      </c>
      <c r="C72" s="40"/>
      <c r="D72" s="40"/>
      <c r="E72" s="40"/>
      <c r="F72" s="40"/>
      <c r="G72" s="40"/>
      <c r="H72" s="40"/>
      <c r="I72" s="40"/>
      <c r="J72" s="215"/>
      <c r="K72" s="215"/>
      <c r="L72" s="215"/>
      <c r="M72" s="215"/>
      <c r="N72" s="215"/>
      <c r="O72" s="215"/>
      <c r="P72" s="215"/>
      <c r="Q72" s="216"/>
    </row>
    <row r="73" spans="2:24" ht="15.75" x14ac:dyDescent="0.25">
      <c r="B73" s="776" t="s">
        <v>71</v>
      </c>
      <c r="C73" s="883"/>
      <c r="D73" s="883"/>
      <c r="E73" s="883"/>
      <c r="F73" s="883"/>
      <c r="G73" s="883"/>
      <c r="H73" s="883"/>
      <c r="I73" s="883"/>
      <c r="J73" s="883"/>
      <c r="K73" s="883"/>
      <c r="L73" s="883"/>
      <c r="M73" s="883"/>
      <c r="N73" s="883"/>
      <c r="O73" s="883"/>
      <c r="P73" s="883"/>
      <c r="Q73" s="884"/>
    </row>
    <row r="74" spans="2:24" ht="15.75" x14ac:dyDescent="0.25">
      <c r="B74" s="776" t="str">
        <f>"Operational Information - 12 X 24 Profile of "&amp; ResType &amp;" with Energy Storage"</f>
        <v>Operational Information - 12 X 24 Profile of  with Energy Storage</v>
      </c>
      <c r="C74" s="883"/>
      <c r="D74" s="883"/>
      <c r="E74" s="883"/>
      <c r="F74" s="883"/>
      <c r="G74" s="883"/>
      <c r="H74" s="883"/>
      <c r="I74" s="883"/>
      <c r="J74" s="883"/>
      <c r="K74" s="883"/>
      <c r="L74" s="883"/>
      <c r="M74" s="883"/>
      <c r="N74" s="883"/>
      <c r="O74" s="883"/>
      <c r="P74" s="883"/>
      <c r="Q74" s="884"/>
    </row>
    <row r="75" spans="2:24" ht="15.75" x14ac:dyDescent="0.25">
      <c r="B75" s="336"/>
      <c r="C75" s="41" t="s">
        <v>127</v>
      </c>
      <c r="D75" s="337"/>
      <c r="E75" s="895" t="str">
        <f>IF(ProjName="","",ProjName)</f>
        <v/>
      </c>
      <c r="F75" s="895"/>
      <c r="G75" s="895"/>
      <c r="H75" s="895"/>
      <c r="I75" s="896"/>
      <c r="J75" s="896"/>
      <c r="K75" s="42"/>
      <c r="L75" s="43" t="s">
        <v>55</v>
      </c>
      <c r="M75" s="897" t="s">
        <v>185</v>
      </c>
      <c r="N75" s="897"/>
      <c r="O75" s="42"/>
      <c r="P75" s="42"/>
      <c r="Q75" s="338"/>
    </row>
    <row r="76" spans="2:24" ht="8.25" customHeight="1" x14ac:dyDescent="0.25">
      <c r="B76" s="336"/>
      <c r="C76" s="44"/>
      <c r="D76" s="45"/>
      <c r="E76" s="332"/>
      <c r="F76" s="45"/>
      <c r="G76" s="45"/>
      <c r="H76" s="45"/>
      <c r="I76" s="45"/>
      <c r="J76" s="42"/>
      <c r="K76" s="45"/>
      <c r="L76" s="44"/>
      <c r="M76" s="45"/>
      <c r="N76" s="45"/>
      <c r="O76" s="45"/>
      <c r="P76" s="45"/>
      <c r="Q76" s="338"/>
    </row>
    <row r="77" spans="2:24" ht="28.5" customHeight="1" x14ac:dyDescent="0.25">
      <c r="B77" s="58"/>
      <c r="C77" s="889" t="s">
        <v>182</v>
      </c>
      <c r="D77" s="889"/>
      <c r="E77" s="889"/>
      <c r="F77" s="889"/>
      <c r="G77" s="889"/>
      <c r="H77" s="889"/>
      <c r="I77" s="889"/>
      <c r="J77" s="889"/>
      <c r="K77" s="889"/>
      <c r="L77" s="889"/>
      <c r="M77" s="889"/>
      <c r="N77" s="889"/>
      <c r="O77" s="889"/>
      <c r="P77" s="889"/>
      <c r="Q77" s="59"/>
    </row>
    <row r="78" spans="2:24" ht="15.75" x14ac:dyDescent="0.25">
      <c r="B78" s="776" t="s">
        <v>70</v>
      </c>
      <c r="C78" s="883"/>
      <c r="D78" s="883"/>
      <c r="E78" s="883"/>
      <c r="F78" s="883"/>
      <c r="G78" s="883"/>
      <c r="H78" s="883"/>
      <c r="I78" s="883"/>
      <c r="J78" s="883"/>
      <c r="K78" s="883"/>
      <c r="L78" s="883"/>
      <c r="M78" s="883"/>
      <c r="N78" s="883"/>
      <c r="O78" s="883"/>
      <c r="P78" s="883"/>
      <c r="Q78" s="884"/>
    </row>
    <row r="79" spans="2:24" ht="10.5" customHeight="1" x14ac:dyDescent="0.25">
      <c r="B79" s="46"/>
      <c r="C79" s="6"/>
      <c r="D79" s="6"/>
      <c r="E79" s="6"/>
      <c r="F79" s="6"/>
      <c r="G79" s="6"/>
      <c r="H79" s="6"/>
      <c r="I79" s="6"/>
      <c r="J79" s="6"/>
      <c r="K79" s="6"/>
      <c r="L79" s="6"/>
      <c r="M79" s="6"/>
      <c r="N79" s="6"/>
      <c r="O79" s="6"/>
      <c r="P79" s="6"/>
      <c r="Q79" s="47"/>
    </row>
    <row r="80" spans="2:24" ht="15.75" x14ac:dyDescent="0.25">
      <c r="B80" s="46"/>
      <c r="C80" s="48" t="s">
        <v>57</v>
      </c>
      <c r="D80" s="49" t="s">
        <v>58</v>
      </c>
      <c r="E80" s="49" t="s">
        <v>59</v>
      </c>
      <c r="F80" s="49" t="s">
        <v>60</v>
      </c>
      <c r="G80" s="49" t="s">
        <v>61</v>
      </c>
      <c r="H80" s="49" t="s">
        <v>36</v>
      </c>
      <c r="I80" s="49" t="s">
        <v>62</v>
      </c>
      <c r="J80" s="49" t="s">
        <v>63</v>
      </c>
      <c r="K80" s="49" t="s">
        <v>64</v>
      </c>
      <c r="L80" s="49" t="s">
        <v>65</v>
      </c>
      <c r="M80" s="49" t="s">
        <v>66</v>
      </c>
      <c r="N80" s="49" t="s">
        <v>67</v>
      </c>
      <c r="O80" s="49" t="s">
        <v>68</v>
      </c>
      <c r="P80" s="6"/>
      <c r="Q80" s="47"/>
      <c r="S80" s="100">
        <f>COUNT(D81:O104)</f>
        <v>0</v>
      </c>
      <c r="T80" s="213" t="s">
        <v>154</v>
      </c>
      <c r="X80" s="50"/>
    </row>
    <row r="81" spans="2:18" ht="15.75" x14ac:dyDescent="0.25">
      <c r="B81" s="46"/>
      <c r="C81" s="51">
        <v>1</v>
      </c>
      <c r="D81" s="199"/>
      <c r="E81" s="199"/>
      <c r="F81" s="199"/>
      <c r="G81" s="199"/>
      <c r="H81" s="199"/>
      <c r="I81" s="199"/>
      <c r="J81" s="199"/>
      <c r="K81" s="199"/>
      <c r="L81" s="199"/>
      <c r="M81" s="199"/>
      <c r="N81" s="199"/>
      <c r="O81" s="199"/>
      <c r="P81" s="6"/>
      <c r="Q81" s="47"/>
      <c r="R81" s="290" t="str">
        <f>IF(AND(StorIncl="YES",S80&lt;288),"&lt;&lt;&lt; Full Matrix is Required Information",IF(AND(NOT(StorIncl="YES"),S80&gt;0),"&lt;&lt;&lt; This Matrix Should be Blank if Storage is Not Offered",""))</f>
        <v/>
      </c>
    </row>
    <row r="82" spans="2:18" ht="15.75" x14ac:dyDescent="0.25">
      <c r="B82" s="46"/>
      <c r="C82" s="51">
        <v>2</v>
      </c>
      <c r="D82" s="201"/>
      <c r="E82" s="201"/>
      <c r="F82" s="201"/>
      <c r="G82" s="201"/>
      <c r="H82" s="201"/>
      <c r="I82" s="201"/>
      <c r="J82" s="201"/>
      <c r="K82" s="201"/>
      <c r="L82" s="201"/>
      <c r="M82" s="201"/>
      <c r="N82" s="201"/>
      <c r="O82" s="201"/>
      <c r="P82" s="6"/>
      <c r="Q82" s="47"/>
    </row>
    <row r="83" spans="2:18" ht="15.75" x14ac:dyDescent="0.25">
      <c r="B83" s="46"/>
      <c r="C83" s="51">
        <v>3</v>
      </c>
      <c r="D83" s="201"/>
      <c r="E83" s="201"/>
      <c r="F83" s="201"/>
      <c r="G83" s="201"/>
      <c r="H83" s="201"/>
      <c r="I83" s="201"/>
      <c r="J83" s="201"/>
      <c r="K83" s="201"/>
      <c r="L83" s="201"/>
      <c r="M83" s="201"/>
      <c r="N83" s="201"/>
      <c r="O83" s="201"/>
      <c r="P83" s="6"/>
      <c r="Q83" s="47"/>
    </row>
    <row r="84" spans="2:18" ht="15.75" x14ac:dyDescent="0.25">
      <c r="B84" s="46"/>
      <c r="C84" s="51">
        <v>4</v>
      </c>
      <c r="D84" s="201"/>
      <c r="E84" s="201"/>
      <c r="F84" s="201"/>
      <c r="G84" s="201"/>
      <c r="H84" s="201"/>
      <c r="I84" s="201"/>
      <c r="J84" s="201"/>
      <c r="K84" s="201"/>
      <c r="L84" s="201"/>
      <c r="M84" s="201"/>
      <c r="N84" s="201"/>
      <c r="O84" s="201"/>
      <c r="P84" s="6"/>
      <c r="Q84" s="47"/>
    </row>
    <row r="85" spans="2:18" ht="15.75" x14ac:dyDescent="0.25">
      <c r="B85" s="46"/>
      <c r="C85" s="51">
        <v>5</v>
      </c>
      <c r="D85" s="201"/>
      <c r="E85" s="201"/>
      <c r="F85" s="201"/>
      <c r="G85" s="201"/>
      <c r="H85" s="201"/>
      <c r="I85" s="201"/>
      <c r="J85" s="201"/>
      <c r="K85" s="201"/>
      <c r="L85" s="201"/>
      <c r="M85" s="201"/>
      <c r="N85" s="201"/>
      <c r="O85" s="201"/>
      <c r="P85" s="6"/>
      <c r="Q85" s="47"/>
    </row>
    <row r="86" spans="2:18" ht="15.75" x14ac:dyDescent="0.25">
      <c r="B86" s="46"/>
      <c r="C86" s="51">
        <v>6</v>
      </c>
      <c r="D86" s="201"/>
      <c r="E86" s="201"/>
      <c r="F86" s="201"/>
      <c r="G86" s="201"/>
      <c r="H86" s="201"/>
      <c r="I86" s="201"/>
      <c r="J86" s="201"/>
      <c r="K86" s="201"/>
      <c r="L86" s="201"/>
      <c r="M86" s="201"/>
      <c r="N86" s="201"/>
      <c r="O86" s="201"/>
      <c r="P86" s="6"/>
      <c r="Q86" s="47"/>
    </row>
    <row r="87" spans="2:18" ht="15.75" x14ac:dyDescent="0.25">
      <c r="B87" s="46"/>
      <c r="C87" s="51">
        <v>7</v>
      </c>
      <c r="D87" s="201"/>
      <c r="E87" s="201"/>
      <c r="F87" s="201"/>
      <c r="G87" s="201"/>
      <c r="H87" s="201"/>
      <c r="I87" s="201"/>
      <c r="J87" s="201"/>
      <c r="K87" s="201"/>
      <c r="L87" s="201"/>
      <c r="M87" s="201"/>
      <c r="N87" s="201"/>
      <c r="O87" s="201"/>
      <c r="P87" s="6"/>
      <c r="Q87" s="47"/>
    </row>
    <row r="88" spans="2:18" ht="15.75" x14ac:dyDescent="0.25">
      <c r="B88" s="46"/>
      <c r="C88" s="51">
        <v>8</v>
      </c>
      <c r="D88" s="201"/>
      <c r="E88" s="201"/>
      <c r="F88" s="201"/>
      <c r="G88" s="201"/>
      <c r="H88" s="201"/>
      <c r="I88" s="201"/>
      <c r="J88" s="201"/>
      <c r="K88" s="201"/>
      <c r="L88" s="201"/>
      <c r="M88" s="201"/>
      <c r="N88" s="201"/>
      <c r="O88" s="201"/>
      <c r="P88" s="6"/>
      <c r="Q88" s="47"/>
    </row>
    <row r="89" spans="2:18" ht="15.75" x14ac:dyDescent="0.25">
      <c r="B89" s="46"/>
      <c r="C89" s="51">
        <v>9</v>
      </c>
      <c r="D89" s="201"/>
      <c r="E89" s="201"/>
      <c r="F89" s="201"/>
      <c r="G89" s="201"/>
      <c r="H89" s="201"/>
      <c r="I89" s="201"/>
      <c r="J89" s="201"/>
      <c r="K89" s="201"/>
      <c r="L89" s="201"/>
      <c r="M89" s="201"/>
      <c r="N89" s="201"/>
      <c r="O89" s="201"/>
      <c r="P89" s="6"/>
      <c r="Q89" s="47"/>
    </row>
    <row r="90" spans="2:18" ht="15.75" x14ac:dyDescent="0.25">
      <c r="B90" s="46"/>
      <c r="C90" s="51">
        <v>10</v>
      </c>
      <c r="D90" s="201"/>
      <c r="E90" s="201"/>
      <c r="F90" s="201"/>
      <c r="G90" s="201"/>
      <c r="H90" s="201"/>
      <c r="I90" s="201"/>
      <c r="J90" s="201"/>
      <c r="K90" s="201"/>
      <c r="L90" s="201"/>
      <c r="M90" s="201"/>
      <c r="N90" s="201"/>
      <c r="O90" s="201"/>
      <c r="P90" s="6"/>
      <c r="Q90" s="47"/>
    </row>
    <row r="91" spans="2:18" ht="15.75" x14ac:dyDescent="0.25">
      <c r="B91" s="46"/>
      <c r="C91" s="51">
        <v>11</v>
      </c>
      <c r="D91" s="201"/>
      <c r="E91" s="201"/>
      <c r="F91" s="201"/>
      <c r="G91" s="201"/>
      <c r="H91" s="201"/>
      <c r="I91" s="201"/>
      <c r="J91" s="201"/>
      <c r="K91" s="201"/>
      <c r="L91" s="201"/>
      <c r="M91" s="201"/>
      <c r="N91" s="201"/>
      <c r="O91" s="201"/>
      <c r="P91" s="6"/>
      <c r="Q91" s="47"/>
    </row>
    <row r="92" spans="2:18" ht="15.75" x14ac:dyDescent="0.25">
      <c r="B92" s="46"/>
      <c r="C92" s="51">
        <v>12</v>
      </c>
      <c r="D92" s="201"/>
      <c r="E92" s="201"/>
      <c r="F92" s="201"/>
      <c r="G92" s="201"/>
      <c r="H92" s="201"/>
      <c r="I92" s="201"/>
      <c r="J92" s="201"/>
      <c r="K92" s="201"/>
      <c r="L92" s="201"/>
      <c r="M92" s="201"/>
      <c r="N92" s="201"/>
      <c r="O92" s="201"/>
      <c r="P92" s="6"/>
      <c r="Q92" s="47"/>
    </row>
    <row r="93" spans="2:18" ht="15.75" x14ac:dyDescent="0.25">
      <c r="B93" s="46"/>
      <c r="C93" s="51">
        <v>13</v>
      </c>
      <c r="D93" s="201"/>
      <c r="E93" s="201"/>
      <c r="F93" s="201"/>
      <c r="G93" s="201"/>
      <c r="H93" s="201"/>
      <c r="I93" s="201"/>
      <c r="J93" s="201"/>
      <c r="K93" s="201"/>
      <c r="L93" s="201"/>
      <c r="M93" s="201"/>
      <c r="N93" s="201"/>
      <c r="O93" s="201"/>
      <c r="P93" s="6"/>
      <c r="Q93" s="47"/>
    </row>
    <row r="94" spans="2:18" ht="15.75" x14ac:dyDescent="0.25">
      <c r="B94" s="46"/>
      <c r="C94" s="51">
        <v>14</v>
      </c>
      <c r="D94" s="201"/>
      <c r="E94" s="201"/>
      <c r="F94" s="201"/>
      <c r="G94" s="201"/>
      <c r="H94" s="201"/>
      <c r="I94" s="201"/>
      <c r="J94" s="201"/>
      <c r="K94" s="201"/>
      <c r="L94" s="201"/>
      <c r="M94" s="201"/>
      <c r="N94" s="201"/>
      <c r="O94" s="201"/>
      <c r="P94" s="6"/>
      <c r="Q94" s="47"/>
    </row>
    <row r="95" spans="2:18" ht="15.75" x14ac:dyDescent="0.25">
      <c r="B95" s="46"/>
      <c r="C95" s="51">
        <v>15</v>
      </c>
      <c r="D95" s="201"/>
      <c r="E95" s="201"/>
      <c r="F95" s="201"/>
      <c r="G95" s="201"/>
      <c r="H95" s="201"/>
      <c r="I95" s="201"/>
      <c r="J95" s="201"/>
      <c r="K95" s="201"/>
      <c r="L95" s="201"/>
      <c r="M95" s="201"/>
      <c r="N95" s="201"/>
      <c r="O95" s="201"/>
      <c r="P95" s="6"/>
      <c r="Q95" s="47"/>
    </row>
    <row r="96" spans="2:18" ht="15.75" x14ac:dyDescent="0.25">
      <c r="B96" s="46"/>
      <c r="C96" s="51">
        <v>16</v>
      </c>
      <c r="D96" s="201"/>
      <c r="E96" s="201"/>
      <c r="F96" s="201"/>
      <c r="G96" s="201"/>
      <c r="H96" s="201"/>
      <c r="I96" s="201"/>
      <c r="J96" s="201"/>
      <c r="K96" s="201"/>
      <c r="L96" s="201"/>
      <c r="M96" s="201"/>
      <c r="N96" s="201"/>
      <c r="O96" s="201"/>
      <c r="P96" s="6"/>
      <c r="Q96" s="47"/>
    </row>
    <row r="97" spans="2:17" ht="15.75" x14ac:dyDescent="0.25">
      <c r="B97" s="46"/>
      <c r="C97" s="51">
        <v>17</v>
      </c>
      <c r="D97" s="201"/>
      <c r="E97" s="201"/>
      <c r="F97" s="201"/>
      <c r="G97" s="201"/>
      <c r="H97" s="201"/>
      <c r="I97" s="201"/>
      <c r="J97" s="201"/>
      <c r="K97" s="201"/>
      <c r="L97" s="201"/>
      <c r="M97" s="201"/>
      <c r="N97" s="201"/>
      <c r="O97" s="201"/>
      <c r="P97" s="6"/>
      <c r="Q97" s="47"/>
    </row>
    <row r="98" spans="2:17" ht="15.75" x14ac:dyDescent="0.25">
      <c r="B98" s="46"/>
      <c r="C98" s="51">
        <v>18</v>
      </c>
      <c r="D98" s="201"/>
      <c r="E98" s="201"/>
      <c r="F98" s="201"/>
      <c r="G98" s="201"/>
      <c r="H98" s="201"/>
      <c r="I98" s="201"/>
      <c r="J98" s="201"/>
      <c r="K98" s="201"/>
      <c r="L98" s="201"/>
      <c r="M98" s="201"/>
      <c r="N98" s="201"/>
      <c r="O98" s="201"/>
      <c r="P98" s="6"/>
      <c r="Q98" s="47"/>
    </row>
    <row r="99" spans="2:17" ht="15.75" x14ac:dyDescent="0.25">
      <c r="B99" s="46"/>
      <c r="C99" s="51">
        <v>19</v>
      </c>
      <c r="D99" s="201"/>
      <c r="E99" s="201"/>
      <c r="F99" s="201"/>
      <c r="G99" s="201"/>
      <c r="H99" s="201"/>
      <c r="I99" s="201"/>
      <c r="J99" s="201"/>
      <c r="K99" s="201"/>
      <c r="L99" s="201"/>
      <c r="M99" s="201"/>
      <c r="N99" s="201"/>
      <c r="O99" s="201"/>
      <c r="P99" s="6"/>
      <c r="Q99" s="47"/>
    </row>
    <row r="100" spans="2:17" ht="15.75" x14ac:dyDescent="0.25">
      <c r="B100" s="46"/>
      <c r="C100" s="51">
        <v>20</v>
      </c>
      <c r="D100" s="201"/>
      <c r="E100" s="201"/>
      <c r="F100" s="201"/>
      <c r="G100" s="201"/>
      <c r="H100" s="201"/>
      <c r="I100" s="201"/>
      <c r="J100" s="201"/>
      <c r="K100" s="201"/>
      <c r="L100" s="201"/>
      <c r="M100" s="201"/>
      <c r="N100" s="201"/>
      <c r="O100" s="201"/>
      <c r="P100" s="6"/>
      <c r="Q100" s="47"/>
    </row>
    <row r="101" spans="2:17" ht="15.75" x14ac:dyDescent="0.25">
      <c r="B101" s="46"/>
      <c r="C101" s="51">
        <v>21</v>
      </c>
      <c r="D101" s="201"/>
      <c r="E101" s="201"/>
      <c r="F101" s="201"/>
      <c r="G101" s="201"/>
      <c r="H101" s="201"/>
      <c r="I101" s="201"/>
      <c r="J101" s="201"/>
      <c r="K101" s="201"/>
      <c r="L101" s="201"/>
      <c r="M101" s="201"/>
      <c r="N101" s="201"/>
      <c r="O101" s="201"/>
      <c r="P101" s="6"/>
      <c r="Q101" s="47"/>
    </row>
    <row r="102" spans="2:17" ht="15.75" x14ac:dyDescent="0.25">
      <c r="B102" s="46"/>
      <c r="C102" s="51">
        <v>22</v>
      </c>
      <c r="D102" s="201"/>
      <c r="E102" s="201"/>
      <c r="F102" s="201"/>
      <c r="G102" s="201"/>
      <c r="H102" s="201"/>
      <c r="I102" s="201"/>
      <c r="J102" s="201"/>
      <c r="K102" s="201"/>
      <c r="L102" s="201"/>
      <c r="M102" s="201"/>
      <c r="N102" s="201"/>
      <c r="O102" s="201"/>
      <c r="P102" s="6"/>
      <c r="Q102" s="47"/>
    </row>
    <row r="103" spans="2:17" ht="15.75" x14ac:dyDescent="0.25">
      <c r="B103" s="46"/>
      <c r="C103" s="51">
        <v>23</v>
      </c>
      <c r="D103" s="201"/>
      <c r="E103" s="201"/>
      <c r="F103" s="201"/>
      <c r="G103" s="201"/>
      <c r="H103" s="201"/>
      <c r="I103" s="201"/>
      <c r="J103" s="201"/>
      <c r="K103" s="201"/>
      <c r="L103" s="201"/>
      <c r="M103" s="201"/>
      <c r="N103" s="201"/>
      <c r="O103" s="201"/>
      <c r="P103" s="6"/>
      <c r="Q103" s="47"/>
    </row>
    <row r="104" spans="2:17" ht="15.75" x14ac:dyDescent="0.25">
      <c r="B104" s="46"/>
      <c r="C104" s="52">
        <v>24</v>
      </c>
      <c r="D104" s="202"/>
      <c r="E104" s="202"/>
      <c r="F104" s="202"/>
      <c r="G104" s="202"/>
      <c r="H104" s="202"/>
      <c r="I104" s="202"/>
      <c r="J104" s="202"/>
      <c r="K104" s="202"/>
      <c r="L104" s="202"/>
      <c r="M104" s="202"/>
      <c r="N104" s="202"/>
      <c r="O104" s="202"/>
      <c r="P104" s="6"/>
      <c r="Q104" s="47"/>
    </row>
    <row r="105" spans="2:17" ht="7.5" customHeight="1" x14ac:dyDescent="0.25">
      <c r="B105" s="46"/>
      <c r="C105" s="53"/>
      <c r="D105" s="222"/>
      <c r="E105" s="222"/>
      <c r="F105" s="222"/>
      <c r="G105" s="222"/>
      <c r="H105" s="222"/>
      <c r="I105" s="222"/>
      <c r="J105" s="222"/>
      <c r="K105" s="222"/>
      <c r="L105" s="222"/>
      <c r="M105" s="222"/>
      <c r="N105" s="222"/>
      <c r="O105" s="222"/>
      <c r="P105" s="6"/>
      <c r="Q105" s="47"/>
    </row>
    <row r="106" spans="2:17" ht="16.5" thickBot="1" x14ac:dyDescent="0.3">
      <c r="B106" s="54"/>
      <c r="C106" s="55"/>
      <c r="D106" s="56"/>
      <c r="E106" s="56"/>
      <c r="F106" s="56"/>
      <c r="G106" s="56"/>
      <c r="H106" s="56"/>
      <c r="I106" s="56"/>
      <c r="J106" s="56"/>
      <c r="K106" s="56"/>
      <c r="L106" s="56"/>
      <c r="M106" s="56"/>
      <c r="N106" s="56"/>
      <c r="O106" s="56"/>
      <c r="P106" s="56"/>
      <c r="Q106" s="57"/>
    </row>
    <row r="107" spans="2:17" ht="15.75" x14ac:dyDescent="0.25">
      <c r="B107" s="46"/>
      <c r="C107" s="60"/>
      <c r="D107" s="227"/>
      <c r="E107" s="227"/>
      <c r="F107" s="227"/>
      <c r="G107" s="227"/>
      <c r="H107" s="227"/>
      <c r="I107" s="227"/>
      <c r="J107" s="227"/>
      <c r="K107" s="227"/>
      <c r="L107" s="227"/>
      <c r="M107" s="227"/>
      <c r="N107" s="227"/>
      <c r="O107" s="227"/>
      <c r="P107" s="227"/>
      <c r="Q107" s="47"/>
    </row>
    <row r="108" spans="2:17" ht="15.75" x14ac:dyDescent="0.25">
      <c r="B108" s="46"/>
      <c r="C108" s="60"/>
      <c r="D108" s="227"/>
      <c r="E108" s="227"/>
      <c r="F108" s="227"/>
      <c r="G108" s="227"/>
      <c r="H108" s="227"/>
      <c r="I108" s="227"/>
      <c r="J108" s="227"/>
      <c r="K108" s="227"/>
      <c r="L108" s="227"/>
      <c r="M108" s="227"/>
      <c r="N108" s="227"/>
      <c r="O108" s="227"/>
      <c r="P108" s="227"/>
      <c r="Q108" s="47"/>
    </row>
    <row r="109" spans="2:17" ht="15.75" x14ac:dyDescent="0.25">
      <c r="B109" s="46"/>
      <c r="C109" s="60"/>
      <c r="D109" s="227"/>
      <c r="E109" s="227"/>
      <c r="F109" s="227"/>
      <c r="G109" s="227"/>
      <c r="H109" s="227"/>
      <c r="I109" s="227"/>
      <c r="J109" s="227"/>
      <c r="K109" s="227"/>
      <c r="L109" s="227"/>
      <c r="M109" s="227"/>
      <c r="N109" s="227"/>
      <c r="O109" s="227"/>
      <c r="P109" s="227"/>
      <c r="Q109" s="47"/>
    </row>
    <row r="110" spans="2:17" ht="15.75" x14ac:dyDescent="0.25">
      <c r="B110" s="46"/>
      <c r="C110" s="60"/>
      <c r="D110" s="227"/>
      <c r="E110" s="227"/>
      <c r="F110" s="227"/>
      <c r="G110" s="227"/>
      <c r="H110" s="227"/>
      <c r="I110" s="227"/>
      <c r="J110" s="227"/>
      <c r="K110" s="227"/>
      <c r="L110" s="227"/>
      <c r="M110" s="227"/>
      <c r="N110" s="227"/>
      <c r="O110" s="227"/>
      <c r="P110" s="227"/>
      <c r="Q110" s="47"/>
    </row>
    <row r="111" spans="2:17" ht="15.75" x14ac:dyDescent="0.25">
      <c r="B111" s="46"/>
      <c r="C111" s="60"/>
      <c r="D111" s="227"/>
      <c r="E111" s="227"/>
      <c r="F111" s="227"/>
      <c r="G111" s="227"/>
      <c r="H111" s="227"/>
      <c r="I111" s="227"/>
      <c r="J111" s="227"/>
      <c r="K111" s="227"/>
      <c r="L111" s="227"/>
      <c r="M111" s="227"/>
      <c r="N111" s="227"/>
      <c r="O111" s="227"/>
      <c r="P111" s="227"/>
      <c r="Q111" s="47"/>
    </row>
    <row r="112" spans="2:17" ht="15.75" x14ac:dyDescent="0.25">
      <c r="B112" s="46"/>
      <c r="C112" s="227"/>
      <c r="D112" s="227"/>
      <c r="E112" s="227"/>
      <c r="F112" s="227"/>
      <c r="G112" s="227"/>
      <c r="H112" s="227"/>
      <c r="I112" s="227"/>
      <c r="J112" s="227"/>
      <c r="K112" s="227"/>
      <c r="L112" s="227"/>
      <c r="M112" s="227"/>
      <c r="N112" s="227"/>
      <c r="O112" s="227"/>
      <c r="P112" s="227"/>
      <c r="Q112" s="47"/>
    </row>
    <row r="113" spans="2:17" ht="15.75" x14ac:dyDescent="0.25">
      <c r="B113" s="46"/>
      <c r="C113" s="227"/>
      <c r="D113" s="227"/>
      <c r="E113" s="227"/>
      <c r="F113" s="227"/>
      <c r="G113" s="227"/>
      <c r="H113" s="227"/>
      <c r="I113" s="227"/>
      <c r="J113" s="825"/>
      <c r="K113" s="894"/>
      <c r="L113" s="894"/>
      <c r="M113" s="894"/>
      <c r="N113" s="894"/>
      <c r="O113" s="894"/>
      <c r="P113" s="894"/>
      <c r="Q113" s="47"/>
    </row>
    <row r="114" spans="2:17" ht="15.75" x14ac:dyDescent="0.25">
      <c r="B114" s="46"/>
      <c r="C114" s="227"/>
      <c r="D114" s="227"/>
      <c r="E114" s="227"/>
      <c r="F114" s="227"/>
      <c r="G114" s="227"/>
      <c r="H114" s="227"/>
      <c r="I114" s="227"/>
      <c r="J114" s="335"/>
      <c r="K114" s="341"/>
      <c r="L114" s="341"/>
      <c r="M114" s="341"/>
      <c r="N114" s="341"/>
      <c r="O114" s="341"/>
      <c r="P114" s="341"/>
      <c r="Q114" s="47"/>
    </row>
    <row r="115" spans="2:17" ht="15.75" x14ac:dyDescent="0.25">
      <c r="B115" s="46"/>
      <c r="C115" s="227"/>
      <c r="D115" s="227"/>
      <c r="E115" s="227"/>
      <c r="F115" s="227"/>
      <c r="G115" s="227"/>
      <c r="H115" s="227"/>
      <c r="I115" s="227"/>
      <c r="J115" s="335"/>
      <c r="K115" s="341"/>
      <c r="L115" s="341"/>
      <c r="M115" s="341"/>
      <c r="N115" s="341"/>
      <c r="O115" s="341"/>
      <c r="P115" s="341"/>
      <c r="Q115" s="47"/>
    </row>
    <row r="116" spans="2:17" ht="15.75" x14ac:dyDescent="0.25">
      <c r="B116" s="46"/>
      <c r="C116" s="227"/>
      <c r="D116" s="227"/>
      <c r="E116" s="227"/>
      <c r="F116" s="227"/>
      <c r="G116" s="227"/>
      <c r="H116" s="227"/>
      <c r="I116" s="227"/>
      <c r="J116" s="335"/>
      <c r="K116" s="341"/>
      <c r="L116" s="341"/>
      <c r="M116" s="341"/>
      <c r="N116" s="341"/>
      <c r="O116" s="341"/>
      <c r="P116" s="341"/>
      <c r="Q116" s="47"/>
    </row>
    <row r="117" spans="2:17" ht="15.75" x14ac:dyDescent="0.25">
      <c r="B117" s="46"/>
      <c r="C117" s="227"/>
      <c r="D117" s="227"/>
      <c r="E117" s="227"/>
      <c r="F117" s="227"/>
      <c r="G117" s="227"/>
      <c r="H117" s="227"/>
      <c r="I117" s="227"/>
      <c r="J117" s="335"/>
      <c r="K117" s="341"/>
      <c r="L117" s="341"/>
      <c r="M117" s="341"/>
      <c r="N117" s="341"/>
      <c r="O117" s="341"/>
      <c r="P117" s="341"/>
      <c r="Q117" s="47"/>
    </row>
    <row r="118" spans="2:17" ht="15.75" x14ac:dyDescent="0.25">
      <c r="B118" s="46"/>
      <c r="C118" s="227"/>
      <c r="D118" s="227"/>
      <c r="E118" s="227"/>
      <c r="F118" s="227"/>
      <c r="G118" s="227"/>
      <c r="H118" s="227"/>
      <c r="I118" s="227"/>
      <c r="J118" s="335"/>
      <c r="K118" s="341"/>
      <c r="L118" s="341"/>
      <c r="M118" s="341"/>
      <c r="N118" s="341"/>
      <c r="O118" s="341"/>
      <c r="P118" s="341"/>
      <c r="Q118" s="47"/>
    </row>
    <row r="119" spans="2:17" ht="15.75" x14ac:dyDescent="0.25">
      <c r="B119" s="46"/>
      <c r="C119" s="227"/>
      <c r="D119" s="227"/>
      <c r="E119" s="227"/>
      <c r="F119" s="227"/>
      <c r="G119" s="227"/>
      <c r="H119" s="227"/>
      <c r="I119" s="227"/>
      <c r="J119" s="335"/>
      <c r="K119" s="341"/>
      <c r="L119" s="341"/>
      <c r="M119" s="341"/>
      <c r="N119" s="341"/>
      <c r="O119" s="341"/>
      <c r="P119" s="341"/>
      <c r="Q119" s="47"/>
    </row>
    <row r="120" spans="2:17" ht="15.75" x14ac:dyDescent="0.25">
      <c r="B120" s="46"/>
      <c r="C120" s="227"/>
      <c r="D120" s="227"/>
      <c r="E120" s="227"/>
      <c r="F120" s="227"/>
      <c r="G120" s="227"/>
      <c r="H120" s="227"/>
      <c r="I120" s="227"/>
      <c r="J120" s="335"/>
      <c r="K120" s="341"/>
      <c r="L120" s="341"/>
      <c r="M120" s="341"/>
      <c r="N120" s="341"/>
      <c r="O120" s="341"/>
      <c r="P120" s="341"/>
      <c r="Q120" s="47"/>
    </row>
    <row r="121" spans="2:17" ht="15.75" x14ac:dyDescent="0.25">
      <c r="B121" s="46"/>
      <c r="C121" s="227"/>
      <c r="D121" s="227"/>
      <c r="E121" s="227"/>
      <c r="F121" s="227"/>
      <c r="G121" s="227"/>
      <c r="H121" s="227"/>
      <c r="I121" s="227"/>
      <c r="J121" s="335"/>
      <c r="K121" s="341"/>
      <c r="L121" s="341"/>
      <c r="M121" s="341"/>
      <c r="N121" s="341"/>
      <c r="O121" s="341"/>
      <c r="P121" s="341"/>
      <c r="Q121" s="47"/>
    </row>
    <row r="122" spans="2:17" ht="15.75" x14ac:dyDescent="0.25">
      <c r="B122" s="46"/>
      <c r="C122" s="227"/>
      <c r="D122" s="227"/>
      <c r="E122" s="227"/>
      <c r="F122" s="227"/>
      <c r="G122" s="227"/>
      <c r="H122" s="227"/>
      <c r="I122" s="227"/>
      <c r="J122" s="335"/>
      <c r="K122" s="341"/>
      <c r="L122" s="341"/>
      <c r="M122" s="341"/>
      <c r="N122" s="341"/>
      <c r="O122" s="341"/>
      <c r="P122" s="341"/>
      <c r="Q122" s="47"/>
    </row>
    <row r="123" spans="2:17" ht="15.75" x14ac:dyDescent="0.25">
      <c r="B123" s="46"/>
      <c r="C123" s="227"/>
      <c r="D123" s="227"/>
      <c r="E123" s="227"/>
      <c r="F123" s="227"/>
      <c r="G123" s="227"/>
      <c r="H123" s="227"/>
      <c r="I123" s="227"/>
      <c r="J123" s="335"/>
      <c r="K123" s="341"/>
      <c r="L123" s="341"/>
      <c r="M123" s="341"/>
      <c r="N123" s="341"/>
      <c r="O123" s="341"/>
      <c r="P123" s="341"/>
      <c r="Q123" s="47"/>
    </row>
    <row r="124" spans="2:17" ht="15.75" x14ac:dyDescent="0.25">
      <c r="B124" s="46"/>
      <c r="C124" s="227"/>
      <c r="D124" s="227"/>
      <c r="E124" s="227"/>
      <c r="F124" s="227"/>
      <c r="G124" s="227"/>
      <c r="H124" s="227"/>
      <c r="I124" s="227"/>
      <c r="J124" s="335"/>
      <c r="K124" s="341"/>
      <c r="L124" s="341"/>
      <c r="M124" s="341"/>
      <c r="N124" s="341"/>
      <c r="O124" s="341"/>
      <c r="P124" s="341"/>
      <c r="Q124" s="47"/>
    </row>
    <row r="125" spans="2:17" ht="15.75" x14ac:dyDescent="0.25">
      <c r="B125" s="46"/>
      <c r="C125" s="227"/>
      <c r="D125" s="227"/>
      <c r="E125" s="227"/>
      <c r="F125" s="227"/>
      <c r="G125" s="227"/>
      <c r="H125" s="227"/>
      <c r="I125" s="227"/>
      <c r="J125" s="335"/>
      <c r="K125" s="341"/>
      <c r="L125" s="341"/>
      <c r="M125" s="341"/>
      <c r="N125" s="341"/>
      <c r="O125" s="341"/>
      <c r="P125" s="341"/>
      <c r="Q125" s="47"/>
    </row>
    <row r="126" spans="2:17" ht="15.75" x14ac:dyDescent="0.25">
      <c r="B126" s="46"/>
      <c r="C126" s="227"/>
      <c r="D126" s="227"/>
      <c r="E126" s="227"/>
      <c r="F126" s="227"/>
      <c r="G126" s="227"/>
      <c r="H126" s="227"/>
      <c r="I126" s="227"/>
      <c r="J126" s="335"/>
      <c r="K126" s="341"/>
      <c r="L126" s="341"/>
      <c r="M126" s="341"/>
      <c r="N126" s="341"/>
      <c r="O126" s="341"/>
      <c r="P126" s="341"/>
      <c r="Q126" s="47"/>
    </row>
    <row r="127" spans="2:17" ht="15.75" x14ac:dyDescent="0.25">
      <c r="B127" s="46"/>
      <c r="C127" s="227"/>
      <c r="D127" s="227"/>
      <c r="E127" s="227"/>
      <c r="F127" s="227"/>
      <c r="G127" s="227"/>
      <c r="H127" s="227"/>
      <c r="I127" s="227"/>
      <c r="J127" s="335"/>
      <c r="K127" s="341"/>
      <c r="L127" s="341"/>
      <c r="M127" s="341"/>
      <c r="N127" s="341"/>
      <c r="O127" s="341"/>
      <c r="P127" s="341"/>
      <c r="Q127" s="47"/>
    </row>
    <row r="128" spans="2:17" ht="15.75" x14ac:dyDescent="0.25">
      <c r="B128" s="46"/>
      <c r="C128" s="227"/>
      <c r="D128" s="227"/>
      <c r="E128" s="227"/>
      <c r="F128" s="227"/>
      <c r="G128" s="227"/>
      <c r="H128" s="227"/>
      <c r="I128" s="227"/>
      <c r="J128" s="335"/>
      <c r="K128" s="341"/>
      <c r="L128" s="341"/>
      <c r="M128" s="341"/>
      <c r="N128" s="341"/>
      <c r="O128" s="341"/>
      <c r="P128" s="341"/>
      <c r="Q128" s="47"/>
    </row>
    <row r="129" spans="2:17" ht="15.75" x14ac:dyDescent="0.25">
      <c r="B129" s="46"/>
      <c r="C129" s="227"/>
      <c r="D129" s="227"/>
      <c r="E129" s="227"/>
      <c r="F129" s="227"/>
      <c r="G129" s="227"/>
      <c r="H129" s="227"/>
      <c r="I129" s="227"/>
      <c r="J129" s="335"/>
      <c r="K129" s="341"/>
      <c r="L129" s="341"/>
      <c r="M129" s="341"/>
      <c r="N129" s="341"/>
      <c r="O129" s="341"/>
      <c r="P129" s="341"/>
      <c r="Q129" s="47"/>
    </row>
    <row r="130" spans="2:17" ht="15.75" x14ac:dyDescent="0.25">
      <c r="B130" s="46"/>
      <c r="C130" s="227"/>
      <c r="D130" s="227"/>
      <c r="E130" s="227"/>
      <c r="F130" s="227"/>
      <c r="G130" s="227"/>
      <c r="H130" s="227"/>
      <c r="I130" s="227"/>
      <c r="J130" s="335"/>
      <c r="K130" s="341"/>
      <c r="L130" s="341"/>
      <c r="M130" s="341"/>
      <c r="N130" s="341"/>
      <c r="O130" s="341"/>
      <c r="P130" s="341"/>
      <c r="Q130" s="47"/>
    </row>
    <row r="131" spans="2:17" ht="15.75" x14ac:dyDescent="0.25">
      <c r="B131" s="46"/>
      <c r="C131" s="227"/>
      <c r="D131" s="227"/>
      <c r="E131" s="227"/>
      <c r="F131" s="227"/>
      <c r="G131" s="227"/>
      <c r="H131" s="227"/>
      <c r="I131" s="227"/>
      <c r="J131" s="335"/>
      <c r="K131" s="341"/>
      <c r="L131" s="341"/>
      <c r="M131" s="341"/>
      <c r="N131" s="341"/>
      <c r="O131" s="341"/>
      <c r="P131" s="341"/>
      <c r="Q131" s="47"/>
    </row>
    <row r="132" spans="2:17" ht="15.75" x14ac:dyDescent="0.25">
      <c r="B132" s="46"/>
      <c r="C132" s="227"/>
      <c r="D132" s="227"/>
      <c r="E132" s="227"/>
      <c r="F132" s="227"/>
      <c r="G132" s="227"/>
      <c r="H132" s="227"/>
      <c r="I132" s="227"/>
      <c r="J132" s="335"/>
      <c r="K132" s="341"/>
      <c r="L132" s="341"/>
      <c r="M132" s="341"/>
      <c r="N132" s="341"/>
      <c r="O132" s="341"/>
      <c r="P132" s="341"/>
      <c r="Q132" s="47"/>
    </row>
    <row r="133" spans="2:17" ht="15.75" x14ac:dyDescent="0.25">
      <c r="B133" s="46"/>
      <c r="C133" s="227"/>
      <c r="D133" s="227"/>
      <c r="E133" s="227"/>
      <c r="F133" s="227"/>
      <c r="G133" s="227"/>
      <c r="H133" s="227"/>
      <c r="I133" s="227"/>
      <c r="J133" s="335"/>
      <c r="K133" s="341"/>
      <c r="L133" s="341"/>
      <c r="M133" s="341"/>
      <c r="N133" s="341"/>
      <c r="O133" s="341"/>
      <c r="P133" s="341"/>
      <c r="Q133" s="47"/>
    </row>
    <row r="134" spans="2:17" ht="15.75" x14ac:dyDescent="0.25">
      <c r="B134" s="46"/>
      <c r="C134" s="227"/>
      <c r="D134" s="227"/>
      <c r="E134" s="227"/>
      <c r="F134" s="227"/>
      <c r="G134" s="227"/>
      <c r="H134" s="227"/>
      <c r="I134" s="227"/>
      <c r="J134" s="335"/>
      <c r="K134" s="341"/>
      <c r="L134" s="341"/>
      <c r="M134" s="341"/>
      <c r="N134" s="341"/>
      <c r="O134" s="341"/>
      <c r="P134" s="341"/>
      <c r="Q134" s="47"/>
    </row>
    <row r="135" spans="2:17" ht="15.75" x14ac:dyDescent="0.25">
      <c r="B135" s="46"/>
      <c r="C135" s="227"/>
      <c r="D135" s="227"/>
      <c r="E135" s="227"/>
      <c r="F135" s="227"/>
      <c r="G135" s="227"/>
      <c r="H135" s="227"/>
      <c r="I135" s="227"/>
      <c r="J135" s="335"/>
      <c r="K135" s="341"/>
      <c r="L135" s="341"/>
      <c r="M135" s="341"/>
      <c r="N135" s="341"/>
      <c r="O135" s="341"/>
      <c r="P135" s="341"/>
      <c r="Q135" s="47"/>
    </row>
    <row r="136" spans="2:17" ht="15.75" x14ac:dyDescent="0.25">
      <c r="B136" s="46"/>
      <c r="C136" s="227"/>
      <c r="D136" s="227"/>
      <c r="E136" s="227"/>
      <c r="F136" s="227"/>
      <c r="G136" s="227"/>
      <c r="H136" s="227"/>
      <c r="I136" s="227"/>
      <c r="J136" s="227"/>
      <c r="K136" s="227"/>
      <c r="L136" s="227"/>
      <c r="M136" s="227"/>
      <c r="N136" s="227"/>
      <c r="O136" s="227"/>
      <c r="P136" s="227"/>
      <c r="Q136" s="47"/>
    </row>
    <row r="137" spans="2:17" ht="15.75" x14ac:dyDescent="0.25">
      <c r="B137" s="46"/>
      <c r="C137" s="227"/>
      <c r="D137" s="227"/>
      <c r="E137" s="227"/>
      <c r="F137" s="227"/>
      <c r="G137" s="227"/>
      <c r="H137" s="227"/>
      <c r="I137" s="227"/>
      <c r="J137" s="227"/>
      <c r="K137" s="227"/>
      <c r="L137" s="227"/>
      <c r="M137" s="227"/>
      <c r="N137" s="227"/>
      <c r="O137" s="227"/>
      <c r="P137" s="227"/>
      <c r="Q137" s="47"/>
    </row>
    <row r="138" spans="2:17" ht="16.5" thickBot="1" x14ac:dyDescent="0.3">
      <c r="B138" s="54"/>
      <c r="C138" s="56"/>
      <c r="D138" s="56"/>
      <c r="E138" s="56"/>
      <c r="F138" s="56"/>
      <c r="G138" s="56"/>
      <c r="H138" s="56"/>
      <c r="I138" s="56"/>
      <c r="J138" s="339"/>
      <c r="K138" s="340"/>
      <c r="L138" s="340"/>
      <c r="M138" s="340"/>
      <c r="N138" s="340"/>
      <c r="O138" s="340"/>
      <c r="P138" s="340"/>
      <c r="Q138" s="57"/>
    </row>
    <row r="139" spans="2:17" x14ac:dyDescent="0.25">
      <c r="B139" s="214" t="str">
        <f>"Version: " &amp; Version</f>
        <v>Version: 09/04/2018</v>
      </c>
      <c r="C139" s="40"/>
      <c r="D139" s="40"/>
      <c r="E139" s="40"/>
      <c r="F139" s="40"/>
      <c r="G139" s="40"/>
      <c r="H139" s="40"/>
      <c r="I139" s="40"/>
      <c r="J139" s="215"/>
      <c r="K139" s="215"/>
      <c r="L139" s="215"/>
      <c r="M139" s="215"/>
      <c r="N139" s="215"/>
      <c r="O139" s="215"/>
      <c r="P139" s="215"/>
      <c r="Q139" s="216"/>
    </row>
    <row r="140" spans="2:17" ht="15.75" x14ac:dyDescent="0.25">
      <c r="B140" s="776" t="s">
        <v>72</v>
      </c>
      <c r="C140" s="883"/>
      <c r="D140" s="883"/>
      <c r="E140" s="883"/>
      <c r="F140" s="883"/>
      <c r="G140" s="883"/>
      <c r="H140" s="883"/>
      <c r="I140" s="883"/>
      <c r="J140" s="883"/>
      <c r="K140" s="883"/>
      <c r="L140" s="883"/>
      <c r="M140" s="883"/>
      <c r="N140" s="883"/>
      <c r="O140" s="883"/>
      <c r="P140" s="883"/>
      <c r="Q140" s="884"/>
    </row>
    <row r="141" spans="2:17" ht="15.75" x14ac:dyDescent="0.25">
      <c r="B141" s="776" t="str">
        <f>"Operational Information - Maintenance Profile for " &amp; ResType</f>
        <v xml:space="preserve">Operational Information - Maintenance Profile for </v>
      </c>
      <c r="C141" s="883"/>
      <c r="D141" s="883"/>
      <c r="E141" s="883"/>
      <c r="F141" s="883"/>
      <c r="G141" s="883"/>
      <c r="H141" s="883"/>
      <c r="I141" s="883"/>
      <c r="J141" s="883"/>
      <c r="K141" s="883"/>
      <c r="L141" s="883"/>
      <c r="M141" s="883"/>
      <c r="N141" s="883"/>
      <c r="O141" s="883"/>
      <c r="P141" s="883"/>
      <c r="Q141" s="884"/>
    </row>
    <row r="142" spans="2:17" ht="15.75" x14ac:dyDescent="0.25">
      <c r="B142" s="336"/>
      <c r="C142" s="41" t="s">
        <v>127</v>
      </c>
      <c r="D142" s="337"/>
      <c r="E142" s="895" t="str">
        <f>IF(ProjName="","",ProjName)</f>
        <v/>
      </c>
      <c r="F142" s="895"/>
      <c r="G142" s="895"/>
      <c r="H142" s="895"/>
      <c r="I142" s="896"/>
      <c r="J142" s="896"/>
      <c r="K142" s="42"/>
      <c r="L142" s="43"/>
      <c r="M142" s="886"/>
      <c r="N142" s="886"/>
      <c r="O142" s="42"/>
      <c r="P142" s="42"/>
      <c r="Q142" s="338"/>
    </row>
    <row r="143" spans="2:17" ht="15.75" x14ac:dyDescent="0.25">
      <c r="B143" s="336"/>
      <c r="C143" s="44"/>
      <c r="D143" s="45"/>
      <c r="E143" s="45"/>
      <c r="F143" s="45"/>
      <c r="G143" s="45"/>
      <c r="H143" s="45"/>
      <c r="I143" s="45"/>
      <c r="J143" s="42"/>
      <c r="K143" s="45"/>
      <c r="L143" s="42"/>
      <c r="M143" s="45"/>
      <c r="N143" s="45"/>
      <c r="O143" s="45"/>
      <c r="P143" s="45"/>
      <c r="Q143" s="338"/>
    </row>
    <row r="144" spans="2:17" ht="15.75" x14ac:dyDescent="0.25">
      <c r="B144" s="336"/>
      <c r="C144" s="337"/>
      <c r="D144" s="337"/>
      <c r="E144" s="337"/>
      <c r="F144" s="337"/>
      <c r="G144" s="337"/>
      <c r="H144" s="337"/>
      <c r="I144" s="337"/>
      <c r="J144" s="63"/>
      <c r="K144" s="337"/>
      <c r="L144" s="337"/>
      <c r="M144" s="337"/>
      <c r="N144" s="337"/>
      <c r="O144" s="337"/>
      <c r="P144" s="337"/>
      <c r="Q144" s="338"/>
    </row>
    <row r="145" spans="2:21" ht="15.75" x14ac:dyDescent="0.25">
      <c r="B145" s="776" t="s">
        <v>73</v>
      </c>
      <c r="C145" s="883"/>
      <c r="D145" s="883"/>
      <c r="E145" s="883"/>
      <c r="F145" s="883"/>
      <c r="G145" s="883"/>
      <c r="H145" s="883"/>
      <c r="I145" s="883"/>
      <c r="J145" s="883"/>
      <c r="K145" s="883"/>
      <c r="L145" s="883"/>
      <c r="M145" s="883"/>
      <c r="N145" s="883"/>
      <c r="O145" s="883"/>
      <c r="P145" s="883"/>
      <c r="Q145" s="884"/>
    </row>
    <row r="146" spans="2:21" ht="15.75" x14ac:dyDescent="0.25">
      <c r="B146" s="46"/>
      <c r="C146" s="64" t="s">
        <v>74</v>
      </c>
      <c r="D146" s="6"/>
      <c r="E146" s="6"/>
      <c r="F146" s="6"/>
      <c r="G146" s="6"/>
      <c r="H146" s="6"/>
      <c r="I146" s="6"/>
      <c r="J146" s="6"/>
      <c r="K146" s="6"/>
      <c r="L146" s="6"/>
      <c r="M146" s="6"/>
      <c r="N146" s="6"/>
      <c r="O146" s="6"/>
      <c r="P146" s="6"/>
      <c r="Q146" s="47"/>
      <c r="S146" s="213" t="s">
        <v>155</v>
      </c>
      <c r="U146" s="213">
        <f>MAX('Part III'!K22:K24)</f>
        <v>0</v>
      </c>
    </row>
    <row r="147" spans="2:21" ht="15.75" x14ac:dyDescent="0.25">
      <c r="B147" s="46"/>
      <c r="C147" s="65" t="s">
        <v>75</v>
      </c>
      <c r="D147" s="49" t="s">
        <v>58</v>
      </c>
      <c r="E147" s="49" t="s">
        <v>59</v>
      </c>
      <c r="F147" s="49" t="s">
        <v>60</v>
      </c>
      <c r="G147" s="49" t="s">
        <v>61</v>
      </c>
      <c r="H147" s="49" t="s">
        <v>36</v>
      </c>
      <c r="I147" s="49" t="s">
        <v>62</v>
      </c>
      <c r="J147" s="49" t="s">
        <v>63</v>
      </c>
      <c r="K147" s="49" t="s">
        <v>64</v>
      </c>
      <c r="L147" s="49" t="s">
        <v>65</v>
      </c>
      <c r="M147" s="49" t="s">
        <v>66</v>
      </c>
      <c r="N147" s="49" t="s">
        <v>67</v>
      </c>
      <c r="O147" s="49" t="s">
        <v>68</v>
      </c>
      <c r="P147" s="6"/>
      <c r="Q147" s="47"/>
      <c r="S147" s="213">
        <f>COUNT(D148:O168)</f>
        <v>0</v>
      </c>
    </row>
    <row r="148" spans="2:21" ht="15.75" x14ac:dyDescent="0.25">
      <c r="B148" s="46"/>
      <c r="C148" s="66">
        <f>IF(ISBLANK(EstCOD),1,YEAR(EstCOD))</f>
        <v>1</v>
      </c>
      <c r="D148" s="67"/>
      <c r="E148" s="67"/>
      <c r="F148" s="67"/>
      <c r="G148" s="67"/>
      <c r="H148" s="67"/>
      <c r="I148" s="67"/>
      <c r="J148" s="67"/>
      <c r="K148" s="67"/>
      <c r="L148" s="67"/>
      <c r="M148" s="67"/>
      <c r="N148" s="67"/>
      <c r="O148" s="67"/>
      <c r="P148" s="6"/>
      <c r="Q148" s="47"/>
      <c r="R148" s="290" t="str">
        <f>IF(S147&lt;U146*12,"&lt;&lt;&lt; Information may be Required. Refer to Notes below.","")</f>
        <v/>
      </c>
    </row>
    <row r="149" spans="2:21" ht="15.75" x14ac:dyDescent="0.25">
      <c r="B149" s="46"/>
      <c r="C149" s="68">
        <f>C148+1</f>
        <v>2</v>
      </c>
      <c r="D149" s="69"/>
      <c r="E149" s="69"/>
      <c r="F149" s="69"/>
      <c r="G149" s="69"/>
      <c r="H149" s="69"/>
      <c r="I149" s="69"/>
      <c r="J149" s="69"/>
      <c r="K149" s="69"/>
      <c r="L149" s="69"/>
      <c r="M149" s="69"/>
      <c r="N149" s="69"/>
      <c r="O149" s="69"/>
      <c r="P149" s="6"/>
      <c r="Q149" s="47"/>
    </row>
    <row r="150" spans="2:21" ht="15.75" x14ac:dyDescent="0.25">
      <c r="B150" s="46"/>
      <c r="C150" s="68">
        <f t="shared" ref="C150:C168" si="0">C149+1</f>
        <v>3</v>
      </c>
      <c r="D150" s="69"/>
      <c r="E150" s="69"/>
      <c r="F150" s="69"/>
      <c r="G150" s="69"/>
      <c r="H150" s="69"/>
      <c r="I150" s="69"/>
      <c r="J150" s="69"/>
      <c r="K150" s="69"/>
      <c r="L150" s="69"/>
      <c r="M150" s="69"/>
      <c r="N150" s="69"/>
      <c r="O150" s="69"/>
      <c r="P150" s="6"/>
      <c r="Q150" s="47"/>
    </row>
    <row r="151" spans="2:21" ht="15.75" x14ac:dyDescent="0.25">
      <c r="B151" s="46"/>
      <c r="C151" s="68">
        <f t="shared" si="0"/>
        <v>4</v>
      </c>
      <c r="D151" s="69"/>
      <c r="E151" s="69"/>
      <c r="F151" s="69"/>
      <c r="G151" s="69"/>
      <c r="H151" s="69"/>
      <c r="I151" s="69"/>
      <c r="J151" s="69"/>
      <c r="K151" s="69"/>
      <c r="L151" s="69"/>
      <c r="M151" s="69"/>
      <c r="N151" s="69"/>
      <c r="O151" s="69"/>
      <c r="P151" s="6"/>
      <c r="Q151" s="47"/>
    </row>
    <row r="152" spans="2:21" ht="15.75" x14ac:dyDescent="0.25">
      <c r="B152" s="46"/>
      <c r="C152" s="68">
        <f t="shared" si="0"/>
        <v>5</v>
      </c>
      <c r="D152" s="69"/>
      <c r="E152" s="69"/>
      <c r="F152" s="69"/>
      <c r="G152" s="69"/>
      <c r="H152" s="69"/>
      <c r="I152" s="69"/>
      <c r="J152" s="69"/>
      <c r="K152" s="69"/>
      <c r="L152" s="69"/>
      <c r="M152" s="69"/>
      <c r="N152" s="69"/>
      <c r="O152" s="69"/>
      <c r="P152" s="6"/>
      <c r="Q152" s="47"/>
    </row>
    <row r="153" spans="2:21" ht="15.75" x14ac:dyDescent="0.25">
      <c r="B153" s="46"/>
      <c r="C153" s="68">
        <f t="shared" si="0"/>
        <v>6</v>
      </c>
      <c r="D153" s="69"/>
      <c r="E153" s="69"/>
      <c r="F153" s="69"/>
      <c r="G153" s="69"/>
      <c r="H153" s="69"/>
      <c r="I153" s="69"/>
      <c r="J153" s="69"/>
      <c r="K153" s="69"/>
      <c r="L153" s="69"/>
      <c r="M153" s="69"/>
      <c r="N153" s="69"/>
      <c r="O153" s="69"/>
      <c r="P153" s="6"/>
      <c r="Q153" s="47"/>
    </row>
    <row r="154" spans="2:21" ht="15.75" x14ac:dyDescent="0.25">
      <c r="B154" s="46"/>
      <c r="C154" s="68">
        <f t="shared" si="0"/>
        <v>7</v>
      </c>
      <c r="D154" s="69"/>
      <c r="E154" s="69"/>
      <c r="F154" s="69"/>
      <c r="G154" s="69"/>
      <c r="H154" s="69"/>
      <c r="I154" s="69"/>
      <c r="J154" s="69"/>
      <c r="K154" s="69"/>
      <c r="L154" s="69"/>
      <c r="M154" s="69"/>
      <c r="N154" s="69"/>
      <c r="O154" s="69"/>
      <c r="P154" s="6"/>
      <c r="Q154" s="47"/>
    </row>
    <row r="155" spans="2:21" ht="15.75" x14ac:dyDescent="0.25">
      <c r="B155" s="46"/>
      <c r="C155" s="68">
        <f t="shared" si="0"/>
        <v>8</v>
      </c>
      <c r="D155" s="69"/>
      <c r="E155" s="69"/>
      <c r="F155" s="69"/>
      <c r="G155" s="69"/>
      <c r="H155" s="69"/>
      <c r="I155" s="69"/>
      <c r="J155" s="69"/>
      <c r="K155" s="69"/>
      <c r="L155" s="69"/>
      <c r="M155" s="69"/>
      <c r="N155" s="69"/>
      <c r="O155" s="69"/>
      <c r="P155" s="6"/>
      <c r="Q155" s="47"/>
    </row>
    <row r="156" spans="2:21" ht="15.75" x14ac:dyDescent="0.25">
      <c r="B156" s="46"/>
      <c r="C156" s="68">
        <f t="shared" si="0"/>
        <v>9</v>
      </c>
      <c r="D156" s="69"/>
      <c r="E156" s="69"/>
      <c r="F156" s="69"/>
      <c r="G156" s="69"/>
      <c r="H156" s="69"/>
      <c r="I156" s="69"/>
      <c r="J156" s="69"/>
      <c r="K156" s="69"/>
      <c r="L156" s="69"/>
      <c r="M156" s="69"/>
      <c r="N156" s="69"/>
      <c r="O156" s="69"/>
      <c r="P156" s="6"/>
      <c r="Q156" s="47"/>
    </row>
    <row r="157" spans="2:21" ht="15.75" x14ac:dyDescent="0.25">
      <c r="B157" s="46"/>
      <c r="C157" s="68">
        <f t="shared" si="0"/>
        <v>10</v>
      </c>
      <c r="D157" s="69"/>
      <c r="E157" s="69"/>
      <c r="F157" s="69"/>
      <c r="G157" s="69"/>
      <c r="H157" s="69"/>
      <c r="I157" s="69"/>
      <c r="J157" s="69"/>
      <c r="K157" s="69"/>
      <c r="L157" s="69"/>
      <c r="M157" s="69"/>
      <c r="N157" s="69"/>
      <c r="O157" s="69"/>
      <c r="P157" s="6"/>
      <c r="Q157" s="47"/>
    </row>
    <row r="158" spans="2:21" ht="15.75" x14ac:dyDescent="0.25">
      <c r="B158" s="46"/>
      <c r="C158" s="68">
        <f t="shared" si="0"/>
        <v>11</v>
      </c>
      <c r="D158" s="69"/>
      <c r="E158" s="69"/>
      <c r="F158" s="69"/>
      <c r="G158" s="69"/>
      <c r="H158" s="69"/>
      <c r="I158" s="69"/>
      <c r="J158" s="69"/>
      <c r="K158" s="69"/>
      <c r="L158" s="69"/>
      <c r="M158" s="69"/>
      <c r="N158" s="69"/>
      <c r="O158" s="69"/>
      <c r="P158" s="6"/>
      <c r="Q158" s="47"/>
    </row>
    <row r="159" spans="2:21" ht="15.75" x14ac:dyDescent="0.25">
      <c r="B159" s="46"/>
      <c r="C159" s="68">
        <f t="shared" si="0"/>
        <v>12</v>
      </c>
      <c r="D159" s="69"/>
      <c r="E159" s="69"/>
      <c r="F159" s="69"/>
      <c r="G159" s="69"/>
      <c r="H159" s="69"/>
      <c r="I159" s="69"/>
      <c r="J159" s="69"/>
      <c r="K159" s="69"/>
      <c r="L159" s="69"/>
      <c r="M159" s="69"/>
      <c r="N159" s="69"/>
      <c r="O159" s="69"/>
      <c r="P159" s="6"/>
      <c r="Q159" s="47"/>
    </row>
    <row r="160" spans="2:21" ht="15.75" x14ac:dyDescent="0.25">
      <c r="B160" s="46"/>
      <c r="C160" s="68">
        <f t="shared" si="0"/>
        <v>13</v>
      </c>
      <c r="D160" s="69"/>
      <c r="E160" s="69"/>
      <c r="F160" s="69"/>
      <c r="G160" s="69"/>
      <c r="H160" s="69"/>
      <c r="I160" s="69"/>
      <c r="J160" s="69"/>
      <c r="K160" s="69"/>
      <c r="L160" s="69"/>
      <c r="M160" s="69"/>
      <c r="N160" s="69"/>
      <c r="O160" s="69"/>
      <c r="P160" s="6"/>
      <c r="Q160" s="47"/>
    </row>
    <row r="161" spans="2:17" ht="15.75" x14ac:dyDescent="0.25">
      <c r="B161" s="46"/>
      <c r="C161" s="68">
        <f t="shared" si="0"/>
        <v>14</v>
      </c>
      <c r="D161" s="69"/>
      <c r="E161" s="69"/>
      <c r="F161" s="69"/>
      <c r="G161" s="69"/>
      <c r="H161" s="69"/>
      <c r="I161" s="69"/>
      <c r="J161" s="69"/>
      <c r="K161" s="69"/>
      <c r="L161" s="69"/>
      <c r="M161" s="69"/>
      <c r="N161" s="69"/>
      <c r="O161" s="69"/>
      <c r="P161" s="6"/>
      <c r="Q161" s="47"/>
    </row>
    <row r="162" spans="2:17" ht="15.75" x14ac:dyDescent="0.25">
      <c r="B162" s="46"/>
      <c r="C162" s="68">
        <f t="shared" si="0"/>
        <v>15</v>
      </c>
      <c r="D162" s="69"/>
      <c r="E162" s="69"/>
      <c r="F162" s="69"/>
      <c r="G162" s="69"/>
      <c r="H162" s="69"/>
      <c r="I162" s="69"/>
      <c r="J162" s="69"/>
      <c r="K162" s="69"/>
      <c r="L162" s="69"/>
      <c r="M162" s="69"/>
      <c r="N162" s="69"/>
      <c r="O162" s="69"/>
      <c r="P162" s="6"/>
      <c r="Q162" s="47"/>
    </row>
    <row r="163" spans="2:17" ht="15.75" x14ac:dyDescent="0.25">
      <c r="B163" s="46"/>
      <c r="C163" s="68">
        <f t="shared" si="0"/>
        <v>16</v>
      </c>
      <c r="D163" s="69"/>
      <c r="E163" s="69"/>
      <c r="F163" s="69"/>
      <c r="G163" s="69"/>
      <c r="H163" s="69"/>
      <c r="I163" s="69"/>
      <c r="J163" s="69"/>
      <c r="K163" s="69"/>
      <c r="L163" s="69"/>
      <c r="M163" s="69"/>
      <c r="N163" s="69"/>
      <c r="O163" s="69"/>
      <c r="P163" s="6"/>
      <c r="Q163" s="47"/>
    </row>
    <row r="164" spans="2:17" ht="15.75" x14ac:dyDescent="0.25">
      <c r="B164" s="46"/>
      <c r="C164" s="68">
        <f t="shared" si="0"/>
        <v>17</v>
      </c>
      <c r="D164" s="69"/>
      <c r="E164" s="69"/>
      <c r="F164" s="69"/>
      <c r="G164" s="69"/>
      <c r="H164" s="69"/>
      <c r="I164" s="69"/>
      <c r="J164" s="69"/>
      <c r="K164" s="69"/>
      <c r="L164" s="69"/>
      <c r="M164" s="69"/>
      <c r="N164" s="69"/>
      <c r="O164" s="69"/>
      <c r="P164" s="6"/>
      <c r="Q164" s="47"/>
    </row>
    <row r="165" spans="2:17" ht="15.75" x14ac:dyDescent="0.25">
      <c r="B165" s="46"/>
      <c r="C165" s="68">
        <f t="shared" si="0"/>
        <v>18</v>
      </c>
      <c r="D165" s="69"/>
      <c r="E165" s="69"/>
      <c r="F165" s="69"/>
      <c r="G165" s="69"/>
      <c r="H165" s="69"/>
      <c r="I165" s="69"/>
      <c r="J165" s="69"/>
      <c r="K165" s="69"/>
      <c r="L165" s="69"/>
      <c r="M165" s="69"/>
      <c r="N165" s="69"/>
      <c r="O165" s="69"/>
      <c r="P165" s="6"/>
      <c r="Q165" s="47"/>
    </row>
    <row r="166" spans="2:17" ht="15.75" x14ac:dyDescent="0.25">
      <c r="B166" s="46"/>
      <c r="C166" s="68">
        <f t="shared" si="0"/>
        <v>19</v>
      </c>
      <c r="D166" s="69"/>
      <c r="E166" s="69"/>
      <c r="F166" s="69"/>
      <c r="G166" s="69"/>
      <c r="H166" s="69"/>
      <c r="I166" s="69"/>
      <c r="J166" s="69"/>
      <c r="K166" s="69"/>
      <c r="L166" s="69"/>
      <c r="M166" s="69"/>
      <c r="N166" s="69"/>
      <c r="O166" s="69"/>
      <c r="P166" s="6"/>
      <c r="Q166" s="47"/>
    </row>
    <row r="167" spans="2:17" ht="15.75" x14ac:dyDescent="0.25">
      <c r="B167" s="46"/>
      <c r="C167" s="68">
        <f t="shared" si="0"/>
        <v>20</v>
      </c>
      <c r="D167" s="69"/>
      <c r="E167" s="69"/>
      <c r="F167" s="69"/>
      <c r="G167" s="69"/>
      <c r="H167" s="69"/>
      <c r="I167" s="69"/>
      <c r="J167" s="69"/>
      <c r="K167" s="69"/>
      <c r="L167" s="69"/>
      <c r="M167" s="69"/>
      <c r="N167" s="69"/>
      <c r="O167" s="69"/>
      <c r="P167" s="6"/>
      <c r="Q167" s="47"/>
    </row>
    <row r="168" spans="2:17" ht="15.75" x14ac:dyDescent="0.25">
      <c r="B168" s="46"/>
      <c r="C168" s="70">
        <f t="shared" si="0"/>
        <v>21</v>
      </c>
      <c r="D168" s="71"/>
      <c r="E168" s="71"/>
      <c r="F168" s="71"/>
      <c r="G168" s="71"/>
      <c r="H168" s="71"/>
      <c r="I168" s="71"/>
      <c r="J168" s="71"/>
      <c r="K168" s="71"/>
      <c r="L168" s="71"/>
      <c r="M168" s="71"/>
      <c r="N168" s="71"/>
      <c r="O168" s="71"/>
      <c r="P168" s="6"/>
      <c r="Q168" s="47"/>
    </row>
    <row r="169" spans="2:17" ht="15.75" x14ac:dyDescent="0.25">
      <c r="B169" s="46"/>
      <c r="C169" s="72"/>
      <c r="D169" s="227"/>
      <c r="E169" s="227"/>
      <c r="F169" s="227"/>
      <c r="G169" s="227"/>
      <c r="H169" s="227"/>
      <c r="I169" s="227"/>
      <c r="J169" s="227"/>
      <c r="K169" s="227"/>
      <c r="L169" s="227"/>
      <c r="M169" s="227"/>
      <c r="N169" s="227"/>
      <c r="O169" s="227"/>
      <c r="P169" s="227"/>
      <c r="Q169" s="47"/>
    </row>
    <row r="170" spans="2:17" ht="15.75" x14ac:dyDescent="0.25">
      <c r="B170" s="46"/>
      <c r="C170" s="73" t="s">
        <v>76</v>
      </c>
      <c r="D170" s="227"/>
      <c r="E170" s="227"/>
      <c r="F170" s="227"/>
      <c r="G170" s="227"/>
      <c r="H170" s="227"/>
      <c r="I170" s="227"/>
      <c r="J170" s="227"/>
      <c r="K170" s="227"/>
      <c r="L170" s="227"/>
      <c r="M170" s="227"/>
      <c r="N170" s="227"/>
      <c r="O170" s="227"/>
      <c r="P170" s="227"/>
      <c r="Q170" s="47"/>
    </row>
    <row r="171" spans="2:17" ht="16.5" thickBot="1" x14ac:dyDescent="0.3">
      <c r="B171" s="54"/>
      <c r="C171" s="56"/>
      <c r="D171" s="56"/>
      <c r="E171" s="56"/>
      <c r="F171" s="56"/>
      <c r="G171" s="56"/>
      <c r="H171" s="56"/>
      <c r="I171" s="56"/>
      <c r="J171" s="924"/>
      <c r="K171" s="925"/>
      <c r="L171" s="925"/>
      <c r="M171" s="925"/>
      <c r="N171" s="925"/>
      <c r="O171" s="925"/>
      <c r="P171" s="925"/>
      <c r="Q171" s="57"/>
    </row>
    <row r="172" spans="2:17" ht="15.75" x14ac:dyDescent="0.25">
      <c r="B172" s="46"/>
      <c r="C172" s="227"/>
      <c r="D172" s="227"/>
      <c r="E172" s="227"/>
      <c r="F172" s="227"/>
      <c r="G172" s="227"/>
      <c r="H172" s="227"/>
      <c r="I172" s="227"/>
      <c r="J172" s="335"/>
      <c r="K172" s="341"/>
      <c r="L172" s="341"/>
      <c r="M172" s="341"/>
      <c r="N172" s="341"/>
      <c r="O172" s="341"/>
      <c r="P172" s="341"/>
      <c r="Q172" s="47"/>
    </row>
    <row r="173" spans="2:17" ht="15.75" x14ac:dyDescent="0.25">
      <c r="B173" s="46"/>
      <c r="C173" s="227"/>
      <c r="D173" s="227"/>
      <c r="E173" s="227"/>
      <c r="F173" s="227"/>
      <c r="G173" s="227"/>
      <c r="H173" s="227"/>
      <c r="I173" s="227"/>
      <c r="J173" s="335"/>
      <c r="K173" s="341"/>
      <c r="L173" s="341"/>
      <c r="M173" s="341"/>
      <c r="N173" s="341"/>
      <c r="O173" s="341"/>
      <c r="P173" s="341"/>
      <c r="Q173" s="47"/>
    </row>
    <row r="174" spans="2:17" ht="15.75" x14ac:dyDescent="0.25">
      <c r="B174" s="46"/>
      <c r="C174" s="227"/>
      <c r="D174" s="227"/>
      <c r="E174" s="227"/>
      <c r="F174" s="227"/>
      <c r="G174" s="227"/>
      <c r="H174" s="227"/>
      <c r="I174" s="227"/>
      <c r="J174" s="335"/>
      <c r="K174" s="341"/>
      <c r="L174" s="341"/>
      <c r="M174" s="341"/>
      <c r="N174" s="341"/>
      <c r="O174" s="341"/>
      <c r="P174" s="341"/>
      <c r="Q174" s="47"/>
    </row>
    <row r="175" spans="2:17" ht="15.75" x14ac:dyDescent="0.25">
      <c r="B175" s="46"/>
      <c r="C175" s="227"/>
      <c r="D175" s="227"/>
      <c r="E175" s="227"/>
      <c r="F175" s="227"/>
      <c r="G175" s="227"/>
      <c r="H175" s="227"/>
      <c r="I175" s="227"/>
      <c r="J175" s="335"/>
      <c r="K175" s="341"/>
      <c r="L175" s="341"/>
      <c r="M175" s="341"/>
      <c r="N175" s="341"/>
      <c r="O175" s="341"/>
      <c r="P175" s="341"/>
      <c r="Q175" s="47"/>
    </row>
    <row r="176" spans="2:17" ht="15.75" x14ac:dyDescent="0.25">
      <c r="B176" s="46"/>
      <c r="C176" s="227"/>
      <c r="D176" s="227"/>
      <c r="E176" s="227"/>
      <c r="F176" s="227"/>
      <c r="G176" s="227"/>
      <c r="H176" s="227"/>
      <c r="I176" s="227"/>
      <c r="J176" s="335"/>
      <c r="K176" s="341"/>
      <c r="L176" s="341"/>
      <c r="M176" s="341"/>
      <c r="N176" s="341"/>
      <c r="O176" s="341"/>
      <c r="P176" s="341"/>
      <c r="Q176" s="47"/>
    </row>
    <row r="177" spans="2:17" ht="15.75" x14ac:dyDescent="0.25">
      <c r="B177" s="46"/>
      <c r="C177" s="227"/>
      <c r="D177" s="227"/>
      <c r="E177" s="227"/>
      <c r="F177" s="227"/>
      <c r="G177" s="227"/>
      <c r="H177" s="227"/>
      <c r="I177" s="227"/>
      <c r="J177" s="335"/>
      <c r="K177" s="341"/>
      <c r="L177" s="341"/>
      <c r="M177" s="341"/>
      <c r="N177" s="341"/>
      <c r="O177" s="341"/>
      <c r="P177" s="341"/>
      <c r="Q177" s="47"/>
    </row>
    <row r="178" spans="2:17" ht="15.75" x14ac:dyDescent="0.25">
      <c r="B178" s="46"/>
      <c r="C178" s="227"/>
      <c r="D178" s="227"/>
      <c r="E178" s="227"/>
      <c r="F178" s="227"/>
      <c r="G178" s="227"/>
      <c r="H178" s="227"/>
      <c r="I178" s="227"/>
      <c r="J178" s="335"/>
      <c r="K178" s="341"/>
      <c r="L178" s="341"/>
      <c r="M178" s="341"/>
      <c r="N178" s="341"/>
      <c r="O178" s="341"/>
      <c r="P178" s="341"/>
      <c r="Q178" s="47"/>
    </row>
    <row r="179" spans="2:17" ht="15.75" x14ac:dyDescent="0.25">
      <c r="B179" s="46"/>
      <c r="C179" s="227"/>
      <c r="D179" s="227"/>
      <c r="E179" s="227"/>
      <c r="F179" s="227"/>
      <c r="G179" s="227"/>
      <c r="H179" s="227"/>
      <c r="I179" s="227"/>
      <c r="J179" s="335"/>
      <c r="K179" s="341"/>
      <c r="L179" s="341"/>
      <c r="M179" s="341"/>
      <c r="N179" s="341"/>
      <c r="O179" s="341"/>
      <c r="P179" s="341"/>
      <c r="Q179" s="47"/>
    </row>
    <row r="180" spans="2:17" ht="15.75" x14ac:dyDescent="0.25">
      <c r="B180" s="46"/>
      <c r="C180" s="227"/>
      <c r="D180" s="227"/>
      <c r="E180" s="227"/>
      <c r="F180" s="227"/>
      <c r="G180" s="227"/>
      <c r="H180" s="227"/>
      <c r="I180" s="227"/>
      <c r="J180" s="335"/>
      <c r="K180" s="341"/>
      <c r="L180" s="341"/>
      <c r="M180" s="341"/>
      <c r="N180" s="341"/>
      <c r="O180" s="341"/>
      <c r="P180" s="341"/>
      <c r="Q180" s="47"/>
    </row>
    <row r="181" spans="2:17" ht="15.75" x14ac:dyDescent="0.25">
      <c r="B181" s="46"/>
      <c r="C181" s="227"/>
      <c r="D181" s="227"/>
      <c r="E181" s="227"/>
      <c r="F181" s="227"/>
      <c r="G181" s="227"/>
      <c r="H181" s="227"/>
      <c r="I181" s="227"/>
      <c r="J181" s="335"/>
      <c r="K181" s="341"/>
      <c r="L181" s="341"/>
      <c r="M181" s="341"/>
      <c r="N181" s="341"/>
      <c r="O181" s="341"/>
      <c r="P181" s="341"/>
      <c r="Q181" s="47"/>
    </row>
    <row r="182" spans="2:17" ht="15.75" x14ac:dyDescent="0.25">
      <c r="B182" s="46"/>
      <c r="C182" s="227"/>
      <c r="D182" s="227"/>
      <c r="E182" s="227"/>
      <c r="F182" s="227"/>
      <c r="G182" s="227"/>
      <c r="H182" s="227"/>
      <c r="I182" s="227"/>
      <c r="J182" s="335"/>
      <c r="K182" s="341"/>
      <c r="L182" s="341"/>
      <c r="M182" s="341"/>
      <c r="N182" s="341"/>
      <c r="O182" s="341"/>
      <c r="P182" s="341"/>
      <c r="Q182" s="47"/>
    </row>
    <row r="183" spans="2:17" ht="16.5" thickBot="1" x14ac:dyDescent="0.3">
      <c r="B183" s="54"/>
      <c r="C183" s="56"/>
      <c r="D183" s="56"/>
      <c r="E183" s="56"/>
      <c r="F183" s="56"/>
      <c r="G183" s="56"/>
      <c r="H183" s="56"/>
      <c r="I183" s="56"/>
      <c r="J183" s="339"/>
      <c r="K183" s="340"/>
      <c r="L183" s="340"/>
      <c r="M183" s="340"/>
      <c r="N183" s="340"/>
      <c r="O183" s="340"/>
      <c r="P183" s="340"/>
      <c r="Q183" s="57"/>
    </row>
    <row r="184" spans="2:17" x14ac:dyDescent="0.25">
      <c r="B184" s="214" t="str">
        <f>"Version: " &amp; Version</f>
        <v>Version: 09/04/2018</v>
      </c>
      <c r="C184" s="40"/>
      <c r="D184" s="40"/>
      <c r="E184" s="40"/>
      <c r="F184" s="40"/>
      <c r="G184" s="40"/>
      <c r="H184" s="40"/>
      <c r="I184" s="40"/>
      <c r="J184" s="215"/>
      <c r="K184" s="215"/>
      <c r="L184" s="215"/>
      <c r="M184" s="215"/>
      <c r="N184" s="215"/>
      <c r="O184" s="215"/>
      <c r="P184" s="215"/>
      <c r="Q184" s="216"/>
    </row>
    <row r="185" spans="2:17" ht="15.75" x14ac:dyDescent="0.25">
      <c r="B185" s="776" t="s">
        <v>77</v>
      </c>
      <c r="C185" s="883"/>
      <c r="D185" s="883"/>
      <c r="E185" s="883"/>
      <c r="F185" s="883"/>
      <c r="G185" s="883"/>
      <c r="H185" s="883"/>
      <c r="I185" s="883"/>
      <c r="J185" s="883"/>
      <c r="K185" s="883"/>
      <c r="L185" s="883"/>
      <c r="M185" s="883"/>
      <c r="N185" s="883"/>
      <c r="O185" s="883"/>
      <c r="P185" s="883"/>
      <c r="Q185" s="884"/>
    </row>
    <row r="186" spans="2:17" ht="15.75" x14ac:dyDescent="0.25">
      <c r="B186" s="776" t="s">
        <v>163</v>
      </c>
      <c r="C186" s="883"/>
      <c r="D186" s="883"/>
      <c r="E186" s="883"/>
      <c r="F186" s="883"/>
      <c r="G186" s="883"/>
      <c r="H186" s="883"/>
      <c r="I186" s="883"/>
      <c r="J186" s="883"/>
      <c r="K186" s="883"/>
      <c r="L186" s="883"/>
      <c r="M186" s="883"/>
      <c r="N186" s="883"/>
      <c r="O186" s="883"/>
      <c r="P186" s="883"/>
      <c r="Q186" s="884"/>
    </row>
    <row r="187" spans="2:17" ht="3.75" customHeight="1" x14ac:dyDescent="0.25">
      <c r="B187" s="336"/>
      <c r="C187" s="337"/>
      <c r="D187" s="337"/>
      <c r="E187" s="337"/>
      <c r="F187" s="337"/>
      <c r="G187" s="337"/>
      <c r="H187" s="337"/>
      <c r="I187" s="337"/>
      <c r="J187" s="63"/>
      <c r="K187" s="337"/>
      <c r="L187" s="337"/>
      <c r="M187" s="337"/>
      <c r="N187" s="337"/>
      <c r="O187" s="337"/>
      <c r="P187" s="337"/>
      <c r="Q187" s="338"/>
    </row>
    <row r="188" spans="2:17" ht="15.75" x14ac:dyDescent="0.25">
      <c r="B188" s="46"/>
      <c r="C188" s="269"/>
      <c r="D188" s="49" t="s">
        <v>58</v>
      </c>
      <c r="E188" s="49" t="s">
        <v>59</v>
      </c>
      <c r="F188" s="49" t="s">
        <v>60</v>
      </c>
      <c r="G188" s="49" t="s">
        <v>61</v>
      </c>
      <c r="H188" s="49" t="s">
        <v>36</v>
      </c>
      <c r="I188" s="49" t="s">
        <v>62</v>
      </c>
      <c r="J188" s="49" t="s">
        <v>63</v>
      </c>
      <c r="K188" s="49" t="s">
        <v>64</v>
      </c>
      <c r="L188" s="49" t="s">
        <v>65</v>
      </c>
      <c r="M188" s="49" t="s">
        <v>66</v>
      </c>
      <c r="N188" s="49" t="s">
        <v>67</v>
      </c>
      <c r="O188" s="49" t="s">
        <v>68</v>
      </c>
      <c r="P188" s="222"/>
      <c r="Q188" s="47"/>
    </row>
    <row r="189" spans="2:17" ht="4.5" customHeight="1" x14ac:dyDescent="0.25">
      <c r="B189" s="46"/>
      <c r="C189" s="53"/>
      <c r="D189" s="74"/>
      <c r="E189" s="74"/>
      <c r="F189" s="74"/>
      <c r="G189" s="74"/>
      <c r="H189" s="74"/>
      <c r="I189" s="74"/>
      <c r="J189" s="74"/>
      <c r="K189" s="74"/>
      <c r="L189" s="74"/>
      <c r="M189" s="74"/>
      <c r="N189" s="74"/>
      <c r="O189" s="74"/>
      <c r="P189" s="222"/>
      <c r="Q189" s="47"/>
    </row>
    <row r="190" spans="2:17" ht="15.75" customHeight="1" x14ac:dyDescent="0.25">
      <c r="B190" s="46"/>
      <c r="C190" s="226" t="s">
        <v>162</v>
      </c>
      <c r="D190" s="74"/>
      <c r="E190" s="74"/>
      <c r="F190" s="74"/>
      <c r="G190" s="74"/>
      <c r="H190" s="74"/>
      <c r="I190" s="74"/>
      <c r="J190" s="74"/>
      <c r="K190" s="74"/>
      <c r="L190" s="74"/>
      <c r="M190" s="74"/>
      <c r="N190" s="74"/>
      <c r="O190" s="74"/>
      <c r="P190" s="222"/>
      <c r="Q190" s="47"/>
    </row>
    <row r="191" spans="2:17" ht="15.75" x14ac:dyDescent="0.25">
      <c r="B191" s="46"/>
      <c r="C191" s="75" t="s">
        <v>78</v>
      </c>
      <c r="D191" s="74"/>
      <c r="E191" s="74"/>
      <c r="F191" s="74"/>
      <c r="G191" s="74"/>
      <c r="H191" s="74"/>
      <c r="I191" s="74"/>
      <c r="J191" s="74"/>
      <c r="K191" s="74"/>
      <c r="L191" s="74"/>
      <c r="M191" s="74"/>
      <c r="N191" s="74"/>
      <c r="O191" s="74"/>
      <c r="P191" s="222"/>
      <c r="Q191" s="47"/>
    </row>
    <row r="192" spans="2:17" ht="15.75" x14ac:dyDescent="0.25">
      <c r="B192" s="46"/>
      <c r="C192" s="53"/>
      <c r="D192" s="76">
        <f>D196-D194</f>
        <v>22.14</v>
      </c>
      <c r="E192" s="76">
        <f t="shared" ref="E192:O192" si="1">E196-E194</f>
        <v>20.18</v>
      </c>
      <c r="F192" s="76">
        <f t="shared" si="1"/>
        <v>22.14</v>
      </c>
      <c r="G192" s="76">
        <f t="shared" si="1"/>
        <v>21.43</v>
      </c>
      <c r="H192" s="76">
        <f t="shared" si="1"/>
        <v>22.14</v>
      </c>
      <c r="I192" s="76">
        <f t="shared" si="1"/>
        <v>21.43</v>
      </c>
      <c r="J192" s="76">
        <f t="shared" si="1"/>
        <v>22.14</v>
      </c>
      <c r="K192" s="76">
        <f t="shared" si="1"/>
        <v>22.14</v>
      </c>
      <c r="L192" s="76">
        <f t="shared" si="1"/>
        <v>21.43</v>
      </c>
      <c r="M192" s="76">
        <f t="shared" si="1"/>
        <v>22.14</v>
      </c>
      <c r="N192" s="76">
        <f t="shared" si="1"/>
        <v>21.43</v>
      </c>
      <c r="O192" s="76">
        <f t="shared" si="1"/>
        <v>22.14</v>
      </c>
      <c r="P192" s="222"/>
      <c r="Q192" s="47"/>
    </row>
    <row r="193" spans="2:17" ht="15.75" x14ac:dyDescent="0.25">
      <c r="B193" s="46"/>
      <c r="C193" s="75" t="s">
        <v>79</v>
      </c>
      <c r="D193" s="196"/>
      <c r="E193" s="196"/>
      <c r="F193" s="196"/>
      <c r="G193" s="77"/>
      <c r="H193" s="74"/>
      <c r="I193" s="74"/>
      <c r="J193" s="74"/>
      <c r="K193" s="74"/>
      <c r="L193" s="74"/>
      <c r="M193" s="74"/>
      <c r="N193" s="74"/>
      <c r="O193" s="74"/>
      <c r="P193" s="222"/>
      <c r="Q193" s="47"/>
    </row>
    <row r="194" spans="2:17" ht="15.75" x14ac:dyDescent="0.25">
      <c r="B194" s="46"/>
      <c r="C194" s="53"/>
      <c r="D194" s="76">
        <f>ROUND(2/7*D196,2)</f>
        <v>8.86</v>
      </c>
      <c r="E194" s="76">
        <f t="shared" ref="E194:O194" si="2">ROUND(2/7*E196,2)</f>
        <v>8.07</v>
      </c>
      <c r="F194" s="76">
        <f t="shared" si="2"/>
        <v>8.86</v>
      </c>
      <c r="G194" s="76">
        <f t="shared" si="2"/>
        <v>8.57</v>
      </c>
      <c r="H194" s="76">
        <f t="shared" si="2"/>
        <v>8.86</v>
      </c>
      <c r="I194" s="76">
        <f t="shared" si="2"/>
        <v>8.57</v>
      </c>
      <c r="J194" s="76">
        <f t="shared" si="2"/>
        <v>8.86</v>
      </c>
      <c r="K194" s="76">
        <f t="shared" si="2"/>
        <v>8.86</v>
      </c>
      <c r="L194" s="76">
        <f t="shared" si="2"/>
        <v>8.57</v>
      </c>
      <c r="M194" s="76">
        <f t="shared" si="2"/>
        <v>8.86</v>
      </c>
      <c r="N194" s="76">
        <f t="shared" si="2"/>
        <v>8.57</v>
      </c>
      <c r="O194" s="76">
        <f t="shared" si="2"/>
        <v>8.86</v>
      </c>
      <c r="P194" s="222"/>
      <c r="Q194" s="47"/>
    </row>
    <row r="195" spans="2:17" ht="15.75" x14ac:dyDescent="0.25">
      <c r="B195" s="46"/>
      <c r="C195" s="75" t="s">
        <v>80</v>
      </c>
      <c r="D195" s="74"/>
      <c r="E195" s="74"/>
      <c r="F195" s="74"/>
      <c r="G195" s="74"/>
      <c r="H195" s="74"/>
      <c r="I195" s="74"/>
      <c r="J195" s="74"/>
      <c r="K195" s="74"/>
      <c r="L195" s="74"/>
      <c r="M195" s="74"/>
      <c r="N195" s="74"/>
      <c r="O195" s="74"/>
      <c r="P195" s="222"/>
      <c r="Q195" s="47"/>
    </row>
    <row r="196" spans="2:17" ht="15.75" x14ac:dyDescent="0.25">
      <c r="B196" s="46"/>
      <c r="C196" s="53"/>
      <c r="D196" s="78">
        <v>31</v>
      </c>
      <c r="E196" s="78">
        <v>28.25</v>
      </c>
      <c r="F196" s="78">
        <v>31</v>
      </c>
      <c r="G196" s="78">
        <v>30</v>
      </c>
      <c r="H196" s="78">
        <v>31</v>
      </c>
      <c r="I196" s="78">
        <v>30</v>
      </c>
      <c r="J196" s="78">
        <v>31</v>
      </c>
      <c r="K196" s="78">
        <v>31</v>
      </c>
      <c r="L196" s="78">
        <v>30</v>
      </c>
      <c r="M196" s="78">
        <v>31</v>
      </c>
      <c r="N196" s="78">
        <v>30</v>
      </c>
      <c r="O196" s="78">
        <v>31</v>
      </c>
      <c r="P196" s="222"/>
      <c r="Q196" s="47"/>
    </row>
    <row r="197" spans="2:17" ht="7.5" customHeight="1" x14ac:dyDescent="0.25">
      <c r="B197" s="46"/>
      <c r="C197" s="53"/>
      <c r="D197" s="76"/>
      <c r="E197" s="76"/>
      <c r="F197" s="76"/>
      <c r="G197" s="76"/>
      <c r="H197" s="76"/>
      <c r="I197" s="76"/>
      <c r="J197" s="76"/>
      <c r="K197" s="76"/>
      <c r="L197" s="76"/>
      <c r="M197" s="76"/>
      <c r="N197" s="76"/>
      <c r="O197" s="76"/>
      <c r="P197" s="222"/>
      <c r="Q197" s="47"/>
    </row>
    <row r="198" spans="2:17" ht="15" customHeight="1" x14ac:dyDescent="0.25">
      <c r="B198" s="46"/>
      <c r="C198" s="93" t="s">
        <v>166</v>
      </c>
      <c r="D198" s="74"/>
      <c r="E198" s="74"/>
      <c r="F198" s="74"/>
      <c r="G198" s="74"/>
      <c r="H198" s="74"/>
      <c r="I198" s="74"/>
      <c r="J198" s="74"/>
      <c r="K198" s="74"/>
      <c r="L198" s="74"/>
      <c r="M198" s="74"/>
      <c r="N198" s="74"/>
      <c r="O198" s="74"/>
      <c r="P198" s="222"/>
      <c r="Q198" s="47"/>
    </row>
    <row r="199" spans="2:17" ht="15" customHeight="1" x14ac:dyDescent="0.25">
      <c r="B199" s="46"/>
      <c r="C199" s="94" t="s">
        <v>129</v>
      </c>
      <c r="D199" s="222"/>
      <c r="E199" s="222"/>
      <c r="F199" s="222"/>
      <c r="G199" s="222"/>
      <c r="H199" s="222"/>
      <c r="I199" s="222"/>
      <c r="J199" s="222"/>
      <c r="K199" s="222"/>
      <c r="L199" s="222"/>
      <c r="M199" s="222"/>
      <c r="N199" s="222"/>
      <c r="O199" s="222"/>
      <c r="P199" s="222"/>
      <c r="Q199" s="47"/>
    </row>
    <row r="200" spans="2:17" ht="15" customHeight="1" x14ac:dyDescent="0.25">
      <c r="B200" s="46"/>
      <c r="C200" s="238" t="s">
        <v>83</v>
      </c>
      <c r="D200" s="284">
        <f>SUM(D$25:D$31)</f>
        <v>0</v>
      </c>
      <c r="E200" s="284">
        <f t="shared" ref="E200:O200" si="3">SUM(E$25:E$31)</f>
        <v>0</v>
      </c>
      <c r="F200" s="284">
        <f t="shared" si="3"/>
        <v>0</v>
      </c>
      <c r="G200" s="284">
        <f t="shared" si="3"/>
        <v>0</v>
      </c>
      <c r="H200" s="284">
        <f t="shared" si="3"/>
        <v>0</v>
      </c>
      <c r="I200" s="284">
        <f t="shared" si="3"/>
        <v>0</v>
      </c>
      <c r="J200" s="284">
        <f t="shared" si="3"/>
        <v>0</v>
      </c>
      <c r="K200" s="284">
        <f t="shared" si="3"/>
        <v>0</v>
      </c>
      <c r="L200" s="284">
        <f t="shared" si="3"/>
        <v>0</v>
      </c>
      <c r="M200" s="284">
        <f t="shared" si="3"/>
        <v>0</v>
      </c>
      <c r="N200" s="284">
        <f t="shared" si="3"/>
        <v>0</v>
      </c>
      <c r="O200" s="284">
        <f t="shared" si="3"/>
        <v>0</v>
      </c>
      <c r="P200" s="222"/>
      <c r="Q200" s="47"/>
    </row>
    <row r="201" spans="2:17" ht="15" customHeight="1" x14ac:dyDescent="0.25">
      <c r="B201" s="46"/>
      <c r="C201" s="238" t="s">
        <v>84</v>
      </c>
      <c r="D201" s="284">
        <f t="shared" ref="D201:O201" si="4">IF(StorIncl="Yes",SUM(D$60:D$66),D200)</f>
        <v>0</v>
      </c>
      <c r="E201" s="284">
        <f t="shared" si="4"/>
        <v>0</v>
      </c>
      <c r="F201" s="284">
        <f t="shared" si="4"/>
        <v>0</v>
      </c>
      <c r="G201" s="284">
        <f t="shared" si="4"/>
        <v>0</v>
      </c>
      <c r="H201" s="284">
        <f t="shared" si="4"/>
        <v>0</v>
      </c>
      <c r="I201" s="284">
        <f t="shared" si="4"/>
        <v>0</v>
      </c>
      <c r="J201" s="284">
        <f t="shared" si="4"/>
        <v>0</v>
      </c>
      <c r="K201" s="284">
        <f t="shared" si="4"/>
        <v>0</v>
      </c>
      <c r="L201" s="284">
        <f t="shared" si="4"/>
        <v>0</v>
      </c>
      <c r="M201" s="284">
        <f t="shared" si="4"/>
        <v>0</v>
      </c>
      <c r="N201" s="284">
        <f t="shared" si="4"/>
        <v>0</v>
      </c>
      <c r="O201" s="284">
        <f t="shared" si="4"/>
        <v>0</v>
      </c>
      <c r="P201" s="222"/>
      <c r="Q201" s="47"/>
    </row>
    <row r="202" spans="2:17" ht="15" customHeight="1" x14ac:dyDescent="0.25">
      <c r="B202" s="46"/>
      <c r="C202" s="94" t="s">
        <v>130</v>
      </c>
      <c r="D202" s="222"/>
      <c r="E202" s="222"/>
      <c r="F202" s="222"/>
      <c r="G202" s="222"/>
      <c r="H202" s="222"/>
      <c r="I202" s="222"/>
      <c r="J202" s="222"/>
      <c r="K202" s="222"/>
      <c r="L202" s="222"/>
      <c r="M202" s="222"/>
      <c r="N202" s="222"/>
      <c r="O202" s="222"/>
      <c r="P202" s="222"/>
      <c r="Q202" s="47"/>
    </row>
    <row r="203" spans="2:17" ht="15" customHeight="1" x14ac:dyDescent="0.25">
      <c r="B203" s="46"/>
      <c r="C203" s="238" t="s">
        <v>83</v>
      </c>
      <c r="D203" s="284">
        <f>SUM(D$18:D$24,D$32:D$33)</f>
        <v>0</v>
      </c>
      <c r="E203" s="284">
        <f t="shared" ref="E203:O203" si="5">SUM(E$18:E$24,E$32:E$33)</f>
        <v>0</v>
      </c>
      <c r="F203" s="284">
        <f t="shared" si="5"/>
        <v>0</v>
      </c>
      <c r="G203" s="284">
        <f t="shared" si="5"/>
        <v>0</v>
      </c>
      <c r="H203" s="284">
        <f t="shared" si="5"/>
        <v>0</v>
      </c>
      <c r="I203" s="284">
        <f t="shared" si="5"/>
        <v>0</v>
      </c>
      <c r="J203" s="284">
        <f t="shared" si="5"/>
        <v>0</v>
      </c>
      <c r="K203" s="284">
        <f t="shared" si="5"/>
        <v>0</v>
      </c>
      <c r="L203" s="284">
        <f t="shared" si="5"/>
        <v>0</v>
      </c>
      <c r="M203" s="284">
        <f t="shared" si="5"/>
        <v>0</v>
      </c>
      <c r="N203" s="284">
        <f t="shared" si="5"/>
        <v>0</v>
      </c>
      <c r="O203" s="284">
        <f t="shared" si="5"/>
        <v>0</v>
      </c>
      <c r="P203" s="222"/>
      <c r="Q203" s="47"/>
    </row>
    <row r="204" spans="2:17" ht="15" customHeight="1" x14ac:dyDescent="0.25">
      <c r="B204" s="46"/>
      <c r="C204" s="238" t="s">
        <v>84</v>
      </c>
      <c r="D204" s="284">
        <f t="shared" ref="D204:O204" si="6">IF(StorIncl="Yes",SUM(D$53:D$59,D$67:D$68),D203)</f>
        <v>0</v>
      </c>
      <c r="E204" s="284">
        <f t="shared" si="6"/>
        <v>0</v>
      </c>
      <c r="F204" s="284">
        <f t="shared" si="6"/>
        <v>0</v>
      </c>
      <c r="G204" s="284">
        <f t="shared" si="6"/>
        <v>0</v>
      </c>
      <c r="H204" s="284">
        <f t="shared" si="6"/>
        <v>0</v>
      </c>
      <c r="I204" s="284">
        <f t="shared" si="6"/>
        <v>0</v>
      </c>
      <c r="J204" s="284">
        <f t="shared" si="6"/>
        <v>0</v>
      </c>
      <c r="K204" s="284">
        <f t="shared" si="6"/>
        <v>0</v>
      </c>
      <c r="L204" s="284">
        <f t="shared" si="6"/>
        <v>0</v>
      </c>
      <c r="M204" s="284">
        <f t="shared" si="6"/>
        <v>0</v>
      </c>
      <c r="N204" s="284">
        <f t="shared" si="6"/>
        <v>0</v>
      </c>
      <c r="O204" s="284">
        <f t="shared" si="6"/>
        <v>0</v>
      </c>
      <c r="P204" s="222"/>
      <c r="Q204" s="47"/>
    </row>
    <row r="205" spans="2:17" ht="15" customHeight="1" x14ac:dyDescent="0.25">
      <c r="B205" s="46"/>
      <c r="C205" s="94" t="s">
        <v>100</v>
      </c>
      <c r="D205" s="222"/>
      <c r="E205" s="222"/>
      <c r="F205" s="222"/>
      <c r="G205" s="222"/>
      <c r="H205" s="222"/>
      <c r="I205" s="222"/>
      <c r="J205" s="222"/>
      <c r="K205" s="222"/>
      <c r="L205" s="222"/>
      <c r="M205" s="222"/>
      <c r="N205" s="222"/>
      <c r="O205" s="222"/>
      <c r="P205" s="222"/>
      <c r="Q205" s="47"/>
    </row>
    <row r="206" spans="2:17" ht="15" customHeight="1" x14ac:dyDescent="0.25">
      <c r="B206" s="46"/>
      <c r="C206" s="238" t="s">
        <v>83</v>
      </c>
      <c r="D206" s="284">
        <f>SUM(D$11:D$17,D$34)</f>
        <v>0</v>
      </c>
      <c r="E206" s="284">
        <f t="shared" ref="E206:O206" si="7">SUM(E$11:E$17,E$34)</f>
        <v>0</v>
      </c>
      <c r="F206" s="284">
        <f t="shared" si="7"/>
        <v>0</v>
      </c>
      <c r="G206" s="284">
        <f t="shared" si="7"/>
        <v>0</v>
      </c>
      <c r="H206" s="284">
        <f t="shared" si="7"/>
        <v>0</v>
      </c>
      <c r="I206" s="284">
        <f t="shared" si="7"/>
        <v>0</v>
      </c>
      <c r="J206" s="284">
        <f t="shared" si="7"/>
        <v>0</v>
      </c>
      <c r="K206" s="284">
        <f t="shared" si="7"/>
        <v>0</v>
      </c>
      <c r="L206" s="284">
        <f t="shared" si="7"/>
        <v>0</v>
      </c>
      <c r="M206" s="284">
        <f t="shared" si="7"/>
        <v>0</v>
      </c>
      <c r="N206" s="284">
        <f t="shared" si="7"/>
        <v>0</v>
      </c>
      <c r="O206" s="284">
        <f t="shared" si="7"/>
        <v>0</v>
      </c>
      <c r="P206" s="222"/>
      <c r="Q206" s="47"/>
    </row>
    <row r="207" spans="2:17" ht="15" customHeight="1" x14ac:dyDescent="0.25">
      <c r="B207" s="46"/>
      <c r="C207" s="238" t="s">
        <v>84</v>
      </c>
      <c r="D207" s="284">
        <f t="shared" ref="D207:O207" si="8">IF(StorIncl="Yes",SUM(D$46:D$52,D$69),D206)</f>
        <v>0</v>
      </c>
      <c r="E207" s="284">
        <f t="shared" si="8"/>
        <v>0</v>
      </c>
      <c r="F207" s="284">
        <f t="shared" si="8"/>
        <v>0</v>
      </c>
      <c r="G207" s="284">
        <f t="shared" si="8"/>
        <v>0</v>
      </c>
      <c r="H207" s="284">
        <f t="shared" si="8"/>
        <v>0</v>
      </c>
      <c r="I207" s="284">
        <f t="shared" si="8"/>
        <v>0</v>
      </c>
      <c r="J207" s="284">
        <f t="shared" si="8"/>
        <v>0</v>
      </c>
      <c r="K207" s="284">
        <f t="shared" si="8"/>
        <v>0</v>
      </c>
      <c r="L207" s="284">
        <f t="shared" si="8"/>
        <v>0</v>
      </c>
      <c r="M207" s="284">
        <f t="shared" si="8"/>
        <v>0</v>
      </c>
      <c r="N207" s="284">
        <f t="shared" si="8"/>
        <v>0</v>
      </c>
      <c r="O207" s="284">
        <f t="shared" si="8"/>
        <v>0</v>
      </c>
      <c r="P207" s="222"/>
      <c r="Q207" s="47"/>
    </row>
    <row r="208" spans="2:17" ht="15" customHeight="1" x14ac:dyDescent="0.25">
      <c r="B208" s="46"/>
      <c r="C208" s="94" t="s">
        <v>101</v>
      </c>
      <c r="D208" s="222"/>
      <c r="E208" s="222"/>
      <c r="F208" s="222"/>
      <c r="G208" s="222"/>
      <c r="H208" s="222"/>
      <c r="I208" s="222"/>
      <c r="J208" s="222"/>
      <c r="K208" s="222"/>
      <c r="L208" s="222"/>
      <c r="M208" s="222"/>
      <c r="N208" s="222"/>
      <c r="O208" s="222"/>
      <c r="P208" s="222"/>
      <c r="Q208" s="47"/>
    </row>
    <row r="209" spans="2:17" ht="15" customHeight="1" x14ac:dyDescent="0.25">
      <c r="B209" s="46"/>
      <c r="C209" s="238" t="s">
        <v>83</v>
      </c>
      <c r="D209" s="203">
        <f>SUM(D$11:D$34)</f>
        <v>0</v>
      </c>
      <c r="E209" s="203">
        <f t="shared" ref="E209:O209" si="9">SUM(E$11:E$34)</f>
        <v>0</v>
      </c>
      <c r="F209" s="203">
        <f t="shared" si="9"/>
        <v>0</v>
      </c>
      <c r="G209" s="203">
        <f t="shared" si="9"/>
        <v>0</v>
      </c>
      <c r="H209" s="203">
        <f t="shared" si="9"/>
        <v>0</v>
      </c>
      <c r="I209" s="203">
        <f t="shared" si="9"/>
        <v>0</v>
      </c>
      <c r="J209" s="203">
        <f t="shared" si="9"/>
        <v>0</v>
      </c>
      <c r="K209" s="203">
        <f t="shared" si="9"/>
        <v>0</v>
      </c>
      <c r="L209" s="203">
        <f t="shared" si="9"/>
        <v>0</v>
      </c>
      <c r="M209" s="203">
        <f t="shared" si="9"/>
        <v>0</v>
      </c>
      <c r="N209" s="203">
        <f t="shared" si="9"/>
        <v>0</v>
      </c>
      <c r="O209" s="203">
        <f t="shared" si="9"/>
        <v>0</v>
      </c>
      <c r="P209" s="222"/>
      <c r="Q209" s="47"/>
    </row>
    <row r="210" spans="2:17" ht="15" customHeight="1" x14ac:dyDescent="0.25">
      <c r="B210" s="46"/>
      <c r="C210" s="238" t="s">
        <v>84</v>
      </c>
      <c r="D210" s="284">
        <f>IF(StorIncl="Yes",SUM(D$81:D$104),D209)</f>
        <v>0</v>
      </c>
      <c r="E210" s="284">
        <f t="shared" ref="E210:O210" si="10">IF(StorIncl="Yes",SUM(E$81:E$104),E209)</f>
        <v>0</v>
      </c>
      <c r="F210" s="284">
        <f t="shared" si="10"/>
        <v>0</v>
      </c>
      <c r="G210" s="284">
        <f t="shared" si="10"/>
        <v>0</v>
      </c>
      <c r="H210" s="284">
        <f t="shared" si="10"/>
        <v>0</v>
      </c>
      <c r="I210" s="284">
        <f t="shared" si="10"/>
        <v>0</v>
      </c>
      <c r="J210" s="284">
        <f t="shared" si="10"/>
        <v>0</v>
      </c>
      <c r="K210" s="284">
        <f t="shared" si="10"/>
        <v>0</v>
      </c>
      <c r="L210" s="284">
        <f t="shared" si="10"/>
        <v>0</v>
      </c>
      <c r="M210" s="284">
        <f t="shared" si="10"/>
        <v>0</v>
      </c>
      <c r="N210" s="284">
        <f t="shared" si="10"/>
        <v>0</v>
      </c>
      <c r="O210" s="284">
        <f t="shared" si="10"/>
        <v>0</v>
      </c>
      <c r="P210" s="222"/>
      <c r="Q210" s="47"/>
    </row>
    <row r="211" spans="2:17" ht="15" customHeight="1" x14ac:dyDescent="0.25">
      <c r="B211" s="46"/>
      <c r="C211" s="222" t="s">
        <v>164</v>
      </c>
      <c r="D211" s="194" t="e">
        <f>D210/D209</f>
        <v>#DIV/0!</v>
      </c>
      <c r="E211" s="194" t="e">
        <f t="shared" ref="E211:O211" si="11">E210/E209</f>
        <v>#DIV/0!</v>
      </c>
      <c r="F211" s="194" t="e">
        <f t="shared" si="11"/>
        <v>#DIV/0!</v>
      </c>
      <c r="G211" s="194" t="e">
        <f t="shared" si="11"/>
        <v>#DIV/0!</v>
      </c>
      <c r="H211" s="194" t="e">
        <f t="shared" si="11"/>
        <v>#DIV/0!</v>
      </c>
      <c r="I211" s="194" t="e">
        <f t="shared" si="11"/>
        <v>#DIV/0!</v>
      </c>
      <c r="J211" s="194" t="e">
        <f t="shared" si="11"/>
        <v>#DIV/0!</v>
      </c>
      <c r="K211" s="194" t="e">
        <f t="shared" si="11"/>
        <v>#DIV/0!</v>
      </c>
      <c r="L211" s="194" t="e">
        <f t="shared" si="11"/>
        <v>#DIV/0!</v>
      </c>
      <c r="M211" s="194" t="e">
        <f t="shared" si="11"/>
        <v>#DIV/0!</v>
      </c>
      <c r="N211" s="194" t="e">
        <f t="shared" si="11"/>
        <v>#DIV/0!</v>
      </c>
      <c r="O211" s="194" t="e">
        <f t="shared" si="11"/>
        <v>#DIV/0!</v>
      </c>
      <c r="P211" s="222"/>
      <c r="Q211" s="47"/>
    </row>
    <row r="212" spans="2:17" ht="15" customHeight="1" x14ac:dyDescent="0.25">
      <c r="B212" s="46"/>
      <c r="C212" s="94" t="s">
        <v>102</v>
      </c>
      <c r="D212" s="194"/>
      <c r="E212" s="194"/>
      <c r="F212" s="194"/>
      <c r="G212" s="194"/>
      <c r="H212" s="194"/>
      <c r="I212" s="194"/>
      <c r="J212" s="194"/>
      <c r="K212" s="194"/>
      <c r="L212" s="194"/>
      <c r="M212" s="194"/>
      <c r="N212" s="194"/>
      <c r="O212" s="194"/>
      <c r="P212" s="222"/>
      <c r="Q212" s="47"/>
    </row>
    <row r="213" spans="2:17" ht="15" customHeight="1" x14ac:dyDescent="0.25">
      <c r="B213" s="46"/>
      <c r="C213" s="238" t="s">
        <v>83</v>
      </c>
      <c r="D213" s="284">
        <f>D200+D203+D206</f>
        <v>0</v>
      </c>
      <c r="E213" s="284">
        <f t="shared" ref="E213:O214" si="12">E200+E203+E206</f>
        <v>0</v>
      </c>
      <c r="F213" s="284">
        <f t="shared" si="12"/>
        <v>0</v>
      </c>
      <c r="G213" s="284">
        <f t="shared" si="12"/>
        <v>0</v>
      </c>
      <c r="H213" s="284">
        <f t="shared" si="12"/>
        <v>0</v>
      </c>
      <c r="I213" s="284">
        <f t="shared" si="12"/>
        <v>0</v>
      </c>
      <c r="J213" s="284">
        <f t="shared" si="12"/>
        <v>0</v>
      </c>
      <c r="K213" s="284">
        <f t="shared" si="12"/>
        <v>0</v>
      </c>
      <c r="L213" s="284">
        <f t="shared" si="12"/>
        <v>0</v>
      </c>
      <c r="M213" s="284">
        <f t="shared" si="12"/>
        <v>0</v>
      </c>
      <c r="N213" s="284">
        <f t="shared" si="12"/>
        <v>0</v>
      </c>
      <c r="O213" s="284">
        <f t="shared" si="12"/>
        <v>0</v>
      </c>
      <c r="P213" s="222"/>
      <c r="Q213" s="47"/>
    </row>
    <row r="214" spans="2:17" ht="15" customHeight="1" x14ac:dyDescent="0.25">
      <c r="B214" s="46"/>
      <c r="C214" s="238" t="s">
        <v>84</v>
      </c>
      <c r="D214" s="284">
        <f>D201+D204+D207</f>
        <v>0</v>
      </c>
      <c r="E214" s="284">
        <f t="shared" si="12"/>
        <v>0</v>
      </c>
      <c r="F214" s="284">
        <f t="shared" si="12"/>
        <v>0</v>
      </c>
      <c r="G214" s="284">
        <f t="shared" si="12"/>
        <v>0</v>
      </c>
      <c r="H214" s="284">
        <f t="shared" si="12"/>
        <v>0</v>
      </c>
      <c r="I214" s="284">
        <f t="shared" si="12"/>
        <v>0</v>
      </c>
      <c r="J214" s="284">
        <f t="shared" si="12"/>
        <v>0</v>
      </c>
      <c r="K214" s="284">
        <f t="shared" si="12"/>
        <v>0</v>
      </c>
      <c r="L214" s="284">
        <f t="shared" si="12"/>
        <v>0</v>
      </c>
      <c r="M214" s="284">
        <f t="shared" si="12"/>
        <v>0</v>
      </c>
      <c r="N214" s="284">
        <f t="shared" si="12"/>
        <v>0</v>
      </c>
      <c r="O214" s="284">
        <f t="shared" si="12"/>
        <v>0</v>
      </c>
      <c r="P214" s="222"/>
      <c r="Q214" s="47"/>
    </row>
    <row r="215" spans="2:17" ht="15" customHeight="1" x14ac:dyDescent="0.25">
      <c r="B215" s="46"/>
      <c r="C215" s="222" t="s">
        <v>164</v>
      </c>
      <c r="D215" s="194" t="e">
        <f>D214/D213</f>
        <v>#DIV/0!</v>
      </c>
      <c r="E215" s="194" t="e">
        <f t="shared" ref="E215:O215" si="13">E214/E213</f>
        <v>#DIV/0!</v>
      </c>
      <c r="F215" s="194" t="e">
        <f t="shared" si="13"/>
        <v>#DIV/0!</v>
      </c>
      <c r="G215" s="194" t="e">
        <f t="shared" si="13"/>
        <v>#DIV/0!</v>
      </c>
      <c r="H215" s="194" t="e">
        <f t="shared" si="13"/>
        <v>#DIV/0!</v>
      </c>
      <c r="I215" s="194" t="e">
        <f t="shared" si="13"/>
        <v>#DIV/0!</v>
      </c>
      <c r="J215" s="194" t="e">
        <f t="shared" si="13"/>
        <v>#DIV/0!</v>
      </c>
      <c r="K215" s="194" t="e">
        <f t="shared" si="13"/>
        <v>#DIV/0!</v>
      </c>
      <c r="L215" s="194" t="e">
        <f t="shared" si="13"/>
        <v>#DIV/0!</v>
      </c>
      <c r="M215" s="194" t="e">
        <f t="shared" si="13"/>
        <v>#DIV/0!</v>
      </c>
      <c r="N215" s="194" t="e">
        <f t="shared" si="13"/>
        <v>#DIV/0!</v>
      </c>
      <c r="O215" s="194" t="e">
        <f t="shared" si="13"/>
        <v>#DIV/0!</v>
      </c>
      <c r="P215" s="222"/>
      <c r="Q215" s="47"/>
    </row>
    <row r="216" spans="2:17" ht="15" customHeight="1" thickBot="1" x14ac:dyDescent="0.3">
      <c r="B216" s="54"/>
      <c r="C216" s="89"/>
      <c r="D216" s="90"/>
      <c r="E216" s="90"/>
      <c r="F216" s="90"/>
      <c r="G216" s="90"/>
      <c r="H216" s="90"/>
      <c r="I216" s="90"/>
      <c r="J216" s="90"/>
      <c r="K216" s="90"/>
      <c r="L216" s="90"/>
      <c r="M216" s="90"/>
      <c r="N216" s="90"/>
      <c r="O216" s="90"/>
      <c r="P216" s="92"/>
      <c r="Q216" s="57"/>
    </row>
    <row r="217" spans="2:17" ht="15" customHeight="1" x14ac:dyDescent="0.25">
      <c r="B217" s="214" t="str">
        <f>"Version: " &amp; Version</f>
        <v>Version: 09/04/2018</v>
      </c>
      <c r="C217" s="40"/>
      <c r="D217" s="40"/>
      <c r="E217" s="40"/>
      <c r="F217" s="40"/>
      <c r="G217" s="40"/>
      <c r="H217" s="40"/>
      <c r="I217" s="40"/>
      <c r="J217" s="215"/>
      <c r="K217" s="215"/>
      <c r="L217" s="215"/>
      <c r="M217" s="215"/>
      <c r="N217" s="215"/>
      <c r="O217" s="215"/>
      <c r="P217" s="215"/>
      <c r="Q217" s="216"/>
    </row>
    <row r="218" spans="2:17" ht="15" customHeight="1" x14ac:dyDescent="0.25">
      <c r="B218" s="776" t="s">
        <v>165</v>
      </c>
      <c r="C218" s="883"/>
      <c r="D218" s="883"/>
      <c r="E218" s="883"/>
      <c r="F218" s="883"/>
      <c r="G218" s="883"/>
      <c r="H218" s="883"/>
      <c r="I218" s="883"/>
      <c r="J218" s="883"/>
      <c r="K218" s="883"/>
      <c r="L218" s="883"/>
      <c r="M218" s="883"/>
      <c r="N218" s="883"/>
      <c r="O218" s="883"/>
      <c r="P218" s="883"/>
      <c r="Q218" s="884"/>
    </row>
    <row r="219" spans="2:17" ht="15" customHeight="1" x14ac:dyDescent="0.25">
      <c r="B219" s="776" t="s">
        <v>163</v>
      </c>
      <c r="C219" s="883"/>
      <c r="D219" s="883"/>
      <c r="E219" s="883"/>
      <c r="F219" s="883"/>
      <c r="G219" s="883"/>
      <c r="H219" s="883"/>
      <c r="I219" s="883"/>
      <c r="J219" s="883"/>
      <c r="K219" s="883"/>
      <c r="L219" s="883"/>
      <c r="M219" s="883"/>
      <c r="N219" s="883"/>
      <c r="O219" s="883"/>
      <c r="P219" s="883"/>
      <c r="Q219" s="884"/>
    </row>
    <row r="220" spans="2:17" ht="3.75" customHeight="1" x14ac:dyDescent="0.25">
      <c r="B220" s="336"/>
      <c r="C220" s="337"/>
      <c r="D220" s="337"/>
      <c r="E220" s="337"/>
      <c r="F220" s="337"/>
      <c r="G220" s="337"/>
      <c r="H220" s="337"/>
      <c r="I220" s="337"/>
      <c r="J220" s="337"/>
      <c r="K220" s="337"/>
      <c r="L220" s="337"/>
      <c r="M220" s="337"/>
      <c r="N220" s="337"/>
      <c r="O220" s="337"/>
      <c r="P220" s="337"/>
      <c r="Q220" s="338"/>
    </row>
    <row r="221" spans="2:17" ht="15" customHeight="1" x14ac:dyDescent="0.25">
      <c r="B221" s="46"/>
      <c r="C221" s="93"/>
      <c r="D221" s="49" t="s">
        <v>58</v>
      </c>
      <c r="E221" s="49" t="s">
        <v>59</v>
      </c>
      <c r="F221" s="49" t="s">
        <v>60</v>
      </c>
      <c r="G221" s="49" t="s">
        <v>61</v>
      </c>
      <c r="H221" s="49" t="s">
        <v>36</v>
      </c>
      <c r="I221" s="49" t="s">
        <v>62</v>
      </c>
      <c r="J221" s="49" t="s">
        <v>63</v>
      </c>
      <c r="K221" s="49" t="s">
        <v>64</v>
      </c>
      <c r="L221" s="49" t="s">
        <v>65</v>
      </c>
      <c r="M221" s="49" t="s">
        <v>66</v>
      </c>
      <c r="N221" s="49" t="s">
        <v>67</v>
      </c>
      <c r="O221" s="49" t="s">
        <v>68</v>
      </c>
      <c r="P221" s="222"/>
      <c r="Q221" s="47"/>
    </row>
    <row r="222" spans="2:17" ht="6.75" customHeight="1" x14ac:dyDescent="0.25">
      <c r="B222" s="46"/>
      <c r="C222" s="53"/>
      <c r="D222" s="76"/>
      <c r="E222" s="76"/>
      <c r="F222" s="76"/>
      <c r="G222" s="76"/>
      <c r="H222" s="76"/>
      <c r="I222" s="76"/>
      <c r="J222" s="76"/>
      <c r="K222" s="76"/>
      <c r="L222" s="76"/>
      <c r="M222" s="76"/>
      <c r="N222" s="76"/>
      <c r="O222" s="76"/>
      <c r="P222" s="222"/>
      <c r="Q222" s="47"/>
    </row>
    <row r="223" spans="2:17" ht="15" customHeight="1" x14ac:dyDescent="0.25">
      <c r="B223" s="46"/>
      <c r="C223" s="192" t="s">
        <v>81</v>
      </c>
      <c r="D223" s="222"/>
      <c r="E223" s="222"/>
      <c r="F223" s="222"/>
      <c r="G223" s="222"/>
      <c r="H223" s="222"/>
      <c r="I223" s="222"/>
      <c r="J223" s="222"/>
      <c r="K223" s="222"/>
      <c r="L223" s="222"/>
      <c r="M223" s="222"/>
      <c r="N223" s="222"/>
      <c r="O223" s="222"/>
      <c r="P223" s="222"/>
      <c r="Q223" s="47"/>
    </row>
    <row r="224" spans="2:17" ht="15.75" x14ac:dyDescent="0.25">
      <c r="B224" s="46"/>
      <c r="C224" s="94" t="s">
        <v>82</v>
      </c>
      <c r="D224" s="222"/>
      <c r="E224" s="222"/>
      <c r="F224" s="222"/>
      <c r="G224" s="222"/>
      <c r="H224" s="222"/>
      <c r="I224" s="222"/>
      <c r="J224" s="222"/>
      <c r="K224" s="222"/>
      <c r="L224" s="222"/>
      <c r="M224" s="222"/>
      <c r="N224" s="222"/>
      <c r="O224" s="222"/>
      <c r="P224" s="222"/>
      <c r="Q224" s="47"/>
    </row>
    <row r="225" spans="2:17" ht="15.75" x14ac:dyDescent="0.25">
      <c r="B225" s="46"/>
      <c r="C225" s="238" t="s">
        <v>83</v>
      </c>
      <c r="D225" s="284">
        <f>D$192*D200</f>
        <v>0</v>
      </c>
      <c r="E225" s="284">
        <f t="shared" ref="E225:O226" si="14">E$192*E200</f>
        <v>0</v>
      </c>
      <c r="F225" s="284">
        <f t="shared" si="14"/>
        <v>0</v>
      </c>
      <c r="G225" s="284">
        <f t="shared" si="14"/>
        <v>0</v>
      </c>
      <c r="H225" s="284">
        <f t="shared" si="14"/>
        <v>0</v>
      </c>
      <c r="I225" s="284">
        <f t="shared" si="14"/>
        <v>0</v>
      </c>
      <c r="J225" s="284">
        <f t="shared" si="14"/>
        <v>0</v>
      </c>
      <c r="K225" s="284">
        <f t="shared" si="14"/>
        <v>0</v>
      </c>
      <c r="L225" s="284">
        <f t="shared" si="14"/>
        <v>0</v>
      </c>
      <c r="M225" s="284">
        <f t="shared" si="14"/>
        <v>0</v>
      </c>
      <c r="N225" s="284">
        <f t="shared" si="14"/>
        <v>0</v>
      </c>
      <c r="O225" s="284">
        <f t="shared" si="14"/>
        <v>0</v>
      </c>
      <c r="P225" s="284"/>
      <c r="Q225" s="47"/>
    </row>
    <row r="226" spans="2:17" ht="15.75" x14ac:dyDescent="0.25">
      <c r="B226" s="46"/>
      <c r="C226" s="238" t="s">
        <v>84</v>
      </c>
      <c r="D226" s="284">
        <f>D$192*D201</f>
        <v>0</v>
      </c>
      <c r="E226" s="284">
        <f t="shared" si="14"/>
        <v>0</v>
      </c>
      <c r="F226" s="284">
        <f t="shared" si="14"/>
        <v>0</v>
      </c>
      <c r="G226" s="284">
        <f t="shared" si="14"/>
        <v>0</v>
      </c>
      <c r="H226" s="284">
        <f t="shared" si="14"/>
        <v>0</v>
      </c>
      <c r="I226" s="284">
        <f t="shared" si="14"/>
        <v>0</v>
      </c>
      <c r="J226" s="284">
        <f t="shared" si="14"/>
        <v>0</v>
      </c>
      <c r="K226" s="284">
        <f t="shared" si="14"/>
        <v>0</v>
      </c>
      <c r="L226" s="284">
        <f t="shared" si="14"/>
        <v>0</v>
      </c>
      <c r="M226" s="284">
        <f t="shared" si="14"/>
        <v>0</v>
      </c>
      <c r="N226" s="284">
        <f t="shared" si="14"/>
        <v>0</v>
      </c>
      <c r="O226" s="284">
        <f t="shared" si="14"/>
        <v>0</v>
      </c>
      <c r="P226" s="284"/>
      <c r="Q226" s="47"/>
    </row>
    <row r="227" spans="2:17" ht="15.75" x14ac:dyDescent="0.25">
      <c r="B227" s="46"/>
      <c r="C227" s="94" t="s">
        <v>85</v>
      </c>
      <c r="D227" s="222"/>
      <c r="E227" s="222"/>
      <c r="F227" s="222"/>
      <c r="G227" s="222"/>
      <c r="H227" s="222"/>
      <c r="I227" s="222"/>
      <c r="J227" s="222"/>
      <c r="K227" s="222"/>
      <c r="L227" s="222"/>
      <c r="M227" s="222"/>
      <c r="N227" s="222"/>
      <c r="O227" s="222"/>
      <c r="P227" s="222"/>
      <c r="Q227" s="47"/>
    </row>
    <row r="228" spans="2:17" ht="15.75" x14ac:dyDescent="0.25">
      <c r="B228" s="46"/>
      <c r="C228" s="238" t="s">
        <v>83</v>
      </c>
      <c r="D228" s="284">
        <f>D$192*D203</f>
        <v>0</v>
      </c>
      <c r="E228" s="284">
        <f t="shared" ref="E228:O229" si="15">E$192*E203</f>
        <v>0</v>
      </c>
      <c r="F228" s="284">
        <f t="shared" si="15"/>
        <v>0</v>
      </c>
      <c r="G228" s="284">
        <f t="shared" si="15"/>
        <v>0</v>
      </c>
      <c r="H228" s="284">
        <f t="shared" si="15"/>
        <v>0</v>
      </c>
      <c r="I228" s="284">
        <f t="shared" si="15"/>
        <v>0</v>
      </c>
      <c r="J228" s="284">
        <f t="shared" si="15"/>
        <v>0</v>
      </c>
      <c r="K228" s="284">
        <f t="shared" si="15"/>
        <v>0</v>
      </c>
      <c r="L228" s="284">
        <f t="shared" si="15"/>
        <v>0</v>
      </c>
      <c r="M228" s="284">
        <f t="shared" si="15"/>
        <v>0</v>
      </c>
      <c r="N228" s="284">
        <f t="shared" si="15"/>
        <v>0</v>
      </c>
      <c r="O228" s="284">
        <f t="shared" si="15"/>
        <v>0</v>
      </c>
      <c r="P228" s="222"/>
      <c r="Q228" s="47"/>
    </row>
    <row r="229" spans="2:17" ht="15.75" x14ac:dyDescent="0.25">
      <c r="B229" s="46"/>
      <c r="C229" s="238" t="s">
        <v>84</v>
      </c>
      <c r="D229" s="284">
        <f>D$192*D204</f>
        <v>0</v>
      </c>
      <c r="E229" s="284">
        <f t="shared" si="15"/>
        <v>0</v>
      </c>
      <c r="F229" s="284">
        <f t="shared" si="15"/>
        <v>0</v>
      </c>
      <c r="G229" s="284">
        <f t="shared" si="15"/>
        <v>0</v>
      </c>
      <c r="H229" s="284">
        <f t="shared" si="15"/>
        <v>0</v>
      </c>
      <c r="I229" s="284">
        <f t="shared" si="15"/>
        <v>0</v>
      </c>
      <c r="J229" s="284">
        <f t="shared" si="15"/>
        <v>0</v>
      </c>
      <c r="K229" s="284">
        <f t="shared" si="15"/>
        <v>0</v>
      </c>
      <c r="L229" s="284">
        <f t="shared" si="15"/>
        <v>0</v>
      </c>
      <c r="M229" s="284">
        <f t="shared" si="15"/>
        <v>0</v>
      </c>
      <c r="N229" s="284">
        <f t="shared" si="15"/>
        <v>0</v>
      </c>
      <c r="O229" s="284">
        <f t="shared" si="15"/>
        <v>0</v>
      </c>
      <c r="P229" s="222"/>
      <c r="Q229" s="47"/>
    </row>
    <row r="230" spans="2:17" ht="15.75" x14ac:dyDescent="0.25">
      <c r="B230" s="46"/>
      <c r="C230" s="94" t="s">
        <v>86</v>
      </c>
      <c r="D230" s="193"/>
      <c r="E230" s="193"/>
      <c r="F230" s="193"/>
      <c r="G230" s="193"/>
      <c r="H230" s="193"/>
      <c r="I230" s="193"/>
      <c r="J230" s="193"/>
      <c r="K230" s="193"/>
      <c r="L230" s="193"/>
      <c r="M230" s="193"/>
      <c r="N230" s="193"/>
      <c r="O230" s="193"/>
      <c r="P230" s="222"/>
      <c r="Q230" s="47"/>
    </row>
    <row r="231" spans="2:17" ht="15.75" x14ac:dyDescent="0.25">
      <c r="B231" s="46"/>
      <c r="C231" s="238" t="s">
        <v>83</v>
      </c>
      <c r="D231" s="284">
        <f>D$194*D209+D$192*D206</f>
        <v>0</v>
      </c>
      <c r="E231" s="284">
        <f t="shared" ref="E231:O232" si="16">E$194*E209+E$192*E206</f>
        <v>0</v>
      </c>
      <c r="F231" s="284">
        <f t="shared" si="16"/>
        <v>0</v>
      </c>
      <c r="G231" s="284">
        <f t="shared" si="16"/>
        <v>0</v>
      </c>
      <c r="H231" s="284">
        <f t="shared" si="16"/>
        <v>0</v>
      </c>
      <c r="I231" s="284">
        <f t="shared" si="16"/>
        <v>0</v>
      </c>
      <c r="J231" s="284">
        <f t="shared" si="16"/>
        <v>0</v>
      </c>
      <c r="K231" s="284">
        <f t="shared" si="16"/>
        <v>0</v>
      </c>
      <c r="L231" s="284">
        <f t="shared" si="16"/>
        <v>0</v>
      </c>
      <c r="M231" s="284">
        <f t="shared" si="16"/>
        <v>0</v>
      </c>
      <c r="N231" s="284">
        <f t="shared" si="16"/>
        <v>0</v>
      </c>
      <c r="O231" s="284">
        <f t="shared" si="16"/>
        <v>0</v>
      </c>
      <c r="P231" s="222"/>
      <c r="Q231" s="47"/>
    </row>
    <row r="232" spans="2:17" ht="15.75" x14ac:dyDescent="0.25">
      <c r="B232" s="46"/>
      <c r="C232" s="238" t="s">
        <v>84</v>
      </c>
      <c r="D232" s="284">
        <f>D$194*D210+D$192*D207</f>
        <v>0</v>
      </c>
      <c r="E232" s="284">
        <f t="shared" si="16"/>
        <v>0</v>
      </c>
      <c r="F232" s="284">
        <f t="shared" si="16"/>
        <v>0</v>
      </c>
      <c r="G232" s="284">
        <f t="shared" si="16"/>
        <v>0</v>
      </c>
      <c r="H232" s="284">
        <f t="shared" si="16"/>
        <v>0</v>
      </c>
      <c r="I232" s="284">
        <f t="shared" si="16"/>
        <v>0</v>
      </c>
      <c r="J232" s="284">
        <f t="shared" si="16"/>
        <v>0</v>
      </c>
      <c r="K232" s="284">
        <f t="shared" si="16"/>
        <v>0</v>
      </c>
      <c r="L232" s="284">
        <f t="shared" si="16"/>
        <v>0</v>
      </c>
      <c r="M232" s="284">
        <f t="shared" si="16"/>
        <v>0</v>
      </c>
      <c r="N232" s="284">
        <f t="shared" si="16"/>
        <v>0</v>
      </c>
      <c r="O232" s="284">
        <f t="shared" si="16"/>
        <v>0</v>
      </c>
      <c r="P232" s="222"/>
      <c r="Q232" s="47"/>
    </row>
    <row r="233" spans="2:17" ht="15.75" x14ac:dyDescent="0.25">
      <c r="B233" s="46"/>
      <c r="C233" s="94" t="s">
        <v>87</v>
      </c>
      <c r="D233" s="193"/>
      <c r="E233" s="193"/>
      <c r="F233" s="193"/>
      <c r="G233" s="193"/>
      <c r="H233" s="193"/>
      <c r="I233" s="193"/>
      <c r="J233" s="193"/>
      <c r="K233" s="193"/>
      <c r="L233" s="193"/>
      <c r="M233" s="193"/>
      <c r="N233" s="193"/>
      <c r="O233" s="193"/>
      <c r="P233" s="222"/>
      <c r="Q233" s="47"/>
    </row>
    <row r="234" spans="2:17" ht="15.75" x14ac:dyDescent="0.25">
      <c r="B234" s="46"/>
      <c r="C234" s="238" t="s">
        <v>83</v>
      </c>
      <c r="D234" s="284">
        <f>D225+D228+D231</f>
        <v>0</v>
      </c>
      <c r="E234" s="284">
        <f t="shared" ref="E234:O235" si="17">E225+E228+E231</f>
        <v>0</v>
      </c>
      <c r="F234" s="284">
        <f t="shared" si="17"/>
        <v>0</v>
      </c>
      <c r="G234" s="284">
        <f t="shared" si="17"/>
        <v>0</v>
      </c>
      <c r="H234" s="284">
        <f t="shared" si="17"/>
        <v>0</v>
      </c>
      <c r="I234" s="284">
        <f t="shared" si="17"/>
        <v>0</v>
      </c>
      <c r="J234" s="284">
        <f t="shared" si="17"/>
        <v>0</v>
      </c>
      <c r="K234" s="284">
        <f t="shared" si="17"/>
        <v>0</v>
      </c>
      <c r="L234" s="284">
        <f t="shared" si="17"/>
        <v>0</v>
      </c>
      <c r="M234" s="284">
        <f t="shared" si="17"/>
        <v>0</v>
      </c>
      <c r="N234" s="284">
        <f t="shared" si="17"/>
        <v>0</v>
      </c>
      <c r="O234" s="284">
        <f t="shared" si="17"/>
        <v>0</v>
      </c>
      <c r="P234" s="222"/>
      <c r="Q234" s="47"/>
    </row>
    <row r="235" spans="2:17" ht="15.75" x14ac:dyDescent="0.25">
      <c r="B235" s="46"/>
      <c r="C235" s="238" t="s">
        <v>84</v>
      </c>
      <c r="D235" s="284">
        <f>D226+D229+D232</f>
        <v>0</v>
      </c>
      <c r="E235" s="284">
        <f t="shared" si="17"/>
        <v>0</v>
      </c>
      <c r="F235" s="284">
        <f t="shared" si="17"/>
        <v>0</v>
      </c>
      <c r="G235" s="284">
        <f t="shared" si="17"/>
        <v>0</v>
      </c>
      <c r="H235" s="284">
        <f t="shared" si="17"/>
        <v>0</v>
      </c>
      <c r="I235" s="284">
        <f t="shared" si="17"/>
        <v>0</v>
      </c>
      <c r="J235" s="284">
        <f t="shared" si="17"/>
        <v>0</v>
      </c>
      <c r="K235" s="284">
        <f t="shared" si="17"/>
        <v>0</v>
      </c>
      <c r="L235" s="284">
        <f t="shared" si="17"/>
        <v>0</v>
      </c>
      <c r="M235" s="284">
        <f t="shared" si="17"/>
        <v>0</v>
      </c>
      <c r="N235" s="284">
        <f>N226+N229+N232</f>
        <v>0</v>
      </c>
      <c r="O235" s="284">
        <f t="shared" si="17"/>
        <v>0</v>
      </c>
      <c r="P235" s="222"/>
      <c r="Q235" s="47"/>
    </row>
    <row r="236" spans="2:17" ht="15.75" x14ac:dyDescent="0.25">
      <c r="B236" s="46"/>
      <c r="C236" s="94" t="s">
        <v>88</v>
      </c>
      <c r="D236" s="193"/>
      <c r="E236" s="193"/>
      <c r="F236" s="193"/>
      <c r="G236" s="193"/>
      <c r="H236" s="193"/>
      <c r="I236" s="193"/>
      <c r="J236" s="193"/>
      <c r="K236" s="193"/>
      <c r="L236" s="193"/>
      <c r="M236" s="193"/>
      <c r="N236" s="193"/>
      <c r="O236" s="193"/>
      <c r="P236" s="222"/>
      <c r="Q236" s="47"/>
    </row>
    <row r="237" spans="2:17" ht="15.75" x14ac:dyDescent="0.25">
      <c r="B237" s="46"/>
      <c r="C237" s="238" t="s">
        <v>89</v>
      </c>
      <c r="D237" s="284">
        <f>D234-D235</f>
        <v>0</v>
      </c>
      <c r="E237" s="284">
        <f t="shared" ref="E237:O237" si="18">E234-E235</f>
        <v>0</v>
      </c>
      <c r="F237" s="284">
        <f t="shared" si="18"/>
        <v>0</v>
      </c>
      <c r="G237" s="284">
        <f t="shared" si="18"/>
        <v>0</v>
      </c>
      <c r="H237" s="284">
        <f t="shared" si="18"/>
        <v>0</v>
      </c>
      <c r="I237" s="284">
        <f t="shared" si="18"/>
        <v>0</v>
      </c>
      <c r="J237" s="284">
        <f t="shared" si="18"/>
        <v>0</v>
      </c>
      <c r="K237" s="284">
        <f t="shared" si="18"/>
        <v>0</v>
      </c>
      <c r="L237" s="284">
        <f t="shared" si="18"/>
        <v>0</v>
      </c>
      <c r="M237" s="284">
        <f t="shared" si="18"/>
        <v>0</v>
      </c>
      <c r="N237" s="284">
        <f t="shared" si="18"/>
        <v>0</v>
      </c>
      <c r="O237" s="284">
        <f t="shared" si="18"/>
        <v>0</v>
      </c>
      <c r="P237" s="222"/>
      <c r="Q237" s="47"/>
    </row>
    <row r="238" spans="2:17" ht="10.5" customHeight="1" x14ac:dyDescent="0.25">
      <c r="B238" s="46"/>
      <c r="C238" s="75"/>
      <c r="D238" s="193"/>
      <c r="E238" s="193"/>
      <c r="F238" s="193"/>
      <c r="G238" s="193"/>
      <c r="H238" s="193"/>
      <c r="I238" s="193"/>
      <c r="J238" s="193"/>
      <c r="K238" s="193"/>
      <c r="L238" s="193"/>
      <c r="M238" s="193"/>
      <c r="N238" s="193"/>
      <c r="O238" s="193"/>
      <c r="P238" s="222"/>
      <c r="Q238" s="47"/>
    </row>
    <row r="239" spans="2:17" ht="15.75" x14ac:dyDescent="0.25">
      <c r="B239" s="46"/>
      <c r="C239" s="93" t="s">
        <v>156</v>
      </c>
      <c r="D239" s="194"/>
      <c r="E239" s="194"/>
      <c r="F239" s="194"/>
      <c r="G239" s="194"/>
      <c r="H239" s="194"/>
      <c r="I239" s="194"/>
      <c r="J239" s="194"/>
      <c r="K239" s="194"/>
      <c r="L239" s="194"/>
      <c r="M239" s="194"/>
      <c r="N239" s="194"/>
      <c r="O239" s="194"/>
      <c r="P239" s="222"/>
      <c r="Q239" s="47"/>
    </row>
    <row r="240" spans="2:17" ht="15.75" x14ac:dyDescent="0.25">
      <c r="B240" s="46"/>
      <c r="C240" s="222" t="s">
        <v>157</v>
      </c>
      <c r="D240" s="284">
        <f>D286*D$192+D323*D$194</f>
        <v>0</v>
      </c>
      <c r="E240" s="284">
        <f t="shared" ref="E240:O241" si="19">E286*E$192+E323*E$194</f>
        <v>0</v>
      </c>
      <c r="F240" s="284">
        <f t="shared" si="19"/>
        <v>0</v>
      </c>
      <c r="G240" s="284">
        <f t="shared" si="19"/>
        <v>0</v>
      </c>
      <c r="H240" s="284">
        <f t="shared" si="19"/>
        <v>0</v>
      </c>
      <c r="I240" s="284">
        <f t="shared" si="19"/>
        <v>0</v>
      </c>
      <c r="J240" s="284">
        <f t="shared" si="19"/>
        <v>0</v>
      </c>
      <c r="K240" s="284">
        <f t="shared" si="19"/>
        <v>0</v>
      </c>
      <c r="L240" s="284">
        <f t="shared" si="19"/>
        <v>0</v>
      </c>
      <c r="M240" s="284">
        <f t="shared" si="19"/>
        <v>0</v>
      </c>
      <c r="N240" s="284">
        <f t="shared" si="19"/>
        <v>0</v>
      </c>
      <c r="O240" s="284">
        <f t="shared" si="19"/>
        <v>0</v>
      </c>
      <c r="P240" s="222"/>
      <c r="Q240" s="47"/>
    </row>
    <row r="241" spans="2:17" ht="15.75" x14ac:dyDescent="0.25">
      <c r="B241" s="46"/>
      <c r="C241" s="222" t="s">
        <v>158</v>
      </c>
      <c r="D241" s="284">
        <f>D287*D$192+D324*D$194</f>
        <v>0</v>
      </c>
      <c r="E241" s="284">
        <f t="shared" si="19"/>
        <v>0</v>
      </c>
      <c r="F241" s="284">
        <f t="shared" si="19"/>
        <v>0</v>
      </c>
      <c r="G241" s="284">
        <f t="shared" si="19"/>
        <v>0</v>
      </c>
      <c r="H241" s="284">
        <f t="shared" si="19"/>
        <v>0</v>
      </c>
      <c r="I241" s="284">
        <f t="shared" si="19"/>
        <v>0</v>
      </c>
      <c r="J241" s="284">
        <f t="shared" si="19"/>
        <v>0</v>
      </c>
      <c r="K241" s="284">
        <f t="shared" si="19"/>
        <v>0</v>
      </c>
      <c r="L241" s="284">
        <f t="shared" si="19"/>
        <v>0</v>
      </c>
      <c r="M241" s="284">
        <f t="shared" si="19"/>
        <v>0</v>
      </c>
      <c r="N241" s="284">
        <f t="shared" si="19"/>
        <v>0</v>
      </c>
      <c r="O241" s="284">
        <f t="shared" si="19"/>
        <v>0</v>
      </c>
      <c r="P241" s="222"/>
      <c r="Q241" s="47"/>
    </row>
    <row r="242" spans="2:17" ht="15.75" x14ac:dyDescent="0.25">
      <c r="B242" s="46"/>
      <c r="C242" s="222" t="s">
        <v>159</v>
      </c>
      <c r="D242" s="284">
        <f>SUM(D240:D241)</f>
        <v>0</v>
      </c>
      <c r="E242" s="284">
        <f t="shared" ref="E242:O242" si="20">SUM(E240:E241)</f>
        <v>0</v>
      </c>
      <c r="F242" s="284">
        <f t="shared" si="20"/>
        <v>0</v>
      </c>
      <c r="G242" s="284">
        <f t="shared" si="20"/>
        <v>0</v>
      </c>
      <c r="H242" s="284">
        <f t="shared" si="20"/>
        <v>0</v>
      </c>
      <c r="I242" s="284">
        <f t="shared" si="20"/>
        <v>0</v>
      </c>
      <c r="J242" s="284">
        <f t="shared" si="20"/>
        <v>0</v>
      </c>
      <c r="K242" s="284">
        <f t="shared" si="20"/>
        <v>0</v>
      </c>
      <c r="L242" s="284">
        <f t="shared" si="20"/>
        <v>0</v>
      </c>
      <c r="M242" s="284">
        <f t="shared" si="20"/>
        <v>0</v>
      </c>
      <c r="N242" s="284">
        <f t="shared" si="20"/>
        <v>0</v>
      </c>
      <c r="O242" s="284">
        <f t="shared" si="20"/>
        <v>0</v>
      </c>
      <c r="P242" s="222"/>
      <c r="Q242" s="47"/>
    </row>
    <row r="243" spans="2:17" ht="15.75" x14ac:dyDescent="0.25">
      <c r="B243" s="46"/>
      <c r="C243" s="195" t="s">
        <v>138</v>
      </c>
      <c r="D243" s="194" t="e">
        <f>-D241/D240</f>
        <v>#DIV/0!</v>
      </c>
      <c r="E243" s="194" t="e">
        <f t="shared" ref="E243:O243" si="21">-E241/E240</f>
        <v>#DIV/0!</v>
      </c>
      <c r="F243" s="194" t="e">
        <f t="shared" si="21"/>
        <v>#DIV/0!</v>
      </c>
      <c r="G243" s="194" t="e">
        <f t="shared" si="21"/>
        <v>#DIV/0!</v>
      </c>
      <c r="H243" s="194" t="e">
        <f t="shared" si="21"/>
        <v>#DIV/0!</v>
      </c>
      <c r="I243" s="194" t="e">
        <f t="shared" si="21"/>
        <v>#DIV/0!</v>
      </c>
      <c r="J243" s="194" t="e">
        <f t="shared" si="21"/>
        <v>#DIV/0!</v>
      </c>
      <c r="K243" s="194" t="e">
        <f t="shared" si="21"/>
        <v>#DIV/0!</v>
      </c>
      <c r="L243" s="194" t="e">
        <f t="shared" si="21"/>
        <v>#DIV/0!</v>
      </c>
      <c r="M243" s="194" t="e">
        <f t="shared" si="21"/>
        <v>#DIV/0!</v>
      </c>
      <c r="N243" s="194" t="e">
        <f t="shared" si="21"/>
        <v>#DIV/0!</v>
      </c>
      <c r="O243" s="194" t="e">
        <f t="shared" si="21"/>
        <v>#DIV/0!</v>
      </c>
      <c r="P243" s="222"/>
      <c r="Q243" s="47"/>
    </row>
    <row r="244" spans="2:17" ht="15.75" x14ac:dyDescent="0.25">
      <c r="B244" s="46"/>
      <c r="C244" s="75"/>
      <c r="D244" s="193"/>
      <c r="E244" s="193"/>
      <c r="F244" s="193"/>
      <c r="G244" s="193"/>
      <c r="H244" s="193"/>
      <c r="I244" s="193"/>
      <c r="J244" s="193"/>
      <c r="K244" s="193"/>
      <c r="L244" s="193"/>
      <c r="M244" s="193"/>
      <c r="N244" s="193"/>
      <c r="O244" s="193"/>
      <c r="P244" s="222"/>
      <c r="Q244" s="47"/>
    </row>
    <row r="245" spans="2:17" ht="15.75" x14ac:dyDescent="0.25">
      <c r="B245" s="46"/>
      <c r="C245" s="93" t="s">
        <v>90</v>
      </c>
      <c r="D245" s="193"/>
      <c r="E245" s="193"/>
      <c r="F245" s="193"/>
      <c r="G245" s="193"/>
      <c r="H245" s="193"/>
      <c r="I245" s="193"/>
      <c r="J245" s="193"/>
      <c r="K245" s="193"/>
      <c r="L245" s="193"/>
      <c r="M245" s="193"/>
      <c r="N245" s="193"/>
      <c r="O245" s="193"/>
      <c r="P245" s="222"/>
      <c r="Q245" s="47"/>
    </row>
    <row r="246" spans="2:17" ht="15.75" x14ac:dyDescent="0.25">
      <c r="B246" s="46"/>
      <c r="C246" s="75"/>
      <c r="D246" s="193"/>
      <c r="E246" s="926" t="s">
        <v>91</v>
      </c>
      <c r="F246" s="926"/>
      <c r="G246" s="926" t="s">
        <v>92</v>
      </c>
      <c r="H246" s="926"/>
      <c r="I246" s="926" t="s">
        <v>93</v>
      </c>
      <c r="J246" s="926"/>
      <c r="K246" s="926" t="s">
        <v>94</v>
      </c>
      <c r="L246" s="926"/>
      <c r="M246" s="926" t="s">
        <v>95</v>
      </c>
      <c r="N246" s="926"/>
      <c r="O246" s="342" t="s">
        <v>96</v>
      </c>
      <c r="P246" s="222"/>
      <c r="Q246" s="47"/>
    </row>
    <row r="247" spans="2:17" ht="15.75" x14ac:dyDescent="0.25">
      <c r="B247" s="46"/>
      <c r="C247" s="79" t="s">
        <v>97</v>
      </c>
      <c r="D247" s="80"/>
      <c r="E247" s="900">
        <f>SUM($D225:$O225)</f>
        <v>0</v>
      </c>
      <c r="F247" s="901"/>
      <c r="G247" s="902">
        <f>SUM($D225:$O225,$D228:$O228)</f>
        <v>0</v>
      </c>
      <c r="H247" s="903"/>
      <c r="I247" s="904">
        <f>SUM($D231:$O231)</f>
        <v>0</v>
      </c>
      <c r="J247" s="905"/>
      <c r="K247" s="904">
        <f>SUM($D234:$O234)</f>
        <v>0</v>
      </c>
      <c r="L247" s="905"/>
      <c r="M247" s="906">
        <f>IF(CapNet&gt;0,AnnTotGen/CapNet/8766,0)</f>
        <v>0</v>
      </c>
      <c r="N247" s="907"/>
      <c r="O247" s="81"/>
      <c r="P247" s="222"/>
      <c r="Q247" s="47"/>
    </row>
    <row r="248" spans="2:17" ht="15.75" x14ac:dyDescent="0.25">
      <c r="B248" s="46"/>
      <c r="C248" s="82" t="s">
        <v>98</v>
      </c>
      <c r="D248" s="83"/>
      <c r="E248" s="908">
        <f>SUM($D226:$O226)</f>
        <v>0</v>
      </c>
      <c r="F248" s="909"/>
      <c r="G248" s="910">
        <f>SUM($D226:$O226,$D229:$O229)</f>
        <v>0</v>
      </c>
      <c r="H248" s="911"/>
      <c r="I248" s="912">
        <f>SUM($D232:$O232)</f>
        <v>0</v>
      </c>
      <c r="J248" s="913"/>
      <c r="K248" s="912">
        <f>IF(ISBLANK(D235:O235),K247,SUM($D235:$O235))</f>
        <v>0</v>
      </c>
      <c r="L248" s="913"/>
      <c r="M248" s="914">
        <f>IF(CapNet&gt;0,K248/CapNet/8766,0)</f>
        <v>0</v>
      </c>
      <c r="N248" s="915"/>
      <c r="O248" s="84" t="e">
        <f>AnnTotMWH/K247</f>
        <v>#DIV/0!</v>
      </c>
      <c r="P248" s="222"/>
      <c r="Q248" s="47"/>
    </row>
    <row r="249" spans="2:17" ht="15.75" x14ac:dyDescent="0.25">
      <c r="B249" s="46"/>
      <c r="C249" s="82" t="s">
        <v>133</v>
      </c>
      <c r="D249" s="83"/>
      <c r="E249" s="916">
        <f>AnnPHMWh-E247</f>
        <v>0</v>
      </c>
      <c r="F249" s="917"/>
      <c r="G249" s="918">
        <f>AnnPkMWh-G247</f>
        <v>0</v>
      </c>
      <c r="H249" s="919"/>
      <c r="I249" s="920">
        <f>AnnOffPkMWh-I247</f>
        <v>0</v>
      </c>
      <c r="J249" s="921"/>
      <c r="K249" s="920">
        <f>AnnTotMWH-AnnTotGen</f>
        <v>0</v>
      </c>
      <c r="L249" s="921"/>
      <c r="M249" s="922"/>
      <c r="N249" s="923"/>
      <c r="O249" s="172" t="str">
        <f>IF(StorIncl="Yes",-SUM($D$241:$O$241)/SUM($D$240:$O$240),"   NA ")</f>
        <v xml:space="preserve">   NA </v>
      </c>
      <c r="P249" s="222"/>
      <c r="Q249" s="47"/>
    </row>
    <row r="250" spans="2:17" ht="26.25" customHeight="1" x14ac:dyDescent="0.25">
      <c r="B250" s="46"/>
      <c r="C250" s="85" t="s">
        <v>99</v>
      </c>
      <c r="D250" s="86"/>
      <c r="E250" s="87"/>
      <c r="F250" s="88" t="str">
        <f>IF(AnnTotMWH&gt;0,AnnPHMWh/AnnTotMWH,"")</f>
        <v/>
      </c>
      <c r="G250" s="898" t="s">
        <v>167</v>
      </c>
      <c r="H250" s="898"/>
      <c r="I250" s="898"/>
      <c r="J250" s="898"/>
      <c r="K250" s="898"/>
      <c r="L250" s="898"/>
      <c r="M250" s="898"/>
      <c r="N250" s="898"/>
      <c r="O250" s="899"/>
      <c r="P250" s="222"/>
      <c r="Q250" s="47"/>
    </row>
    <row r="251" spans="2:17" ht="10.5" customHeight="1" thickBot="1" x14ac:dyDescent="0.3">
      <c r="B251" s="54"/>
      <c r="C251" s="89"/>
      <c r="D251" s="90"/>
      <c r="E251" s="90"/>
      <c r="F251" s="91"/>
      <c r="G251" s="90"/>
      <c r="H251" s="90"/>
      <c r="I251" s="90"/>
      <c r="J251" s="90"/>
      <c r="K251" s="90"/>
      <c r="L251" s="90"/>
      <c r="M251" s="90"/>
      <c r="N251" s="90"/>
      <c r="O251" s="90"/>
      <c r="P251" s="92"/>
      <c r="Q251" s="57"/>
    </row>
    <row r="252" spans="2:17" x14ac:dyDescent="0.25">
      <c r="B252" s="214" t="str">
        <f>"Version: " &amp; Version</f>
        <v>Version: 09/04/2018</v>
      </c>
      <c r="C252" s="40"/>
      <c r="D252" s="40"/>
      <c r="E252" s="40"/>
      <c r="F252" s="40"/>
      <c r="G252" s="40"/>
      <c r="H252" s="40"/>
      <c r="I252" s="40"/>
      <c r="J252" s="215"/>
      <c r="K252" s="215"/>
      <c r="L252" s="215"/>
      <c r="M252" s="215"/>
      <c r="N252" s="215"/>
      <c r="O252" s="215"/>
      <c r="P252" s="215"/>
      <c r="Q252" s="216"/>
    </row>
    <row r="253" spans="2:17" ht="15.75" x14ac:dyDescent="0.25">
      <c r="B253" s="776" t="s">
        <v>160</v>
      </c>
      <c r="C253" s="883"/>
      <c r="D253" s="883"/>
      <c r="E253" s="883"/>
      <c r="F253" s="883"/>
      <c r="G253" s="883"/>
      <c r="H253" s="883"/>
      <c r="I253" s="883"/>
      <c r="J253" s="883"/>
      <c r="K253" s="883"/>
      <c r="L253" s="883"/>
      <c r="M253" s="883"/>
      <c r="N253" s="883"/>
      <c r="O253" s="883"/>
      <c r="P253" s="883"/>
      <c r="Q253" s="884"/>
    </row>
    <row r="254" spans="2:17" ht="15.75" x14ac:dyDescent="0.25">
      <c r="B254" s="776" t="str">
        <f>"Operational Information - 12 X 24 Profile of "&amp; ResType &amp;" with Energy Storage"</f>
        <v>Operational Information - 12 X 24 Profile of  with Energy Storage</v>
      </c>
      <c r="C254" s="883"/>
      <c r="D254" s="883"/>
      <c r="E254" s="883"/>
      <c r="F254" s="883"/>
      <c r="G254" s="883"/>
      <c r="H254" s="883"/>
      <c r="I254" s="883"/>
      <c r="J254" s="883"/>
      <c r="K254" s="883"/>
      <c r="L254" s="883"/>
      <c r="M254" s="883"/>
      <c r="N254" s="883"/>
      <c r="O254" s="883"/>
      <c r="P254" s="883"/>
      <c r="Q254" s="884"/>
    </row>
    <row r="255" spans="2:17" ht="15.75" x14ac:dyDescent="0.25">
      <c r="B255" s="336"/>
      <c r="C255" s="41" t="s">
        <v>127</v>
      </c>
      <c r="D255" s="337"/>
      <c r="E255" s="895" t="str">
        <f>IF(ProjName="","",ProjName)</f>
        <v/>
      </c>
      <c r="F255" s="895"/>
      <c r="G255" s="895"/>
      <c r="H255" s="895"/>
      <c r="I255" s="896"/>
      <c r="J255" s="896"/>
      <c r="K255" s="42"/>
      <c r="L255" s="43" t="s">
        <v>55</v>
      </c>
      <c r="M255" s="897" t="s">
        <v>180</v>
      </c>
      <c r="N255" s="897"/>
      <c r="O255" s="42"/>
      <c r="P255" s="42"/>
      <c r="Q255" s="338"/>
    </row>
    <row r="256" spans="2:17" ht="6.75" customHeight="1" x14ac:dyDescent="0.25">
      <c r="B256" s="336"/>
      <c r="C256" s="44"/>
      <c r="D256" s="45"/>
      <c r="E256" s="45"/>
      <c r="F256" s="45"/>
      <c r="G256" s="45"/>
      <c r="H256" s="45"/>
      <c r="I256" s="45"/>
      <c r="J256" s="42"/>
      <c r="K256" s="45"/>
      <c r="L256" s="44"/>
      <c r="M256" s="45"/>
      <c r="N256" s="45"/>
      <c r="O256" s="45"/>
      <c r="P256" s="45"/>
      <c r="Q256" s="338"/>
    </row>
    <row r="257" spans="2:17" ht="15.75" x14ac:dyDescent="0.25">
      <c r="B257" s="58"/>
      <c r="C257" s="889" t="s">
        <v>134</v>
      </c>
      <c r="D257" s="889"/>
      <c r="E257" s="889"/>
      <c r="F257" s="889"/>
      <c r="G257" s="889"/>
      <c r="H257" s="889"/>
      <c r="I257" s="889"/>
      <c r="J257" s="889"/>
      <c r="K257" s="889"/>
      <c r="L257" s="889"/>
      <c r="M257" s="889"/>
      <c r="N257" s="889"/>
      <c r="O257" s="889"/>
      <c r="P257" s="889"/>
      <c r="Q257" s="59"/>
    </row>
    <row r="258" spans="2:17" ht="15.75" x14ac:dyDescent="0.25">
      <c r="B258" s="776" t="s">
        <v>135</v>
      </c>
      <c r="C258" s="883"/>
      <c r="D258" s="883"/>
      <c r="E258" s="883"/>
      <c r="F258" s="883"/>
      <c r="G258" s="883"/>
      <c r="H258" s="883"/>
      <c r="I258" s="883"/>
      <c r="J258" s="883"/>
      <c r="K258" s="883"/>
      <c r="L258" s="883"/>
      <c r="M258" s="883"/>
      <c r="N258" s="883"/>
      <c r="O258" s="883"/>
      <c r="P258" s="883"/>
      <c r="Q258" s="884"/>
    </row>
    <row r="259" spans="2:17" ht="6" customHeight="1" x14ac:dyDescent="0.25">
      <c r="B259" s="46"/>
      <c r="C259" s="6"/>
      <c r="D259" s="6"/>
      <c r="E259" s="6"/>
      <c r="F259" s="6"/>
      <c r="G259" s="6"/>
      <c r="H259" s="6"/>
      <c r="I259" s="6"/>
      <c r="J259" s="6"/>
      <c r="K259" s="6"/>
      <c r="L259" s="6"/>
      <c r="M259" s="6"/>
      <c r="N259" s="6"/>
      <c r="O259" s="6"/>
      <c r="P259" s="6"/>
      <c r="Q259" s="47"/>
    </row>
    <row r="260" spans="2:17" ht="15.75" x14ac:dyDescent="0.25">
      <c r="B260" s="46"/>
      <c r="C260" s="48" t="s">
        <v>57</v>
      </c>
      <c r="D260" s="178" t="s">
        <v>58</v>
      </c>
      <c r="E260" s="178" t="s">
        <v>59</v>
      </c>
      <c r="F260" s="178" t="s">
        <v>60</v>
      </c>
      <c r="G260" s="178" t="s">
        <v>61</v>
      </c>
      <c r="H260" s="178" t="s">
        <v>36</v>
      </c>
      <c r="I260" s="178" t="s">
        <v>62</v>
      </c>
      <c r="J260" s="178" t="s">
        <v>63</v>
      </c>
      <c r="K260" s="178" t="s">
        <v>64</v>
      </c>
      <c r="L260" s="178" t="s">
        <v>65</v>
      </c>
      <c r="M260" s="178" t="s">
        <v>66</v>
      </c>
      <c r="N260" s="178" t="s">
        <v>67</v>
      </c>
      <c r="O260" s="178" t="s">
        <v>68</v>
      </c>
      <c r="P260" s="6"/>
      <c r="Q260" s="47"/>
    </row>
    <row r="261" spans="2:17" ht="15.75" x14ac:dyDescent="0.25">
      <c r="B261" s="46"/>
      <c r="C261" s="174">
        <v>1</v>
      </c>
      <c r="D261" s="189">
        <f t="shared" ref="D261:O276" si="22">IF(StorIncl="Yes",D46-D11,0)</f>
        <v>0</v>
      </c>
      <c r="E261" s="189">
        <f t="shared" si="22"/>
        <v>0</v>
      </c>
      <c r="F261" s="189">
        <f t="shared" si="22"/>
        <v>0</v>
      </c>
      <c r="G261" s="189">
        <f t="shared" si="22"/>
        <v>0</v>
      </c>
      <c r="H261" s="189">
        <f t="shared" si="22"/>
        <v>0</v>
      </c>
      <c r="I261" s="189">
        <f t="shared" si="22"/>
        <v>0</v>
      </c>
      <c r="J261" s="189">
        <f t="shared" si="22"/>
        <v>0</v>
      </c>
      <c r="K261" s="189">
        <f t="shared" si="22"/>
        <v>0</v>
      </c>
      <c r="L261" s="189">
        <f t="shared" si="22"/>
        <v>0</v>
      </c>
      <c r="M261" s="189">
        <f t="shared" si="22"/>
        <v>0</v>
      </c>
      <c r="N261" s="189">
        <f t="shared" si="22"/>
        <v>0</v>
      </c>
      <c r="O261" s="189">
        <f t="shared" si="22"/>
        <v>0</v>
      </c>
      <c r="P261" s="6"/>
      <c r="Q261" s="47"/>
    </row>
    <row r="262" spans="2:17" ht="15.75" x14ac:dyDescent="0.25">
      <c r="B262" s="46"/>
      <c r="C262" s="174">
        <v>2</v>
      </c>
      <c r="D262" s="190">
        <f t="shared" si="22"/>
        <v>0</v>
      </c>
      <c r="E262" s="190">
        <f t="shared" si="22"/>
        <v>0</v>
      </c>
      <c r="F262" s="190">
        <f t="shared" si="22"/>
        <v>0</v>
      </c>
      <c r="G262" s="190">
        <f t="shared" si="22"/>
        <v>0</v>
      </c>
      <c r="H262" s="190">
        <f t="shared" si="22"/>
        <v>0</v>
      </c>
      <c r="I262" s="190">
        <f t="shared" si="22"/>
        <v>0</v>
      </c>
      <c r="J262" s="190">
        <f t="shared" si="22"/>
        <v>0</v>
      </c>
      <c r="K262" s="190">
        <f t="shared" si="22"/>
        <v>0</v>
      </c>
      <c r="L262" s="190">
        <f t="shared" si="22"/>
        <v>0</v>
      </c>
      <c r="M262" s="190">
        <f t="shared" si="22"/>
        <v>0</v>
      </c>
      <c r="N262" s="190">
        <f t="shared" si="22"/>
        <v>0</v>
      </c>
      <c r="O262" s="190">
        <f t="shared" si="22"/>
        <v>0</v>
      </c>
      <c r="P262" s="6"/>
      <c r="Q262" s="47"/>
    </row>
    <row r="263" spans="2:17" ht="15.75" x14ac:dyDescent="0.25">
      <c r="B263" s="46"/>
      <c r="C263" s="174">
        <v>3</v>
      </c>
      <c r="D263" s="190">
        <f t="shared" si="22"/>
        <v>0</v>
      </c>
      <c r="E263" s="190">
        <f t="shared" si="22"/>
        <v>0</v>
      </c>
      <c r="F263" s="190">
        <f t="shared" si="22"/>
        <v>0</v>
      </c>
      <c r="G263" s="190">
        <f t="shared" si="22"/>
        <v>0</v>
      </c>
      <c r="H263" s="190">
        <f t="shared" si="22"/>
        <v>0</v>
      </c>
      <c r="I263" s="190">
        <f t="shared" si="22"/>
        <v>0</v>
      </c>
      <c r="J263" s="190">
        <f t="shared" si="22"/>
        <v>0</v>
      </c>
      <c r="K263" s="190">
        <f t="shared" si="22"/>
        <v>0</v>
      </c>
      <c r="L263" s="190">
        <f t="shared" si="22"/>
        <v>0</v>
      </c>
      <c r="M263" s="190">
        <f t="shared" si="22"/>
        <v>0</v>
      </c>
      <c r="N263" s="190">
        <f t="shared" si="22"/>
        <v>0</v>
      </c>
      <c r="O263" s="190">
        <f t="shared" si="22"/>
        <v>0</v>
      </c>
      <c r="P263" s="6"/>
      <c r="Q263" s="47"/>
    </row>
    <row r="264" spans="2:17" ht="15.75" x14ac:dyDescent="0.25">
      <c r="B264" s="46"/>
      <c r="C264" s="174">
        <v>4</v>
      </c>
      <c r="D264" s="190">
        <f t="shared" si="22"/>
        <v>0</v>
      </c>
      <c r="E264" s="190">
        <f t="shared" si="22"/>
        <v>0</v>
      </c>
      <c r="F264" s="190">
        <f t="shared" si="22"/>
        <v>0</v>
      </c>
      <c r="G264" s="190">
        <f t="shared" si="22"/>
        <v>0</v>
      </c>
      <c r="H264" s="190">
        <f t="shared" si="22"/>
        <v>0</v>
      </c>
      <c r="I264" s="190">
        <f t="shared" si="22"/>
        <v>0</v>
      </c>
      <c r="J264" s="190">
        <f t="shared" si="22"/>
        <v>0</v>
      </c>
      <c r="K264" s="190">
        <f t="shared" si="22"/>
        <v>0</v>
      </c>
      <c r="L264" s="190">
        <f t="shared" si="22"/>
        <v>0</v>
      </c>
      <c r="M264" s="190">
        <f t="shared" si="22"/>
        <v>0</v>
      </c>
      <c r="N264" s="190">
        <f t="shared" si="22"/>
        <v>0</v>
      </c>
      <c r="O264" s="190">
        <f t="shared" si="22"/>
        <v>0</v>
      </c>
      <c r="P264" s="6"/>
      <c r="Q264" s="47"/>
    </row>
    <row r="265" spans="2:17" ht="15.75" x14ac:dyDescent="0.25">
      <c r="B265" s="46"/>
      <c r="C265" s="174">
        <v>5</v>
      </c>
      <c r="D265" s="190">
        <f t="shared" si="22"/>
        <v>0</v>
      </c>
      <c r="E265" s="190">
        <f t="shared" si="22"/>
        <v>0</v>
      </c>
      <c r="F265" s="190">
        <f t="shared" si="22"/>
        <v>0</v>
      </c>
      <c r="G265" s="190">
        <f t="shared" si="22"/>
        <v>0</v>
      </c>
      <c r="H265" s="190">
        <f t="shared" si="22"/>
        <v>0</v>
      </c>
      <c r="I265" s="190">
        <f t="shared" si="22"/>
        <v>0</v>
      </c>
      <c r="J265" s="190">
        <f t="shared" si="22"/>
        <v>0</v>
      </c>
      <c r="K265" s="190">
        <f t="shared" si="22"/>
        <v>0</v>
      </c>
      <c r="L265" s="190">
        <f t="shared" si="22"/>
        <v>0</v>
      </c>
      <c r="M265" s="190">
        <f t="shared" si="22"/>
        <v>0</v>
      </c>
      <c r="N265" s="190">
        <f t="shared" si="22"/>
        <v>0</v>
      </c>
      <c r="O265" s="190">
        <f t="shared" si="22"/>
        <v>0</v>
      </c>
      <c r="P265" s="6"/>
      <c r="Q265" s="47"/>
    </row>
    <row r="266" spans="2:17" ht="15.75" x14ac:dyDescent="0.25">
      <c r="B266" s="46"/>
      <c r="C266" s="174">
        <v>6</v>
      </c>
      <c r="D266" s="190">
        <f t="shared" si="22"/>
        <v>0</v>
      </c>
      <c r="E266" s="190">
        <f t="shared" si="22"/>
        <v>0</v>
      </c>
      <c r="F266" s="190">
        <f t="shared" si="22"/>
        <v>0</v>
      </c>
      <c r="G266" s="190">
        <f t="shared" si="22"/>
        <v>0</v>
      </c>
      <c r="H266" s="190">
        <f t="shared" si="22"/>
        <v>0</v>
      </c>
      <c r="I266" s="190">
        <f t="shared" si="22"/>
        <v>0</v>
      </c>
      <c r="J266" s="190">
        <f t="shared" si="22"/>
        <v>0</v>
      </c>
      <c r="K266" s="190">
        <f t="shared" si="22"/>
        <v>0</v>
      </c>
      <c r="L266" s="190">
        <f t="shared" si="22"/>
        <v>0</v>
      </c>
      <c r="M266" s="190">
        <f t="shared" si="22"/>
        <v>0</v>
      </c>
      <c r="N266" s="190">
        <f t="shared" si="22"/>
        <v>0</v>
      </c>
      <c r="O266" s="190">
        <f t="shared" si="22"/>
        <v>0</v>
      </c>
      <c r="P266" s="6"/>
      <c r="Q266" s="47"/>
    </row>
    <row r="267" spans="2:17" ht="15.75" x14ac:dyDescent="0.25">
      <c r="B267" s="46"/>
      <c r="C267" s="174">
        <v>7</v>
      </c>
      <c r="D267" s="190">
        <f t="shared" si="22"/>
        <v>0</v>
      </c>
      <c r="E267" s="190">
        <f t="shared" si="22"/>
        <v>0</v>
      </c>
      <c r="F267" s="190">
        <f t="shared" si="22"/>
        <v>0</v>
      </c>
      <c r="G267" s="190">
        <f t="shared" si="22"/>
        <v>0</v>
      </c>
      <c r="H267" s="190">
        <f t="shared" si="22"/>
        <v>0</v>
      </c>
      <c r="I267" s="190">
        <f t="shared" si="22"/>
        <v>0</v>
      </c>
      <c r="J267" s="190">
        <f t="shared" si="22"/>
        <v>0</v>
      </c>
      <c r="K267" s="190">
        <f t="shared" si="22"/>
        <v>0</v>
      </c>
      <c r="L267" s="190">
        <f t="shared" si="22"/>
        <v>0</v>
      </c>
      <c r="M267" s="190">
        <f t="shared" si="22"/>
        <v>0</v>
      </c>
      <c r="N267" s="190">
        <f t="shared" si="22"/>
        <v>0</v>
      </c>
      <c r="O267" s="190">
        <f t="shared" si="22"/>
        <v>0</v>
      </c>
      <c r="P267" s="6"/>
      <c r="Q267" s="47"/>
    </row>
    <row r="268" spans="2:17" ht="15.75" x14ac:dyDescent="0.25">
      <c r="B268" s="46"/>
      <c r="C268" s="175">
        <v>8</v>
      </c>
      <c r="D268" s="190">
        <f t="shared" si="22"/>
        <v>0</v>
      </c>
      <c r="E268" s="190">
        <f t="shared" si="22"/>
        <v>0</v>
      </c>
      <c r="F268" s="190">
        <f t="shared" si="22"/>
        <v>0</v>
      </c>
      <c r="G268" s="190">
        <f t="shared" si="22"/>
        <v>0</v>
      </c>
      <c r="H268" s="190">
        <f t="shared" si="22"/>
        <v>0</v>
      </c>
      <c r="I268" s="190">
        <f t="shared" si="22"/>
        <v>0</v>
      </c>
      <c r="J268" s="190">
        <f t="shared" si="22"/>
        <v>0</v>
      </c>
      <c r="K268" s="190">
        <f t="shared" si="22"/>
        <v>0</v>
      </c>
      <c r="L268" s="190">
        <f t="shared" si="22"/>
        <v>0</v>
      </c>
      <c r="M268" s="190">
        <f t="shared" si="22"/>
        <v>0</v>
      </c>
      <c r="N268" s="190">
        <f t="shared" si="22"/>
        <v>0</v>
      </c>
      <c r="O268" s="190">
        <f t="shared" si="22"/>
        <v>0</v>
      </c>
      <c r="P268" s="6"/>
      <c r="Q268" s="47"/>
    </row>
    <row r="269" spans="2:17" ht="15.75" x14ac:dyDescent="0.25">
      <c r="B269" s="46"/>
      <c r="C269" s="175">
        <v>9</v>
      </c>
      <c r="D269" s="190">
        <f t="shared" si="22"/>
        <v>0</v>
      </c>
      <c r="E269" s="190">
        <f t="shared" si="22"/>
        <v>0</v>
      </c>
      <c r="F269" s="190">
        <f t="shared" si="22"/>
        <v>0</v>
      </c>
      <c r="G269" s="190">
        <f t="shared" si="22"/>
        <v>0</v>
      </c>
      <c r="H269" s="190">
        <f t="shared" si="22"/>
        <v>0</v>
      </c>
      <c r="I269" s="190">
        <f t="shared" si="22"/>
        <v>0</v>
      </c>
      <c r="J269" s="190">
        <f t="shared" si="22"/>
        <v>0</v>
      </c>
      <c r="K269" s="190">
        <f t="shared" si="22"/>
        <v>0</v>
      </c>
      <c r="L269" s="190">
        <f t="shared" si="22"/>
        <v>0</v>
      </c>
      <c r="M269" s="190">
        <f t="shared" si="22"/>
        <v>0</v>
      </c>
      <c r="N269" s="190">
        <f t="shared" si="22"/>
        <v>0</v>
      </c>
      <c r="O269" s="190">
        <f t="shared" si="22"/>
        <v>0</v>
      </c>
      <c r="P269" s="6"/>
      <c r="Q269" s="47"/>
    </row>
    <row r="270" spans="2:17" ht="15.75" x14ac:dyDescent="0.25">
      <c r="B270" s="46"/>
      <c r="C270" s="175">
        <v>10</v>
      </c>
      <c r="D270" s="190">
        <f t="shared" si="22"/>
        <v>0</v>
      </c>
      <c r="E270" s="190">
        <f t="shared" si="22"/>
        <v>0</v>
      </c>
      <c r="F270" s="190">
        <f t="shared" si="22"/>
        <v>0</v>
      </c>
      <c r="G270" s="190">
        <f t="shared" si="22"/>
        <v>0</v>
      </c>
      <c r="H270" s="190">
        <f t="shared" si="22"/>
        <v>0</v>
      </c>
      <c r="I270" s="190">
        <f t="shared" si="22"/>
        <v>0</v>
      </c>
      <c r="J270" s="190">
        <f t="shared" si="22"/>
        <v>0</v>
      </c>
      <c r="K270" s="190">
        <f t="shared" si="22"/>
        <v>0</v>
      </c>
      <c r="L270" s="190">
        <f t="shared" si="22"/>
        <v>0</v>
      </c>
      <c r="M270" s="190">
        <f t="shared" si="22"/>
        <v>0</v>
      </c>
      <c r="N270" s="190">
        <f t="shared" si="22"/>
        <v>0</v>
      </c>
      <c r="O270" s="190">
        <f t="shared" si="22"/>
        <v>0</v>
      </c>
      <c r="P270" s="6"/>
      <c r="Q270" s="47"/>
    </row>
    <row r="271" spans="2:17" ht="15.75" x14ac:dyDescent="0.25">
      <c r="B271" s="46"/>
      <c r="C271" s="175">
        <v>11</v>
      </c>
      <c r="D271" s="190">
        <f t="shared" si="22"/>
        <v>0</v>
      </c>
      <c r="E271" s="190">
        <f t="shared" si="22"/>
        <v>0</v>
      </c>
      <c r="F271" s="190">
        <f t="shared" si="22"/>
        <v>0</v>
      </c>
      <c r="G271" s="190">
        <f t="shared" si="22"/>
        <v>0</v>
      </c>
      <c r="H271" s="190">
        <f t="shared" si="22"/>
        <v>0</v>
      </c>
      <c r="I271" s="190">
        <f t="shared" si="22"/>
        <v>0</v>
      </c>
      <c r="J271" s="190">
        <f t="shared" si="22"/>
        <v>0</v>
      </c>
      <c r="K271" s="190">
        <f t="shared" si="22"/>
        <v>0</v>
      </c>
      <c r="L271" s="190">
        <f t="shared" si="22"/>
        <v>0</v>
      </c>
      <c r="M271" s="190">
        <f t="shared" si="22"/>
        <v>0</v>
      </c>
      <c r="N271" s="190">
        <f t="shared" si="22"/>
        <v>0</v>
      </c>
      <c r="O271" s="190">
        <f t="shared" si="22"/>
        <v>0</v>
      </c>
      <c r="P271" s="6"/>
      <c r="Q271" s="47"/>
    </row>
    <row r="272" spans="2:17" ht="15.75" x14ac:dyDescent="0.25">
      <c r="B272" s="46"/>
      <c r="C272" s="175">
        <v>12</v>
      </c>
      <c r="D272" s="190">
        <f t="shared" si="22"/>
        <v>0</v>
      </c>
      <c r="E272" s="190">
        <f t="shared" si="22"/>
        <v>0</v>
      </c>
      <c r="F272" s="190">
        <f t="shared" si="22"/>
        <v>0</v>
      </c>
      <c r="G272" s="190">
        <f t="shared" si="22"/>
        <v>0</v>
      </c>
      <c r="H272" s="190">
        <f t="shared" si="22"/>
        <v>0</v>
      </c>
      <c r="I272" s="190">
        <f t="shared" si="22"/>
        <v>0</v>
      </c>
      <c r="J272" s="190">
        <f t="shared" si="22"/>
        <v>0</v>
      </c>
      <c r="K272" s="190">
        <f t="shared" si="22"/>
        <v>0</v>
      </c>
      <c r="L272" s="190">
        <f t="shared" si="22"/>
        <v>0</v>
      </c>
      <c r="M272" s="190">
        <f t="shared" si="22"/>
        <v>0</v>
      </c>
      <c r="N272" s="190">
        <f t="shared" si="22"/>
        <v>0</v>
      </c>
      <c r="O272" s="190">
        <f t="shared" si="22"/>
        <v>0</v>
      </c>
      <c r="P272" s="6"/>
      <c r="Q272" s="47"/>
    </row>
    <row r="273" spans="2:17" ht="15.75" x14ac:dyDescent="0.25">
      <c r="B273" s="46"/>
      <c r="C273" s="175">
        <v>13</v>
      </c>
      <c r="D273" s="190">
        <f t="shared" si="22"/>
        <v>0</v>
      </c>
      <c r="E273" s="190">
        <f t="shared" si="22"/>
        <v>0</v>
      </c>
      <c r="F273" s="190">
        <f t="shared" si="22"/>
        <v>0</v>
      </c>
      <c r="G273" s="190">
        <f t="shared" si="22"/>
        <v>0</v>
      </c>
      <c r="H273" s="190">
        <f t="shared" si="22"/>
        <v>0</v>
      </c>
      <c r="I273" s="190">
        <f t="shared" si="22"/>
        <v>0</v>
      </c>
      <c r="J273" s="190">
        <f t="shared" si="22"/>
        <v>0</v>
      </c>
      <c r="K273" s="190">
        <f t="shared" si="22"/>
        <v>0</v>
      </c>
      <c r="L273" s="190">
        <f t="shared" si="22"/>
        <v>0</v>
      </c>
      <c r="M273" s="190">
        <f t="shared" si="22"/>
        <v>0</v>
      </c>
      <c r="N273" s="190">
        <f t="shared" si="22"/>
        <v>0</v>
      </c>
      <c r="O273" s="190">
        <f t="shared" si="22"/>
        <v>0</v>
      </c>
      <c r="P273" s="6"/>
      <c r="Q273" s="47"/>
    </row>
    <row r="274" spans="2:17" ht="15.75" x14ac:dyDescent="0.25">
      <c r="B274" s="46"/>
      <c r="C274" s="175">
        <v>14</v>
      </c>
      <c r="D274" s="190">
        <f t="shared" si="22"/>
        <v>0</v>
      </c>
      <c r="E274" s="190">
        <f t="shared" si="22"/>
        <v>0</v>
      </c>
      <c r="F274" s="190">
        <f t="shared" si="22"/>
        <v>0</v>
      </c>
      <c r="G274" s="190">
        <f t="shared" si="22"/>
        <v>0</v>
      </c>
      <c r="H274" s="190">
        <f t="shared" si="22"/>
        <v>0</v>
      </c>
      <c r="I274" s="190">
        <f t="shared" si="22"/>
        <v>0</v>
      </c>
      <c r="J274" s="190">
        <f t="shared" si="22"/>
        <v>0</v>
      </c>
      <c r="K274" s="190">
        <f t="shared" si="22"/>
        <v>0</v>
      </c>
      <c r="L274" s="190">
        <f t="shared" si="22"/>
        <v>0</v>
      </c>
      <c r="M274" s="190">
        <f t="shared" si="22"/>
        <v>0</v>
      </c>
      <c r="N274" s="190">
        <f t="shared" si="22"/>
        <v>0</v>
      </c>
      <c r="O274" s="190">
        <f t="shared" si="22"/>
        <v>0</v>
      </c>
      <c r="P274" s="6"/>
      <c r="Q274" s="47"/>
    </row>
    <row r="275" spans="2:17" ht="15.75" x14ac:dyDescent="0.25">
      <c r="B275" s="46"/>
      <c r="C275" s="176">
        <v>15</v>
      </c>
      <c r="D275" s="190">
        <f t="shared" si="22"/>
        <v>0</v>
      </c>
      <c r="E275" s="190">
        <f t="shared" si="22"/>
        <v>0</v>
      </c>
      <c r="F275" s="190">
        <f t="shared" si="22"/>
        <v>0</v>
      </c>
      <c r="G275" s="190">
        <f t="shared" si="22"/>
        <v>0</v>
      </c>
      <c r="H275" s="190">
        <f t="shared" si="22"/>
        <v>0</v>
      </c>
      <c r="I275" s="190">
        <f t="shared" si="22"/>
        <v>0</v>
      </c>
      <c r="J275" s="190">
        <f t="shared" si="22"/>
        <v>0</v>
      </c>
      <c r="K275" s="190">
        <f t="shared" si="22"/>
        <v>0</v>
      </c>
      <c r="L275" s="190">
        <f t="shared" si="22"/>
        <v>0</v>
      </c>
      <c r="M275" s="190">
        <f t="shared" si="22"/>
        <v>0</v>
      </c>
      <c r="N275" s="190">
        <f t="shared" si="22"/>
        <v>0</v>
      </c>
      <c r="O275" s="190">
        <f t="shared" si="22"/>
        <v>0</v>
      </c>
      <c r="P275" s="6"/>
      <c r="Q275" s="47"/>
    </row>
    <row r="276" spans="2:17" ht="15.75" x14ac:dyDescent="0.25">
      <c r="B276" s="46"/>
      <c r="C276" s="176">
        <v>16</v>
      </c>
      <c r="D276" s="190">
        <f t="shared" si="22"/>
        <v>0</v>
      </c>
      <c r="E276" s="190">
        <f t="shared" si="22"/>
        <v>0</v>
      </c>
      <c r="F276" s="190">
        <f t="shared" si="22"/>
        <v>0</v>
      </c>
      <c r="G276" s="190">
        <f t="shared" si="22"/>
        <v>0</v>
      </c>
      <c r="H276" s="190">
        <f t="shared" si="22"/>
        <v>0</v>
      </c>
      <c r="I276" s="190">
        <f t="shared" si="22"/>
        <v>0</v>
      </c>
      <c r="J276" s="190">
        <f t="shared" si="22"/>
        <v>0</v>
      </c>
      <c r="K276" s="190">
        <f t="shared" si="22"/>
        <v>0</v>
      </c>
      <c r="L276" s="190">
        <f t="shared" si="22"/>
        <v>0</v>
      </c>
      <c r="M276" s="190">
        <f t="shared" si="22"/>
        <v>0</v>
      </c>
      <c r="N276" s="190">
        <f t="shared" si="22"/>
        <v>0</v>
      </c>
      <c r="O276" s="190">
        <f t="shared" si="22"/>
        <v>0</v>
      </c>
      <c r="P276" s="6"/>
      <c r="Q276" s="47"/>
    </row>
    <row r="277" spans="2:17" ht="15.75" x14ac:dyDescent="0.25">
      <c r="B277" s="46"/>
      <c r="C277" s="176">
        <v>17</v>
      </c>
      <c r="D277" s="190">
        <f t="shared" ref="D277:O284" si="23">IF(StorIncl="Yes",D62-D27,0)</f>
        <v>0</v>
      </c>
      <c r="E277" s="190">
        <f t="shared" si="23"/>
        <v>0</v>
      </c>
      <c r="F277" s="190">
        <f t="shared" si="23"/>
        <v>0</v>
      </c>
      <c r="G277" s="190">
        <f t="shared" si="23"/>
        <v>0</v>
      </c>
      <c r="H277" s="190">
        <f t="shared" si="23"/>
        <v>0</v>
      </c>
      <c r="I277" s="190">
        <f t="shared" si="23"/>
        <v>0</v>
      </c>
      <c r="J277" s="190">
        <f t="shared" si="23"/>
        <v>0</v>
      </c>
      <c r="K277" s="190">
        <f t="shared" si="23"/>
        <v>0</v>
      </c>
      <c r="L277" s="190">
        <f t="shared" si="23"/>
        <v>0</v>
      </c>
      <c r="M277" s="190">
        <f t="shared" si="23"/>
        <v>0</v>
      </c>
      <c r="N277" s="190">
        <f t="shared" si="23"/>
        <v>0</v>
      </c>
      <c r="O277" s="190">
        <f t="shared" si="23"/>
        <v>0</v>
      </c>
      <c r="P277" s="6"/>
      <c r="Q277" s="47"/>
    </row>
    <row r="278" spans="2:17" ht="15.75" x14ac:dyDescent="0.25">
      <c r="B278" s="46"/>
      <c r="C278" s="176">
        <v>18</v>
      </c>
      <c r="D278" s="190">
        <f t="shared" si="23"/>
        <v>0</v>
      </c>
      <c r="E278" s="190">
        <f t="shared" si="23"/>
        <v>0</v>
      </c>
      <c r="F278" s="190">
        <f t="shared" si="23"/>
        <v>0</v>
      </c>
      <c r="G278" s="190">
        <f t="shared" si="23"/>
        <v>0</v>
      </c>
      <c r="H278" s="190">
        <f t="shared" si="23"/>
        <v>0</v>
      </c>
      <c r="I278" s="190">
        <f t="shared" si="23"/>
        <v>0</v>
      </c>
      <c r="J278" s="190">
        <f t="shared" si="23"/>
        <v>0</v>
      </c>
      <c r="K278" s="190">
        <f t="shared" si="23"/>
        <v>0</v>
      </c>
      <c r="L278" s="190">
        <f t="shared" si="23"/>
        <v>0</v>
      </c>
      <c r="M278" s="190">
        <f t="shared" si="23"/>
        <v>0</v>
      </c>
      <c r="N278" s="190">
        <f t="shared" si="23"/>
        <v>0</v>
      </c>
      <c r="O278" s="190">
        <f t="shared" si="23"/>
        <v>0</v>
      </c>
      <c r="P278" s="6"/>
      <c r="Q278" s="47"/>
    </row>
    <row r="279" spans="2:17" ht="15.75" x14ac:dyDescent="0.25">
      <c r="B279" s="46"/>
      <c r="C279" s="176">
        <v>19</v>
      </c>
      <c r="D279" s="190">
        <f t="shared" si="23"/>
        <v>0</v>
      </c>
      <c r="E279" s="190">
        <f t="shared" si="23"/>
        <v>0</v>
      </c>
      <c r="F279" s="190">
        <f t="shared" si="23"/>
        <v>0</v>
      </c>
      <c r="G279" s="190">
        <f t="shared" si="23"/>
        <v>0</v>
      </c>
      <c r="H279" s="190">
        <f t="shared" si="23"/>
        <v>0</v>
      </c>
      <c r="I279" s="190">
        <f t="shared" si="23"/>
        <v>0</v>
      </c>
      <c r="J279" s="190">
        <f t="shared" si="23"/>
        <v>0</v>
      </c>
      <c r="K279" s="190">
        <f t="shared" si="23"/>
        <v>0</v>
      </c>
      <c r="L279" s="190">
        <f t="shared" si="23"/>
        <v>0</v>
      </c>
      <c r="M279" s="190">
        <f t="shared" si="23"/>
        <v>0</v>
      </c>
      <c r="N279" s="190">
        <f t="shared" si="23"/>
        <v>0</v>
      </c>
      <c r="O279" s="190">
        <f t="shared" si="23"/>
        <v>0</v>
      </c>
      <c r="P279" s="6"/>
      <c r="Q279" s="47"/>
    </row>
    <row r="280" spans="2:17" ht="15.75" x14ac:dyDescent="0.25">
      <c r="B280" s="46"/>
      <c r="C280" s="176">
        <v>20</v>
      </c>
      <c r="D280" s="190">
        <f t="shared" si="23"/>
        <v>0</v>
      </c>
      <c r="E280" s="190">
        <f t="shared" si="23"/>
        <v>0</v>
      </c>
      <c r="F280" s="190">
        <f t="shared" si="23"/>
        <v>0</v>
      </c>
      <c r="G280" s="190">
        <f t="shared" si="23"/>
        <v>0</v>
      </c>
      <c r="H280" s="190">
        <f t="shared" si="23"/>
        <v>0</v>
      </c>
      <c r="I280" s="190">
        <f t="shared" si="23"/>
        <v>0</v>
      </c>
      <c r="J280" s="190">
        <f t="shared" si="23"/>
        <v>0</v>
      </c>
      <c r="K280" s="190">
        <f t="shared" si="23"/>
        <v>0</v>
      </c>
      <c r="L280" s="190">
        <f t="shared" si="23"/>
        <v>0</v>
      </c>
      <c r="M280" s="190">
        <f t="shared" si="23"/>
        <v>0</v>
      </c>
      <c r="N280" s="190">
        <f t="shared" si="23"/>
        <v>0</v>
      </c>
      <c r="O280" s="190">
        <f t="shared" si="23"/>
        <v>0</v>
      </c>
      <c r="P280" s="6"/>
      <c r="Q280" s="47"/>
    </row>
    <row r="281" spans="2:17" ht="15.75" x14ac:dyDescent="0.25">
      <c r="B281" s="46"/>
      <c r="C281" s="176">
        <v>21</v>
      </c>
      <c r="D281" s="190">
        <f t="shared" si="23"/>
        <v>0</v>
      </c>
      <c r="E281" s="190">
        <f t="shared" si="23"/>
        <v>0</v>
      </c>
      <c r="F281" s="190">
        <f t="shared" si="23"/>
        <v>0</v>
      </c>
      <c r="G281" s="190">
        <f t="shared" si="23"/>
        <v>0</v>
      </c>
      <c r="H281" s="190">
        <f t="shared" si="23"/>
        <v>0</v>
      </c>
      <c r="I281" s="190">
        <f t="shared" si="23"/>
        <v>0</v>
      </c>
      <c r="J281" s="190">
        <f t="shared" si="23"/>
        <v>0</v>
      </c>
      <c r="K281" s="190">
        <f t="shared" si="23"/>
        <v>0</v>
      </c>
      <c r="L281" s="190">
        <f t="shared" si="23"/>
        <v>0</v>
      </c>
      <c r="M281" s="190">
        <f t="shared" si="23"/>
        <v>0</v>
      </c>
      <c r="N281" s="190">
        <f t="shared" si="23"/>
        <v>0</v>
      </c>
      <c r="O281" s="190">
        <f t="shared" si="23"/>
        <v>0</v>
      </c>
      <c r="P281" s="6"/>
      <c r="Q281" s="47"/>
    </row>
    <row r="282" spans="2:17" ht="15.75" x14ac:dyDescent="0.25">
      <c r="B282" s="46"/>
      <c r="C282" s="175">
        <v>22</v>
      </c>
      <c r="D282" s="190">
        <f t="shared" si="23"/>
        <v>0</v>
      </c>
      <c r="E282" s="190">
        <f t="shared" si="23"/>
        <v>0</v>
      </c>
      <c r="F282" s="190">
        <f t="shared" si="23"/>
        <v>0</v>
      </c>
      <c r="G282" s="190">
        <f t="shared" si="23"/>
        <v>0</v>
      </c>
      <c r="H282" s="190">
        <f t="shared" si="23"/>
        <v>0</v>
      </c>
      <c r="I282" s="190">
        <f t="shared" si="23"/>
        <v>0</v>
      </c>
      <c r="J282" s="190">
        <f t="shared" si="23"/>
        <v>0</v>
      </c>
      <c r="K282" s="190">
        <f t="shared" si="23"/>
        <v>0</v>
      </c>
      <c r="L282" s="190">
        <f t="shared" si="23"/>
        <v>0</v>
      </c>
      <c r="M282" s="190">
        <f t="shared" si="23"/>
        <v>0</v>
      </c>
      <c r="N282" s="190">
        <f t="shared" si="23"/>
        <v>0</v>
      </c>
      <c r="O282" s="190">
        <f t="shared" si="23"/>
        <v>0</v>
      </c>
      <c r="P282" s="6"/>
      <c r="Q282" s="47"/>
    </row>
    <row r="283" spans="2:17" ht="15.75" x14ac:dyDescent="0.25">
      <c r="B283" s="46"/>
      <c r="C283" s="175">
        <v>23</v>
      </c>
      <c r="D283" s="190">
        <f t="shared" si="23"/>
        <v>0</v>
      </c>
      <c r="E283" s="190">
        <f t="shared" si="23"/>
        <v>0</v>
      </c>
      <c r="F283" s="190">
        <f t="shared" si="23"/>
        <v>0</v>
      </c>
      <c r="G283" s="190">
        <f t="shared" si="23"/>
        <v>0</v>
      </c>
      <c r="H283" s="190">
        <f t="shared" si="23"/>
        <v>0</v>
      </c>
      <c r="I283" s="190">
        <f t="shared" si="23"/>
        <v>0</v>
      </c>
      <c r="J283" s="190">
        <f t="shared" si="23"/>
        <v>0</v>
      </c>
      <c r="K283" s="190">
        <f t="shared" si="23"/>
        <v>0</v>
      </c>
      <c r="L283" s="190">
        <f t="shared" si="23"/>
        <v>0</v>
      </c>
      <c r="M283" s="190">
        <f t="shared" si="23"/>
        <v>0</v>
      </c>
      <c r="N283" s="190">
        <f t="shared" si="23"/>
        <v>0</v>
      </c>
      <c r="O283" s="190">
        <f t="shared" si="23"/>
        <v>0</v>
      </c>
      <c r="P283" s="6"/>
      <c r="Q283" s="47"/>
    </row>
    <row r="284" spans="2:17" ht="15.75" x14ac:dyDescent="0.25">
      <c r="B284" s="46"/>
      <c r="C284" s="177">
        <v>24</v>
      </c>
      <c r="D284" s="191">
        <f t="shared" si="23"/>
        <v>0</v>
      </c>
      <c r="E284" s="191">
        <f t="shared" si="23"/>
        <v>0</v>
      </c>
      <c r="F284" s="191">
        <f t="shared" si="23"/>
        <v>0</v>
      </c>
      <c r="G284" s="191">
        <f t="shared" si="23"/>
        <v>0</v>
      </c>
      <c r="H284" s="191">
        <f t="shared" si="23"/>
        <v>0</v>
      </c>
      <c r="I284" s="191">
        <f t="shared" si="23"/>
        <v>0</v>
      </c>
      <c r="J284" s="191">
        <f t="shared" si="23"/>
        <v>0</v>
      </c>
      <c r="K284" s="191">
        <f t="shared" si="23"/>
        <v>0</v>
      </c>
      <c r="L284" s="191">
        <f t="shared" si="23"/>
        <v>0</v>
      </c>
      <c r="M284" s="191">
        <f t="shared" si="23"/>
        <v>0</v>
      </c>
      <c r="N284" s="191">
        <f t="shared" si="23"/>
        <v>0</v>
      </c>
      <c r="O284" s="191">
        <f t="shared" si="23"/>
        <v>0</v>
      </c>
      <c r="P284" s="6"/>
      <c r="Q284" s="47"/>
    </row>
    <row r="285" spans="2:17" ht="9" customHeight="1" x14ac:dyDescent="0.25">
      <c r="B285" s="46"/>
      <c r="C285" s="53"/>
      <c r="D285" s="222"/>
      <c r="E285" s="222"/>
      <c r="F285" s="222"/>
      <c r="G285" s="222"/>
      <c r="H285" s="222"/>
      <c r="I285" s="222"/>
      <c r="J285" s="222"/>
      <c r="K285" s="222"/>
      <c r="L285" s="222"/>
      <c r="M285" s="222"/>
      <c r="N285" s="222"/>
      <c r="O285" s="222"/>
      <c r="P285" s="6"/>
      <c r="Q285" s="47"/>
    </row>
    <row r="286" spans="2:17" ht="15.75" x14ac:dyDescent="0.25">
      <c r="B286" s="46"/>
      <c r="C286" s="224" t="s">
        <v>136</v>
      </c>
      <c r="D286" s="173">
        <f>SUMIF(D$261:D$284,"&lt;0",D$261:D$284)</f>
        <v>0</v>
      </c>
      <c r="E286" s="173">
        <f t="shared" ref="E286:O286" si="24">SUMIF(E$261:E$284,"&lt;0",E$261:E$284)</f>
        <v>0</v>
      </c>
      <c r="F286" s="173">
        <f t="shared" si="24"/>
        <v>0</v>
      </c>
      <c r="G286" s="173">
        <f t="shared" si="24"/>
        <v>0</v>
      </c>
      <c r="H286" s="173">
        <f t="shared" si="24"/>
        <v>0</v>
      </c>
      <c r="I286" s="173">
        <f t="shared" si="24"/>
        <v>0</v>
      </c>
      <c r="J286" s="173">
        <f t="shared" si="24"/>
        <v>0</v>
      </c>
      <c r="K286" s="173">
        <f t="shared" si="24"/>
        <v>0</v>
      </c>
      <c r="L286" s="173">
        <f t="shared" si="24"/>
        <v>0</v>
      </c>
      <c r="M286" s="173">
        <f t="shared" si="24"/>
        <v>0</v>
      </c>
      <c r="N286" s="173">
        <f t="shared" si="24"/>
        <v>0</v>
      </c>
      <c r="O286" s="173">
        <f t="shared" si="24"/>
        <v>0</v>
      </c>
      <c r="P286" s="6"/>
      <c r="Q286" s="47"/>
    </row>
    <row r="287" spans="2:17" ht="15.75" x14ac:dyDescent="0.25">
      <c r="B287" s="46"/>
      <c r="C287" s="224" t="s">
        <v>137</v>
      </c>
      <c r="D287" s="173">
        <f>SUMIF(D$261:D$284,"&gt;0",D$261:D$284)</f>
        <v>0</v>
      </c>
      <c r="E287" s="173">
        <f t="shared" ref="E287:O287" si="25">SUMIF(E$261:E$284,"&gt;0",E$261:E$284)</f>
        <v>0</v>
      </c>
      <c r="F287" s="173">
        <f t="shared" si="25"/>
        <v>0</v>
      </c>
      <c r="G287" s="173">
        <f t="shared" si="25"/>
        <v>0</v>
      </c>
      <c r="H287" s="173">
        <f t="shared" si="25"/>
        <v>0</v>
      </c>
      <c r="I287" s="173">
        <f t="shared" si="25"/>
        <v>0</v>
      </c>
      <c r="J287" s="173">
        <f t="shared" si="25"/>
        <v>0</v>
      </c>
      <c r="K287" s="173">
        <f t="shared" si="25"/>
        <v>0</v>
      </c>
      <c r="L287" s="173">
        <f t="shared" si="25"/>
        <v>0</v>
      </c>
      <c r="M287" s="173">
        <f t="shared" si="25"/>
        <v>0</v>
      </c>
      <c r="N287" s="173">
        <f t="shared" si="25"/>
        <v>0</v>
      </c>
      <c r="O287" s="173">
        <f t="shared" si="25"/>
        <v>0</v>
      </c>
      <c r="P287" s="6"/>
      <c r="Q287" s="47"/>
    </row>
    <row r="288" spans="2:17" ht="10.5" customHeight="1" thickBot="1" x14ac:dyDescent="0.3">
      <c r="B288" s="54"/>
      <c r="C288" s="55"/>
      <c r="D288" s="56"/>
      <c r="E288" s="56"/>
      <c r="F288" s="56"/>
      <c r="G288" s="56"/>
      <c r="H288" s="56"/>
      <c r="I288" s="56"/>
      <c r="J288" s="56"/>
      <c r="K288" s="56"/>
      <c r="L288" s="56"/>
      <c r="M288" s="56"/>
      <c r="N288" s="56"/>
      <c r="O288" s="56"/>
      <c r="P288" s="56"/>
      <c r="Q288" s="57"/>
    </row>
    <row r="289" spans="2:17" x14ac:dyDescent="0.25">
      <c r="B289" s="214" t="str">
        <f>"Version: " &amp; Version</f>
        <v>Version: 09/04/2018</v>
      </c>
      <c r="C289" s="40"/>
      <c r="D289" s="40"/>
      <c r="E289" s="40"/>
      <c r="F289" s="40"/>
      <c r="G289" s="40"/>
      <c r="H289" s="40"/>
      <c r="I289" s="40"/>
      <c r="J289" s="215"/>
      <c r="K289" s="215"/>
      <c r="L289" s="215"/>
      <c r="M289" s="215"/>
      <c r="N289" s="215"/>
      <c r="O289" s="215"/>
      <c r="P289" s="215"/>
      <c r="Q289" s="216"/>
    </row>
    <row r="290" spans="2:17" ht="15.75" x14ac:dyDescent="0.25">
      <c r="B290" s="776" t="s">
        <v>161</v>
      </c>
      <c r="C290" s="883"/>
      <c r="D290" s="883"/>
      <c r="E290" s="883"/>
      <c r="F290" s="883"/>
      <c r="G290" s="883"/>
      <c r="H290" s="883"/>
      <c r="I290" s="883"/>
      <c r="J290" s="883"/>
      <c r="K290" s="883"/>
      <c r="L290" s="883"/>
      <c r="M290" s="883"/>
      <c r="N290" s="883"/>
      <c r="O290" s="883"/>
      <c r="P290" s="883"/>
      <c r="Q290" s="884"/>
    </row>
    <row r="291" spans="2:17" ht="15.75" x14ac:dyDescent="0.25">
      <c r="B291" s="776" t="str">
        <f>"Operational Information - 12 X 24 Profile of "&amp; ResType &amp;" with Energy Storage"</f>
        <v>Operational Information - 12 X 24 Profile of  with Energy Storage</v>
      </c>
      <c r="C291" s="883"/>
      <c r="D291" s="883"/>
      <c r="E291" s="883"/>
      <c r="F291" s="883"/>
      <c r="G291" s="883"/>
      <c r="H291" s="883"/>
      <c r="I291" s="883"/>
      <c r="J291" s="883"/>
      <c r="K291" s="883"/>
      <c r="L291" s="883"/>
      <c r="M291" s="883"/>
      <c r="N291" s="883"/>
      <c r="O291" s="883"/>
      <c r="P291" s="883"/>
      <c r="Q291" s="884"/>
    </row>
    <row r="292" spans="2:17" ht="15.75" x14ac:dyDescent="0.25">
      <c r="B292" s="336"/>
      <c r="C292" s="41" t="s">
        <v>127</v>
      </c>
      <c r="D292" s="337"/>
      <c r="E292" s="895" t="str">
        <f>IF(ProjName="","",ProjName)</f>
        <v/>
      </c>
      <c r="F292" s="895"/>
      <c r="G292" s="895"/>
      <c r="H292" s="895"/>
      <c r="I292" s="896"/>
      <c r="J292" s="896"/>
      <c r="K292" s="42"/>
      <c r="L292" s="43" t="s">
        <v>55</v>
      </c>
      <c r="M292" s="897" t="s">
        <v>185</v>
      </c>
      <c r="N292" s="897"/>
      <c r="O292" s="42"/>
      <c r="P292" s="42"/>
      <c r="Q292" s="338"/>
    </row>
    <row r="293" spans="2:17" ht="6" customHeight="1" x14ac:dyDescent="0.25">
      <c r="B293" s="336"/>
      <c r="C293" s="44"/>
      <c r="D293" s="45"/>
      <c r="E293" s="45"/>
      <c r="F293" s="45"/>
      <c r="G293" s="45"/>
      <c r="H293" s="45"/>
      <c r="I293" s="45"/>
      <c r="J293" s="42"/>
      <c r="K293" s="45"/>
      <c r="L293" s="44"/>
      <c r="M293" s="45"/>
      <c r="N293" s="45"/>
      <c r="O293" s="45"/>
      <c r="P293" s="45"/>
      <c r="Q293" s="338"/>
    </row>
    <row r="294" spans="2:17" ht="15" customHeight="1" x14ac:dyDescent="0.25">
      <c r="B294" s="58"/>
      <c r="C294" s="889" t="s">
        <v>150</v>
      </c>
      <c r="D294" s="889"/>
      <c r="E294" s="889"/>
      <c r="F294" s="889"/>
      <c r="G294" s="889"/>
      <c r="H294" s="889"/>
      <c r="I294" s="889"/>
      <c r="J294" s="889"/>
      <c r="K294" s="889"/>
      <c r="L294" s="889"/>
      <c r="M294" s="889"/>
      <c r="N294" s="889"/>
      <c r="O294" s="889"/>
      <c r="P294" s="889"/>
      <c r="Q294" s="59"/>
    </row>
    <row r="295" spans="2:17" ht="15.75" x14ac:dyDescent="0.25">
      <c r="B295" s="776" t="s">
        <v>135</v>
      </c>
      <c r="C295" s="883"/>
      <c r="D295" s="883"/>
      <c r="E295" s="883"/>
      <c r="F295" s="883"/>
      <c r="G295" s="883"/>
      <c r="H295" s="883"/>
      <c r="I295" s="883"/>
      <c r="J295" s="883"/>
      <c r="K295" s="883"/>
      <c r="L295" s="883"/>
      <c r="M295" s="883"/>
      <c r="N295" s="883"/>
      <c r="O295" s="883"/>
      <c r="P295" s="883"/>
      <c r="Q295" s="884"/>
    </row>
    <row r="296" spans="2:17" ht="5.25" customHeight="1" x14ac:dyDescent="0.25">
      <c r="B296" s="46"/>
      <c r="C296" s="6"/>
      <c r="D296" s="6"/>
      <c r="E296" s="6"/>
      <c r="F296" s="6"/>
      <c r="G296" s="6"/>
      <c r="H296" s="6"/>
      <c r="I296" s="6"/>
      <c r="J296" s="6"/>
      <c r="K296" s="6"/>
      <c r="L296" s="6"/>
      <c r="M296" s="6"/>
      <c r="N296" s="6"/>
      <c r="O296" s="6"/>
      <c r="P296" s="6"/>
      <c r="Q296" s="47"/>
    </row>
    <row r="297" spans="2:17" ht="15.75" x14ac:dyDescent="0.25">
      <c r="B297" s="46"/>
      <c r="C297" s="48" t="s">
        <v>57</v>
      </c>
      <c r="D297" s="49" t="s">
        <v>58</v>
      </c>
      <c r="E297" s="49" t="s">
        <v>59</v>
      </c>
      <c r="F297" s="49" t="s">
        <v>60</v>
      </c>
      <c r="G297" s="49" t="s">
        <v>61</v>
      </c>
      <c r="H297" s="49" t="s">
        <v>36</v>
      </c>
      <c r="I297" s="49" t="s">
        <v>62</v>
      </c>
      <c r="J297" s="49" t="s">
        <v>63</v>
      </c>
      <c r="K297" s="49" t="s">
        <v>64</v>
      </c>
      <c r="L297" s="49" t="s">
        <v>65</v>
      </c>
      <c r="M297" s="49" t="s">
        <v>66</v>
      </c>
      <c r="N297" s="49" t="s">
        <v>67</v>
      </c>
      <c r="O297" s="49" t="s">
        <v>68</v>
      </c>
      <c r="P297" s="6"/>
      <c r="Q297" s="47"/>
    </row>
    <row r="298" spans="2:17" ht="15.75" x14ac:dyDescent="0.25">
      <c r="B298" s="46"/>
      <c r="C298" s="51">
        <v>1</v>
      </c>
      <c r="D298" s="189">
        <f t="shared" ref="D298:O313" si="26">IF(StorIncl="Yes",D81-D11,0)</f>
        <v>0</v>
      </c>
      <c r="E298" s="189">
        <f t="shared" si="26"/>
        <v>0</v>
      </c>
      <c r="F298" s="189">
        <f t="shared" si="26"/>
        <v>0</v>
      </c>
      <c r="G298" s="189">
        <f t="shared" si="26"/>
        <v>0</v>
      </c>
      <c r="H298" s="189">
        <f t="shared" si="26"/>
        <v>0</v>
      </c>
      <c r="I298" s="189">
        <f t="shared" si="26"/>
        <v>0</v>
      </c>
      <c r="J298" s="189">
        <f t="shared" si="26"/>
        <v>0</v>
      </c>
      <c r="K298" s="189">
        <f t="shared" si="26"/>
        <v>0</v>
      </c>
      <c r="L298" s="189">
        <f t="shared" si="26"/>
        <v>0</v>
      </c>
      <c r="M298" s="189">
        <f t="shared" si="26"/>
        <v>0</v>
      </c>
      <c r="N298" s="189">
        <f t="shared" si="26"/>
        <v>0</v>
      </c>
      <c r="O298" s="189">
        <f t="shared" si="26"/>
        <v>0</v>
      </c>
      <c r="P298" s="6"/>
      <c r="Q298" s="47"/>
    </row>
    <row r="299" spans="2:17" ht="15.75" x14ac:dyDescent="0.25">
      <c r="B299" s="46"/>
      <c r="C299" s="51">
        <v>2</v>
      </c>
      <c r="D299" s="190">
        <f t="shared" si="26"/>
        <v>0</v>
      </c>
      <c r="E299" s="190">
        <f t="shared" si="26"/>
        <v>0</v>
      </c>
      <c r="F299" s="190">
        <f t="shared" si="26"/>
        <v>0</v>
      </c>
      <c r="G299" s="190">
        <f t="shared" si="26"/>
        <v>0</v>
      </c>
      <c r="H299" s="190">
        <f t="shared" si="26"/>
        <v>0</v>
      </c>
      <c r="I299" s="190">
        <f t="shared" si="26"/>
        <v>0</v>
      </c>
      <c r="J299" s="190">
        <f t="shared" si="26"/>
        <v>0</v>
      </c>
      <c r="K299" s="190">
        <f t="shared" si="26"/>
        <v>0</v>
      </c>
      <c r="L299" s="190">
        <f t="shared" si="26"/>
        <v>0</v>
      </c>
      <c r="M299" s="190">
        <f t="shared" si="26"/>
        <v>0</v>
      </c>
      <c r="N299" s="190">
        <f t="shared" si="26"/>
        <v>0</v>
      </c>
      <c r="O299" s="190">
        <f t="shared" si="26"/>
        <v>0</v>
      </c>
      <c r="P299" s="6"/>
      <c r="Q299" s="47"/>
    </row>
    <row r="300" spans="2:17" ht="15.75" x14ac:dyDescent="0.25">
      <c r="B300" s="46"/>
      <c r="C300" s="51">
        <v>3</v>
      </c>
      <c r="D300" s="190">
        <f t="shared" si="26"/>
        <v>0</v>
      </c>
      <c r="E300" s="190">
        <f t="shared" si="26"/>
        <v>0</v>
      </c>
      <c r="F300" s="190">
        <f t="shared" si="26"/>
        <v>0</v>
      </c>
      <c r="G300" s="190">
        <f t="shared" si="26"/>
        <v>0</v>
      </c>
      <c r="H300" s="190">
        <f t="shared" si="26"/>
        <v>0</v>
      </c>
      <c r="I300" s="190">
        <f t="shared" si="26"/>
        <v>0</v>
      </c>
      <c r="J300" s="190">
        <f t="shared" si="26"/>
        <v>0</v>
      </c>
      <c r="K300" s="190">
        <f t="shared" si="26"/>
        <v>0</v>
      </c>
      <c r="L300" s="190">
        <f t="shared" si="26"/>
        <v>0</v>
      </c>
      <c r="M300" s="190">
        <f t="shared" si="26"/>
        <v>0</v>
      </c>
      <c r="N300" s="190">
        <f t="shared" si="26"/>
        <v>0</v>
      </c>
      <c r="O300" s="190">
        <f t="shared" si="26"/>
        <v>0</v>
      </c>
      <c r="P300" s="6"/>
      <c r="Q300" s="47"/>
    </row>
    <row r="301" spans="2:17" ht="15.75" x14ac:dyDescent="0.25">
      <c r="B301" s="46"/>
      <c r="C301" s="51">
        <v>4</v>
      </c>
      <c r="D301" s="190">
        <f t="shared" si="26"/>
        <v>0</v>
      </c>
      <c r="E301" s="190">
        <f t="shared" si="26"/>
        <v>0</v>
      </c>
      <c r="F301" s="190">
        <f t="shared" si="26"/>
        <v>0</v>
      </c>
      <c r="G301" s="190">
        <f t="shared" si="26"/>
        <v>0</v>
      </c>
      <c r="H301" s="190">
        <f t="shared" si="26"/>
        <v>0</v>
      </c>
      <c r="I301" s="190">
        <f t="shared" si="26"/>
        <v>0</v>
      </c>
      <c r="J301" s="190">
        <f t="shared" si="26"/>
        <v>0</v>
      </c>
      <c r="K301" s="190">
        <f t="shared" si="26"/>
        <v>0</v>
      </c>
      <c r="L301" s="190">
        <f t="shared" si="26"/>
        <v>0</v>
      </c>
      <c r="M301" s="190">
        <f t="shared" si="26"/>
        <v>0</v>
      </c>
      <c r="N301" s="190">
        <f t="shared" si="26"/>
        <v>0</v>
      </c>
      <c r="O301" s="190">
        <f t="shared" si="26"/>
        <v>0</v>
      </c>
      <c r="P301" s="6"/>
      <c r="Q301" s="47"/>
    </row>
    <row r="302" spans="2:17" ht="15.75" x14ac:dyDescent="0.25">
      <c r="B302" s="46"/>
      <c r="C302" s="51">
        <v>5</v>
      </c>
      <c r="D302" s="190">
        <f t="shared" si="26"/>
        <v>0</v>
      </c>
      <c r="E302" s="190">
        <f t="shared" si="26"/>
        <v>0</v>
      </c>
      <c r="F302" s="190">
        <f t="shared" si="26"/>
        <v>0</v>
      </c>
      <c r="G302" s="190">
        <f t="shared" si="26"/>
        <v>0</v>
      </c>
      <c r="H302" s="190">
        <f t="shared" si="26"/>
        <v>0</v>
      </c>
      <c r="I302" s="190">
        <f t="shared" si="26"/>
        <v>0</v>
      </c>
      <c r="J302" s="190">
        <f t="shared" si="26"/>
        <v>0</v>
      </c>
      <c r="K302" s="190">
        <f t="shared" si="26"/>
        <v>0</v>
      </c>
      <c r="L302" s="190">
        <f t="shared" si="26"/>
        <v>0</v>
      </c>
      <c r="M302" s="190">
        <f t="shared" si="26"/>
        <v>0</v>
      </c>
      <c r="N302" s="190">
        <f t="shared" si="26"/>
        <v>0</v>
      </c>
      <c r="O302" s="190">
        <f t="shared" si="26"/>
        <v>0</v>
      </c>
      <c r="P302" s="6"/>
      <c r="Q302" s="47"/>
    </row>
    <row r="303" spans="2:17" ht="15.75" x14ac:dyDescent="0.25">
      <c r="B303" s="46"/>
      <c r="C303" s="51">
        <v>6</v>
      </c>
      <c r="D303" s="190">
        <f t="shared" si="26"/>
        <v>0</v>
      </c>
      <c r="E303" s="190">
        <f t="shared" si="26"/>
        <v>0</v>
      </c>
      <c r="F303" s="190">
        <f t="shared" si="26"/>
        <v>0</v>
      </c>
      <c r="G303" s="190">
        <f t="shared" si="26"/>
        <v>0</v>
      </c>
      <c r="H303" s="190">
        <f t="shared" si="26"/>
        <v>0</v>
      </c>
      <c r="I303" s="190">
        <f t="shared" si="26"/>
        <v>0</v>
      </c>
      <c r="J303" s="190">
        <f t="shared" si="26"/>
        <v>0</v>
      </c>
      <c r="K303" s="190">
        <f t="shared" si="26"/>
        <v>0</v>
      </c>
      <c r="L303" s="190">
        <f t="shared" si="26"/>
        <v>0</v>
      </c>
      <c r="M303" s="190">
        <f t="shared" si="26"/>
        <v>0</v>
      </c>
      <c r="N303" s="190">
        <f t="shared" si="26"/>
        <v>0</v>
      </c>
      <c r="O303" s="190">
        <f t="shared" si="26"/>
        <v>0</v>
      </c>
      <c r="P303" s="6"/>
      <c r="Q303" s="47"/>
    </row>
    <row r="304" spans="2:17" ht="15.75" x14ac:dyDescent="0.25">
      <c r="B304" s="46"/>
      <c r="C304" s="51">
        <v>7</v>
      </c>
      <c r="D304" s="190">
        <f t="shared" si="26"/>
        <v>0</v>
      </c>
      <c r="E304" s="190">
        <f t="shared" si="26"/>
        <v>0</v>
      </c>
      <c r="F304" s="190">
        <f t="shared" si="26"/>
        <v>0</v>
      </c>
      <c r="G304" s="190">
        <f t="shared" si="26"/>
        <v>0</v>
      </c>
      <c r="H304" s="190">
        <f t="shared" si="26"/>
        <v>0</v>
      </c>
      <c r="I304" s="190">
        <f t="shared" si="26"/>
        <v>0</v>
      </c>
      <c r="J304" s="190">
        <f t="shared" si="26"/>
        <v>0</v>
      </c>
      <c r="K304" s="190">
        <f t="shared" si="26"/>
        <v>0</v>
      </c>
      <c r="L304" s="190">
        <f t="shared" si="26"/>
        <v>0</v>
      </c>
      <c r="M304" s="190">
        <f t="shared" si="26"/>
        <v>0</v>
      </c>
      <c r="N304" s="190">
        <f t="shared" si="26"/>
        <v>0</v>
      </c>
      <c r="O304" s="190">
        <f t="shared" si="26"/>
        <v>0</v>
      </c>
      <c r="P304" s="6"/>
      <c r="Q304" s="47"/>
    </row>
    <row r="305" spans="2:17" ht="15.75" x14ac:dyDescent="0.25">
      <c r="B305" s="46"/>
      <c r="C305" s="51">
        <v>8</v>
      </c>
      <c r="D305" s="190">
        <f t="shared" si="26"/>
        <v>0</v>
      </c>
      <c r="E305" s="190">
        <f t="shared" si="26"/>
        <v>0</v>
      </c>
      <c r="F305" s="190">
        <f t="shared" si="26"/>
        <v>0</v>
      </c>
      <c r="G305" s="190">
        <f t="shared" si="26"/>
        <v>0</v>
      </c>
      <c r="H305" s="190">
        <f t="shared" si="26"/>
        <v>0</v>
      </c>
      <c r="I305" s="190">
        <f t="shared" si="26"/>
        <v>0</v>
      </c>
      <c r="J305" s="190">
        <f t="shared" si="26"/>
        <v>0</v>
      </c>
      <c r="K305" s="190">
        <f t="shared" si="26"/>
        <v>0</v>
      </c>
      <c r="L305" s="190">
        <f t="shared" si="26"/>
        <v>0</v>
      </c>
      <c r="M305" s="190">
        <f t="shared" si="26"/>
        <v>0</v>
      </c>
      <c r="N305" s="190">
        <f t="shared" si="26"/>
        <v>0</v>
      </c>
      <c r="O305" s="190">
        <f t="shared" si="26"/>
        <v>0</v>
      </c>
      <c r="P305" s="6"/>
      <c r="Q305" s="47"/>
    </row>
    <row r="306" spans="2:17" ht="15.75" x14ac:dyDescent="0.25">
      <c r="B306" s="46"/>
      <c r="C306" s="51">
        <v>9</v>
      </c>
      <c r="D306" s="190">
        <f t="shared" si="26"/>
        <v>0</v>
      </c>
      <c r="E306" s="190">
        <f t="shared" si="26"/>
        <v>0</v>
      </c>
      <c r="F306" s="190">
        <f t="shared" si="26"/>
        <v>0</v>
      </c>
      <c r="G306" s="190">
        <f t="shared" si="26"/>
        <v>0</v>
      </c>
      <c r="H306" s="190">
        <f t="shared" si="26"/>
        <v>0</v>
      </c>
      <c r="I306" s="190">
        <f t="shared" si="26"/>
        <v>0</v>
      </c>
      <c r="J306" s="190">
        <f t="shared" si="26"/>
        <v>0</v>
      </c>
      <c r="K306" s="190">
        <f t="shared" si="26"/>
        <v>0</v>
      </c>
      <c r="L306" s="190">
        <f t="shared" si="26"/>
        <v>0</v>
      </c>
      <c r="M306" s="190">
        <f t="shared" si="26"/>
        <v>0</v>
      </c>
      <c r="N306" s="190">
        <f t="shared" si="26"/>
        <v>0</v>
      </c>
      <c r="O306" s="190">
        <f t="shared" si="26"/>
        <v>0</v>
      </c>
      <c r="P306" s="6"/>
      <c r="Q306" s="47"/>
    </row>
    <row r="307" spans="2:17" ht="15.75" x14ac:dyDescent="0.25">
      <c r="B307" s="46"/>
      <c r="C307" s="51">
        <v>10</v>
      </c>
      <c r="D307" s="190">
        <f t="shared" si="26"/>
        <v>0</v>
      </c>
      <c r="E307" s="190">
        <f t="shared" si="26"/>
        <v>0</v>
      </c>
      <c r="F307" s="190">
        <f t="shared" si="26"/>
        <v>0</v>
      </c>
      <c r="G307" s="190">
        <f t="shared" si="26"/>
        <v>0</v>
      </c>
      <c r="H307" s="190">
        <f t="shared" si="26"/>
        <v>0</v>
      </c>
      <c r="I307" s="190">
        <f t="shared" si="26"/>
        <v>0</v>
      </c>
      <c r="J307" s="190">
        <f t="shared" si="26"/>
        <v>0</v>
      </c>
      <c r="K307" s="190">
        <f t="shared" si="26"/>
        <v>0</v>
      </c>
      <c r="L307" s="190">
        <f t="shared" si="26"/>
        <v>0</v>
      </c>
      <c r="M307" s="190">
        <f t="shared" si="26"/>
        <v>0</v>
      </c>
      <c r="N307" s="190">
        <f t="shared" si="26"/>
        <v>0</v>
      </c>
      <c r="O307" s="190">
        <f t="shared" si="26"/>
        <v>0</v>
      </c>
      <c r="P307" s="6"/>
      <c r="Q307" s="47"/>
    </row>
    <row r="308" spans="2:17" ht="15.75" x14ac:dyDescent="0.25">
      <c r="B308" s="46"/>
      <c r="C308" s="51">
        <v>11</v>
      </c>
      <c r="D308" s="190">
        <f t="shared" si="26"/>
        <v>0</v>
      </c>
      <c r="E308" s="190">
        <f t="shared" si="26"/>
        <v>0</v>
      </c>
      <c r="F308" s="190">
        <f t="shared" si="26"/>
        <v>0</v>
      </c>
      <c r="G308" s="190">
        <f t="shared" si="26"/>
        <v>0</v>
      </c>
      <c r="H308" s="190">
        <f t="shared" si="26"/>
        <v>0</v>
      </c>
      <c r="I308" s="190">
        <f t="shared" si="26"/>
        <v>0</v>
      </c>
      <c r="J308" s="190">
        <f t="shared" si="26"/>
        <v>0</v>
      </c>
      <c r="K308" s="190">
        <f t="shared" si="26"/>
        <v>0</v>
      </c>
      <c r="L308" s="190">
        <f t="shared" si="26"/>
        <v>0</v>
      </c>
      <c r="M308" s="190">
        <f t="shared" si="26"/>
        <v>0</v>
      </c>
      <c r="N308" s="190">
        <f t="shared" si="26"/>
        <v>0</v>
      </c>
      <c r="O308" s="190">
        <f t="shared" si="26"/>
        <v>0</v>
      </c>
      <c r="P308" s="6"/>
      <c r="Q308" s="47"/>
    </row>
    <row r="309" spans="2:17" ht="15.75" x14ac:dyDescent="0.25">
      <c r="B309" s="46"/>
      <c r="C309" s="51">
        <v>12</v>
      </c>
      <c r="D309" s="190">
        <f t="shared" si="26"/>
        <v>0</v>
      </c>
      <c r="E309" s="190">
        <f t="shared" si="26"/>
        <v>0</v>
      </c>
      <c r="F309" s="190">
        <f t="shared" si="26"/>
        <v>0</v>
      </c>
      <c r="G309" s="190">
        <f t="shared" si="26"/>
        <v>0</v>
      </c>
      <c r="H309" s="190">
        <f t="shared" si="26"/>
        <v>0</v>
      </c>
      <c r="I309" s="190">
        <f t="shared" si="26"/>
        <v>0</v>
      </c>
      <c r="J309" s="190">
        <f t="shared" si="26"/>
        <v>0</v>
      </c>
      <c r="K309" s="190">
        <f t="shared" si="26"/>
        <v>0</v>
      </c>
      <c r="L309" s="190">
        <f t="shared" si="26"/>
        <v>0</v>
      </c>
      <c r="M309" s="190">
        <f t="shared" si="26"/>
        <v>0</v>
      </c>
      <c r="N309" s="190">
        <f t="shared" si="26"/>
        <v>0</v>
      </c>
      <c r="O309" s="190">
        <f t="shared" si="26"/>
        <v>0</v>
      </c>
      <c r="P309" s="6"/>
      <c r="Q309" s="47"/>
    </row>
    <row r="310" spans="2:17" ht="15.75" x14ac:dyDescent="0.25">
      <c r="B310" s="46"/>
      <c r="C310" s="51">
        <v>13</v>
      </c>
      <c r="D310" s="190">
        <f t="shared" si="26"/>
        <v>0</v>
      </c>
      <c r="E310" s="190">
        <f t="shared" si="26"/>
        <v>0</v>
      </c>
      <c r="F310" s="190">
        <f t="shared" si="26"/>
        <v>0</v>
      </c>
      <c r="G310" s="190">
        <f t="shared" si="26"/>
        <v>0</v>
      </c>
      <c r="H310" s="190">
        <f t="shared" si="26"/>
        <v>0</v>
      </c>
      <c r="I310" s="190">
        <f t="shared" si="26"/>
        <v>0</v>
      </c>
      <c r="J310" s="190">
        <f t="shared" si="26"/>
        <v>0</v>
      </c>
      <c r="K310" s="190">
        <f t="shared" si="26"/>
        <v>0</v>
      </c>
      <c r="L310" s="190">
        <f t="shared" si="26"/>
        <v>0</v>
      </c>
      <c r="M310" s="190">
        <f t="shared" si="26"/>
        <v>0</v>
      </c>
      <c r="N310" s="190">
        <f t="shared" si="26"/>
        <v>0</v>
      </c>
      <c r="O310" s="190">
        <f t="shared" si="26"/>
        <v>0</v>
      </c>
      <c r="P310" s="6"/>
      <c r="Q310" s="47"/>
    </row>
    <row r="311" spans="2:17" ht="15.75" x14ac:dyDescent="0.25">
      <c r="B311" s="46"/>
      <c r="C311" s="51">
        <v>14</v>
      </c>
      <c r="D311" s="190">
        <f t="shared" si="26"/>
        <v>0</v>
      </c>
      <c r="E311" s="190">
        <f t="shared" si="26"/>
        <v>0</v>
      </c>
      <c r="F311" s="190">
        <f t="shared" si="26"/>
        <v>0</v>
      </c>
      <c r="G311" s="190">
        <f t="shared" si="26"/>
        <v>0</v>
      </c>
      <c r="H311" s="190">
        <f t="shared" si="26"/>
        <v>0</v>
      </c>
      <c r="I311" s="190">
        <f t="shared" si="26"/>
        <v>0</v>
      </c>
      <c r="J311" s="190">
        <f t="shared" si="26"/>
        <v>0</v>
      </c>
      <c r="K311" s="190">
        <f t="shared" si="26"/>
        <v>0</v>
      </c>
      <c r="L311" s="190">
        <f t="shared" si="26"/>
        <v>0</v>
      </c>
      <c r="M311" s="190">
        <f t="shared" si="26"/>
        <v>0</v>
      </c>
      <c r="N311" s="190">
        <f t="shared" si="26"/>
        <v>0</v>
      </c>
      <c r="O311" s="190">
        <f t="shared" si="26"/>
        <v>0</v>
      </c>
      <c r="P311" s="6"/>
      <c r="Q311" s="47"/>
    </row>
    <row r="312" spans="2:17" ht="15.75" x14ac:dyDescent="0.25">
      <c r="B312" s="46"/>
      <c r="C312" s="51">
        <v>15</v>
      </c>
      <c r="D312" s="190">
        <f t="shared" si="26"/>
        <v>0</v>
      </c>
      <c r="E312" s="190">
        <f t="shared" si="26"/>
        <v>0</v>
      </c>
      <c r="F312" s="190">
        <f t="shared" si="26"/>
        <v>0</v>
      </c>
      <c r="G312" s="190">
        <f t="shared" si="26"/>
        <v>0</v>
      </c>
      <c r="H312" s="190">
        <f t="shared" si="26"/>
        <v>0</v>
      </c>
      <c r="I312" s="190">
        <f t="shared" si="26"/>
        <v>0</v>
      </c>
      <c r="J312" s="190">
        <f t="shared" si="26"/>
        <v>0</v>
      </c>
      <c r="K312" s="190">
        <f t="shared" si="26"/>
        <v>0</v>
      </c>
      <c r="L312" s="190">
        <f t="shared" si="26"/>
        <v>0</v>
      </c>
      <c r="M312" s="190">
        <f t="shared" si="26"/>
        <v>0</v>
      </c>
      <c r="N312" s="190">
        <f t="shared" si="26"/>
        <v>0</v>
      </c>
      <c r="O312" s="190">
        <f t="shared" si="26"/>
        <v>0</v>
      </c>
      <c r="P312" s="6"/>
      <c r="Q312" s="47"/>
    </row>
    <row r="313" spans="2:17" ht="15.75" x14ac:dyDescent="0.25">
      <c r="B313" s="46"/>
      <c r="C313" s="51">
        <v>16</v>
      </c>
      <c r="D313" s="190">
        <f t="shared" si="26"/>
        <v>0</v>
      </c>
      <c r="E313" s="190">
        <f t="shared" si="26"/>
        <v>0</v>
      </c>
      <c r="F313" s="190">
        <f t="shared" si="26"/>
        <v>0</v>
      </c>
      <c r="G313" s="190">
        <f t="shared" si="26"/>
        <v>0</v>
      </c>
      <c r="H313" s="190">
        <f t="shared" si="26"/>
        <v>0</v>
      </c>
      <c r="I313" s="190">
        <f t="shared" si="26"/>
        <v>0</v>
      </c>
      <c r="J313" s="190">
        <f t="shared" si="26"/>
        <v>0</v>
      </c>
      <c r="K313" s="190">
        <f t="shared" si="26"/>
        <v>0</v>
      </c>
      <c r="L313" s="190">
        <f t="shared" si="26"/>
        <v>0</v>
      </c>
      <c r="M313" s="190">
        <f t="shared" si="26"/>
        <v>0</v>
      </c>
      <c r="N313" s="190">
        <f t="shared" si="26"/>
        <v>0</v>
      </c>
      <c r="O313" s="190">
        <f t="shared" si="26"/>
        <v>0</v>
      </c>
      <c r="P313" s="6"/>
      <c r="Q313" s="47"/>
    </row>
    <row r="314" spans="2:17" ht="15.75" x14ac:dyDescent="0.25">
      <c r="B314" s="46"/>
      <c r="C314" s="51">
        <v>17</v>
      </c>
      <c r="D314" s="190">
        <f t="shared" ref="D314:O321" si="27">IF(StorIncl="Yes",D97-D27,0)</f>
        <v>0</v>
      </c>
      <c r="E314" s="190">
        <f t="shared" si="27"/>
        <v>0</v>
      </c>
      <c r="F314" s="190">
        <f t="shared" si="27"/>
        <v>0</v>
      </c>
      <c r="G314" s="190">
        <f t="shared" si="27"/>
        <v>0</v>
      </c>
      <c r="H314" s="190">
        <f t="shared" si="27"/>
        <v>0</v>
      </c>
      <c r="I314" s="190">
        <f t="shared" si="27"/>
        <v>0</v>
      </c>
      <c r="J314" s="190">
        <f t="shared" si="27"/>
        <v>0</v>
      </c>
      <c r="K314" s="190">
        <f t="shared" si="27"/>
        <v>0</v>
      </c>
      <c r="L314" s="190">
        <f t="shared" si="27"/>
        <v>0</v>
      </c>
      <c r="M314" s="190">
        <f t="shared" si="27"/>
        <v>0</v>
      </c>
      <c r="N314" s="190">
        <f t="shared" si="27"/>
        <v>0</v>
      </c>
      <c r="O314" s="190">
        <f t="shared" si="27"/>
        <v>0</v>
      </c>
      <c r="P314" s="6"/>
      <c r="Q314" s="47"/>
    </row>
    <row r="315" spans="2:17" ht="15.75" x14ac:dyDescent="0.25">
      <c r="B315" s="46"/>
      <c r="C315" s="51">
        <v>18</v>
      </c>
      <c r="D315" s="190">
        <f t="shared" si="27"/>
        <v>0</v>
      </c>
      <c r="E315" s="190">
        <f t="shared" si="27"/>
        <v>0</v>
      </c>
      <c r="F315" s="190">
        <f t="shared" si="27"/>
        <v>0</v>
      </c>
      <c r="G315" s="190">
        <f t="shared" si="27"/>
        <v>0</v>
      </c>
      <c r="H315" s="190">
        <f t="shared" si="27"/>
        <v>0</v>
      </c>
      <c r="I315" s="190">
        <f t="shared" si="27"/>
        <v>0</v>
      </c>
      <c r="J315" s="190">
        <f t="shared" si="27"/>
        <v>0</v>
      </c>
      <c r="K315" s="190">
        <f t="shared" si="27"/>
        <v>0</v>
      </c>
      <c r="L315" s="190">
        <f t="shared" si="27"/>
        <v>0</v>
      </c>
      <c r="M315" s="190">
        <f t="shared" si="27"/>
        <v>0</v>
      </c>
      <c r="N315" s="190">
        <f t="shared" si="27"/>
        <v>0</v>
      </c>
      <c r="O315" s="190">
        <f t="shared" si="27"/>
        <v>0</v>
      </c>
      <c r="P315" s="6"/>
      <c r="Q315" s="47"/>
    </row>
    <row r="316" spans="2:17" ht="15.75" x14ac:dyDescent="0.25">
      <c r="B316" s="46"/>
      <c r="C316" s="51">
        <v>19</v>
      </c>
      <c r="D316" s="190">
        <f t="shared" si="27"/>
        <v>0</v>
      </c>
      <c r="E316" s="190">
        <f t="shared" si="27"/>
        <v>0</v>
      </c>
      <c r="F316" s="190">
        <f t="shared" si="27"/>
        <v>0</v>
      </c>
      <c r="G316" s="190">
        <f t="shared" si="27"/>
        <v>0</v>
      </c>
      <c r="H316" s="190">
        <f t="shared" si="27"/>
        <v>0</v>
      </c>
      <c r="I316" s="190">
        <f t="shared" si="27"/>
        <v>0</v>
      </c>
      <c r="J316" s="190">
        <f t="shared" si="27"/>
        <v>0</v>
      </c>
      <c r="K316" s="190">
        <f t="shared" si="27"/>
        <v>0</v>
      </c>
      <c r="L316" s="190">
        <f t="shared" si="27"/>
        <v>0</v>
      </c>
      <c r="M316" s="190">
        <f t="shared" si="27"/>
        <v>0</v>
      </c>
      <c r="N316" s="190">
        <f t="shared" si="27"/>
        <v>0</v>
      </c>
      <c r="O316" s="190">
        <f t="shared" si="27"/>
        <v>0</v>
      </c>
      <c r="P316" s="6"/>
      <c r="Q316" s="47"/>
    </row>
    <row r="317" spans="2:17" ht="15.75" x14ac:dyDescent="0.25">
      <c r="B317" s="46"/>
      <c r="C317" s="51">
        <v>20</v>
      </c>
      <c r="D317" s="190">
        <f t="shared" si="27"/>
        <v>0</v>
      </c>
      <c r="E317" s="190">
        <f t="shared" si="27"/>
        <v>0</v>
      </c>
      <c r="F317" s="190">
        <f t="shared" si="27"/>
        <v>0</v>
      </c>
      <c r="G317" s="190">
        <f t="shared" si="27"/>
        <v>0</v>
      </c>
      <c r="H317" s="190">
        <f t="shared" si="27"/>
        <v>0</v>
      </c>
      <c r="I317" s="190">
        <f t="shared" si="27"/>
        <v>0</v>
      </c>
      <c r="J317" s="190">
        <f t="shared" si="27"/>
        <v>0</v>
      </c>
      <c r="K317" s="190">
        <f t="shared" si="27"/>
        <v>0</v>
      </c>
      <c r="L317" s="190">
        <f t="shared" si="27"/>
        <v>0</v>
      </c>
      <c r="M317" s="190">
        <f t="shared" si="27"/>
        <v>0</v>
      </c>
      <c r="N317" s="190">
        <f t="shared" si="27"/>
        <v>0</v>
      </c>
      <c r="O317" s="190">
        <f t="shared" si="27"/>
        <v>0</v>
      </c>
      <c r="P317" s="6"/>
      <c r="Q317" s="47"/>
    </row>
    <row r="318" spans="2:17" ht="15.75" x14ac:dyDescent="0.25">
      <c r="B318" s="46"/>
      <c r="C318" s="51">
        <v>21</v>
      </c>
      <c r="D318" s="190">
        <f t="shared" si="27"/>
        <v>0</v>
      </c>
      <c r="E318" s="190">
        <f t="shared" si="27"/>
        <v>0</v>
      </c>
      <c r="F318" s="190">
        <f t="shared" si="27"/>
        <v>0</v>
      </c>
      <c r="G318" s="190">
        <f t="shared" si="27"/>
        <v>0</v>
      </c>
      <c r="H318" s="190">
        <f t="shared" si="27"/>
        <v>0</v>
      </c>
      <c r="I318" s="190">
        <f t="shared" si="27"/>
        <v>0</v>
      </c>
      <c r="J318" s="190">
        <f t="shared" si="27"/>
        <v>0</v>
      </c>
      <c r="K318" s="190">
        <f t="shared" si="27"/>
        <v>0</v>
      </c>
      <c r="L318" s="190">
        <f t="shared" si="27"/>
        <v>0</v>
      </c>
      <c r="M318" s="190">
        <f t="shared" si="27"/>
        <v>0</v>
      </c>
      <c r="N318" s="190">
        <f t="shared" si="27"/>
        <v>0</v>
      </c>
      <c r="O318" s="190">
        <f t="shared" si="27"/>
        <v>0</v>
      </c>
      <c r="P318" s="6"/>
      <c r="Q318" s="47"/>
    </row>
    <row r="319" spans="2:17" ht="15.75" x14ac:dyDescent="0.25">
      <c r="B319" s="46"/>
      <c r="C319" s="51">
        <v>22</v>
      </c>
      <c r="D319" s="190">
        <f t="shared" si="27"/>
        <v>0</v>
      </c>
      <c r="E319" s="190">
        <f t="shared" si="27"/>
        <v>0</v>
      </c>
      <c r="F319" s="190">
        <f t="shared" si="27"/>
        <v>0</v>
      </c>
      <c r="G319" s="190">
        <f t="shared" si="27"/>
        <v>0</v>
      </c>
      <c r="H319" s="190">
        <f t="shared" si="27"/>
        <v>0</v>
      </c>
      <c r="I319" s="190">
        <f t="shared" si="27"/>
        <v>0</v>
      </c>
      <c r="J319" s="190">
        <f t="shared" si="27"/>
        <v>0</v>
      </c>
      <c r="K319" s="190">
        <f t="shared" si="27"/>
        <v>0</v>
      </c>
      <c r="L319" s="190">
        <f t="shared" si="27"/>
        <v>0</v>
      </c>
      <c r="M319" s="190">
        <f t="shared" si="27"/>
        <v>0</v>
      </c>
      <c r="N319" s="190">
        <f t="shared" si="27"/>
        <v>0</v>
      </c>
      <c r="O319" s="190">
        <f t="shared" si="27"/>
        <v>0</v>
      </c>
      <c r="P319" s="6"/>
      <c r="Q319" s="47"/>
    </row>
    <row r="320" spans="2:17" ht="15.75" x14ac:dyDescent="0.25">
      <c r="B320" s="46"/>
      <c r="C320" s="51">
        <v>23</v>
      </c>
      <c r="D320" s="190">
        <f t="shared" si="27"/>
        <v>0</v>
      </c>
      <c r="E320" s="190">
        <f t="shared" si="27"/>
        <v>0</v>
      </c>
      <c r="F320" s="190">
        <f t="shared" si="27"/>
        <v>0</v>
      </c>
      <c r="G320" s="190">
        <f t="shared" si="27"/>
        <v>0</v>
      </c>
      <c r="H320" s="190">
        <f t="shared" si="27"/>
        <v>0</v>
      </c>
      <c r="I320" s="190">
        <f t="shared" si="27"/>
        <v>0</v>
      </c>
      <c r="J320" s="190">
        <f t="shared" si="27"/>
        <v>0</v>
      </c>
      <c r="K320" s="190">
        <f t="shared" si="27"/>
        <v>0</v>
      </c>
      <c r="L320" s="190">
        <f t="shared" si="27"/>
        <v>0</v>
      </c>
      <c r="M320" s="190">
        <f t="shared" si="27"/>
        <v>0</v>
      </c>
      <c r="N320" s="190">
        <f t="shared" si="27"/>
        <v>0</v>
      </c>
      <c r="O320" s="190">
        <f t="shared" si="27"/>
        <v>0</v>
      </c>
      <c r="P320" s="6"/>
      <c r="Q320" s="47"/>
    </row>
    <row r="321" spans="2:17" ht="15.75" x14ac:dyDescent="0.25">
      <c r="B321" s="46"/>
      <c r="C321" s="52">
        <v>24</v>
      </c>
      <c r="D321" s="191">
        <f t="shared" si="27"/>
        <v>0</v>
      </c>
      <c r="E321" s="191">
        <f t="shared" si="27"/>
        <v>0</v>
      </c>
      <c r="F321" s="191">
        <f t="shared" si="27"/>
        <v>0</v>
      </c>
      <c r="G321" s="191">
        <f t="shared" si="27"/>
        <v>0</v>
      </c>
      <c r="H321" s="191">
        <f t="shared" si="27"/>
        <v>0</v>
      </c>
      <c r="I321" s="191">
        <f t="shared" si="27"/>
        <v>0</v>
      </c>
      <c r="J321" s="191">
        <f t="shared" si="27"/>
        <v>0</v>
      </c>
      <c r="K321" s="191">
        <f t="shared" si="27"/>
        <v>0</v>
      </c>
      <c r="L321" s="191">
        <f t="shared" si="27"/>
        <v>0</v>
      </c>
      <c r="M321" s="191">
        <f t="shared" si="27"/>
        <v>0</v>
      </c>
      <c r="N321" s="191">
        <f t="shared" si="27"/>
        <v>0</v>
      </c>
      <c r="O321" s="191">
        <f t="shared" si="27"/>
        <v>0</v>
      </c>
      <c r="P321" s="6"/>
      <c r="Q321" s="47"/>
    </row>
    <row r="322" spans="2:17" ht="3.75" customHeight="1" x14ac:dyDescent="0.25">
      <c r="B322" s="46"/>
      <c r="C322" s="53"/>
      <c r="D322" s="222"/>
      <c r="E322" s="222"/>
      <c r="F322" s="222"/>
      <c r="G322" s="222"/>
      <c r="H322" s="222"/>
      <c r="I322" s="222"/>
      <c r="J322" s="222"/>
      <c r="K322" s="222"/>
      <c r="L322" s="222"/>
      <c r="M322" s="222"/>
      <c r="N322" s="222"/>
      <c r="O322" s="222"/>
      <c r="P322" s="6"/>
      <c r="Q322" s="47"/>
    </row>
    <row r="323" spans="2:17" ht="15.75" x14ac:dyDescent="0.25">
      <c r="B323" s="46"/>
      <c r="C323" s="224" t="s">
        <v>136</v>
      </c>
      <c r="D323" s="173">
        <f>SUMIF(D$298:D$321,"&lt;0",D$298:D$321)</f>
        <v>0</v>
      </c>
      <c r="E323" s="173">
        <f t="shared" ref="E323:O323" si="28">SUMIF(E$298:E$321,"&lt;0",E$298:E$321)</f>
        <v>0</v>
      </c>
      <c r="F323" s="173">
        <f t="shared" si="28"/>
        <v>0</v>
      </c>
      <c r="G323" s="173">
        <f t="shared" si="28"/>
        <v>0</v>
      </c>
      <c r="H323" s="173">
        <f t="shared" si="28"/>
        <v>0</v>
      </c>
      <c r="I323" s="173">
        <f t="shared" si="28"/>
        <v>0</v>
      </c>
      <c r="J323" s="173">
        <f t="shared" si="28"/>
        <v>0</v>
      </c>
      <c r="K323" s="173">
        <f t="shared" si="28"/>
        <v>0</v>
      </c>
      <c r="L323" s="173">
        <f t="shared" si="28"/>
        <v>0</v>
      </c>
      <c r="M323" s="173">
        <f t="shared" si="28"/>
        <v>0</v>
      </c>
      <c r="N323" s="173">
        <f t="shared" si="28"/>
        <v>0</v>
      </c>
      <c r="O323" s="173">
        <f t="shared" si="28"/>
        <v>0</v>
      </c>
      <c r="P323" s="6"/>
      <c r="Q323" s="47"/>
    </row>
    <row r="324" spans="2:17" ht="15.75" x14ac:dyDescent="0.25">
      <c r="B324" s="46"/>
      <c r="C324" s="224" t="s">
        <v>137</v>
      </c>
      <c r="D324" s="173">
        <f>SUMIF(D$298:D$321,"&gt;0",D$298:D$321)</f>
        <v>0</v>
      </c>
      <c r="E324" s="173">
        <f t="shared" ref="E324:O324" si="29">SUMIF(E$298:E$321,"&gt;0",E$298:E$321)</f>
        <v>0</v>
      </c>
      <c r="F324" s="173">
        <f t="shared" si="29"/>
        <v>0</v>
      </c>
      <c r="G324" s="173">
        <f t="shared" si="29"/>
        <v>0</v>
      </c>
      <c r="H324" s="173">
        <f t="shared" si="29"/>
        <v>0</v>
      </c>
      <c r="I324" s="173">
        <f t="shared" si="29"/>
        <v>0</v>
      </c>
      <c r="J324" s="173">
        <f t="shared" si="29"/>
        <v>0</v>
      </c>
      <c r="K324" s="173">
        <f t="shared" si="29"/>
        <v>0</v>
      </c>
      <c r="L324" s="173">
        <f t="shared" si="29"/>
        <v>0</v>
      </c>
      <c r="M324" s="173">
        <f t="shared" si="29"/>
        <v>0</v>
      </c>
      <c r="N324" s="173">
        <f t="shared" si="29"/>
        <v>0</v>
      </c>
      <c r="O324" s="173">
        <f t="shared" si="29"/>
        <v>0</v>
      </c>
      <c r="P324" s="6"/>
      <c r="Q324" s="47"/>
    </row>
    <row r="325" spans="2:17" ht="4.5" customHeight="1" x14ac:dyDescent="0.25">
      <c r="B325" s="46"/>
      <c r="C325" s="224"/>
      <c r="D325" s="173"/>
      <c r="E325" s="173"/>
      <c r="F325" s="173"/>
      <c r="G325" s="173"/>
      <c r="H325" s="173"/>
      <c r="I325" s="173"/>
      <c r="J325" s="173"/>
      <c r="K325" s="173"/>
      <c r="L325" s="173"/>
      <c r="M325" s="173"/>
      <c r="N325" s="173"/>
      <c r="O325" s="173"/>
      <c r="P325" s="6"/>
      <c r="Q325" s="47"/>
    </row>
    <row r="326" spans="2:17" ht="16.5" thickBot="1" x14ac:dyDescent="0.3">
      <c r="B326" s="54"/>
      <c r="C326" s="55"/>
      <c r="D326" s="56"/>
      <c r="E326" s="56"/>
      <c r="F326" s="56"/>
      <c r="G326" s="56"/>
      <c r="H326" s="56"/>
      <c r="I326" s="56"/>
      <c r="J326" s="56"/>
      <c r="K326" s="56"/>
      <c r="L326" s="56"/>
      <c r="M326" s="56"/>
      <c r="N326" s="56"/>
      <c r="O326" s="56"/>
      <c r="P326" s="56"/>
      <c r="Q326" s="57"/>
    </row>
  </sheetData>
  <mergeCells count="62">
    <mergeCell ref="B43:Q43"/>
    <mergeCell ref="B3:Q3"/>
    <mergeCell ref="B4:Q4"/>
    <mergeCell ref="E5:J5"/>
    <mergeCell ref="M5:N5"/>
    <mergeCell ref="C7:P7"/>
    <mergeCell ref="B8:Q8"/>
    <mergeCell ref="B38:Q38"/>
    <mergeCell ref="B39:Q39"/>
    <mergeCell ref="E40:J40"/>
    <mergeCell ref="M40:N40"/>
    <mergeCell ref="C42:P42"/>
    <mergeCell ref="B145:Q145"/>
    <mergeCell ref="B73:Q73"/>
    <mergeCell ref="B74:Q74"/>
    <mergeCell ref="E75:J75"/>
    <mergeCell ref="M75:N75"/>
    <mergeCell ref="C77:P77"/>
    <mergeCell ref="B78:Q78"/>
    <mergeCell ref="J113:P113"/>
    <mergeCell ref="B140:Q140"/>
    <mergeCell ref="B141:Q141"/>
    <mergeCell ref="E142:J142"/>
    <mergeCell ref="M142:N142"/>
    <mergeCell ref="E246:F246"/>
    <mergeCell ref="G246:H246"/>
    <mergeCell ref="I246:J246"/>
    <mergeCell ref="K246:L246"/>
    <mergeCell ref="M246:N246"/>
    <mergeCell ref="J171:P171"/>
    <mergeCell ref="B185:Q185"/>
    <mergeCell ref="B186:Q186"/>
    <mergeCell ref="B218:Q218"/>
    <mergeCell ref="B219:Q219"/>
    <mergeCell ref="G250:O250"/>
    <mergeCell ref="E247:F247"/>
    <mergeCell ref="G247:H247"/>
    <mergeCell ref="I247:J247"/>
    <mergeCell ref="K247:L247"/>
    <mergeCell ref="M247:N247"/>
    <mergeCell ref="E248:F248"/>
    <mergeCell ref="G248:H248"/>
    <mergeCell ref="I248:J248"/>
    <mergeCell ref="K248:L248"/>
    <mergeCell ref="M248:N248"/>
    <mergeCell ref="E249:F249"/>
    <mergeCell ref="G249:H249"/>
    <mergeCell ref="I249:J249"/>
    <mergeCell ref="K249:L249"/>
    <mergeCell ref="M249:N249"/>
    <mergeCell ref="B295:Q295"/>
    <mergeCell ref="B253:Q253"/>
    <mergeCell ref="B254:Q254"/>
    <mergeCell ref="E255:J255"/>
    <mergeCell ref="M255:N255"/>
    <mergeCell ref="C257:P257"/>
    <mergeCell ref="B258:Q258"/>
    <mergeCell ref="B290:Q290"/>
    <mergeCell ref="B291:Q291"/>
    <mergeCell ref="E292:J292"/>
    <mergeCell ref="M292:N292"/>
    <mergeCell ref="C294:P294"/>
  </mergeCells>
  <conditionalFormatting sqref="E5:J5">
    <cfRule type="cellIs" dxfId="179" priority="1" operator="notEqual">
      <formula>"Auto-Filled"</formula>
    </cfRule>
  </conditionalFormatting>
  <dataValidations count="1">
    <dataValidation type="decimal" operator="greaterThanOrEqual" allowBlank="1" showInputMessage="1" showErrorMessage="1" sqref="D46:O69 D11:O34 D81:O104">
      <formula1>0</formula1>
    </dataValidation>
  </dataValidations>
  <printOptions horizontalCentered="1"/>
  <pageMargins left="0.5" right="0.5" top="0.75" bottom="0.5" header="0.3" footer="0.3"/>
  <pageSetup scale="95" orientation="landscape" r:id="rId1"/>
  <rowBreaks count="8" manualBreakCount="8">
    <brk id="36" max="16383" man="1"/>
    <brk id="71" max="16383" man="1"/>
    <brk id="106" max="16383" man="1"/>
    <brk id="138" max="16383" man="1"/>
    <brk id="171" max="16383" man="1"/>
    <brk id="183" max="16383" man="1"/>
    <brk id="216" max="16383" man="1"/>
    <brk id="251" max="16383" man="1"/>
  </rowBreaks>
  <drawing r:id="rId2"/>
  <extLst>
    <ext xmlns:x14="http://schemas.microsoft.com/office/spreadsheetml/2009/9/main" uri="{78C0D931-6437-407d-A8EE-F0AAD7539E65}">
      <x14:conditionalFormattings>
        <x14:conditionalFormatting xmlns:xm="http://schemas.microsoft.com/office/excel/2006/main">
          <x14:cfRule type="expression" priority="5" id="{919ACC79-01DD-4AC3-A3D3-E5E071524353}">
            <xm:f>NOT('Part IV'!$E$13="yes")</xm:f>
            <x14:dxf>
              <font>
                <color theme="0" tint="-0.499984740745262"/>
              </font>
              <fill>
                <patternFill>
                  <bgColor theme="0" tint="-0.34998626667073579"/>
                </patternFill>
              </fill>
            </x14:dxf>
          </x14:cfRule>
          <xm:sqref>D46:O69 D81:O104</xm:sqref>
        </x14:conditionalFormatting>
        <x14:conditionalFormatting xmlns:xm="http://schemas.microsoft.com/office/excel/2006/main">
          <x14:cfRule type="expression" priority="4" id="{AA6B2194-DF40-4E45-BE92-CF1F8BE90FAD}">
            <xm:f>NOT('Part IV'!$E$13="yes")</xm:f>
            <x14:dxf>
              <font>
                <color theme="0" tint="-0.499984740745262"/>
              </font>
              <fill>
                <patternFill>
                  <bgColor theme="0" tint="-0.34998626667073579"/>
                </patternFill>
              </fill>
            </x14:dxf>
          </x14:cfRule>
          <xm:sqref>D261:O284</xm:sqref>
        </x14:conditionalFormatting>
        <x14:conditionalFormatting xmlns:xm="http://schemas.microsoft.com/office/excel/2006/main">
          <x14:cfRule type="expression" priority="3" id="{F1241C0D-3901-450C-A5A4-F6181A1DE8B4}">
            <xm:f>NOT('Part IV'!$E$13="yes")</xm:f>
            <x14:dxf>
              <font>
                <color theme="0" tint="-0.499984740745262"/>
              </font>
              <fill>
                <patternFill>
                  <bgColor theme="0" tint="-0.34998626667073579"/>
                </patternFill>
              </fill>
            </x14:dxf>
          </x14:cfRule>
          <xm:sqref>D299:O321 E298:O298</xm:sqref>
        </x14:conditionalFormatting>
        <x14:conditionalFormatting xmlns:xm="http://schemas.microsoft.com/office/excel/2006/main">
          <x14:cfRule type="expression" priority="2" id="{A95DF428-4BB3-40C8-8635-F91D476F0DDC}">
            <xm:f>NOT('Part IV'!$E$13="yes")</xm:f>
            <x14:dxf>
              <font>
                <color theme="0" tint="-0.499984740745262"/>
              </font>
              <fill>
                <patternFill>
                  <bgColor theme="0" tint="-0.34998626667073579"/>
                </patternFill>
              </fill>
            </x14:dxf>
          </x14:cfRule>
          <xm:sqref>D298:O321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I471"/>
  <sheetViews>
    <sheetView showGridLines="0" zoomScaleNormal="100" workbookViewId="0"/>
  </sheetViews>
  <sheetFormatPr defaultColWidth="9.140625" defaultRowHeight="15" x14ac:dyDescent="0.25"/>
  <cols>
    <col min="1" max="1" width="3.42578125" style="370" customWidth="1"/>
    <col min="2" max="2" width="7.5703125" style="370" customWidth="1"/>
    <col min="3" max="3" width="9.42578125" style="370" customWidth="1"/>
    <col min="4" max="15" width="8.85546875" style="370" customWidth="1"/>
    <col min="16" max="17" width="5.7109375" style="370" customWidth="1"/>
    <col min="18" max="18" width="9.140625" style="370"/>
    <col min="19" max="19" width="9.5703125" style="370" customWidth="1"/>
    <col min="20" max="23" width="9.140625" style="370"/>
    <col min="24" max="24" width="10.28515625" style="370" customWidth="1"/>
    <col min="25" max="55" width="8.7109375" style="370" customWidth="1"/>
    <col min="56" max="57" width="5.7109375" style="370" customWidth="1"/>
    <col min="58" max="61" width="9.140625" style="370" customWidth="1"/>
    <col min="62" max="65" width="9.140625" style="370"/>
    <col min="66" max="66" width="10.28515625" style="370" customWidth="1"/>
    <col min="67" max="97" width="8.7109375" style="370" customWidth="1"/>
    <col min="98" max="99" width="5.7109375" style="370" customWidth="1"/>
    <col min="100" max="101" width="9.140625" style="370" customWidth="1"/>
    <col min="102" max="102" width="13" style="370" customWidth="1"/>
    <col min="103" max="103" width="13" style="370" bestFit="1" customWidth="1"/>
    <col min="104" max="109" width="9.140625" style="370"/>
    <col min="110" max="111" width="9.140625" style="370" customWidth="1"/>
    <col min="112" max="117" width="9.140625" style="370"/>
    <col min="118" max="119" width="11.28515625" style="370" customWidth="1"/>
    <col min="120" max="16384" width="9.140625" style="370"/>
  </cols>
  <sheetData>
    <row r="1" spans="1:191" ht="15.75" thickBot="1" x14ac:dyDescent="0.3">
      <c r="A1" s="1"/>
      <c r="DS1" s="107" t="s">
        <v>323</v>
      </c>
      <c r="DT1" s="477"/>
      <c r="DU1" s="477"/>
      <c r="DV1" s="477"/>
      <c r="DW1" s="477"/>
      <c r="DX1" s="477"/>
      <c r="DY1" s="477"/>
      <c r="DZ1" s="477"/>
      <c r="EA1" s="477"/>
      <c r="EB1" s="477"/>
      <c r="EC1" s="477"/>
      <c r="ED1" s="477"/>
      <c r="EE1" s="477"/>
      <c r="EF1" s="477"/>
      <c r="EG1" s="477"/>
      <c r="EH1" s="477"/>
      <c r="EI1" s="477"/>
      <c r="EJ1" s="477"/>
      <c r="EK1" s="477"/>
      <c r="EL1" s="477"/>
      <c r="EM1" s="477"/>
      <c r="EN1" s="477"/>
      <c r="EO1" s="477"/>
      <c r="EP1" s="477"/>
      <c r="EQ1" s="477"/>
      <c r="ER1" s="477"/>
      <c r="ES1" s="477"/>
      <c r="ET1" s="477"/>
      <c r="EU1" s="477"/>
      <c r="EV1" s="477"/>
      <c r="EW1" s="477"/>
      <c r="EX1" s="477"/>
      <c r="EY1" s="477"/>
      <c r="EZ1" s="477"/>
      <c r="FA1" s="477"/>
      <c r="FB1" s="107" t="s">
        <v>323</v>
      </c>
    </row>
    <row r="2" spans="1:191" ht="15.75" x14ac:dyDescent="0.25">
      <c r="B2" s="478" t="str">
        <f>"Version: " &amp; Version</f>
        <v>Version: 09/04/2018</v>
      </c>
      <c r="C2" s="490"/>
      <c r="D2" s="490"/>
      <c r="E2" s="490"/>
      <c r="F2" s="490"/>
      <c r="G2" s="490"/>
      <c r="H2" s="490"/>
      <c r="I2" s="490"/>
      <c r="J2" s="479"/>
      <c r="K2" s="479"/>
      <c r="L2" s="479"/>
      <c r="M2" s="479"/>
      <c r="N2" s="479"/>
      <c r="O2" s="479"/>
      <c r="P2" s="479"/>
      <c r="Q2" s="485"/>
      <c r="W2" s="230" t="str">
        <f>"Version " &amp; Version</f>
        <v>Version 09/04/2018</v>
      </c>
      <c r="X2" s="392"/>
      <c r="Y2" s="392"/>
      <c r="Z2" s="392"/>
      <c r="AA2" s="392"/>
      <c r="AB2" s="392"/>
      <c r="AC2" s="392"/>
      <c r="AD2" s="392"/>
      <c r="AE2" s="392"/>
      <c r="AF2" s="392"/>
      <c r="AG2" s="392"/>
      <c r="AH2" s="392"/>
      <c r="AI2" s="392"/>
      <c r="AJ2" s="392"/>
      <c r="AK2" s="392"/>
      <c r="AL2" s="392"/>
      <c r="AM2" s="392"/>
      <c r="AN2" s="392"/>
      <c r="AO2" s="392"/>
      <c r="AP2" s="392"/>
      <c r="AQ2" s="392"/>
      <c r="AR2" s="392"/>
      <c r="AS2" s="392"/>
      <c r="AT2" s="392"/>
      <c r="AU2" s="392"/>
      <c r="AV2" s="392"/>
      <c r="AW2" s="392"/>
      <c r="AX2" s="392"/>
      <c r="AY2" s="392"/>
      <c r="AZ2" s="392"/>
      <c r="BA2" s="392"/>
      <c r="BB2" s="392"/>
      <c r="BC2" s="392"/>
      <c r="BD2" s="393"/>
      <c r="BE2" s="393"/>
      <c r="BF2" s="393"/>
      <c r="BG2" s="393"/>
      <c r="BH2" s="393"/>
      <c r="BI2" s="394"/>
      <c r="BM2" s="230" t="str">
        <f>"Version " &amp; Version</f>
        <v>Version 09/04/2018</v>
      </c>
      <c r="BN2" s="392"/>
      <c r="BO2" s="392"/>
      <c r="BP2" s="392"/>
      <c r="BQ2" s="392"/>
      <c r="BR2" s="392"/>
      <c r="BS2" s="392"/>
      <c r="BT2" s="392"/>
      <c r="BU2" s="392"/>
      <c r="BV2" s="392"/>
      <c r="BW2" s="392"/>
      <c r="BX2" s="392"/>
      <c r="BY2" s="392"/>
      <c r="BZ2" s="392"/>
      <c r="CA2" s="392"/>
      <c r="CB2" s="392"/>
      <c r="CC2" s="392"/>
      <c r="CD2" s="392"/>
      <c r="CE2" s="392"/>
      <c r="CF2" s="392"/>
      <c r="CG2" s="392"/>
      <c r="CH2" s="392"/>
      <c r="CI2" s="392"/>
      <c r="CJ2" s="392"/>
      <c r="CK2" s="392"/>
      <c r="CL2" s="392"/>
      <c r="CM2" s="392"/>
      <c r="CN2" s="392"/>
      <c r="CO2" s="392"/>
      <c r="CP2" s="392"/>
      <c r="CQ2" s="392"/>
      <c r="CR2" s="392"/>
      <c r="CS2" s="392"/>
      <c r="CT2" s="393"/>
      <c r="CU2" s="393"/>
      <c r="CV2" s="393"/>
      <c r="CW2" s="393"/>
      <c r="CX2" s="393"/>
      <c r="CY2" s="394"/>
      <c r="DS2" s="688" t="str">
        <f>"Version " &amp; Version</f>
        <v>Version 09/04/2018</v>
      </c>
      <c r="DT2" s="689"/>
      <c r="DU2" s="689"/>
      <c r="DV2" s="689"/>
      <c r="DW2" s="689"/>
      <c r="DX2" s="689"/>
      <c r="DY2" s="689"/>
      <c r="DZ2" s="689"/>
      <c r="EA2" s="689"/>
      <c r="EB2" s="689"/>
      <c r="EC2" s="689"/>
      <c r="ED2" s="689"/>
      <c r="EE2" s="689"/>
      <c r="EF2" s="689"/>
      <c r="EG2" s="689"/>
      <c r="EH2" s="690"/>
      <c r="EI2" s="690"/>
      <c r="EJ2" s="690"/>
      <c r="EK2" s="690"/>
      <c r="EL2" s="690"/>
      <c r="EM2" s="690"/>
      <c r="EN2" s="690"/>
      <c r="EO2" s="690"/>
      <c r="EP2" s="690"/>
      <c r="EQ2" s="690"/>
      <c r="ER2" s="690"/>
      <c r="ES2" s="690"/>
      <c r="ET2" s="690"/>
      <c r="EU2" s="690"/>
      <c r="EV2" s="690"/>
      <c r="EW2" s="690"/>
      <c r="EX2" s="690"/>
      <c r="EY2" s="690"/>
      <c r="EZ2" s="723"/>
      <c r="FB2" s="688" t="str">
        <f>"Version " &amp; Version</f>
        <v>Version 09/04/2018</v>
      </c>
      <c r="FC2" s="689"/>
      <c r="FD2" s="689"/>
      <c r="FE2" s="689"/>
      <c r="FF2" s="689"/>
      <c r="FG2" s="689"/>
      <c r="FH2" s="689"/>
      <c r="FI2" s="689"/>
      <c r="FJ2" s="689"/>
      <c r="FK2" s="689"/>
      <c r="FL2" s="689"/>
      <c r="FM2" s="689"/>
      <c r="FN2" s="689"/>
      <c r="FO2" s="689"/>
      <c r="FP2" s="689"/>
      <c r="FQ2" s="690"/>
      <c r="FR2" s="690"/>
      <c r="FS2" s="690"/>
      <c r="FT2" s="690"/>
      <c r="FU2" s="690"/>
      <c r="FV2" s="690"/>
      <c r="FW2" s="690"/>
      <c r="FX2" s="690"/>
      <c r="FY2" s="690"/>
      <c r="FZ2" s="690"/>
      <c r="GA2" s="690"/>
      <c r="GB2" s="690"/>
      <c r="GC2" s="690"/>
      <c r="GD2" s="690"/>
      <c r="GE2" s="690"/>
      <c r="GF2" s="690"/>
      <c r="GG2" s="690"/>
      <c r="GH2" s="690"/>
      <c r="GI2" s="723"/>
    </row>
    <row r="3" spans="1:191" ht="15.75" x14ac:dyDescent="0.25">
      <c r="B3" s="758" t="s">
        <v>256</v>
      </c>
      <c r="C3" s="759"/>
      <c r="D3" s="759"/>
      <c r="E3" s="759"/>
      <c r="F3" s="759"/>
      <c r="G3" s="759"/>
      <c r="H3" s="759"/>
      <c r="I3" s="759"/>
      <c r="J3" s="759"/>
      <c r="K3" s="759"/>
      <c r="L3" s="759"/>
      <c r="M3" s="759"/>
      <c r="N3" s="759"/>
      <c r="O3" s="759"/>
      <c r="P3" s="759"/>
      <c r="Q3" s="760"/>
      <c r="W3" s="758" t="s">
        <v>212</v>
      </c>
      <c r="X3" s="881"/>
      <c r="Y3" s="881"/>
      <c r="Z3" s="881"/>
      <c r="AA3" s="881"/>
      <c r="AB3" s="881"/>
      <c r="AC3" s="881"/>
      <c r="AD3" s="881"/>
      <c r="AE3" s="881"/>
      <c r="AF3" s="881"/>
      <c r="AG3" s="881"/>
      <c r="AH3" s="881"/>
      <c r="AI3" s="881"/>
      <c r="AJ3" s="881"/>
      <c r="AK3" s="881"/>
      <c r="AL3" s="423"/>
      <c r="AM3" s="423"/>
      <c r="AN3"/>
      <c r="AO3" s="141"/>
      <c r="AP3" s="141"/>
      <c r="AQ3" s="141"/>
      <c r="AR3" s="141"/>
      <c r="AS3" s="141"/>
      <c r="AT3" s="141"/>
      <c r="AU3" s="141"/>
      <c r="AV3" s="141"/>
      <c r="AW3" s="141"/>
      <c r="AX3" s="141"/>
      <c r="AY3" s="141"/>
      <c r="AZ3" s="141"/>
      <c r="BA3" s="141"/>
      <c r="BB3" s="141"/>
      <c r="BC3" s="141"/>
      <c r="BD3" s="302"/>
      <c r="BE3" s="302"/>
      <c r="BF3" s="302"/>
      <c r="BG3" s="302"/>
      <c r="BH3" s="302"/>
      <c r="BI3" s="395"/>
      <c r="BM3" s="758" t="s">
        <v>289</v>
      </c>
      <c r="BN3" s="881"/>
      <c r="BO3" s="881"/>
      <c r="BP3" s="881"/>
      <c r="BQ3" s="881"/>
      <c r="BR3" s="881"/>
      <c r="BS3" s="881"/>
      <c r="BT3" s="881"/>
      <c r="BU3" s="881"/>
      <c r="BV3" s="881"/>
      <c r="BW3" s="881"/>
      <c r="BX3" s="881"/>
      <c r="BY3" s="881"/>
      <c r="BZ3" s="881"/>
      <c r="CA3" s="881"/>
      <c r="CB3" s="423"/>
      <c r="CC3" s="423"/>
      <c r="CD3"/>
      <c r="CE3" s="141"/>
      <c r="CF3" s="141"/>
      <c r="CG3" s="141"/>
      <c r="CH3" s="141"/>
      <c r="CI3" s="141"/>
      <c r="CJ3" s="141"/>
      <c r="CK3" s="141"/>
      <c r="CL3" s="141"/>
      <c r="CM3" s="141"/>
      <c r="CN3" s="141"/>
      <c r="CO3" s="141"/>
      <c r="CP3" s="141"/>
      <c r="CQ3" s="141"/>
      <c r="CR3" s="141"/>
      <c r="CS3" s="141"/>
      <c r="CT3" s="302"/>
      <c r="CU3" s="302"/>
      <c r="CV3" s="302"/>
      <c r="CW3" s="302"/>
      <c r="CX3" s="302"/>
      <c r="CY3" s="395"/>
      <c r="DS3" s="927" t="s">
        <v>305</v>
      </c>
      <c r="DT3" s="928"/>
      <c r="DU3" s="928"/>
      <c r="DV3" s="928"/>
      <c r="DW3" s="928"/>
      <c r="DX3" s="928"/>
      <c r="DY3" s="928"/>
      <c r="DZ3" s="928"/>
      <c r="EA3" s="928"/>
      <c r="EB3" s="928"/>
      <c r="EC3" s="928"/>
      <c r="ED3" s="928"/>
      <c r="EE3" s="928"/>
      <c r="EF3" s="928"/>
      <c r="EG3" s="928"/>
      <c r="EH3" s="691"/>
      <c r="EI3" s="691"/>
      <c r="EJ3" s="691"/>
      <c r="EK3" s="691"/>
      <c r="EL3" s="691"/>
      <c r="EM3" s="691"/>
      <c r="EN3" s="691"/>
      <c r="EO3" s="691"/>
      <c r="EP3" s="691"/>
      <c r="EQ3" s="691"/>
      <c r="ER3" s="691"/>
      <c r="ES3" s="691"/>
      <c r="ET3" s="691"/>
      <c r="EU3" s="691"/>
      <c r="EV3" s="691"/>
      <c r="EW3" s="691"/>
      <c r="EX3" s="691"/>
      <c r="EY3" s="691"/>
      <c r="EZ3" s="724"/>
      <c r="FB3" s="927" t="s">
        <v>316</v>
      </c>
      <c r="FC3" s="928"/>
      <c r="FD3" s="928"/>
      <c r="FE3" s="928"/>
      <c r="FF3" s="928"/>
      <c r="FG3" s="928"/>
      <c r="FH3" s="928"/>
      <c r="FI3" s="928"/>
      <c r="FJ3" s="928"/>
      <c r="FK3" s="928"/>
      <c r="FL3" s="928"/>
      <c r="FM3" s="928"/>
      <c r="FN3" s="928"/>
      <c r="FO3" s="928"/>
      <c r="FP3" s="928"/>
      <c r="FQ3" s="691"/>
      <c r="FR3" s="691"/>
      <c r="FS3" s="691"/>
      <c r="FT3" s="691"/>
      <c r="FU3" s="691"/>
      <c r="FV3" s="691"/>
      <c r="FW3" s="691"/>
      <c r="FX3" s="691"/>
      <c r="FY3" s="691"/>
      <c r="FZ3" s="691"/>
      <c r="GA3" s="691"/>
      <c r="GB3" s="691"/>
      <c r="GC3" s="691"/>
      <c r="GD3" s="691"/>
      <c r="GE3" s="691"/>
      <c r="GF3" s="691"/>
      <c r="GG3" s="691"/>
      <c r="GH3" s="691"/>
      <c r="GI3" s="724"/>
    </row>
    <row r="4" spans="1:191" ht="16.5" thickBot="1" x14ac:dyDescent="0.3">
      <c r="B4" s="758" t="str">
        <f>"Operational Information - Production Data of "&amp; ResType</f>
        <v xml:space="preserve">Operational Information - Production Data of </v>
      </c>
      <c r="C4" s="759"/>
      <c r="D4" s="759"/>
      <c r="E4" s="759"/>
      <c r="F4" s="759"/>
      <c r="G4" s="759"/>
      <c r="H4" s="759"/>
      <c r="I4" s="759"/>
      <c r="J4" s="759"/>
      <c r="K4" s="759"/>
      <c r="L4" s="759"/>
      <c r="M4" s="759"/>
      <c r="N4" s="759"/>
      <c r="O4" s="759"/>
      <c r="P4" s="759"/>
      <c r="Q4" s="760"/>
      <c r="R4" s="678" t="s">
        <v>271</v>
      </c>
      <c r="S4" s="551"/>
      <c r="T4" s="551"/>
      <c r="U4" s="551"/>
      <c r="V4" s="550"/>
      <c r="W4" s="882" t="s">
        <v>247</v>
      </c>
      <c r="X4" s="881"/>
      <c r="Y4" s="881"/>
      <c r="Z4" s="881"/>
      <c r="AA4" s="881"/>
      <c r="AB4" s="881"/>
      <c r="AC4" s="881"/>
      <c r="AD4" s="881"/>
      <c r="AE4" s="881"/>
      <c r="AF4" s="881"/>
      <c r="AG4" s="881"/>
      <c r="AH4" s="881"/>
      <c r="AI4" s="881"/>
      <c r="AJ4" s="881"/>
      <c r="AK4" s="881"/>
      <c r="AL4" s="204"/>
      <c r="AM4" s="204"/>
      <c r="AN4" s="141"/>
      <c r="AO4" s="141"/>
      <c r="AP4" s="141"/>
      <c r="AQ4" s="141"/>
      <c r="AR4" s="141"/>
      <c r="AS4" s="141"/>
      <c r="AT4" s="141"/>
      <c r="AU4" s="141"/>
      <c r="AV4" s="141"/>
      <c r="AW4" s="141"/>
      <c r="AX4" s="141"/>
      <c r="AY4" s="141"/>
      <c r="AZ4" s="141"/>
      <c r="BA4" s="141"/>
      <c r="BB4" s="141"/>
      <c r="BC4" s="141"/>
      <c r="BD4" s="302"/>
      <c r="BE4" s="302"/>
      <c r="BF4" s="302"/>
      <c r="BG4" s="302"/>
      <c r="BH4" s="302"/>
      <c r="BI4" s="395"/>
      <c r="BM4" s="882" t="s">
        <v>255</v>
      </c>
      <c r="BN4" s="881"/>
      <c r="BO4" s="881"/>
      <c r="BP4" s="881"/>
      <c r="BQ4" s="881"/>
      <c r="BR4" s="881"/>
      <c r="BS4" s="881"/>
      <c r="BT4" s="881"/>
      <c r="BU4" s="881"/>
      <c r="BV4" s="881"/>
      <c r="BW4" s="881"/>
      <c r="BX4" s="881"/>
      <c r="BY4" s="881"/>
      <c r="BZ4" s="881"/>
      <c r="CA4" s="881"/>
      <c r="CB4" s="204"/>
      <c r="CC4" s="204"/>
      <c r="CD4" s="141"/>
      <c r="CE4" s="141"/>
      <c r="CF4" s="141"/>
      <c r="CG4" s="141"/>
      <c r="CH4" s="141"/>
      <c r="CI4" s="141"/>
      <c r="CJ4" s="141"/>
      <c r="CK4" s="141"/>
      <c r="CL4" s="141"/>
      <c r="CM4" s="141"/>
      <c r="CN4" s="141"/>
      <c r="CO4" s="141"/>
      <c r="CP4" s="141"/>
      <c r="CQ4" s="141"/>
      <c r="CR4" s="141"/>
      <c r="CS4" s="141"/>
      <c r="CT4" s="302"/>
      <c r="CU4" s="302"/>
      <c r="CV4" s="302"/>
      <c r="CW4" s="302"/>
      <c r="CX4" s="302"/>
      <c r="CY4" s="395"/>
      <c r="DS4" s="927" t="s">
        <v>306</v>
      </c>
      <c r="DT4" s="928"/>
      <c r="DU4" s="928"/>
      <c r="DV4" s="928"/>
      <c r="DW4" s="928"/>
      <c r="DX4" s="928"/>
      <c r="DY4" s="928"/>
      <c r="DZ4" s="928"/>
      <c r="EA4" s="928"/>
      <c r="EB4" s="928"/>
      <c r="EC4" s="928"/>
      <c r="ED4" s="928"/>
      <c r="EE4" s="928"/>
      <c r="EF4" s="928"/>
      <c r="EG4" s="928"/>
      <c r="EH4" s="691"/>
      <c r="EI4" s="691"/>
      <c r="EJ4" s="691"/>
      <c r="EK4" s="691"/>
      <c r="EL4" s="691"/>
      <c r="EM4" s="691"/>
      <c r="EN4" s="691"/>
      <c r="EO4" s="691"/>
      <c r="EP4" s="691"/>
      <c r="EQ4" s="691"/>
      <c r="ER4" s="691"/>
      <c r="ES4" s="691"/>
      <c r="ET4" s="691"/>
      <c r="EU4" s="691"/>
      <c r="EV4" s="691"/>
      <c r="EW4" s="691"/>
      <c r="EX4" s="691"/>
      <c r="EY4" s="691"/>
      <c r="EZ4" s="724"/>
      <c r="FB4" s="927" t="s">
        <v>315</v>
      </c>
      <c r="FC4" s="928"/>
      <c r="FD4" s="928"/>
      <c r="FE4" s="928"/>
      <c r="FF4" s="928"/>
      <c r="FG4" s="928"/>
      <c r="FH4" s="928"/>
      <c r="FI4" s="928"/>
      <c r="FJ4" s="928"/>
      <c r="FK4" s="928"/>
      <c r="FL4" s="928"/>
      <c r="FM4" s="928"/>
      <c r="FN4" s="928"/>
      <c r="FO4" s="928"/>
      <c r="FP4" s="928"/>
      <c r="FQ4" s="691"/>
      <c r="FR4" s="691"/>
      <c r="FS4" s="691"/>
      <c r="FT4" s="691"/>
      <c r="FU4" s="691"/>
      <c r="FV4" s="691"/>
      <c r="FW4" s="691"/>
      <c r="FX4" s="691"/>
      <c r="FY4" s="691"/>
      <c r="FZ4" s="691"/>
      <c r="GA4" s="691"/>
      <c r="GB4" s="691"/>
      <c r="GC4" s="691"/>
      <c r="GD4" s="691"/>
      <c r="GE4" s="691"/>
      <c r="GF4" s="691"/>
      <c r="GG4" s="691"/>
      <c r="GH4" s="691"/>
      <c r="GI4" s="724"/>
    </row>
    <row r="5" spans="1:191" ht="20.25" customHeight="1" x14ac:dyDescent="0.25">
      <c r="B5" s="482"/>
      <c r="C5" s="491" t="s">
        <v>127</v>
      </c>
      <c r="D5" s="483"/>
      <c r="E5" s="885" t="str">
        <f>IF(ProjName="","Auto-Filled",ProjName)</f>
        <v>Auto-Filled</v>
      </c>
      <c r="F5" s="885"/>
      <c r="G5" s="885"/>
      <c r="H5" s="885"/>
      <c r="I5" s="885"/>
      <c r="J5" s="885"/>
      <c r="K5" s="492"/>
      <c r="L5" s="493" t="s">
        <v>233</v>
      </c>
      <c r="M5" s="891" t="s">
        <v>246</v>
      </c>
      <c r="N5" s="892"/>
      <c r="O5" s="892"/>
      <c r="P5" s="492"/>
      <c r="Q5" s="484"/>
      <c r="R5" s="679" t="s">
        <v>248</v>
      </c>
      <c r="W5" s="396"/>
      <c r="X5" s="204"/>
      <c r="Y5" s="204"/>
      <c r="Z5" s="204"/>
      <c r="AA5" s="204"/>
      <c r="AB5" s="204"/>
      <c r="AC5" s="204"/>
      <c r="AD5" s="204"/>
      <c r="AE5" s="204"/>
      <c r="AF5" s="204"/>
      <c r="AG5" s="204"/>
      <c r="AH5" s="204"/>
      <c r="AI5" s="204"/>
      <c r="AJ5" s="419"/>
      <c r="AK5" s="204"/>
      <c r="AL5"/>
      <c r="AM5" s="143"/>
      <c r="AN5" s="141"/>
      <c r="AO5" s="141"/>
      <c r="AP5" s="141"/>
      <c r="AQ5" s="141"/>
      <c r="AR5" s="141"/>
      <c r="AS5" s="141"/>
      <c r="AT5" s="141"/>
      <c r="AU5" s="141"/>
      <c r="AV5" s="141"/>
      <c r="AW5" s="141"/>
      <c r="AX5" s="141"/>
      <c r="AY5" s="141"/>
      <c r="AZ5" s="141"/>
      <c r="BA5" s="141"/>
      <c r="BB5" s="141"/>
      <c r="BC5" s="141"/>
      <c r="BD5" s="302"/>
      <c r="BE5" s="302"/>
      <c r="BF5" s="302"/>
      <c r="BG5" s="302"/>
      <c r="BH5" s="302"/>
      <c r="BI5" s="395"/>
      <c r="BM5" s="396"/>
      <c r="BN5" s="204"/>
      <c r="BO5" s="204"/>
      <c r="BP5" s="204"/>
      <c r="BQ5" s="204"/>
      <c r="BR5" s="204"/>
      <c r="BS5" s="204"/>
      <c r="BT5" s="204"/>
      <c r="BU5" s="204"/>
      <c r="BV5" s="204"/>
      <c r="BW5" s="204"/>
      <c r="BX5" s="204"/>
      <c r="BY5" s="204"/>
      <c r="BZ5" s="419"/>
      <c r="CA5" s="204"/>
      <c r="CB5"/>
      <c r="CC5" s="143"/>
      <c r="CD5" s="141"/>
      <c r="CE5" s="141"/>
      <c r="CF5" s="141"/>
      <c r="CG5" s="141"/>
      <c r="CH5" s="141"/>
      <c r="CI5" s="141"/>
      <c r="CJ5" s="141"/>
      <c r="CK5" s="141"/>
      <c r="CL5" s="141"/>
      <c r="CM5" s="141"/>
      <c r="CN5" s="141"/>
      <c r="CO5" s="141"/>
      <c r="CP5" s="141"/>
      <c r="CQ5" s="141"/>
      <c r="CR5" s="141"/>
      <c r="CS5" s="141"/>
      <c r="CT5" s="302"/>
      <c r="CU5" s="302"/>
      <c r="CV5" s="302"/>
      <c r="CW5" s="302"/>
      <c r="CX5" s="302"/>
      <c r="CY5" s="395"/>
      <c r="DS5" s="692"/>
      <c r="DT5" s="691"/>
      <c r="DU5" s="691"/>
      <c r="DV5" s="691"/>
      <c r="DW5" s="691"/>
      <c r="DX5" s="691"/>
      <c r="DY5" s="691"/>
      <c r="DZ5" s="691"/>
      <c r="EA5" s="691"/>
      <c r="EB5" s="691"/>
      <c r="EC5" s="691"/>
      <c r="ED5" s="691"/>
      <c r="EE5" s="691"/>
      <c r="EF5" s="691"/>
      <c r="EG5" s="691"/>
      <c r="EH5" s="691"/>
      <c r="EI5" s="691"/>
      <c r="EJ5" s="691"/>
      <c r="EK5" s="691"/>
      <c r="EL5" s="691"/>
      <c r="EM5" s="691"/>
      <c r="EN5" s="691"/>
      <c r="EO5" s="691"/>
      <c r="EP5" s="691"/>
      <c r="EQ5" s="691"/>
      <c r="ER5" s="691"/>
      <c r="ES5" s="691"/>
      <c r="ET5" s="691"/>
      <c r="EU5" s="691"/>
      <c r="EV5" s="691"/>
      <c r="EW5" s="691"/>
      <c r="EX5" s="691"/>
      <c r="EY5" s="691"/>
      <c r="EZ5" s="724"/>
      <c r="FB5" s="692"/>
      <c r="FC5" s="691"/>
      <c r="FD5" s="691"/>
      <c r="FE5" s="691"/>
      <c r="FF5" s="691"/>
      <c r="FG5" s="691"/>
      <c r="FH5" s="691"/>
      <c r="FI5" s="691"/>
      <c r="FJ5" s="691"/>
      <c r="FK5" s="691"/>
      <c r="FL5" s="691"/>
      <c r="FM5" s="691"/>
      <c r="FN5" s="691"/>
      <c r="FO5" s="691"/>
      <c r="FP5" s="691"/>
      <c r="FQ5" s="691"/>
      <c r="FR5" s="691"/>
      <c r="FS5" s="691"/>
      <c r="FT5" s="691"/>
      <c r="FU5" s="691"/>
      <c r="FV5" s="691"/>
      <c r="FW5" s="691"/>
      <c r="FX5" s="691"/>
      <c r="FY5" s="691"/>
      <c r="FZ5" s="691"/>
      <c r="GA5" s="691"/>
      <c r="GB5" s="691"/>
      <c r="GC5" s="691"/>
      <c r="GD5" s="691"/>
      <c r="GE5" s="691"/>
      <c r="GF5" s="691"/>
      <c r="GG5" s="691"/>
      <c r="GH5" s="691"/>
      <c r="GI5" s="724"/>
    </row>
    <row r="6" spans="1:191" ht="15.75" customHeight="1" x14ac:dyDescent="0.25">
      <c r="B6" s="482"/>
      <c r="C6" s="494"/>
      <c r="D6" s="495"/>
      <c r="E6" s="495"/>
      <c r="F6" s="495"/>
      <c r="G6" s="495"/>
      <c r="H6" s="495"/>
      <c r="I6" s="495"/>
      <c r="J6" s="492"/>
      <c r="K6" s="495"/>
      <c r="L6" s="494"/>
      <c r="M6" s="495"/>
      <c r="N6" s="495"/>
      <c r="O6" s="495"/>
      <c r="P6" s="495"/>
      <c r="Q6" s="484"/>
      <c r="R6" s="679" t="s">
        <v>249</v>
      </c>
      <c r="W6" s="396"/>
      <c r="X6" s="143"/>
      <c r="Y6" s="143"/>
      <c r="Z6" s="143"/>
      <c r="AA6" s="166"/>
      <c r="AB6" s="166"/>
      <c r="AC6" s="166"/>
      <c r="AD6" s="417" t="s">
        <v>239</v>
      </c>
      <c r="AE6" s="418">
        <v>2012</v>
      </c>
      <c r="AF6" s="166"/>
      <c r="AG6" s="166"/>
      <c r="AH6" s="204"/>
      <c r="AI6" s="419"/>
      <c r="AJ6" s="419"/>
      <c r="AK6" s="143"/>
      <c r="AL6" s="143"/>
      <c r="AM6" s="143"/>
      <c r="AN6" s="141"/>
      <c r="AO6" s="141"/>
      <c r="AP6" s="141"/>
      <c r="AQ6" s="141"/>
      <c r="AR6" s="141"/>
      <c r="AS6" s="141"/>
      <c r="AT6" s="141"/>
      <c r="AU6" s="141"/>
      <c r="AV6" s="141"/>
      <c r="AW6" s="141"/>
      <c r="AX6" s="141"/>
      <c r="AY6" s="141"/>
      <c r="AZ6" s="141"/>
      <c r="BA6" s="141"/>
      <c r="BB6" s="141"/>
      <c r="BC6" s="141"/>
      <c r="BD6" s="302"/>
      <c r="BE6" s="302"/>
      <c r="BF6" s="302"/>
      <c r="BG6" s="302"/>
      <c r="BH6" s="302"/>
      <c r="BI6" s="395"/>
      <c r="BM6" s="396"/>
      <c r="BN6" s="143"/>
      <c r="BO6" s="143"/>
      <c r="BP6" s="143"/>
      <c r="BQ6" s="631" t="s">
        <v>288</v>
      </c>
      <c r="BR6" s="631"/>
      <c r="BS6" s="631"/>
      <c r="BT6" s="631"/>
      <c r="BU6" s="632"/>
      <c r="BV6" s="631"/>
      <c r="BW6" s="631"/>
      <c r="BX6" s="633"/>
      <c r="BY6" s="419"/>
      <c r="BZ6" s="419"/>
      <c r="CA6" s="143"/>
      <c r="CB6" s="143"/>
      <c r="CC6" s="143"/>
      <c r="CD6" s="141"/>
      <c r="CE6" s="141"/>
      <c r="CF6" s="141"/>
      <c r="CG6" s="141"/>
      <c r="CH6" s="141"/>
      <c r="CI6" s="141"/>
      <c r="CJ6" s="141"/>
      <c r="CK6" s="141"/>
      <c r="CL6" s="141"/>
      <c r="CM6" s="141"/>
      <c r="CN6" s="141"/>
      <c r="CO6" s="141"/>
      <c r="CP6" s="141"/>
      <c r="CQ6" s="141"/>
      <c r="CR6" s="141"/>
      <c r="CS6" s="141"/>
      <c r="CT6" s="302"/>
      <c r="CU6" s="302"/>
      <c r="CV6" s="302"/>
      <c r="CW6" s="302"/>
      <c r="CX6" s="302"/>
      <c r="CY6" s="395"/>
      <c r="DS6" s="692"/>
      <c r="DT6" s="691"/>
      <c r="DU6" s="691"/>
      <c r="DV6" s="693" t="s">
        <v>307</v>
      </c>
      <c r="DW6" s="691"/>
      <c r="DX6" s="691"/>
      <c r="DY6" s="691"/>
      <c r="DZ6" s="691"/>
      <c r="EA6" s="691"/>
      <c r="EB6" s="691"/>
      <c r="EC6" s="691"/>
      <c r="ED6" s="691"/>
      <c r="EE6" s="691"/>
      <c r="EF6" s="691"/>
      <c r="EG6" s="691"/>
      <c r="EH6" s="691"/>
      <c r="EI6" s="691"/>
      <c r="EJ6" s="691"/>
      <c r="EK6" s="691"/>
      <c r="EL6" s="660">
        <f>EZ34+EZ65+EZ96+EZ127+EZ158+EZ189+EZ220+EZ251+EZ282+EZ313+EZ344+EZ375</f>
        <v>0</v>
      </c>
      <c r="EM6" s="691"/>
      <c r="EN6" s="691"/>
      <c r="EO6" s="691"/>
      <c r="EP6" s="691"/>
      <c r="EQ6" s="691"/>
      <c r="ER6" s="691"/>
      <c r="ES6" s="691"/>
      <c r="ET6" s="691"/>
      <c r="EU6" s="691"/>
      <c r="EV6" s="691"/>
      <c r="EW6" s="691"/>
      <c r="EX6" s="691"/>
      <c r="EY6" s="691"/>
      <c r="EZ6" s="724"/>
      <c r="FB6" s="692"/>
      <c r="FC6" s="691"/>
      <c r="FD6" s="691"/>
      <c r="FE6" s="693" t="s">
        <v>314</v>
      </c>
      <c r="FF6" s="691"/>
      <c r="FG6" s="691"/>
      <c r="FH6" s="691"/>
      <c r="FI6" s="691"/>
      <c r="FJ6" s="691"/>
      <c r="FK6" s="691"/>
      <c r="FL6" s="691"/>
      <c r="FM6" s="691"/>
      <c r="FN6" s="691"/>
      <c r="FO6" s="691"/>
      <c r="FP6" s="691"/>
      <c r="FQ6" s="691"/>
      <c r="FR6" s="691"/>
      <c r="FS6" s="691"/>
      <c r="FT6" s="660">
        <f>GI34+GI65+GI96+GI127+GI158+GI189+GI220+GI251+GI282+GI313+GI344+GI375</f>
        <v>0</v>
      </c>
      <c r="FU6" s="691"/>
      <c r="FV6" s="691"/>
      <c r="FW6" s="691"/>
      <c r="FX6" s="691"/>
      <c r="FY6" s="691"/>
      <c r="FZ6" s="691"/>
      <c r="GA6" s="691"/>
      <c r="GB6" s="691"/>
      <c r="GC6" s="691"/>
      <c r="GD6" s="691"/>
      <c r="GE6" s="691"/>
      <c r="GF6" s="691"/>
      <c r="GG6" s="691"/>
      <c r="GH6" s="691"/>
      <c r="GI6" s="724"/>
    </row>
    <row r="7" spans="1:191" ht="32.25" customHeight="1" x14ac:dyDescent="0.25">
      <c r="B7" s="496"/>
      <c r="C7" s="893" t="s">
        <v>261</v>
      </c>
      <c r="D7" s="961"/>
      <c r="E7" s="961"/>
      <c r="F7" s="961"/>
      <c r="G7" s="961"/>
      <c r="H7" s="961"/>
      <c r="I7" s="961"/>
      <c r="J7" s="961"/>
      <c r="K7" s="961"/>
      <c r="L7" s="961"/>
      <c r="M7" s="961"/>
      <c r="N7" s="961"/>
      <c r="O7" s="961"/>
      <c r="P7" s="497"/>
      <c r="Q7" s="498"/>
      <c r="W7" s="397" t="s">
        <v>214</v>
      </c>
      <c r="X7" s="141"/>
      <c r="Y7" s="141"/>
      <c r="Z7" s="141"/>
      <c r="AA7" s="859" t="str">
        <f>IF(OR(ResType="Land Based Wind",ResType="Off Shore Wind",ResType="Solar"),"Solar and Wind units are required to provide an hourly profile specific to 2012.","")</f>
        <v/>
      </c>
      <c r="AB7" s="860"/>
      <c r="AC7" s="860"/>
      <c r="AD7" s="860"/>
      <c r="AE7" s="860"/>
      <c r="AF7" s="860"/>
      <c r="AG7" s="860"/>
      <c r="AH7" s="141"/>
      <c r="AI7" s="732"/>
      <c r="AJ7" s="733"/>
      <c r="AK7" s="734"/>
      <c r="AL7" s="734"/>
      <c r="AM7" s="734"/>
      <c r="AN7" s="732"/>
      <c r="AO7" s="734"/>
      <c r="AP7" s="734"/>
      <c r="AQ7" s="734"/>
      <c r="AR7" s="732"/>
      <c r="AS7" s="732"/>
      <c r="AT7" s="732"/>
      <c r="AU7" s="141"/>
      <c r="AV7" s="141"/>
      <c r="AW7" s="141"/>
      <c r="AX7" s="141"/>
      <c r="AY7" s="141"/>
      <c r="AZ7" s="141"/>
      <c r="BA7" s="141"/>
      <c r="BB7" s="141"/>
      <c r="BC7" s="141"/>
      <c r="BD7" s="302"/>
      <c r="BE7" s="302"/>
      <c r="BF7" s="302"/>
      <c r="BG7" s="302"/>
      <c r="BH7" s="302"/>
      <c r="BI7" s="395"/>
      <c r="BM7" s="397" t="s">
        <v>214</v>
      </c>
      <c r="BN7" s="141"/>
      <c r="BO7" s="141"/>
      <c r="BP7" s="141"/>
      <c r="BQ7" s="141"/>
      <c r="BR7" s="419"/>
      <c r="BS7" s="141"/>
      <c r="BT7" s="141"/>
      <c r="BU7" s="141"/>
      <c r="BV7" s="141"/>
      <c r="BW7" s="141"/>
      <c r="BX7" s="141"/>
      <c r="BY7" s="307"/>
      <c r="BZ7" s="431"/>
      <c r="CA7" s="432"/>
      <c r="CB7" s="959"/>
      <c r="CC7" s="960"/>
      <c r="CD7" s="307"/>
      <c r="CE7" s="432"/>
      <c r="CF7" s="959"/>
      <c r="CG7" s="960"/>
      <c r="CH7" s="307"/>
      <c r="CI7" s="307"/>
      <c r="CJ7" s="141"/>
      <c r="CK7" s="141"/>
      <c r="CL7" s="141"/>
      <c r="CM7" s="141"/>
      <c r="CN7" s="141"/>
      <c r="CO7" s="141"/>
      <c r="CP7" s="141"/>
      <c r="CQ7" s="141"/>
      <c r="CR7" s="141"/>
      <c r="CS7" s="141"/>
      <c r="CT7" s="302"/>
      <c r="CU7" s="302"/>
      <c r="CV7" s="302"/>
      <c r="CW7" s="302"/>
      <c r="CX7" s="302"/>
      <c r="CY7" s="395"/>
      <c r="DS7" s="694" t="s">
        <v>214</v>
      </c>
      <c r="DT7" s="695"/>
      <c r="DU7" s="695"/>
      <c r="DV7" s="695"/>
      <c r="DW7" s="695"/>
      <c r="DX7" s="696"/>
      <c r="DY7" s="695"/>
      <c r="DZ7" s="695"/>
      <c r="EA7" s="695"/>
      <c r="EB7" s="695"/>
      <c r="EC7" s="695"/>
      <c r="ED7" s="695"/>
      <c r="EE7" s="695"/>
      <c r="EF7" s="696"/>
      <c r="EG7" s="697"/>
      <c r="EH7" s="929"/>
      <c r="EI7" s="930"/>
      <c r="EJ7" s="695"/>
      <c r="EK7" s="697"/>
      <c r="EL7" s="929"/>
      <c r="EM7" s="930"/>
      <c r="EN7" s="695"/>
      <c r="EO7" s="695"/>
      <c r="EP7" s="695"/>
      <c r="EQ7" s="695"/>
      <c r="ER7" s="695"/>
      <c r="ES7" s="695"/>
      <c r="ET7" s="695"/>
      <c r="EU7" s="695"/>
      <c r="EV7" s="695"/>
      <c r="EW7" s="695"/>
      <c r="EX7" s="695"/>
      <c r="EY7" s="695"/>
      <c r="EZ7" s="724"/>
      <c r="FB7" s="694" t="s">
        <v>214</v>
      </c>
      <c r="FC7" s="695"/>
      <c r="FD7" s="695"/>
      <c r="FE7" s="695"/>
      <c r="FF7" s="695"/>
      <c r="FG7" s="696"/>
      <c r="FH7" s="695"/>
      <c r="FI7" s="695"/>
      <c r="FJ7" s="695"/>
      <c r="FK7" s="695"/>
      <c r="FL7" s="695"/>
      <c r="FM7" s="695"/>
      <c r="FN7" s="695"/>
      <c r="FO7" s="696"/>
      <c r="FP7" s="697"/>
      <c r="FQ7" s="929"/>
      <c r="FR7" s="930"/>
      <c r="FS7" s="695"/>
      <c r="FT7" s="697"/>
      <c r="FU7" s="929"/>
      <c r="FV7" s="930"/>
      <c r="FW7" s="695"/>
      <c r="FX7" s="695"/>
      <c r="FY7" s="695"/>
      <c r="FZ7" s="695"/>
      <c r="GA7" s="695"/>
      <c r="GB7" s="695"/>
      <c r="GC7" s="695"/>
      <c r="GD7" s="695"/>
      <c r="GE7" s="695"/>
      <c r="GF7" s="695"/>
      <c r="GG7" s="695"/>
      <c r="GH7" s="695"/>
      <c r="GI7" s="724"/>
    </row>
    <row r="8" spans="1:191" ht="15.75" x14ac:dyDescent="0.25">
      <c r="B8" s="758" t="s">
        <v>252</v>
      </c>
      <c r="C8" s="759"/>
      <c r="D8" s="759"/>
      <c r="E8" s="759"/>
      <c r="F8" s="759"/>
      <c r="G8" s="759"/>
      <c r="H8" s="759"/>
      <c r="I8" s="759"/>
      <c r="J8" s="759"/>
      <c r="K8" s="759"/>
      <c r="L8" s="759"/>
      <c r="M8" s="759"/>
      <c r="N8" s="759"/>
      <c r="O8" s="759"/>
      <c r="P8" s="759"/>
      <c r="Q8" s="760"/>
      <c r="W8" s="398"/>
      <c r="X8" s="141"/>
      <c r="Y8" s="141"/>
      <c r="Z8" s="141"/>
      <c r="AA8" s="141"/>
      <c r="AB8" s="141"/>
      <c r="AC8" s="141"/>
      <c r="AD8" s="141"/>
      <c r="AE8" s="141"/>
      <c r="AF8" s="141"/>
      <c r="AG8" s="141"/>
      <c r="AH8" s="141"/>
      <c r="AI8" s="731"/>
      <c r="AJ8" s="731"/>
      <c r="AK8" s="731"/>
      <c r="AL8" s="731"/>
      <c r="AM8" s="731"/>
      <c r="AN8" s="731"/>
      <c r="AO8" s="731"/>
      <c r="AP8" s="731"/>
      <c r="AQ8" s="731"/>
      <c r="AR8" s="731"/>
      <c r="AS8" s="731"/>
      <c r="AT8" s="731"/>
      <c r="AU8" s="141"/>
      <c r="AV8" s="141"/>
      <c r="AW8" s="141"/>
      <c r="AX8" s="141"/>
      <c r="AY8" s="141"/>
      <c r="AZ8" s="141"/>
      <c r="BA8" s="141"/>
      <c r="BB8" s="141"/>
      <c r="BC8" s="141"/>
      <c r="BD8" s="445"/>
      <c r="BE8" s="445"/>
      <c r="BF8" s="445"/>
      <c r="BG8" s="445"/>
      <c r="BH8" s="445"/>
      <c r="BI8" s="446"/>
      <c r="BM8" s="398"/>
      <c r="BN8" s="141"/>
      <c r="BO8" s="649" t="str">
        <f>IFERROR(SUMIF(BO11:BO34,"&gt;0",BO11:BO34)/-SUMIF(BO11:BO34,"&lt;0",BO11:BO34),"")</f>
        <v/>
      </c>
      <c r="BP8" s="649" t="str">
        <f t="shared" ref="BP8:CS8" si="0">IFERROR(SUMIF(BP11:BP34,"&gt;0",BP11:BP34)/-SUMIF(BP11:BP34,"&lt;0",BP11:BP34),"")</f>
        <v/>
      </c>
      <c r="BQ8" s="649" t="str">
        <f t="shared" si="0"/>
        <v/>
      </c>
      <c r="BR8" s="649" t="str">
        <f t="shared" si="0"/>
        <v/>
      </c>
      <c r="BS8" s="649" t="str">
        <f t="shared" si="0"/>
        <v/>
      </c>
      <c r="BT8" s="649" t="str">
        <f t="shared" si="0"/>
        <v/>
      </c>
      <c r="BU8" s="649" t="str">
        <f t="shared" si="0"/>
        <v/>
      </c>
      <c r="BV8" s="649" t="str">
        <f t="shared" si="0"/>
        <v/>
      </c>
      <c r="BW8" s="649" t="str">
        <f t="shared" si="0"/>
        <v/>
      </c>
      <c r="BX8" s="649" t="str">
        <f t="shared" si="0"/>
        <v/>
      </c>
      <c r="BY8" s="649" t="str">
        <f t="shared" si="0"/>
        <v/>
      </c>
      <c r="BZ8" s="649" t="str">
        <f t="shared" si="0"/>
        <v/>
      </c>
      <c r="CA8" s="649" t="str">
        <f t="shared" si="0"/>
        <v/>
      </c>
      <c r="CB8" s="649" t="str">
        <f t="shared" si="0"/>
        <v/>
      </c>
      <c r="CC8" s="649" t="str">
        <f t="shared" si="0"/>
        <v/>
      </c>
      <c r="CD8" s="649" t="str">
        <f t="shared" si="0"/>
        <v/>
      </c>
      <c r="CE8" s="649" t="str">
        <f t="shared" si="0"/>
        <v/>
      </c>
      <c r="CF8" s="649" t="str">
        <f t="shared" si="0"/>
        <v/>
      </c>
      <c r="CG8" s="649" t="str">
        <f t="shared" si="0"/>
        <v/>
      </c>
      <c r="CH8" s="649" t="str">
        <f t="shared" si="0"/>
        <v/>
      </c>
      <c r="CI8" s="649" t="str">
        <f t="shared" si="0"/>
        <v/>
      </c>
      <c r="CJ8" s="649" t="str">
        <f t="shared" si="0"/>
        <v/>
      </c>
      <c r="CK8" s="649" t="str">
        <f t="shared" si="0"/>
        <v/>
      </c>
      <c r="CL8" s="649" t="str">
        <f t="shared" si="0"/>
        <v/>
      </c>
      <c r="CM8" s="649" t="str">
        <f t="shared" si="0"/>
        <v/>
      </c>
      <c r="CN8" s="649" t="str">
        <f t="shared" si="0"/>
        <v/>
      </c>
      <c r="CO8" s="649" t="str">
        <f t="shared" si="0"/>
        <v/>
      </c>
      <c r="CP8" s="649" t="str">
        <f t="shared" si="0"/>
        <v/>
      </c>
      <c r="CQ8" s="649" t="str">
        <f t="shared" si="0"/>
        <v/>
      </c>
      <c r="CR8" s="649" t="str">
        <f t="shared" si="0"/>
        <v/>
      </c>
      <c r="CS8" s="649" t="str">
        <f t="shared" si="0"/>
        <v/>
      </c>
      <c r="CT8" s="445"/>
      <c r="CU8" s="445"/>
      <c r="CV8" s="445"/>
      <c r="CW8" s="445"/>
      <c r="CX8" s="445"/>
      <c r="CY8" s="446"/>
      <c r="DS8" s="698"/>
      <c r="DT8" s="695"/>
      <c r="DU8" s="699"/>
      <c r="DV8" s="699"/>
      <c r="DW8" s="699"/>
      <c r="DX8" s="699"/>
      <c r="DY8" s="699"/>
      <c r="DZ8" s="699"/>
      <c r="EA8" s="699"/>
      <c r="EB8" s="699"/>
      <c r="EC8" s="699"/>
      <c r="ED8" s="699"/>
      <c r="EE8" s="699"/>
      <c r="EF8" s="699"/>
      <c r="EG8" s="699"/>
      <c r="EH8" s="699"/>
      <c r="EI8" s="699"/>
      <c r="EJ8" s="699"/>
      <c r="EK8" s="699"/>
      <c r="EL8" s="699"/>
      <c r="EM8" s="699"/>
      <c r="EN8" s="699"/>
      <c r="EO8" s="699"/>
      <c r="EP8" s="699"/>
      <c r="EQ8" s="699"/>
      <c r="ER8" s="699"/>
      <c r="ES8" s="699"/>
      <c r="ET8" s="699"/>
      <c r="EU8" s="699"/>
      <c r="EV8" s="699"/>
      <c r="EW8" s="699"/>
      <c r="EX8" s="699"/>
      <c r="EY8" s="699"/>
      <c r="EZ8" s="724"/>
      <c r="FB8" s="698"/>
      <c r="FC8" s="695"/>
      <c r="FD8" s="699"/>
      <c r="FE8" s="699"/>
      <c r="FF8" s="699"/>
      <c r="FG8" s="699"/>
      <c r="FH8" s="699"/>
      <c r="FI8" s="699"/>
      <c r="FJ8" s="699"/>
      <c r="FK8" s="699"/>
      <c r="FL8" s="699"/>
      <c r="FM8" s="699"/>
      <c r="FN8" s="699"/>
      <c r="FO8" s="699"/>
      <c r="FP8" s="699"/>
      <c r="FQ8" s="699"/>
      <c r="FR8" s="699"/>
      <c r="FS8" s="699"/>
      <c r="FT8" s="699"/>
      <c r="FU8" s="699"/>
      <c r="FV8" s="699"/>
      <c r="FW8" s="699"/>
      <c r="FX8" s="699"/>
      <c r="FY8" s="699"/>
      <c r="FZ8" s="699"/>
      <c r="GA8" s="699"/>
      <c r="GB8" s="699"/>
      <c r="GC8" s="699"/>
      <c r="GD8" s="699"/>
      <c r="GE8" s="699"/>
      <c r="GF8" s="699"/>
      <c r="GG8" s="699"/>
      <c r="GH8" s="699"/>
      <c r="GI8" s="724"/>
    </row>
    <row r="9" spans="1:191" ht="15.75" customHeight="1" x14ac:dyDescent="0.25">
      <c r="B9" s="398"/>
      <c r="C9" s="499"/>
      <c r="D9" s="499"/>
      <c r="E9" s="499"/>
      <c r="F9" s="499"/>
      <c r="G9" s="499"/>
      <c r="H9" s="499"/>
      <c r="I9" s="499"/>
      <c r="J9" s="499"/>
      <c r="K9" s="499"/>
      <c r="L9" s="499"/>
      <c r="M9" s="499"/>
      <c r="N9" s="499"/>
      <c r="O9" s="499"/>
      <c r="P9" s="499"/>
      <c r="Q9" s="395"/>
      <c r="W9" s="398"/>
      <c r="X9" s="399" t="s">
        <v>57</v>
      </c>
      <c r="Y9" s="400">
        <v>1</v>
      </c>
      <c r="Z9" s="400">
        <v>2</v>
      </c>
      <c r="AA9" s="400">
        <v>3</v>
      </c>
      <c r="AB9" s="400">
        <v>4</v>
      </c>
      <c r="AC9" s="400">
        <v>5</v>
      </c>
      <c r="AD9" s="400">
        <v>6</v>
      </c>
      <c r="AE9" s="400">
        <v>7</v>
      </c>
      <c r="AF9" s="400">
        <v>8</v>
      </c>
      <c r="AG9" s="400">
        <v>9</v>
      </c>
      <c r="AH9" s="400">
        <v>10</v>
      </c>
      <c r="AI9" s="400">
        <v>11</v>
      </c>
      <c r="AJ9" s="400">
        <v>12</v>
      </c>
      <c r="AK9" s="400">
        <v>13</v>
      </c>
      <c r="AL9" s="400">
        <v>14</v>
      </c>
      <c r="AM9" s="400">
        <v>15</v>
      </c>
      <c r="AN9" s="400">
        <v>16</v>
      </c>
      <c r="AO9" s="400">
        <v>17</v>
      </c>
      <c r="AP9" s="400">
        <v>18</v>
      </c>
      <c r="AQ9" s="400">
        <v>19</v>
      </c>
      <c r="AR9" s="400">
        <v>20</v>
      </c>
      <c r="AS9" s="400">
        <v>21</v>
      </c>
      <c r="AT9" s="400">
        <v>22</v>
      </c>
      <c r="AU9" s="400">
        <v>23</v>
      </c>
      <c r="AV9" s="400">
        <v>24</v>
      </c>
      <c r="AW9" s="400">
        <v>25</v>
      </c>
      <c r="AX9" s="400">
        <v>26</v>
      </c>
      <c r="AY9" s="400">
        <v>27</v>
      </c>
      <c r="AZ9" s="400">
        <v>28</v>
      </c>
      <c r="BA9" s="400">
        <v>29</v>
      </c>
      <c r="BB9" s="400">
        <v>30</v>
      </c>
      <c r="BC9" s="400">
        <v>31</v>
      </c>
      <c r="BD9" s="863" t="s">
        <v>215</v>
      </c>
      <c r="BE9" s="864"/>
      <c r="BF9" s="434" t="s">
        <v>250</v>
      </c>
      <c r="BG9" s="434" t="s">
        <v>251</v>
      </c>
      <c r="BH9" s="434" t="s">
        <v>250</v>
      </c>
      <c r="BI9" s="447" t="s">
        <v>251</v>
      </c>
      <c r="BM9" s="398"/>
      <c r="BN9" s="399" t="s">
        <v>57</v>
      </c>
      <c r="BO9" s="400">
        <v>1</v>
      </c>
      <c r="BP9" s="400">
        <v>2</v>
      </c>
      <c r="BQ9" s="400">
        <v>3</v>
      </c>
      <c r="BR9" s="400">
        <v>4</v>
      </c>
      <c r="BS9" s="400">
        <v>5</v>
      </c>
      <c r="BT9" s="400">
        <v>6</v>
      </c>
      <c r="BU9" s="400">
        <v>7</v>
      </c>
      <c r="BV9" s="400">
        <v>8</v>
      </c>
      <c r="BW9" s="400">
        <v>9</v>
      </c>
      <c r="BX9" s="400">
        <v>10</v>
      </c>
      <c r="BY9" s="400">
        <v>11</v>
      </c>
      <c r="BZ9" s="400">
        <v>12</v>
      </c>
      <c r="CA9" s="400">
        <v>13</v>
      </c>
      <c r="CB9" s="400">
        <v>14</v>
      </c>
      <c r="CC9" s="400">
        <v>15</v>
      </c>
      <c r="CD9" s="400">
        <v>16</v>
      </c>
      <c r="CE9" s="400">
        <v>17</v>
      </c>
      <c r="CF9" s="400">
        <v>18</v>
      </c>
      <c r="CG9" s="400">
        <v>19</v>
      </c>
      <c r="CH9" s="400">
        <v>20</v>
      </c>
      <c r="CI9" s="400">
        <v>21</v>
      </c>
      <c r="CJ9" s="400">
        <v>22</v>
      </c>
      <c r="CK9" s="400">
        <v>23</v>
      </c>
      <c r="CL9" s="400">
        <v>24</v>
      </c>
      <c r="CM9" s="400">
        <v>25</v>
      </c>
      <c r="CN9" s="400">
        <v>26</v>
      </c>
      <c r="CO9" s="400">
        <v>27</v>
      </c>
      <c r="CP9" s="400">
        <v>28</v>
      </c>
      <c r="CQ9" s="400">
        <v>29</v>
      </c>
      <c r="CR9" s="400">
        <v>30</v>
      </c>
      <c r="CS9" s="400">
        <v>31</v>
      </c>
      <c r="CT9" s="863" t="s">
        <v>215</v>
      </c>
      <c r="CU9" s="864"/>
      <c r="CV9" s="434" t="s">
        <v>250</v>
      </c>
      <c r="CW9" s="434" t="s">
        <v>251</v>
      </c>
      <c r="CX9" s="434" t="s">
        <v>253</v>
      </c>
      <c r="CY9" s="447" t="s">
        <v>254</v>
      </c>
      <c r="DN9" s="424" t="s">
        <v>234</v>
      </c>
      <c r="DO9" s="425"/>
      <c r="DS9" s="698"/>
      <c r="DT9" s="700" t="s">
        <v>57</v>
      </c>
      <c r="DU9" s="701">
        <v>1</v>
      </c>
      <c r="DV9" s="701">
        <v>2</v>
      </c>
      <c r="DW9" s="701">
        <v>3</v>
      </c>
      <c r="DX9" s="701">
        <v>4</v>
      </c>
      <c r="DY9" s="701">
        <v>5</v>
      </c>
      <c r="DZ9" s="701">
        <v>6</v>
      </c>
      <c r="EA9" s="701">
        <v>7</v>
      </c>
      <c r="EB9" s="701">
        <v>8</v>
      </c>
      <c r="EC9" s="701">
        <v>9</v>
      </c>
      <c r="ED9" s="701">
        <v>10</v>
      </c>
      <c r="EE9" s="701">
        <v>11</v>
      </c>
      <c r="EF9" s="701">
        <v>12</v>
      </c>
      <c r="EG9" s="701">
        <v>13</v>
      </c>
      <c r="EH9" s="701">
        <v>14</v>
      </c>
      <c r="EI9" s="701">
        <v>15</v>
      </c>
      <c r="EJ9" s="701">
        <v>16</v>
      </c>
      <c r="EK9" s="701">
        <v>17</v>
      </c>
      <c r="EL9" s="701">
        <v>18</v>
      </c>
      <c r="EM9" s="701">
        <v>19</v>
      </c>
      <c r="EN9" s="701">
        <v>20</v>
      </c>
      <c r="EO9" s="701">
        <v>21</v>
      </c>
      <c r="EP9" s="701">
        <v>22</v>
      </c>
      <c r="EQ9" s="701">
        <v>23</v>
      </c>
      <c r="ER9" s="701">
        <v>24</v>
      </c>
      <c r="ES9" s="701">
        <v>25</v>
      </c>
      <c r="ET9" s="701">
        <v>26</v>
      </c>
      <c r="EU9" s="701">
        <v>27</v>
      </c>
      <c r="EV9" s="701">
        <v>28</v>
      </c>
      <c r="EW9" s="701">
        <v>29</v>
      </c>
      <c r="EX9" s="701">
        <v>30</v>
      </c>
      <c r="EY9" s="701">
        <v>31</v>
      </c>
      <c r="EZ9" s="724"/>
      <c r="FB9" s="698"/>
      <c r="FC9" s="700" t="s">
        <v>57</v>
      </c>
      <c r="FD9" s="701">
        <v>1</v>
      </c>
      <c r="FE9" s="701">
        <v>2</v>
      </c>
      <c r="FF9" s="701">
        <v>3</v>
      </c>
      <c r="FG9" s="701">
        <v>4</v>
      </c>
      <c r="FH9" s="701">
        <v>5</v>
      </c>
      <c r="FI9" s="701">
        <v>6</v>
      </c>
      <c r="FJ9" s="701">
        <v>7</v>
      </c>
      <c r="FK9" s="701">
        <v>8</v>
      </c>
      <c r="FL9" s="701">
        <v>9</v>
      </c>
      <c r="FM9" s="701">
        <v>10</v>
      </c>
      <c r="FN9" s="701">
        <v>11</v>
      </c>
      <c r="FO9" s="701">
        <v>12</v>
      </c>
      <c r="FP9" s="701">
        <v>13</v>
      </c>
      <c r="FQ9" s="701">
        <v>14</v>
      </c>
      <c r="FR9" s="701">
        <v>15</v>
      </c>
      <c r="FS9" s="701">
        <v>16</v>
      </c>
      <c r="FT9" s="701">
        <v>17</v>
      </c>
      <c r="FU9" s="701">
        <v>18</v>
      </c>
      <c r="FV9" s="701">
        <v>19</v>
      </c>
      <c r="FW9" s="701">
        <v>20</v>
      </c>
      <c r="FX9" s="701">
        <v>21</v>
      </c>
      <c r="FY9" s="701">
        <v>22</v>
      </c>
      <c r="FZ9" s="701">
        <v>23</v>
      </c>
      <c r="GA9" s="701">
        <v>24</v>
      </c>
      <c r="GB9" s="701">
        <v>25</v>
      </c>
      <c r="GC9" s="701">
        <v>26</v>
      </c>
      <c r="GD9" s="701">
        <v>27</v>
      </c>
      <c r="GE9" s="701">
        <v>28</v>
      </c>
      <c r="GF9" s="701">
        <v>29</v>
      </c>
      <c r="GG9" s="701">
        <v>30</v>
      </c>
      <c r="GH9" s="701">
        <v>31</v>
      </c>
      <c r="GI9" s="724"/>
    </row>
    <row r="10" spans="1:191" ht="15.75" x14ac:dyDescent="0.25">
      <c r="B10" s="398"/>
      <c r="C10" s="399" t="s">
        <v>57</v>
      </c>
      <c r="D10" s="400" t="s">
        <v>58</v>
      </c>
      <c r="E10" s="400" t="s">
        <v>59</v>
      </c>
      <c r="F10" s="400" t="s">
        <v>60</v>
      </c>
      <c r="G10" s="400" t="s">
        <v>61</v>
      </c>
      <c r="H10" s="400" t="s">
        <v>36</v>
      </c>
      <c r="I10" s="400" t="s">
        <v>62</v>
      </c>
      <c r="J10" s="400" t="s">
        <v>63</v>
      </c>
      <c r="K10" s="400" t="s">
        <v>64</v>
      </c>
      <c r="L10" s="400" t="s">
        <v>65</v>
      </c>
      <c r="M10" s="400" t="s">
        <v>66</v>
      </c>
      <c r="N10" s="400" t="s">
        <v>67</v>
      </c>
      <c r="O10" s="400" t="s">
        <v>68</v>
      </c>
      <c r="P10" s="499"/>
      <c r="Q10" s="395"/>
      <c r="S10" s="100">
        <f>COUNT(D11:O34)</f>
        <v>288</v>
      </c>
      <c r="T10" s="370" t="s">
        <v>154</v>
      </c>
      <c r="W10" s="398"/>
      <c r="X10" s="399"/>
      <c r="Y10" s="400" t="str">
        <f t="shared" ref="Y10:AE10" si="1">VLOOKUP(WEEKDAY(CONCATENATE("1","/",Y9,"/",$AE$6)),$DN$11:$DO$17,2,FALSE)</f>
        <v>Sat</v>
      </c>
      <c r="Z10" s="400" t="str">
        <f t="shared" si="1"/>
        <v>Sun</v>
      </c>
      <c r="AA10" s="400" t="str">
        <f t="shared" si="1"/>
        <v>Mon</v>
      </c>
      <c r="AB10" s="400" t="str">
        <f t="shared" si="1"/>
        <v>Tues</v>
      </c>
      <c r="AC10" s="400" t="str">
        <f t="shared" si="1"/>
        <v>Wed</v>
      </c>
      <c r="AD10" s="400" t="str">
        <f t="shared" si="1"/>
        <v>Thur</v>
      </c>
      <c r="AE10" s="400" t="str">
        <f t="shared" si="1"/>
        <v>Fri</v>
      </c>
      <c r="AF10" s="400" t="str">
        <f>Y10</f>
        <v>Sat</v>
      </c>
      <c r="AG10" s="400" t="str">
        <f t="shared" ref="AG10:BC10" si="2">Z10</f>
        <v>Sun</v>
      </c>
      <c r="AH10" s="400" t="str">
        <f t="shared" si="2"/>
        <v>Mon</v>
      </c>
      <c r="AI10" s="400" t="str">
        <f t="shared" si="2"/>
        <v>Tues</v>
      </c>
      <c r="AJ10" s="400" t="str">
        <f t="shared" si="2"/>
        <v>Wed</v>
      </c>
      <c r="AK10" s="400" t="str">
        <f t="shared" si="2"/>
        <v>Thur</v>
      </c>
      <c r="AL10" s="400" t="str">
        <f t="shared" si="2"/>
        <v>Fri</v>
      </c>
      <c r="AM10" s="400" t="str">
        <f t="shared" si="2"/>
        <v>Sat</v>
      </c>
      <c r="AN10" s="400" t="str">
        <f t="shared" si="2"/>
        <v>Sun</v>
      </c>
      <c r="AO10" s="400" t="str">
        <f t="shared" si="2"/>
        <v>Mon</v>
      </c>
      <c r="AP10" s="400" t="str">
        <f t="shared" si="2"/>
        <v>Tues</v>
      </c>
      <c r="AQ10" s="400" t="str">
        <f t="shared" si="2"/>
        <v>Wed</v>
      </c>
      <c r="AR10" s="400" t="str">
        <f t="shared" si="2"/>
        <v>Thur</v>
      </c>
      <c r="AS10" s="400" t="str">
        <f t="shared" si="2"/>
        <v>Fri</v>
      </c>
      <c r="AT10" s="400" t="str">
        <f t="shared" si="2"/>
        <v>Sat</v>
      </c>
      <c r="AU10" s="400" t="str">
        <f t="shared" si="2"/>
        <v>Sun</v>
      </c>
      <c r="AV10" s="400" t="str">
        <f t="shared" si="2"/>
        <v>Mon</v>
      </c>
      <c r="AW10" s="400" t="str">
        <f t="shared" si="2"/>
        <v>Tues</v>
      </c>
      <c r="AX10" s="400" t="str">
        <f t="shared" si="2"/>
        <v>Wed</v>
      </c>
      <c r="AY10" s="400" t="str">
        <f t="shared" si="2"/>
        <v>Thur</v>
      </c>
      <c r="AZ10" s="400" t="str">
        <f t="shared" si="2"/>
        <v>Fri</v>
      </c>
      <c r="BA10" s="400" t="str">
        <f t="shared" si="2"/>
        <v>Sat</v>
      </c>
      <c r="BB10" s="400" t="str">
        <f t="shared" si="2"/>
        <v>Sun</v>
      </c>
      <c r="BC10" s="400" t="str">
        <f t="shared" si="2"/>
        <v>Mon</v>
      </c>
      <c r="BD10" s="863" t="s">
        <v>221</v>
      </c>
      <c r="BE10" s="864"/>
      <c r="BF10" s="434" t="s">
        <v>244</v>
      </c>
      <c r="BG10" s="434" t="s">
        <v>244</v>
      </c>
      <c r="BH10" s="434" t="s">
        <v>221</v>
      </c>
      <c r="BI10" s="447" t="s">
        <v>221</v>
      </c>
      <c r="BJ10" s="100">
        <f>COUNT(Y11:BC34,Y42:AZ65,Y73:BC96,Y104:BB127,Y135:BC158,Y166:BB189,Y197:BC220,Y228:BC251,Y259:BB282,Y290:BC313,Y321:BB344,Y352:BC375)</f>
        <v>0</v>
      </c>
      <c r="BK10" s="370" t="s">
        <v>154</v>
      </c>
      <c r="BM10" s="398"/>
      <c r="BN10" s="399"/>
      <c r="BO10" s="400" t="str">
        <f>Y10</f>
        <v>Sat</v>
      </c>
      <c r="BP10" s="400" t="str">
        <f t="shared" ref="BP10:BU10" si="3">Z10</f>
        <v>Sun</v>
      </c>
      <c r="BQ10" s="400" t="str">
        <f t="shared" si="3"/>
        <v>Mon</v>
      </c>
      <c r="BR10" s="400" t="str">
        <f t="shared" si="3"/>
        <v>Tues</v>
      </c>
      <c r="BS10" s="400" t="str">
        <f t="shared" si="3"/>
        <v>Wed</v>
      </c>
      <c r="BT10" s="400" t="str">
        <f t="shared" si="3"/>
        <v>Thur</v>
      </c>
      <c r="BU10" s="400" t="str">
        <f t="shared" si="3"/>
        <v>Fri</v>
      </c>
      <c r="BV10" s="400" t="str">
        <f>BO10</f>
        <v>Sat</v>
      </c>
      <c r="BW10" s="400" t="str">
        <f t="shared" ref="BW10" si="4">BP10</f>
        <v>Sun</v>
      </c>
      <c r="BX10" s="400" t="str">
        <f t="shared" ref="BX10" si="5">BQ10</f>
        <v>Mon</v>
      </c>
      <c r="BY10" s="400" t="str">
        <f t="shared" ref="BY10" si="6">BR10</f>
        <v>Tues</v>
      </c>
      <c r="BZ10" s="400" t="str">
        <f t="shared" ref="BZ10" si="7">BS10</f>
        <v>Wed</v>
      </c>
      <c r="CA10" s="400" t="str">
        <f t="shared" ref="CA10" si="8">BT10</f>
        <v>Thur</v>
      </c>
      <c r="CB10" s="400" t="str">
        <f t="shared" ref="CB10" si="9">BU10</f>
        <v>Fri</v>
      </c>
      <c r="CC10" s="400" t="str">
        <f t="shared" ref="CC10" si="10">BV10</f>
        <v>Sat</v>
      </c>
      <c r="CD10" s="400" t="str">
        <f t="shared" ref="CD10" si="11">BW10</f>
        <v>Sun</v>
      </c>
      <c r="CE10" s="400" t="str">
        <f t="shared" ref="CE10" si="12">BX10</f>
        <v>Mon</v>
      </c>
      <c r="CF10" s="400" t="str">
        <f t="shared" ref="CF10" si="13">BY10</f>
        <v>Tues</v>
      </c>
      <c r="CG10" s="400" t="str">
        <f t="shared" ref="CG10" si="14">BZ10</f>
        <v>Wed</v>
      </c>
      <c r="CH10" s="400" t="str">
        <f t="shared" ref="CH10" si="15">CA10</f>
        <v>Thur</v>
      </c>
      <c r="CI10" s="400" t="str">
        <f t="shared" ref="CI10" si="16">CB10</f>
        <v>Fri</v>
      </c>
      <c r="CJ10" s="400" t="str">
        <f t="shared" ref="CJ10" si="17">CC10</f>
        <v>Sat</v>
      </c>
      <c r="CK10" s="400" t="str">
        <f t="shared" ref="CK10" si="18">CD10</f>
        <v>Sun</v>
      </c>
      <c r="CL10" s="400" t="str">
        <f t="shared" ref="CL10" si="19">CE10</f>
        <v>Mon</v>
      </c>
      <c r="CM10" s="400" t="str">
        <f t="shared" ref="CM10" si="20">CF10</f>
        <v>Tues</v>
      </c>
      <c r="CN10" s="400" t="str">
        <f t="shared" ref="CN10" si="21">CG10</f>
        <v>Wed</v>
      </c>
      <c r="CO10" s="400" t="str">
        <f t="shared" ref="CO10" si="22">CH10</f>
        <v>Thur</v>
      </c>
      <c r="CP10" s="400" t="str">
        <f t="shared" ref="CP10" si="23">CI10</f>
        <v>Fri</v>
      </c>
      <c r="CQ10" s="400" t="str">
        <f t="shared" ref="CQ10" si="24">CJ10</f>
        <v>Sat</v>
      </c>
      <c r="CR10" s="400" t="str">
        <f t="shared" ref="CR10" si="25">CK10</f>
        <v>Sun</v>
      </c>
      <c r="CS10" s="400" t="str">
        <f t="shared" ref="CS10" si="26">CL10</f>
        <v>Mon</v>
      </c>
      <c r="CT10" s="863" t="s">
        <v>221</v>
      </c>
      <c r="CU10" s="864"/>
      <c r="CV10" s="434" t="s">
        <v>244</v>
      </c>
      <c r="CW10" s="434" t="s">
        <v>244</v>
      </c>
      <c r="CX10" s="434" t="s">
        <v>221</v>
      </c>
      <c r="CY10" s="447" t="s">
        <v>221</v>
      </c>
      <c r="CZ10" s="100">
        <f>COUNT(BO11:CS34,BO42:CP65,BO73:CS96,BO104:CR127,BO135:CS158,BO166:CR189,BO197:CS220,BO228:CS251,BO259:CR282,BO290:CS313,BO321:CR344,BO352:CS375)</f>
        <v>0</v>
      </c>
      <c r="DA10" s="370" t="s">
        <v>154</v>
      </c>
      <c r="DN10" s="426" t="s">
        <v>235</v>
      </c>
      <c r="DO10" s="426" t="s">
        <v>236</v>
      </c>
      <c r="DS10" s="698"/>
      <c r="DT10" s="700"/>
      <c r="DU10" s="701" t="str">
        <f>Y10</f>
        <v>Sat</v>
      </c>
      <c r="DV10" s="701" t="str">
        <f t="shared" ref="DV10:EA10" si="27">Z10</f>
        <v>Sun</v>
      </c>
      <c r="DW10" s="701" t="str">
        <f t="shared" si="27"/>
        <v>Mon</v>
      </c>
      <c r="DX10" s="701" t="str">
        <f t="shared" si="27"/>
        <v>Tues</v>
      </c>
      <c r="DY10" s="701" t="str">
        <f t="shared" si="27"/>
        <v>Wed</v>
      </c>
      <c r="DZ10" s="701" t="str">
        <f t="shared" si="27"/>
        <v>Thur</v>
      </c>
      <c r="EA10" s="701" t="str">
        <f t="shared" si="27"/>
        <v>Fri</v>
      </c>
      <c r="EB10" s="701" t="str">
        <f>DU10</f>
        <v>Sat</v>
      </c>
      <c r="EC10" s="701" t="str">
        <f t="shared" ref="EC10" si="28">DV10</f>
        <v>Sun</v>
      </c>
      <c r="ED10" s="701" t="str">
        <f t="shared" ref="ED10" si="29">DW10</f>
        <v>Mon</v>
      </c>
      <c r="EE10" s="701" t="str">
        <f t="shared" ref="EE10" si="30">DX10</f>
        <v>Tues</v>
      </c>
      <c r="EF10" s="701" t="str">
        <f t="shared" ref="EF10" si="31">DY10</f>
        <v>Wed</v>
      </c>
      <c r="EG10" s="701" t="str">
        <f t="shared" ref="EG10" si="32">DZ10</f>
        <v>Thur</v>
      </c>
      <c r="EH10" s="701" t="str">
        <f t="shared" ref="EH10" si="33">EA10</f>
        <v>Fri</v>
      </c>
      <c r="EI10" s="701" t="str">
        <f t="shared" ref="EI10" si="34">EB10</f>
        <v>Sat</v>
      </c>
      <c r="EJ10" s="701" t="str">
        <f t="shared" ref="EJ10" si="35">EC10</f>
        <v>Sun</v>
      </c>
      <c r="EK10" s="701" t="str">
        <f t="shared" ref="EK10" si="36">ED10</f>
        <v>Mon</v>
      </c>
      <c r="EL10" s="701" t="str">
        <f t="shared" ref="EL10" si="37">EE10</f>
        <v>Tues</v>
      </c>
      <c r="EM10" s="701" t="str">
        <f t="shared" ref="EM10" si="38">EF10</f>
        <v>Wed</v>
      </c>
      <c r="EN10" s="701" t="str">
        <f t="shared" ref="EN10" si="39">EG10</f>
        <v>Thur</v>
      </c>
      <c r="EO10" s="701" t="str">
        <f t="shared" ref="EO10" si="40">EH10</f>
        <v>Fri</v>
      </c>
      <c r="EP10" s="701" t="str">
        <f t="shared" ref="EP10" si="41">EI10</f>
        <v>Sat</v>
      </c>
      <c r="EQ10" s="701" t="str">
        <f t="shared" ref="EQ10" si="42">EJ10</f>
        <v>Sun</v>
      </c>
      <c r="ER10" s="701" t="str">
        <f t="shared" ref="ER10" si="43">EK10</f>
        <v>Mon</v>
      </c>
      <c r="ES10" s="701" t="str">
        <f t="shared" ref="ES10" si="44">EL10</f>
        <v>Tues</v>
      </c>
      <c r="ET10" s="701" t="str">
        <f t="shared" ref="ET10" si="45">EM10</f>
        <v>Wed</v>
      </c>
      <c r="EU10" s="701" t="str">
        <f t="shared" ref="EU10" si="46">EN10</f>
        <v>Thur</v>
      </c>
      <c r="EV10" s="701" t="str">
        <f t="shared" ref="EV10" si="47">EO10</f>
        <v>Fri</v>
      </c>
      <c r="EW10" s="701" t="str">
        <f t="shared" ref="EW10" si="48">EP10</f>
        <v>Sat</v>
      </c>
      <c r="EX10" s="701" t="str">
        <f t="shared" ref="EX10" si="49">EQ10</f>
        <v>Sun</v>
      </c>
      <c r="EY10" s="701" t="str">
        <f t="shared" ref="EY10" si="50">ER10</f>
        <v>Mon</v>
      </c>
      <c r="EZ10" s="724"/>
      <c r="FB10" s="698"/>
      <c r="FC10" s="700"/>
      <c r="FD10" s="701" t="str">
        <f>BO10</f>
        <v>Sat</v>
      </c>
      <c r="FE10" s="701" t="str">
        <f t="shared" ref="FE10:FJ10" si="51">BP10</f>
        <v>Sun</v>
      </c>
      <c r="FF10" s="701" t="str">
        <f t="shared" si="51"/>
        <v>Mon</v>
      </c>
      <c r="FG10" s="701" t="str">
        <f t="shared" si="51"/>
        <v>Tues</v>
      </c>
      <c r="FH10" s="701" t="str">
        <f t="shared" si="51"/>
        <v>Wed</v>
      </c>
      <c r="FI10" s="701" t="str">
        <f t="shared" si="51"/>
        <v>Thur</v>
      </c>
      <c r="FJ10" s="701" t="str">
        <f t="shared" si="51"/>
        <v>Fri</v>
      </c>
      <c r="FK10" s="701" t="str">
        <f>FD10</f>
        <v>Sat</v>
      </c>
      <c r="FL10" s="701" t="str">
        <f t="shared" ref="FL10" si="52">FE10</f>
        <v>Sun</v>
      </c>
      <c r="FM10" s="701" t="str">
        <f t="shared" ref="FM10" si="53">FF10</f>
        <v>Mon</v>
      </c>
      <c r="FN10" s="701" t="str">
        <f t="shared" ref="FN10" si="54">FG10</f>
        <v>Tues</v>
      </c>
      <c r="FO10" s="701" t="str">
        <f t="shared" ref="FO10" si="55">FH10</f>
        <v>Wed</v>
      </c>
      <c r="FP10" s="701" t="str">
        <f t="shared" ref="FP10" si="56">FI10</f>
        <v>Thur</v>
      </c>
      <c r="FQ10" s="701" t="str">
        <f t="shared" ref="FQ10" si="57">FJ10</f>
        <v>Fri</v>
      </c>
      <c r="FR10" s="701" t="str">
        <f t="shared" ref="FR10" si="58">FK10</f>
        <v>Sat</v>
      </c>
      <c r="FS10" s="701" t="str">
        <f t="shared" ref="FS10" si="59">FL10</f>
        <v>Sun</v>
      </c>
      <c r="FT10" s="701" t="str">
        <f t="shared" ref="FT10" si="60">FM10</f>
        <v>Mon</v>
      </c>
      <c r="FU10" s="701" t="str">
        <f t="shared" ref="FU10" si="61">FN10</f>
        <v>Tues</v>
      </c>
      <c r="FV10" s="701" t="str">
        <f t="shared" ref="FV10" si="62">FO10</f>
        <v>Wed</v>
      </c>
      <c r="FW10" s="701" t="str">
        <f t="shared" ref="FW10" si="63">FP10</f>
        <v>Thur</v>
      </c>
      <c r="FX10" s="701" t="str">
        <f t="shared" ref="FX10" si="64">FQ10</f>
        <v>Fri</v>
      </c>
      <c r="FY10" s="701" t="str">
        <f t="shared" ref="FY10" si="65">FR10</f>
        <v>Sat</v>
      </c>
      <c r="FZ10" s="701" t="str">
        <f t="shared" ref="FZ10" si="66">FS10</f>
        <v>Sun</v>
      </c>
      <c r="GA10" s="701" t="str">
        <f t="shared" ref="GA10" si="67">FT10</f>
        <v>Mon</v>
      </c>
      <c r="GB10" s="701" t="str">
        <f t="shared" ref="GB10" si="68">FU10</f>
        <v>Tues</v>
      </c>
      <c r="GC10" s="701" t="str">
        <f t="shared" ref="GC10" si="69">FV10</f>
        <v>Wed</v>
      </c>
      <c r="GD10" s="701" t="str">
        <f t="shared" ref="GD10" si="70">FW10</f>
        <v>Thur</v>
      </c>
      <c r="GE10" s="701" t="str">
        <f t="shared" ref="GE10" si="71">FX10</f>
        <v>Fri</v>
      </c>
      <c r="GF10" s="701" t="str">
        <f t="shared" ref="GF10" si="72">FY10</f>
        <v>Sat</v>
      </c>
      <c r="GG10" s="701" t="str">
        <f t="shared" ref="GG10" si="73">FZ10</f>
        <v>Sun</v>
      </c>
      <c r="GH10" s="701" t="str">
        <f t="shared" ref="GH10" si="74">GA10</f>
        <v>Mon</v>
      </c>
      <c r="GI10" s="724"/>
    </row>
    <row r="11" spans="1:191" ht="15.75" x14ac:dyDescent="0.25">
      <c r="B11" s="398"/>
      <c r="C11" s="500">
        <v>1</v>
      </c>
      <c r="D11" s="469">
        <f>$BD11</f>
        <v>0</v>
      </c>
      <c r="E11" s="469">
        <f>$BD42</f>
        <v>0</v>
      </c>
      <c r="F11" s="469">
        <f>$BD73</f>
        <v>0</v>
      </c>
      <c r="G11" s="469">
        <f>$BD104</f>
        <v>0</v>
      </c>
      <c r="H11" s="469">
        <f>$BD135</f>
        <v>0</v>
      </c>
      <c r="I11" s="469">
        <f>$BD166</f>
        <v>0</v>
      </c>
      <c r="J11" s="469">
        <f>$BD197</f>
        <v>0</v>
      </c>
      <c r="K11" s="469">
        <f>$BD228</f>
        <v>0</v>
      </c>
      <c r="L11" s="469">
        <f>$BD259</f>
        <v>0</v>
      </c>
      <c r="M11" s="469">
        <f>$BD290</f>
        <v>0</v>
      </c>
      <c r="N11" s="469">
        <f>$BD321</f>
        <v>0</v>
      </c>
      <c r="O11" s="469">
        <f>$BD352</f>
        <v>0</v>
      </c>
      <c r="P11" s="499"/>
      <c r="Q11" s="395"/>
      <c r="R11" s="290" t="str">
        <f>IF(AND(S10&lt;288,M5="12 Months by 24 Hours"),"&lt;&lt;&lt; Full Matrix is Required Information","")</f>
        <v/>
      </c>
      <c r="W11" s="398"/>
      <c r="X11" s="401">
        <v>1</v>
      </c>
      <c r="Y11" s="475"/>
      <c r="Z11" s="475"/>
      <c r="AA11" s="475"/>
      <c r="AB11" s="475"/>
      <c r="AC11" s="475"/>
      <c r="AD11" s="475"/>
      <c r="AE11" s="475"/>
      <c r="AF11" s="475"/>
      <c r="AG11" s="475"/>
      <c r="AH11" s="475"/>
      <c r="AI11" s="475"/>
      <c r="AJ11" s="475"/>
      <c r="AK11" s="475"/>
      <c r="AL11" s="475"/>
      <c r="AM11" s="475"/>
      <c r="AN11" s="475"/>
      <c r="AO11" s="475"/>
      <c r="AP11" s="475"/>
      <c r="AQ11" s="475"/>
      <c r="AR11" s="475"/>
      <c r="AS11" s="475"/>
      <c r="AT11" s="475"/>
      <c r="AU11" s="475"/>
      <c r="AV11" s="475"/>
      <c r="AW11" s="475"/>
      <c r="AX11" s="475"/>
      <c r="AY11" s="475"/>
      <c r="AZ11" s="475"/>
      <c r="BA11" s="475"/>
      <c r="BB11" s="475"/>
      <c r="BC11" s="475"/>
      <c r="BD11" s="857">
        <f>SUM(Y11:BC11)/COUNT(Y$9:BC$9)</f>
        <v>0</v>
      </c>
      <c r="BE11" s="858">
        <f t="shared" ref="BE11:BE34" si="75">SUM(Z11:BB11)/COUNT(Z$40:BB$40)</f>
        <v>0</v>
      </c>
      <c r="BF11" s="435">
        <f>SUM($Y11:$BC11)</f>
        <v>0</v>
      </c>
      <c r="BG11" s="435">
        <v>0</v>
      </c>
      <c r="BH11" s="438">
        <f>IFERROR(SUM(Y11:BC11)/COUNT(Y11:BC11),0)</f>
        <v>0</v>
      </c>
      <c r="BI11" s="448">
        <v>0</v>
      </c>
      <c r="BM11" s="398"/>
      <c r="BN11" s="401">
        <v>1</v>
      </c>
      <c r="BO11" s="475"/>
      <c r="BP11" s="475"/>
      <c r="BQ11" s="475"/>
      <c r="BR11" s="475"/>
      <c r="BS11" s="475"/>
      <c r="BT11" s="475"/>
      <c r="BU11" s="475"/>
      <c r="BV11" s="475"/>
      <c r="BW11" s="475"/>
      <c r="BX11" s="475"/>
      <c r="BY11" s="475"/>
      <c r="BZ11" s="475"/>
      <c r="CA11" s="475"/>
      <c r="CB11" s="475"/>
      <c r="CC11" s="475"/>
      <c r="CD11" s="475"/>
      <c r="CE11" s="475"/>
      <c r="CF11" s="475"/>
      <c r="CG11" s="475"/>
      <c r="CH11" s="475"/>
      <c r="CI11" s="475"/>
      <c r="CJ11" s="475"/>
      <c r="CK11" s="475"/>
      <c r="CL11" s="475"/>
      <c r="CM11" s="475"/>
      <c r="CN11" s="475"/>
      <c r="CO11" s="475"/>
      <c r="CP11" s="475"/>
      <c r="CQ11" s="475"/>
      <c r="CR11" s="475"/>
      <c r="CS11" s="475"/>
      <c r="CT11" s="857">
        <f>SUM(BO11:CS11)/COUNT(BO$9:CS$9)</f>
        <v>0</v>
      </c>
      <c r="CU11" s="858">
        <f t="shared" ref="CU11" si="76">SUM(BP11:CR11)/COUNT(BP$40:CR$40)</f>
        <v>0</v>
      </c>
      <c r="CV11" s="435">
        <f>SUM($Y11:$BC11)</f>
        <v>0</v>
      </c>
      <c r="CW11" s="435">
        <v>0</v>
      </c>
      <c r="CX11" s="438">
        <f>SUMIF(BO11:CS11,"&lt;0",BO11:CS11)</f>
        <v>0</v>
      </c>
      <c r="CY11" s="448">
        <f>SUMIF(BO11:CS11,"&gt;0",BO11:CS11)</f>
        <v>0</v>
      </c>
      <c r="DN11" s="427">
        <v>1</v>
      </c>
      <c r="DO11" s="427" t="s">
        <v>216</v>
      </c>
      <c r="DS11" s="698"/>
      <c r="DT11" s="702">
        <v>1</v>
      </c>
      <c r="DU11" s="703">
        <f>Y11+BO11</f>
        <v>0</v>
      </c>
      <c r="DV11" s="703">
        <f t="shared" ref="DV11:DV34" si="77">Z11+BP11</f>
        <v>0</v>
      </c>
      <c r="DW11" s="703">
        <f t="shared" ref="DW11:DW34" si="78">AA11+BQ11</f>
        <v>0</v>
      </c>
      <c r="DX11" s="703">
        <f t="shared" ref="DX11:DX34" si="79">AB11+BR11</f>
        <v>0</v>
      </c>
      <c r="DY11" s="703">
        <f t="shared" ref="DY11:DY34" si="80">AC11+BS11</f>
        <v>0</v>
      </c>
      <c r="DZ11" s="703">
        <f t="shared" ref="DZ11:DZ34" si="81">AD11+BT11</f>
        <v>0</v>
      </c>
      <c r="EA11" s="703">
        <f t="shared" ref="EA11:EA34" si="82">AE11+BU11</f>
        <v>0</v>
      </c>
      <c r="EB11" s="703">
        <f t="shared" ref="EB11:EB34" si="83">AF11+BV11</f>
        <v>0</v>
      </c>
      <c r="EC11" s="703">
        <f t="shared" ref="EC11:EC34" si="84">AG11+BW11</f>
        <v>0</v>
      </c>
      <c r="ED11" s="703">
        <f t="shared" ref="ED11:ED34" si="85">AH11+BX11</f>
        <v>0</v>
      </c>
      <c r="EE11" s="703">
        <f t="shared" ref="EE11:EE34" si="86">AI11+BY11</f>
        <v>0</v>
      </c>
      <c r="EF11" s="703">
        <f t="shared" ref="EF11:EF34" si="87">AJ11+BZ11</f>
        <v>0</v>
      </c>
      <c r="EG11" s="703">
        <f t="shared" ref="EG11:EG34" si="88">AK11+CA11</f>
        <v>0</v>
      </c>
      <c r="EH11" s="703">
        <f t="shared" ref="EH11:EH34" si="89">AL11+CB11</f>
        <v>0</v>
      </c>
      <c r="EI11" s="703">
        <f t="shared" ref="EI11:EI34" si="90">AM11+CC11</f>
        <v>0</v>
      </c>
      <c r="EJ11" s="703">
        <f t="shared" ref="EJ11:EJ34" si="91">AN11+CD11</f>
        <v>0</v>
      </c>
      <c r="EK11" s="703">
        <f t="shared" ref="EK11:EK34" si="92">AO11+CE11</f>
        <v>0</v>
      </c>
      <c r="EL11" s="703">
        <f t="shared" ref="EL11:EL34" si="93">AP11+CF11</f>
        <v>0</v>
      </c>
      <c r="EM11" s="703">
        <f t="shared" ref="EM11:EM34" si="94">AQ11+CG11</f>
        <v>0</v>
      </c>
      <c r="EN11" s="703">
        <f t="shared" ref="EN11:EN34" si="95">AR11+CH11</f>
        <v>0</v>
      </c>
      <c r="EO11" s="703">
        <f t="shared" ref="EO11:EO34" si="96">AS11+CI11</f>
        <v>0</v>
      </c>
      <c r="EP11" s="703">
        <f t="shared" ref="EP11:EP34" si="97">AT11+CJ11</f>
        <v>0</v>
      </c>
      <c r="EQ11" s="703">
        <f t="shared" ref="EQ11:EQ34" si="98">AU11+CK11</f>
        <v>0</v>
      </c>
      <c r="ER11" s="703">
        <f t="shared" ref="ER11:ER34" si="99">AV11+CL11</f>
        <v>0</v>
      </c>
      <c r="ES11" s="703">
        <f t="shared" ref="ES11:ES34" si="100">AW11+CM11</f>
        <v>0</v>
      </c>
      <c r="ET11" s="703">
        <f t="shared" ref="ET11:ET34" si="101">AX11+CN11</f>
        <v>0</v>
      </c>
      <c r="EU11" s="703">
        <f t="shared" ref="EU11:EU34" si="102">AY11+CO11</f>
        <v>0</v>
      </c>
      <c r="EV11" s="703">
        <f t="shared" ref="EV11:EV34" si="103">AZ11+CP11</f>
        <v>0</v>
      </c>
      <c r="EW11" s="703">
        <f t="shared" ref="EW11:EW34" si="104">BA11+CQ11</f>
        <v>0</v>
      </c>
      <c r="EX11" s="703">
        <f t="shared" ref="EX11:EX34" si="105">BB11+CR11</f>
        <v>0</v>
      </c>
      <c r="EY11" s="703">
        <f t="shared" ref="EY11:EY34" si="106">BC11+CS11</f>
        <v>0</v>
      </c>
      <c r="EZ11" s="724"/>
      <c r="FB11" s="698"/>
      <c r="FC11" s="702">
        <v>1</v>
      </c>
      <c r="FD11" s="703" t="e">
        <f>IF(BO11&lt;0,BO11,BO11/(StorEff/100))</f>
        <v>#DIV/0!</v>
      </c>
      <c r="FE11" s="703" t="e">
        <f t="shared" ref="FE11:GH11" si="107">FD34+IF(BP11&lt;0,BP11,BP11/(StorEff/100))</f>
        <v>#DIV/0!</v>
      </c>
      <c r="FF11" s="703" t="e">
        <f t="shared" si="107"/>
        <v>#DIV/0!</v>
      </c>
      <c r="FG11" s="703" t="e">
        <f t="shared" si="107"/>
        <v>#DIV/0!</v>
      </c>
      <c r="FH11" s="703" t="e">
        <f t="shared" si="107"/>
        <v>#DIV/0!</v>
      </c>
      <c r="FI11" s="703" t="e">
        <f t="shared" si="107"/>
        <v>#DIV/0!</v>
      </c>
      <c r="FJ11" s="703" t="e">
        <f t="shared" si="107"/>
        <v>#DIV/0!</v>
      </c>
      <c r="FK11" s="703" t="e">
        <f t="shared" si="107"/>
        <v>#DIV/0!</v>
      </c>
      <c r="FL11" s="703" t="e">
        <f t="shared" si="107"/>
        <v>#DIV/0!</v>
      </c>
      <c r="FM11" s="703" t="e">
        <f t="shared" si="107"/>
        <v>#DIV/0!</v>
      </c>
      <c r="FN11" s="703" t="e">
        <f t="shared" si="107"/>
        <v>#DIV/0!</v>
      </c>
      <c r="FO11" s="703" t="e">
        <f t="shared" si="107"/>
        <v>#DIV/0!</v>
      </c>
      <c r="FP11" s="703" t="e">
        <f t="shared" si="107"/>
        <v>#DIV/0!</v>
      </c>
      <c r="FQ11" s="703" t="e">
        <f t="shared" si="107"/>
        <v>#DIV/0!</v>
      </c>
      <c r="FR11" s="703" t="e">
        <f t="shared" si="107"/>
        <v>#DIV/0!</v>
      </c>
      <c r="FS11" s="703" t="e">
        <f t="shared" si="107"/>
        <v>#DIV/0!</v>
      </c>
      <c r="FT11" s="703" t="e">
        <f t="shared" si="107"/>
        <v>#DIV/0!</v>
      </c>
      <c r="FU11" s="703" t="e">
        <f t="shared" si="107"/>
        <v>#DIV/0!</v>
      </c>
      <c r="FV11" s="703" t="e">
        <f t="shared" si="107"/>
        <v>#DIV/0!</v>
      </c>
      <c r="FW11" s="703" t="e">
        <f t="shared" si="107"/>
        <v>#DIV/0!</v>
      </c>
      <c r="FX11" s="703" t="e">
        <f t="shared" si="107"/>
        <v>#DIV/0!</v>
      </c>
      <c r="FY11" s="703" t="e">
        <f t="shared" si="107"/>
        <v>#DIV/0!</v>
      </c>
      <c r="FZ11" s="703" t="e">
        <f t="shared" si="107"/>
        <v>#DIV/0!</v>
      </c>
      <c r="GA11" s="703" t="e">
        <f t="shared" si="107"/>
        <v>#DIV/0!</v>
      </c>
      <c r="GB11" s="703" t="e">
        <f t="shared" si="107"/>
        <v>#DIV/0!</v>
      </c>
      <c r="GC11" s="703" t="e">
        <f t="shared" si="107"/>
        <v>#DIV/0!</v>
      </c>
      <c r="GD11" s="703" t="e">
        <f t="shared" si="107"/>
        <v>#DIV/0!</v>
      </c>
      <c r="GE11" s="703" t="e">
        <f t="shared" si="107"/>
        <v>#DIV/0!</v>
      </c>
      <c r="GF11" s="703" t="e">
        <f t="shared" si="107"/>
        <v>#DIV/0!</v>
      </c>
      <c r="GG11" s="703" t="e">
        <f t="shared" si="107"/>
        <v>#DIV/0!</v>
      </c>
      <c r="GH11" s="703" t="e">
        <f t="shared" si="107"/>
        <v>#DIV/0!</v>
      </c>
      <c r="GI11" s="724"/>
    </row>
    <row r="12" spans="1:191" ht="15.75" x14ac:dyDescent="0.25">
      <c r="B12" s="398"/>
      <c r="C12" s="500">
        <v>2</v>
      </c>
      <c r="D12" s="469">
        <f t="shared" ref="D12:D34" si="108">$BD12</f>
        <v>0</v>
      </c>
      <c r="E12" s="469">
        <f t="shared" ref="E12:E34" si="109">$BD43</f>
        <v>0</v>
      </c>
      <c r="F12" s="469">
        <f t="shared" ref="F12:F34" si="110">$BD74</f>
        <v>0</v>
      </c>
      <c r="G12" s="469">
        <f t="shared" ref="G12:G34" si="111">$BD105</f>
        <v>0</v>
      </c>
      <c r="H12" s="469">
        <f t="shared" ref="H12:H34" si="112">$BD136</f>
        <v>0</v>
      </c>
      <c r="I12" s="469">
        <f t="shared" ref="I12:I34" si="113">$BD167</f>
        <v>0</v>
      </c>
      <c r="J12" s="469">
        <f t="shared" ref="J12:J34" si="114">$BD198</f>
        <v>0</v>
      </c>
      <c r="K12" s="469">
        <f t="shared" ref="K12:K34" si="115">$BD229</f>
        <v>0</v>
      </c>
      <c r="L12" s="469">
        <f t="shared" ref="L12:L34" si="116">$BD260</f>
        <v>0</v>
      </c>
      <c r="M12" s="469">
        <f t="shared" ref="M12:M34" si="117">$BD291</f>
        <v>0</v>
      </c>
      <c r="N12" s="469">
        <f t="shared" ref="N12:N34" si="118">$BD322</f>
        <v>0</v>
      </c>
      <c r="O12" s="469">
        <f t="shared" ref="O12:O34" si="119">$BD353</f>
        <v>0</v>
      </c>
      <c r="P12" s="499"/>
      <c r="Q12" s="395"/>
      <c r="R12" s="290"/>
      <c r="V12" s="416" t="str">
        <f>IF(AND(BJ10&lt;8760,M5="Hourly Profile"),"Full Hourly Matrix is Required Information&gt;&gt;&gt;","")</f>
        <v>Full Hourly Matrix is Required Information&gt;&gt;&gt;</v>
      </c>
      <c r="W12" s="398"/>
      <c r="X12" s="401">
        <v>2</v>
      </c>
      <c r="Y12" s="475"/>
      <c r="Z12" s="475"/>
      <c r="AA12" s="475"/>
      <c r="AB12" s="475"/>
      <c r="AC12" s="475"/>
      <c r="AD12" s="475"/>
      <c r="AE12" s="475"/>
      <c r="AF12" s="475"/>
      <c r="AG12" s="475"/>
      <c r="AH12" s="475"/>
      <c r="AI12" s="475"/>
      <c r="AJ12" s="475"/>
      <c r="AK12" s="475"/>
      <c r="AL12" s="475"/>
      <c r="AM12" s="475"/>
      <c r="AN12" s="475"/>
      <c r="AO12" s="475"/>
      <c r="AP12" s="475"/>
      <c r="AQ12" s="475"/>
      <c r="AR12" s="475"/>
      <c r="AS12" s="475"/>
      <c r="AT12" s="475"/>
      <c r="AU12" s="475"/>
      <c r="AV12" s="475"/>
      <c r="AW12" s="475"/>
      <c r="AX12" s="475"/>
      <c r="AY12" s="475"/>
      <c r="AZ12" s="475"/>
      <c r="BA12" s="475"/>
      <c r="BB12" s="475"/>
      <c r="BC12" s="475"/>
      <c r="BD12" s="857">
        <f t="shared" ref="BD12:BD34" si="120">SUM(Y12:BC12)/COUNT(Y$9:BC$9)</f>
        <v>0</v>
      </c>
      <c r="BE12" s="858">
        <f t="shared" si="75"/>
        <v>0</v>
      </c>
      <c r="BF12" s="436">
        <f t="shared" ref="BF12:BF17" si="121">SUM($Y12:$BC12)</f>
        <v>0</v>
      </c>
      <c r="BG12" s="436">
        <v>0</v>
      </c>
      <c r="BH12" s="439">
        <f t="shared" ref="BH12:BH17" si="122">IFERROR(SUM(Y12:BC12)/COUNT(Y12:BC12),0)</f>
        <v>0</v>
      </c>
      <c r="BI12" s="449">
        <v>0</v>
      </c>
      <c r="BM12" s="398"/>
      <c r="BN12" s="401">
        <v>2</v>
      </c>
      <c r="BO12" s="475"/>
      <c r="BP12" s="475"/>
      <c r="BQ12" s="475"/>
      <c r="BR12" s="475"/>
      <c r="BS12" s="475"/>
      <c r="BT12" s="475"/>
      <c r="BU12" s="475"/>
      <c r="BV12" s="475"/>
      <c r="BW12" s="475"/>
      <c r="BX12" s="475"/>
      <c r="BY12" s="475"/>
      <c r="BZ12" s="475"/>
      <c r="CA12" s="475"/>
      <c r="CB12" s="475"/>
      <c r="CC12" s="475"/>
      <c r="CD12" s="475"/>
      <c r="CE12" s="475"/>
      <c r="CF12" s="475"/>
      <c r="CG12" s="475"/>
      <c r="CH12" s="475"/>
      <c r="CI12" s="475"/>
      <c r="CJ12" s="475"/>
      <c r="CK12" s="475"/>
      <c r="CL12" s="475"/>
      <c r="CM12" s="475"/>
      <c r="CN12" s="475"/>
      <c r="CO12" s="475"/>
      <c r="CP12" s="475"/>
      <c r="CQ12" s="475"/>
      <c r="CR12" s="475"/>
      <c r="CS12" s="475"/>
      <c r="CT12" s="857">
        <f t="shared" ref="CT12:CT34" si="123">SUM(BO12:CS12)/COUNT(BO$9:CS$9)</f>
        <v>0</v>
      </c>
      <c r="CU12" s="858">
        <f t="shared" ref="CU12:CU34" si="124">SUM(BP12:CR12)/COUNT(BP$40:CR$40)</f>
        <v>0</v>
      </c>
      <c r="CV12" s="436">
        <f t="shared" ref="CV12:CV17" si="125">SUM($Y12:$BC12)</f>
        <v>0</v>
      </c>
      <c r="CW12" s="436">
        <v>0</v>
      </c>
      <c r="CX12" s="439">
        <f t="shared" ref="CX12:CX34" si="126">SUMIF(BO12:CS12,"&lt;0",BO12:CS12)</f>
        <v>0</v>
      </c>
      <c r="CY12" s="449">
        <f t="shared" ref="CY12:CY34" si="127">SUMIF(BO12:CS12,"&gt;0",BO12:CS12)</f>
        <v>0</v>
      </c>
      <c r="DN12" s="428">
        <v>2</v>
      </c>
      <c r="DO12" s="428" t="s">
        <v>217</v>
      </c>
      <c r="DS12" s="698"/>
      <c r="DT12" s="702">
        <v>2</v>
      </c>
      <c r="DU12" s="703">
        <f t="shared" ref="DU12:DU34" si="128">Y12+BO12</f>
        <v>0</v>
      </c>
      <c r="DV12" s="703">
        <f t="shared" si="77"/>
        <v>0</v>
      </c>
      <c r="DW12" s="703">
        <f t="shared" si="78"/>
        <v>0</v>
      </c>
      <c r="DX12" s="703">
        <f t="shared" si="79"/>
        <v>0</v>
      </c>
      <c r="DY12" s="703">
        <f t="shared" si="80"/>
        <v>0</v>
      </c>
      <c r="DZ12" s="703">
        <f t="shared" si="81"/>
        <v>0</v>
      </c>
      <c r="EA12" s="703">
        <f t="shared" si="82"/>
        <v>0</v>
      </c>
      <c r="EB12" s="703">
        <f t="shared" si="83"/>
        <v>0</v>
      </c>
      <c r="EC12" s="703">
        <f t="shared" si="84"/>
        <v>0</v>
      </c>
      <c r="ED12" s="703">
        <f t="shared" si="85"/>
        <v>0</v>
      </c>
      <c r="EE12" s="703">
        <f t="shared" si="86"/>
        <v>0</v>
      </c>
      <c r="EF12" s="703">
        <f t="shared" si="87"/>
        <v>0</v>
      </c>
      <c r="EG12" s="703">
        <f t="shared" si="88"/>
        <v>0</v>
      </c>
      <c r="EH12" s="703">
        <f t="shared" si="89"/>
        <v>0</v>
      </c>
      <c r="EI12" s="703">
        <f t="shared" si="90"/>
        <v>0</v>
      </c>
      <c r="EJ12" s="703">
        <f t="shared" si="91"/>
        <v>0</v>
      </c>
      <c r="EK12" s="703">
        <f t="shared" si="92"/>
        <v>0</v>
      </c>
      <c r="EL12" s="703">
        <f t="shared" si="93"/>
        <v>0</v>
      </c>
      <c r="EM12" s="703">
        <f t="shared" si="94"/>
        <v>0</v>
      </c>
      <c r="EN12" s="703">
        <f t="shared" si="95"/>
        <v>0</v>
      </c>
      <c r="EO12" s="703">
        <f t="shared" si="96"/>
        <v>0</v>
      </c>
      <c r="EP12" s="703">
        <f t="shared" si="97"/>
        <v>0</v>
      </c>
      <c r="EQ12" s="703">
        <f t="shared" si="98"/>
        <v>0</v>
      </c>
      <c r="ER12" s="703">
        <f t="shared" si="99"/>
        <v>0</v>
      </c>
      <c r="ES12" s="703">
        <f t="shared" si="100"/>
        <v>0</v>
      </c>
      <c r="ET12" s="703">
        <f t="shared" si="101"/>
        <v>0</v>
      </c>
      <c r="EU12" s="703">
        <f t="shared" si="102"/>
        <v>0</v>
      </c>
      <c r="EV12" s="703">
        <f t="shared" si="103"/>
        <v>0</v>
      </c>
      <c r="EW12" s="703">
        <f t="shared" si="104"/>
        <v>0</v>
      </c>
      <c r="EX12" s="703">
        <f t="shared" si="105"/>
        <v>0</v>
      </c>
      <c r="EY12" s="703">
        <f t="shared" si="106"/>
        <v>0</v>
      </c>
      <c r="EZ12" s="724"/>
      <c r="FB12" s="698"/>
      <c r="FC12" s="702">
        <v>2</v>
      </c>
      <c r="FD12" s="703" t="e">
        <f t="shared" ref="FD12:FD34" si="129">FD11+IF(BO12&lt;0,BO12,BO12/(StorEff/100))</f>
        <v>#DIV/0!</v>
      </c>
      <c r="FE12" s="703" t="e">
        <f t="shared" ref="FE12:FE34" si="130">FE11+IF(BP12&lt;0,BP12,BP12/(StorEff/100))</f>
        <v>#DIV/0!</v>
      </c>
      <c r="FF12" s="703" t="e">
        <f t="shared" ref="FF12:FF34" si="131">FF11+IF(BQ12&lt;0,BQ12,BQ12/(StorEff/100))</f>
        <v>#DIV/0!</v>
      </c>
      <c r="FG12" s="703" t="e">
        <f t="shared" ref="FG12:FG34" si="132">FG11+IF(BR12&lt;0,BR12,BR12/(StorEff/100))</f>
        <v>#DIV/0!</v>
      </c>
      <c r="FH12" s="703" t="e">
        <f t="shared" ref="FH12:FH34" si="133">FH11+IF(BS12&lt;0,BS12,BS12/(StorEff/100))</f>
        <v>#DIV/0!</v>
      </c>
      <c r="FI12" s="703" t="e">
        <f t="shared" ref="FI12:FI34" si="134">FI11+IF(BT12&lt;0,BT12,BT12/(StorEff/100))</f>
        <v>#DIV/0!</v>
      </c>
      <c r="FJ12" s="703" t="e">
        <f t="shared" ref="FJ12:FJ34" si="135">FJ11+IF(BU12&lt;0,BU12,BU12/(StorEff/100))</f>
        <v>#DIV/0!</v>
      </c>
      <c r="FK12" s="703" t="e">
        <f t="shared" ref="FK12:FK34" si="136">FK11+IF(BV12&lt;0,BV12,BV12/(StorEff/100))</f>
        <v>#DIV/0!</v>
      </c>
      <c r="FL12" s="703" t="e">
        <f t="shared" ref="FL12:FL34" si="137">FL11+IF(BW12&lt;0,BW12,BW12/(StorEff/100))</f>
        <v>#DIV/0!</v>
      </c>
      <c r="FM12" s="703" t="e">
        <f t="shared" ref="FM12:FM34" si="138">FM11+IF(BX12&lt;0,BX12,BX12/(StorEff/100))</f>
        <v>#DIV/0!</v>
      </c>
      <c r="FN12" s="703" t="e">
        <f t="shared" ref="FN12:FN34" si="139">FN11+IF(BY12&lt;0,BY12,BY12/(StorEff/100))</f>
        <v>#DIV/0!</v>
      </c>
      <c r="FO12" s="703" t="e">
        <f t="shared" ref="FO12:FO34" si="140">FO11+IF(BZ12&lt;0,BZ12,BZ12/(StorEff/100))</f>
        <v>#DIV/0!</v>
      </c>
      <c r="FP12" s="703" t="e">
        <f t="shared" ref="FP12:FP34" si="141">FP11+IF(CA12&lt;0,CA12,CA12/(StorEff/100))</f>
        <v>#DIV/0!</v>
      </c>
      <c r="FQ12" s="703" t="e">
        <f t="shared" ref="FQ12:FQ34" si="142">FQ11+IF(CB12&lt;0,CB12,CB12/(StorEff/100))</f>
        <v>#DIV/0!</v>
      </c>
      <c r="FR12" s="703" t="e">
        <f t="shared" ref="FR12:FR34" si="143">FR11+IF(CC12&lt;0,CC12,CC12/(StorEff/100))</f>
        <v>#DIV/0!</v>
      </c>
      <c r="FS12" s="703" t="e">
        <f t="shared" ref="FS12:FS34" si="144">FS11+IF(CD12&lt;0,CD12,CD12/(StorEff/100))</f>
        <v>#DIV/0!</v>
      </c>
      <c r="FT12" s="703" t="e">
        <f t="shared" ref="FT12:FT34" si="145">FT11+IF(CE12&lt;0,CE12,CE12/(StorEff/100))</f>
        <v>#DIV/0!</v>
      </c>
      <c r="FU12" s="703" t="e">
        <f t="shared" ref="FU12:FU34" si="146">FU11+IF(CF12&lt;0,CF12,CF12/(StorEff/100))</f>
        <v>#DIV/0!</v>
      </c>
      <c r="FV12" s="703" t="e">
        <f t="shared" ref="FV12:FV34" si="147">FV11+IF(CG12&lt;0,CG12,CG12/(StorEff/100))</f>
        <v>#DIV/0!</v>
      </c>
      <c r="FW12" s="703" t="e">
        <f t="shared" ref="FW12:FW34" si="148">FW11+IF(CH12&lt;0,CH12,CH12/(StorEff/100))</f>
        <v>#DIV/0!</v>
      </c>
      <c r="FX12" s="703" t="e">
        <f t="shared" ref="FX12:FX34" si="149">FX11+IF(CI12&lt;0,CI12,CI12/(StorEff/100))</f>
        <v>#DIV/0!</v>
      </c>
      <c r="FY12" s="703" t="e">
        <f t="shared" ref="FY12:FY34" si="150">FY11+IF(CJ12&lt;0,CJ12,CJ12/(StorEff/100))</f>
        <v>#DIV/0!</v>
      </c>
      <c r="FZ12" s="703" t="e">
        <f t="shared" ref="FZ12:FZ34" si="151">FZ11+IF(CK12&lt;0,CK12,CK12/(StorEff/100))</f>
        <v>#DIV/0!</v>
      </c>
      <c r="GA12" s="703" t="e">
        <f t="shared" ref="GA12:GA34" si="152">GA11+IF(CL12&lt;0,CL12,CL12/(StorEff/100))</f>
        <v>#DIV/0!</v>
      </c>
      <c r="GB12" s="703" t="e">
        <f t="shared" ref="GB12:GB34" si="153">GB11+IF(CM12&lt;0,CM12,CM12/(StorEff/100))</f>
        <v>#DIV/0!</v>
      </c>
      <c r="GC12" s="703" t="e">
        <f t="shared" ref="GC12:GC34" si="154">GC11+IF(CN12&lt;0,CN12,CN12/(StorEff/100))</f>
        <v>#DIV/0!</v>
      </c>
      <c r="GD12" s="703" t="e">
        <f t="shared" ref="GD12:GD34" si="155">GD11+IF(CO12&lt;0,CO12,CO12/(StorEff/100))</f>
        <v>#DIV/0!</v>
      </c>
      <c r="GE12" s="703" t="e">
        <f t="shared" ref="GE12:GE34" si="156">GE11+IF(CP12&lt;0,CP12,CP12/(StorEff/100))</f>
        <v>#DIV/0!</v>
      </c>
      <c r="GF12" s="703" t="e">
        <f t="shared" ref="GF12:GF34" si="157">GF11+IF(CQ12&lt;0,CQ12,CQ12/(StorEff/100))</f>
        <v>#DIV/0!</v>
      </c>
      <c r="GG12" s="703" t="e">
        <f t="shared" ref="GG12:GG34" si="158">GG11+IF(CR12&lt;0,CR12,CR12/(StorEff/100))</f>
        <v>#DIV/0!</v>
      </c>
      <c r="GH12" s="703" t="e">
        <f t="shared" ref="GH12:GH34" si="159">GH11+IF(CS12&lt;0,CS12,CS12/(StorEff/100))</f>
        <v>#DIV/0!</v>
      </c>
      <c r="GI12" s="724"/>
    </row>
    <row r="13" spans="1:191" ht="15.75" x14ac:dyDescent="0.25">
      <c r="B13" s="398"/>
      <c r="C13" s="500">
        <v>3</v>
      </c>
      <c r="D13" s="469">
        <f t="shared" si="108"/>
        <v>0</v>
      </c>
      <c r="E13" s="469">
        <f t="shared" si="109"/>
        <v>0</v>
      </c>
      <c r="F13" s="469">
        <f t="shared" si="110"/>
        <v>0</v>
      </c>
      <c r="G13" s="469">
        <f t="shared" si="111"/>
        <v>0</v>
      </c>
      <c r="H13" s="469">
        <f t="shared" si="112"/>
        <v>0</v>
      </c>
      <c r="I13" s="469">
        <f t="shared" si="113"/>
        <v>0</v>
      </c>
      <c r="J13" s="469">
        <f t="shared" si="114"/>
        <v>0</v>
      </c>
      <c r="K13" s="469">
        <f t="shared" si="115"/>
        <v>0</v>
      </c>
      <c r="L13" s="469">
        <f t="shared" si="116"/>
        <v>0</v>
      </c>
      <c r="M13" s="469">
        <f t="shared" si="117"/>
        <v>0</v>
      </c>
      <c r="N13" s="469">
        <f t="shared" si="118"/>
        <v>0</v>
      </c>
      <c r="O13" s="469">
        <f t="shared" si="119"/>
        <v>0</v>
      </c>
      <c r="P13" s="499"/>
      <c r="Q13" s="395"/>
      <c r="R13" s="290"/>
      <c r="W13" s="398"/>
      <c r="X13" s="401">
        <v>3</v>
      </c>
      <c r="Y13" s="475"/>
      <c r="Z13" s="475"/>
      <c r="AA13" s="475"/>
      <c r="AB13" s="475"/>
      <c r="AC13" s="475"/>
      <c r="AD13" s="475"/>
      <c r="AE13" s="475"/>
      <c r="AF13" s="475"/>
      <c r="AG13" s="475"/>
      <c r="AH13" s="475"/>
      <c r="AI13" s="475"/>
      <c r="AJ13" s="475"/>
      <c r="AK13" s="475"/>
      <c r="AL13" s="475"/>
      <c r="AM13" s="475"/>
      <c r="AN13" s="475"/>
      <c r="AO13" s="475"/>
      <c r="AP13" s="475"/>
      <c r="AQ13" s="475"/>
      <c r="AR13" s="475"/>
      <c r="AS13" s="475"/>
      <c r="AT13" s="475"/>
      <c r="AU13" s="475"/>
      <c r="AV13" s="475"/>
      <c r="AW13" s="475"/>
      <c r="AX13" s="475"/>
      <c r="AY13" s="475"/>
      <c r="AZ13" s="475"/>
      <c r="BA13" s="475"/>
      <c r="BB13" s="475"/>
      <c r="BC13" s="475"/>
      <c r="BD13" s="857">
        <f t="shared" si="120"/>
        <v>0</v>
      </c>
      <c r="BE13" s="858">
        <f t="shared" si="75"/>
        <v>0</v>
      </c>
      <c r="BF13" s="436">
        <f t="shared" si="121"/>
        <v>0</v>
      </c>
      <c r="BG13" s="436">
        <v>0</v>
      </c>
      <c r="BH13" s="439">
        <f t="shared" si="122"/>
        <v>0</v>
      </c>
      <c r="BI13" s="449">
        <v>0</v>
      </c>
      <c r="BM13" s="398"/>
      <c r="BN13" s="401">
        <v>3</v>
      </c>
      <c r="BO13" s="475"/>
      <c r="BP13" s="475"/>
      <c r="BQ13" s="475"/>
      <c r="BR13" s="475"/>
      <c r="BS13" s="475"/>
      <c r="BT13" s="475"/>
      <c r="BU13" s="475"/>
      <c r="BV13" s="475"/>
      <c r="BW13" s="475"/>
      <c r="BX13" s="475"/>
      <c r="BY13" s="475"/>
      <c r="BZ13" s="475"/>
      <c r="CA13" s="475"/>
      <c r="CB13" s="475"/>
      <c r="CC13" s="475"/>
      <c r="CD13" s="475"/>
      <c r="CE13" s="475"/>
      <c r="CF13" s="475"/>
      <c r="CG13" s="475"/>
      <c r="CH13" s="475"/>
      <c r="CI13" s="475"/>
      <c r="CJ13" s="475"/>
      <c r="CK13" s="475"/>
      <c r="CL13" s="475"/>
      <c r="CM13" s="475"/>
      <c r="CN13" s="475"/>
      <c r="CO13" s="475"/>
      <c r="CP13" s="475"/>
      <c r="CQ13" s="475"/>
      <c r="CR13" s="475"/>
      <c r="CS13" s="475"/>
      <c r="CT13" s="857">
        <f t="shared" si="123"/>
        <v>0</v>
      </c>
      <c r="CU13" s="858">
        <f t="shared" si="124"/>
        <v>0</v>
      </c>
      <c r="CV13" s="436">
        <f t="shared" si="125"/>
        <v>0</v>
      </c>
      <c r="CW13" s="436">
        <v>0</v>
      </c>
      <c r="CX13" s="439">
        <f t="shared" si="126"/>
        <v>0</v>
      </c>
      <c r="CY13" s="449">
        <f t="shared" si="127"/>
        <v>0</v>
      </c>
      <c r="DN13" s="428">
        <v>3</v>
      </c>
      <c r="DO13" s="428" t="s">
        <v>218</v>
      </c>
      <c r="DS13" s="698"/>
      <c r="DT13" s="702">
        <v>3</v>
      </c>
      <c r="DU13" s="703">
        <f t="shared" si="128"/>
        <v>0</v>
      </c>
      <c r="DV13" s="703">
        <f t="shared" si="77"/>
        <v>0</v>
      </c>
      <c r="DW13" s="703">
        <f t="shared" si="78"/>
        <v>0</v>
      </c>
      <c r="DX13" s="703">
        <f t="shared" si="79"/>
        <v>0</v>
      </c>
      <c r="DY13" s="703">
        <f t="shared" si="80"/>
        <v>0</v>
      </c>
      <c r="DZ13" s="703">
        <f t="shared" si="81"/>
        <v>0</v>
      </c>
      <c r="EA13" s="703">
        <f t="shared" si="82"/>
        <v>0</v>
      </c>
      <c r="EB13" s="703">
        <f t="shared" si="83"/>
        <v>0</v>
      </c>
      <c r="EC13" s="703">
        <f t="shared" si="84"/>
        <v>0</v>
      </c>
      <c r="ED13" s="703">
        <f t="shared" si="85"/>
        <v>0</v>
      </c>
      <c r="EE13" s="703">
        <f t="shared" si="86"/>
        <v>0</v>
      </c>
      <c r="EF13" s="703">
        <f t="shared" si="87"/>
        <v>0</v>
      </c>
      <c r="EG13" s="703">
        <f t="shared" si="88"/>
        <v>0</v>
      </c>
      <c r="EH13" s="703">
        <f t="shared" si="89"/>
        <v>0</v>
      </c>
      <c r="EI13" s="703">
        <f t="shared" si="90"/>
        <v>0</v>
      </c>
      <c r="EJ13" s="703">
        <f t="shared" si="91"/>
        <v>0</v>
      </c>
      <c r="EK13" s="703">
        <f t="shared" si="92"/>
        <v>0</v>
      </c>
      <c r="EL13" s="703">
        <f t="shared" si="93"/>
        <v>0</v>
      </c>
      <c r="EM13" s="703">
        <f t="shared" si="94"/>
        <v>0</v>
      </c>
      <c r="EN13" s="703">
        <f t="shared" si="95"/>
        <v>0</v>
      </c>
      <c r="EO13" s="703">
        <f t="shared" si="96"/>
        <v>0</v>
      </c>
      <c r="EP13" s="703">
        <f t="shared" si="97"/>
        <v>0</v>
      </c>
      <c r="EQ13" s="703">
        <f t="shared" si="98"/>
        <v>0</v>
      </c>
      <c r="ER13" s="703">
        <f t="shared" si="99"/>
        <v>0</v>
      </c>
      <c r="ES13" s="703">
        <f t="shared" si="100"/>
        <v>0</v>
      </c>
      <c r="ET13" s="703">
        <f t="shared" si="101"/>
        <v>0</v>
      </c>
      <c r="EU13" s="703">
        <f t="shared" si="102"/>
        <v>0</v>
      </c>
      <c r="EV13" s="703">
        <f t="shared" si="103"/>
        <v>0</v>
      </c>
      <c r="EW13" s="703">
        <f t="shared" si="104"/>
        <v>0</v>
      </c>
      <c r="EX13" s="703">
        <f t="shared" si="105"/>
        <v>0</v>
      </c>
      <c r="EY13" s="703">
        <f t="shared" si="106"/>
        <v>0</v>
      </c>
      <c r="EZ13" s="724"/>
      <c r="FB13" s="698"/>
      <c r="FC13" s="702">
        <v>3</v>
      </c>
      <c r="FD13" s="703" t="e">
        <f t="shared" si="129"/>
        <v>#DIV/0!</v>
      </c>
      <c r="FE13" s="703" t="e">
        <f t="shared" si="130"/>
        <v>#DIV/0!</v>
      </c>
      <c r="FF13" s="703" t="e">
        <f t="shared" si="131"/>
        <v>#DIV/0!</v>
      </c>
      <c r="FG13" s="703" t="e">
        <f t="shared" si="132"/>
        <v>#DIV/0!</v>
      </c>
      <c r="FH13" s="703" t="e">
        <f t="shared" si="133"/>
        <v>#DIV/0!</v>
      </c>
      <c r="FI13" s="703" t="e">
        <f t="shared" si="134"/>
        <v>#DIV/0!</v>
      </c>
      <c r="FJ13" s="703" t="e">
        <f t="shared" si="135"/>
        <v>#DIV/0!</v>
      </c>
      <c r="FK13" s="703" t="e">
        <f t="shared" si="136"/>
        <v>#DIV/0!</v>
      </c>
      <c r="FL13" s="703" t="e">
        <f t="shared" si="137"/>
        <v>#DIV/0!</v>
      </c>
      <c r="FM13" s="703" t="e">
        <f t="shared" si="138"/>
        <v>#DIV/0!</v>
      </c>
      <c r="FN13" s="703" t="e">
        <f t="shared" si="139"/>
        <v>#DIV/0!</v>
      </c>
      <c r="FO13" s="703" t="e">
        <f t="shared" si="140"/>
        <v>#DIV/0!</v>
      </c>
      <c r="FP13" s="703" t="e">
        <f t="shared" si="141"/>
        <v>#DIV/0!</v>
      </c>
      <c r="FQ13" s="703" t="e">
        <f t="shared" si="142"/>
        <v>#DIV/0!</v>
      </c>
      <c r="FR13" s="703" t="e">
        <f t="shared" si="143"/>
        <v>#DIV/0!</v>
      </c>
      <c r="FS13" s="703" t="e">
        <f t="shared" si="144"/>
        <v>#DIV/0!</v>
      </c>
      <c r="FT13" s="703" t="e">
        <f t="shared" si="145"/>
        <v>#DIV/0!</v>
      </c>
      <c r="FU13" s="703" t="e">
        <f t="shared" si="146"/>
        <v>#DIV/0!</v>
      </c>
      <c r="FV13" s="703" t="e">
        <f t="shared" si="147"/>
        <v>#DIV/0!</v>
      </c>
      <c r="FW13" s="703" t="e">
        <f t="shared" si="148"/>
        <v>#DIV/0!</v>
      </c>
      <c r="FX13" s="703" t="e">
        <f t="shared" si="149"/>
        <v>#DIV/0!</v>
      </c>
      <c r="FY13" s="703" t="e">
        <f t="shared" si="150"/>
        <v>#DIV/0!</v>
      </c>
      <c r="FZ13" s="703" t="e">
        <f t="shared" si="151"/>
        <v>#DIV/0!</v>
      </c>
      <c r="GA13" s="703" t="e">
        <f t="shared" si="152"/>
        <v>#DIV/0!</v>
      </c>
      <c r="GB13" s="703" t="e">
        <f t="shared" si="153"/>
        <v>#DIV/0!</v>
      </c>
      <c r="GC13" s="703" t="e">
        <f t="shared" si="154"/>
        <v>#DIV/0!</v>
      </c>
      <c r="GD13" s="703" t="e">
        <f t="shared" si="155"/>
        <v>#DIV/0!</v>
      </c>
      <c r="GE13" s="703" t="e">
        <f t="shared" si="156"/>
        <v>#DIV/0!</v>
      </c>
      <c r="GF13" s="703" t="e">
        <f t="shared" si="157"/>
        <v>#DIV/0!</v>
      </c>
      <c r="GG13" s="703" t="e">
        <f t="shared" si="158"/>
        <v>#DIV/0!</v>
      </c>
      <c r="GH13" s="703" t="e">
        <f t="shared" si="159"/>
        <v>#DIV/0!</v>
      </c>
      <c r="GI13" s="724"/>
    </row>
    <row r="14" spans="1:191" ht="15.75" x14ac:dyDescent="0.25">
      <c r="B14" s="398"/>
      <c r="C14" s="500">
        <v>4</v>
      </c>
      <c r="D14" s="469">
        <f t="shared" si="108"/>
        <v>0</v>
      </c>
      <c r="E14" s="469">
        <f t="shared" si="109"/>
        <v>0</v>
      </c>
      <c r="F14" s="469">
        <f t="shared" si="110"/>
        <v>0</v>
      </c>
      <c r="G14" s="469">
        <f t="shared" si="111"/>
        <v>0</v>
      </c>
      <c r="H14" s="469">
        <f t="shared" si="112"/>
        <v>0</v>
      </c>
      <c r="I14" s="469">
        <f t="shared" si="113"/>
        <v>0</v>
      </c>
      <c r="J14" s="469">
        <f t="shared" si="114"/>
        <v>0</v>
      </c>
      <c r="K14" s="469">
        <f t="shared" si="115"/>
        <v>0</v>
      </c>
      <c r="L14" s="469">
        <f t="shared" si="116"/>
        <v>0</v>
      </c>
      <c r="M14" s="469">
        <f t="shared" si="117"/>
        <v>0</v>
      </c>
      <c r="N14" s="469">
        <f t="shared" si="118"/>
        <v>0</v>
      </c>
      <c r="O14" s="469">
        <f t="shared" si="119"/>
        <v>0</v>
      </c>
      <c r="P14" s="499"/>
      <c r="Q14" s="395"/>
      <c r="R14" s="290"/>
      <c r="V14" s="416" t="str">
        <f>IF(DA380&gt;0,CONCATENATE("(",DA380,") Hours above Maximum Discharge Rate&gt;&gt;&gt;"),"")</f>
        <v/>
      </c>
      <c r="W14" s="398"/>
      <c r="X14" s="401">
        <v>4</v>
      </c>
      <c r="Y14" s="475"/>
      <c r="Z14" s="475"/>
      <c r="AA14" s="475"/>
      <c r="AB14" s="475"/>
      <c r="AC14" s="475"/>
      <c r="AD14" s="475"/>
      <c r="AE14" s="475"/>
      <c r="AF14" s="475"/>
      <c r="AG14" s="475"/>
      <c r="AH14" s="475"/>
      <c r="AI14" s="475"/>
      <c r="AJ14" s="475"/>
      <c r="AK14" s="475"/>
      <c r="AL14" s="475"/>
      <c r="AM14" s="475"/>
      <c r="AN14" s="475"/>
      <c r="AO14" s="475"/>
      <c r="AP14" s="475"/>
      <c r="AQ14" s="475"/>
      <c r="AR14" s="475"/>
      <c r="AS14" s="475"/>
      <c r="AT14" s="475"/>
      <c r="AU14" s="475"/>
      <c r="AV14" s="475"/>
      <c r="AW14" s="475"/>
      <c r="AX14" s="475"/>
      <c r="AY14" s="475"/>
      <c r="AZ14" s="475"/>
      <c r="BA14" s="475"/>
      <c r="BB14" s="475"/>
      <c r="BC14" s="475"/>
      <c r="BD14" s="857">
        <f t="shared" si="120"/>
        <v>0</v>
      </c>
      <c r="BE14" s="858">
        <f t="shared" si="75"/>
        <v>0</v>
      </c>
      <c r="BF14" s="436">
        <f t="shared" si="121"/>
        <v>0</v>
      </c>
      <c r="BG14" s="436">
        <v>0</v>
      </c>
      <c r="BH14" s="439">
        <f t="shared" si="122"/>
        <v>0</v>
      </c>
      <c r="BI14" s="449">
        <v>0</v>
      </c>
      <c r="BM14" s="398"/>
      <c r="BN14" s="401">
        <v>4</v>
      </c>
      <c r="BO14" s="475"/>
      <c r="BP14" s="475"/>
      <c r="BQ14" s="475"/>
      <c r="BR14" s="475"/>
      <c r="BS14" s="475"/>
      <c r="BT14" s="475"/>
      <c r="BU14" s="475"/>
      <c r="BV14" s="475"/>
      <c r="BW14" s="475"/>
      <c r="BX14" s="475"/>
      <c r="BY14" s="475"/>
      <c r="BZ14" s="475"/>
      <c r="CA14" s="475"/>
      <c r="CB14" s="475"/>
      <c r="CC14" s="475"/>
      <c r="CD14" s="475"/>
      <c r="CE14" s="475"/>
      <c r="CF14" s="475"/>
      <c r="CG14" s="475"/>
      <c r="CH14" s="475"/>
      <c r="CI14" s="475"/>
      <c r="CJ14" s="475"/>
      <c r="CK14" s="475"/>
      <c r="CL14" s="475"/>
      <c r="CM14" s="475"/>
      <c r="CN14" s="475"/>
      <c r="CO14" s="475"/>
      <c r="CP14" s="475"/>
      <c r="CQ14" s="475"/>
      <c r="CR14" s="475"/>
      <c r="CS14" s="475"/>
      <c r="CT14" s="857">
        <f t="shared" si="123"/>
        <v>0</v>
      </c>
      <c r="CU14" s="858">
        <f t="shared" si="124"/>
        <v>0</v>
      </c>
      <c r="CV14" s="436">
        <f t="shared" si="125"/>
        <v>0</v>
      </c>
      <c r="CW14" s="436">
        <v>0</v>
      </c>
      <c r="CX14" s="439">
        <f t="shared" si="126"/>
        <v>0</v>
      </c>
      <c r="CY14" s="449">
        <f t="shared" si="127"/>
        <v>0</v>
      </c>
      <c r="DN14" s="428">
        <v>4</v>
      </c>
      <c r="DO14" s="428" t="s">
        <v>237</v>
      </c>
      <c r="DS14" s="698"/>
      <c r="DT14" s="702">
        <v>4</v>
      </c>
      <c r="DU14" s="703">
        <f t="shared" si="128"/>
        <v>0</v>
      </c>
      <c r="DV14" s="703">
        <f t="shared" si="77"/>
        <v>0</v>
      </c>
      <c r="DW14" s="703">
        <f t="shared" si="78"/>
        <v>0</v>
      </c>
      <c r="DX14" s="703">
        <f t="shared" si="79"/>
        <v>0</v>
      </c>
      <c r="DY14" s="703">
        <f t="shared" si="80"/>
        <v>0</v>
      </c>
      <c r="DZ14" s="703">
        <f t="shared" si="81"/>
        <v>0</v>
      </c>
      <c r="EA14" s="703">
        <f t="shared" si="82"/>
        <v>0</v>
      </c>
      <c r="EB14" s="703">
        <f t="shared" si="83"/>
        <v>0</v>
      </c>
      <c r="EC14" s="703">
        <f t="shared" si="84"/>
        <v>0</v>
      </c>
      <c r="ED14" s="703">
        <f t="shared" si="85"/>
        <v>0</v>
      </c>
      <c r="EE14" s="703">
        <f t="shared" si="86"/>
        <v>0</v>
      </c>
      <c r="EF14" s="703">
        <f t="shared" si="87"/>
        <v>0</v>
      </c>
      <c r="EG14" s="703">
        <f t="shared" si="88"/>
        <v>0</v>
      </c>
      <c r="EH14" s="703">
        <f t="shared" si="89"/>
        <v>0</v>
      </c>
      <c r="EI14" s="703">
        <f t="shared" si="90"/>
        <v>0</v>
      </c>
      <c r="EJ14" s="703">
        <f t="shared" si="91"/>
        <v>0</v>
      </c>
      <c r="EK14" s="703">
        <f t="shared" si="92"/>
        <v>0</v>
      </c>
      <c r="EL14" s="703">
        <f t="shared" si="93"/>
        <v>0</v>
      </c>
      <c r="EM14" s="703">
        <f t="shared" si="94"/>
        <v>0</v>
      </c>
      <c r="EN14" s="703">
        <f t="shared" si="95"/>
        <v>0</v>
      </c>
      <c r="EO14" s="703">
        <f t="shared" si="96"/>
        <v>0</v>
      </c>
      <c r="EP14" s="703">
        <f t="shared" si="97"/>
        <v>0</v>
      </c>
      <c r="EQ14" s="703">
        <f t="shared" si="98"/>
        <v>0</v>
      </c>
      <c r="ER14" s="703">
        <f t="shared" si="99"/>
        <v>0</v>
      </c>
      <c r="ES14" s="703">
        <f t="shared" si="100"/>
        <v>0</v>
      </c>
      <c r="ET14" s="703">
        <f t="shared" si="101"/>
        <v>0</v>
      </c>
      <c r="EU14" s="703">
        <f t="shared" si="102"/>
        <v>0</v>
      </c>
      <c r="EV14" s="703">
        <f t="shared" si="103"/>
        <v>0</v>
      </c>
      <c r="EW14" s="703">
        <f t="shared" si="104"/>
        <v>0</v>
      </c>
      <c r="EX14" s="703">
        <f t="shared" si="105"/>
        <v>0</v>
      </c>
      <c r="EY14" s="703">
        <f t="shared" si="106"/>
        <v>0</v>
      </c>
      <c r="EZ14" s="724"/>
      <c r="FB14" s="698"/>
      <c r="FC14" s="702">
        <v>4</v>
      </c>
      <c r="FD14" s="703" t="e">
        <f t="shared" si="129"/>
        <v>#DIV/0!</v>
      </c>
      <c r="FE14" s="703" t="e">
        <f t="shared" si="130"/>
        <v>#DIV/0!</v>
      </c>
      <c r="FF14" s="703" t="e">
        <f t="shared" si="131"/>
        <v>#DIV/0!</v>
      </c>
      <c r="FG14" s="703" t="e">
        <f t="shared" si="132"/>
        <v>#DIV/0!</v>
      </c>
      <c r="FH14" s="703" t="e">
        <f t="shared" si="133"/>
        <v>#DIV/0!</v>
      </c>
      <c r="FI14" s="703" t="e">
        <f t="shared" si="134"/>
        <v>#DIV/0!</v>
      </c>
      <c r="FJ14" s="703" t="e">
        <f t="shared" si="135"/>
        <v>#DIV/0!</v>
      </c>
      <c r="FK14" s="703" t="e">
        <f t="shared" si="136"/>
        <v>#DIV/0!</v>
      </c>
      <c r="FL14" s="703" t="e">
        <f t="shared" si="137"/>
        <v>#DIV/0!</v>
      </c>
      <c r="FM14" s="703" t="e">
        <f t="shared" si="138"/>
        <v>#DIV/0!</v>
      </c>
      <c r="FN14" s="703" t="e">
        <f t="shared" si="139"/>
        <v>#DIV/0!</v>
      </c>
      <c r="FO14" s="703" t="e">
        <f t="shared" si="140"/>
        <v>#DIV/0!</v>
      </c>
      <c r="FP14" s="703" t="e">
        <f t="shared" si="141"/>
        <v>#DIV/0!</v>
      </c>
      <c r="FQ14" s="703" t="e">
        <f t="shared" si="142"/>
        <v>#DIV/0!</v>
      </c>
      <c r="FR14" s="703" t="e">
        <f t="shared" si="143"/>
        <v>#DIV/0!</v>
      </c>
      <c r="FS14" s="703" t="e">
        <f t="shared" si="144"/>
        <v>#DIV/0!</v>
      </c>
      <c r="FT14" s="703" t="e">
        <f t="shared" si="145"/>
        <v>#DIV/0!</v>
      </c>
      <c r="FU14" s="703" t="e">
        <f t="shared" si="146"/>
        <v>#DIV/0!</v>
      </c>
      <c r="FV14" s="703" t="e">
        <f t="shared" si="147"/>
        <v>#DIV/0!</v>
      </c>
      <c r="FW14" s="703" t="e">
        <f t="shared" si="148"/>
        <v>#DIV/0!</v>
      </c>
      <c r="FX14" s="703" t="e">
        <f t="shared" si="149"/>
        <v>#DIV/0!</v>
      </c>
      <c r="FY14" s="703" t="e">
        <f t="shared" si="150"/>
        <v>#DIV/0!</v>
      </c>
      <c r="FZ14" s="703" t="e">
        <f t="shared" si="151"/>
        <v>#DIV/0!</v>
      </c>
      <c r="GA14" s="703" t="e">
        <f t="shared" si="152"/>
        <v>#DIV/0!</v>
      </c>
      <c r="GB14" s="703" t="e">
        <f t="shared" si="153"/>
        <v>#DIV/0!</v>
      </c>
      <c r="GC14" s="703" t="e">
        <f t="shared" si="154"/>
        <v>#DIV/0!</v>
      </c>
      <c r="GD14" s="703" t="e">
        <f t="shared" si="155"/>
        <v>#DIV/0!</v>
      </c>
      <c r="GE14" s="703" t="e">
        <f t="shared" si="156"/>
        <v>#DIV/0!</v>
      </c>
      <c r="GF14" s="703" t="e">
        <f t="shared" si="157"/>
        <v>#DIV/0!</v>
      </c>
      <c r="GG14" s="703" t="e">
        <f t="shared" si="158"/>
        <v>#DIV/0!</v>
      </c>
      <c r="GH14" s="703" t="e">
        <f t="shared" si="159"/>
        <v>#DIV/0!</v>
      </c>
      <c r="GI14" s="724"/>
    </row>
    <row r="15" spans="1:191" ht="15.75" x14ac:dyDescent="0.25">
      <c r="B15" s="398"/>
      <c r="C15" s="500">
        <v>5</v>
      </c>
      <c r="D15" s="469">
        <f t="shared" si="108"/>
        <v>0</v>
      </c>
      <c r="E15" s="469">
        <f t="shared" si="109"/>
        <v>0</v>
      </c>
      <c r="F15" s="469">
        <f t="shared" si="110"/>
        <v>0</v>
      </c>
      <c r="G15" s="469">
        <f t="shared" si="111"/>
        <v>0</v>
      </c>
      <c r="H15" s="469">
        <f t="shared" si="112"/>
        <v>0</v>
      </c>
      <c r="I15" s="469">
        <f t="shared" si="113"/>
        <v>0</v>
      </c>
      <c r="J15" s="469">
        <f t="shared" si="114"/>
        <v>0</v>
      </c>
      <c r="K15" s="469">
        <f t="shared" si="115"/>
        <v>0</v>
      </c>
      <c r="L15" s="469">
        <f t="shared" si="116"/>
        <v>0</v>
      </c>
      <c r="M15" s="469">
        <f t="shared" si="117"/>
        <v>0</v>
      </c>
      <c r="N15" s="469">
        <f t="shared" si="118"/>
        <v>0</v>
      </c>
      <c r="O15" s="469">
        <f t="shared" si="119"/>
        <v>0</v>
      </c>
      <c r="P15" s="499"/>
      <c r="Q15" s="395"/>
      <c r="R15" s="290"/>
      <c r="W15" s="398"/>
      <c r="X15" s="401">
        <v>5</v>
      </c>
      <c r="Y15" s="475"/>
      <c r="Z15" s="475"/>
      <c r="AA15" s="475"/>
      <c r="AB15" s="475"/>
      <c r="AC15" s="475"/>
      <c r="AD15" s="475"/>
      <c r="AE15" s="475"/>
      <c r="AF15" s="475"/>
      <c r="AG15" s="475"/>
      <c r="AH15" s="475"/>
      <c r="AI15" s="475"/>
      <c r="AJ15" s="475"/>
      <c r="AK15" s="475"/>
      <c r="AL15" s="475"/>
      <c r="AM15" s="475"/>
      <c r="AN15" s="475"/>
      <c r="AO15" s="475"/>
      <c r="AP15" s="475"/>
      <c r="AQ15" s="475"/>
      <c r="AR15" s="475"/>
      <c r="AS15" s="475"/>
      <c r="AT15" s="475"/>
      <c r="AU15" s="475"/>
      <c r="AV15" s="475"/>
      <c r="AW15" s="475"/>
      <c r="AX15" s="475"/>
      <c r="AY15" s="475"/>
      <c r="AZ15" s="475"/>
      <c r="BA15" s="475"/>
      <c r="BB15" s="475"/>
      <c r="BC15" s="475"/>
      <c r="BD15" s="857">
        <f t="shared" si="120"/>
        <v>0</v>
      </c>
      <c r="BE15" s="858">
        <f t="shared" si="75"/>
        <v>0</v>
      </c>
      <c r="BF15" s="436">
        <f t="shared" si="121"/>
        <v>0</v>
      </c>
      <c r="BG15" s="436">
        <v>0</v>
      </c>
      <c r="BH15" s="439">
        <f t="shared" si="122"/>
        <v>0</v>
      </c>
      <c r="BI15" s="449">
        <v>0</v>
      </c>
      <c r="BM15" s="398"/>
      <c r="BN15" s="401">
        <v>5</v>
      </c>
      <c r="BO15" s="475"/>
      <c r="BP15" s="475"/>
      <c r="BQ15" s="475"/>
      <c r="BR15" s="475"/>
      <c r="BS15" s="475"/>
      <c r="BT15" s="475"/>
      <c r="BU15" s="475"/>
      <c r="BV15" s="475"/>
      <c r="BW15" s="475"/>
      <c r="BX15" s="475"/>
      <c r="BY15" s="475"/>
      <c r="BZ15" s="475"/>
      <c r="CA15" s="475"/>
      <c r="CB15" s="475"/>
      <c r="CC15" s="475"/>
      <c r="CD15" s="475"/>
      <c r="CE15" s="475"/>
      <c r="CF15" s="475"/>
      <c r="CG15" s="475"/>
      <c r="CH15" s="475"/>
      <c r="CI15" s="475"/>
      <c r="CJ15" s="475"/>
      <c r="CK15" s="475"/>
      <c r="CL15" s="475"/>
      <c r="CM15" s="475"/>
      <c r="CN15" s="475"/>
      <c r="CO15" s="475"/>
      <c r="CP15" s="475"/>
      <c r="CQ15" s="475"/>
      <c r="CR15" s="475"/>
      <c r="CS15" s="475"/>
      <c r="CT15" s="857">
        <f t="shared" si="123"/>
        <v>0</v>
      </c>
      <c r="CU15" s="858">
        <f t="shared" si="124"/>
        <v>0</v>
      </c>
      <c r="CV15" s="436">
        <f t="shared" si="125"/>
        <v>0</v>
      </c>
      <c r="CW15" s="436">
        <v>0</v>
      </c>
      <c r="CX15" s="439">
        <f t="shared" si="126"/>
        <v>0</v>
      </c>
      <c r="CY15" s="449">
        <f t="shared" si="127"/>
        <v>0</v>
      </c>
      <c r="DN15" s="428">
        <v>5</v>
      </c>
      <c r="DO15" s="428" t="s">
        <v>219</v>
      </c>
      <c r="DS15" s="698"/>
      <c r="DT15" s="702">
        <v>5</v>
      </c>
      <c r="DU15" s="703">
        <f t="shared" si="128"/>
        <v>0</v>
      </c>
      <c r="DV15" s="703">
        <f t="shared" si="77"/>
        <v>0</v>
      </c>
      <c r="DW15" s="703">
        <f t="shared" si="78"/>
        <v>0</v>
      </c>
      <c r="DX15" s="703">
        <f t="shared" si="79"/>
        <v>0</v>
      </c>
      <c r="DY15" s="703">
        <f t="shared" si="80"/>
        <v>0</v>
      </c>
      <c r="DZ15" s="703">
        <f t="shared" si="81"/>
        <v>0</v>
      </c>
      <c r="EA15" s="703">
        <f t="shared" si="82"/>
        <v>0</v>
      </c>
      <c r="EB15" s="703">
        <f t="shared" si="83"/>
        <v>0</v>
      </c>
      <c r="EC15" s="703">
        <f t="shared" si="84"/>
        <v>0</v>
      </c>
      <c r="ED15" s="703">
        <f t="shared" si="85"/>
        <v>0</v>
      </c>
      <c r="EE15" s="703">
        <f t="shared" si="86"/>
        <v>0</v>
      </c>
      <c r="EF15" s="703">
        <f t="shared" si="87"/>
        <v>0</v>
      </c>
      <c r="EG15" s="703">
        <f t="shared" si="88"/>
        <v>0</v>
      </c>
      <c r="EH15" s="703">
        <f t="shared" si="89"/>
        <v>0</v>
      </c>
      <c r="EI15" s="703">
        <f t="shared" si="90"/>
        <v>0</v>
      </c>
      <c r="EJ15" s="703">
        <f t="shared" si="91"/>
        <v>0</v>
      </c>
      <c r="EK15" s="703">
        <f t="shared" si="92"/>
        <v>0</v>
      </c>
      <c r="EL15" s="703">
        <f t="shared" si="93"/>
        <v>0</v>
      </c>
      <c r="EM15" s="703">
        <f t="shared" si="94"/>
        <v>0</v>
      </c>
      <c r="EN15" s="703">
        <f t="shared" si="95"/>
        <v>0</v>
      </c>
      <c r="EO15" s="703">
        <f t="shared" si="96"/>
        <v>0</v>
      </c>
      <c r="EP15" s="703">
        <f t="shared" si="97"/>
        <v>0</v>
      </c>
      <c r="EQ15" s="703">
        <f t="shared" si="98"/>
        <v>0</v>
      </c>
      <c r="ER15" s="703">
        <f t="shared" si="99"/>
        <v>0</v>
      </c>
      <c r="ES15" s="703">
        <f t="shared" si="100"/>
        <v>0</v>
      </c>
      <c r="ET15" s="703">
        <f t="shared" si="101"/>
        <v>0</v>
      </c>
      <c r="EU15" s="703">
        <f t="shared" si="102"/>
        <v>0</v>
      </c>
      <c r="EV15" s="703">
        <f t="shared" si="103"/>
        <v>0</v>
      </c>
      <c r="EW15" s="703">
        <f t="shared" si="104"/>
        <v>0</v>
      </c>
      <c r="EX15" s="703">
        <f t="shared" si="105"/>
        <v>0</v>
      </c>
      <c r="EY15" s="703">
        <f t="shared" si="106"/>
        <v>0</v>
      </c>
      <c r="EZ15" s="724"/>
      <c r="FB15" s="698"/>
      <c r="FC15" s="702">
        <v>5</v>
      </c>
      <c r="FD15" s="703" t="e">
        <f t="shared" si="129"/>
        <v>#DIV/0!</v>
      </c>
      <c r="FE15" s="703" t="e">
        <f t="shared" si="130"/>
        <v>#DIV/0!</v>
      </c>
      <c r="FF15" s="703" t="e">
        <f t="shared" si="131"/>
        <v>#DIV/0!</v>
      </c>
      <c r="FG15" s="703" t="e">
        <f t="shared" si="132"/>
        <v>#DIV/0!</v>
      </c>
      <c r="FH15" s="703" t="e">
        <f t="shared" si="133"/>
        <v>#DIV/0!</v>
      </c>
      <c r="FI15" s="703" t="e">
        <f t="shared" si="134"/>
        <v>#DIV/0!</v>
      </c>
      <c r="FJ15" s="703" t="e">
        <f t="shared" si="135"/>
        <v>#DIV/0!</v>
      </c>
      <c r="FK15" s="703" t="e">
        <f t="shared" si="136"/>
        <v>#DIV/0!</v>
      </c>
      <c r="FL15" s="703" t="e">
        <f t="shared" si="137"/>
        <v>#DIV/0!</v>
      </c>
      <c r="FM15" s="703" t="e">
        <f t="shared" si="138"/>
        <v>#DIV/0!</v>
      </c>
      <c r="FN15" s="703" t="e">
        <f t="shared" si="139"/>
        <v>#DIV/0!</v>
      </c>
      <c r="FO15" s="703" t="e">
        <f t="shared" si="140"/>
        <v>#DIV/0!</v>
      </c>
      <c r="FP15" s="703" t="e">
        <f t="shared" si="141"/>
        <v>#DIV/0!</v>
      </c>
      <c r="FQ15" s="703" t="e">
        <f t="shared" si="142"/>
        <v>#DIV/0!</v>
      </c>
      <c r="FR15" s="703" t="e">
        <f t="shared" si="143"/>
        <v>#DIV/0!</v>
      </c>
      <c r="FS15" s="703" t="e">
        <f t="shared" si="144"/>
        <v>#DIV/0!</v>
      </c>
      <c r="FT15" s="703" t="e">
        <f t="shared" si="145"/>
        <v>#DIV/0!</v>
      </c>
      <c r="FU15" s="703" t="e">
        <f t="shared" si="146"/>
        <v>#DIV/0!</v>
      </c>
      <c r="FV15" s="703" t="e">
        <f t="shared" si="147"/>
        <v>#DIV/0!</v>
      </c>
      <c r="FW15" s="703" t="e">
        <f t="shared" si="148"/>
        <v>#DIV/0!</v>
      </c>
      <c r="FX15" s="703" t="e">
        <f t="shared" si="149"/>
        <v>#DIV/0!</v>
      </c>
      <c r="FY15" s="703" t="e">
        <f t="shared" si="150"/>
        <v>#DIV/0!</v>
      </c>
      <c r="FZ15" s="703" t="e">
        <f t="shared" si="151"/>
        <v>#DIV/0!</v>
      </c>
      <c r="GA15" s="703" t="e">
        <f t="shared" si="152"/>
        <v>#DIV/0!</v>
      </c>
      <c r="GB15" s="703" t="e">
        <f t="shared" si="153"/>
        <v>#DIV/0!</v>
      </c>
      <c r="GC15" s="703" t="e">
        <f t="shared" si="154"/>
        <v>#DIV/0!</v>
      </c>
      <c r="GD15" s="703" t="e">
        <f t="shared" si="155"/>
        <v>#DIV/0!</v>
      </c>
      <c r="GE15" s="703" t="e">
        <f t="shared" si="156"/>
        <v>#DIV/0!</v>
      </c>
      <c r="GF15" s="703" t="e">
        <f t="shared" si="157"/>
        <v>#DIV/0!</v>
      </c>
      <c r="GG15" s="703" t="e">
        <f t="shared" si="158"/>
        <v>#DIV/0!</v>
      </c>
      <c r="GH15" s="703" t="e">
        <f t="shared" si="159"/>
        <v>#DIV/0!</v>
      </c>
      <c r="GI15" s="724"/>
    </row>
    <row r="16" spans="1:191" ht="15.75" x14ac:dyDescent="0.25">
      <c r="B16" s="398"/>
      <c r="C16" s="500">
        <v>6</v>
      </c>
      <c r="D16" s="469">
        <f t="shared" si="108"/>
        <v>0</v>
      </c>
      <c r="E16" s="469">
        <f t="shared" si="109"/>
        <v>0</v>
      </c>
      <c r="F16" s="469">
        <f t="shared" si="110"/>
        <v>0</v>
      </c>
      <c r="G16" s="469">
        <f t="shared" si="111"/>
        <v>0</v>
      </c>
      <c r="H16" s="469">
        <f t="shared" si="112"/>
        <v>0</v>
      </c>
      <c r="I16" s="469">
        <f t="shared" si="113"/>
        <v>0</v>
      </c>
      <c r="J16" s="469">
        <f t="shared" si="114"/>
        <v>0</v>
      </c>
      <c r="K16" s="469">
        <f t="shared" si="115"/>
        <v>0</v>
      </c>
      <c r="L16" s="469">
        <f t="shared" si="116"/>
        <v>0</v>
      </c>
      <c r="M16" s="469">
        <f t="shared" si="117"/>
        <v>0</v>
      </c>
      <c r="N16" s="469">
        <f t="shared" si="118"/>
        <v>0</v>
      </c>
      <c r="O16" s="469">
        <f t="shared" si="119"/>
        <v>0</v>
      </c>
      <c r="P16" s="499"/>
      <c r="Q16" s="395"/>
      <c r="R16" s="290"/>
      <c r="V16" s="416" t="str">
        <f>IF(DA381&gt;0,CONCATENATE("(",DA381,") Hours below Maximum Charge Rate&gt;&gt;&gt;"),"")</f>
        <v/>
      </c>
      <c r="W16" s="398"/>
      <c r="X16" s="401">
        <v>6</v>
      </c>
      <c r="Y16" s="475"/>
      <c r="Z16" s="475"/>
      <c r="AA16" s="475"/>
      <c r="AB16" s="475"/>
      <c r="AC16" s="475"/>
      <c r="AD16" s="475"/>
      <c r="AE16" s="475"/>
      <c r="AF16" s="475"/>
      <c r="AG16" s="475"/>
      <c r="AH16" s="475"/>
      <c r="AI16" s="475"/>
      <c r="AJ16" s="475"/>
      <c r="AK16" s="475"/>
      <c r="AL16" s="475"/>
      <c r="AM16" s="475"/>
      <c r="AN16" s="475"/>
      <c r="AO16" s="475"/>
      <c r="AP16" s="475"/>
      <c r="AQ16" s="475"/>
      <c r="AR16" s="475"/>
      <c r="AS16" s="475"/>
      <c r="AT16" s="475"/>
      <c r="AU16" s="475"/>
      <c r="AV16" s="475"/>
      <c r="AW16" s="475"/>
      <c r="AX16" s="475"/>
      <c r="AY16" s="475"/>
      <c r="AZ16" s="475"/>
      <c r="BA16" s="475"/>
      <c r="BB16" s="475"/>
      <c r="BC16" s="475"/>
      <c r="BD16" s="857">
        <f t="shared" si="120"/>
        <v>0</v>
      </c>
      <c r="BE16" s="858">
        <f t="shared" si="75"/>
        <v>0</v>
      </c>
      <c r="BF16" s="436">
        <f t="shared" si="121"/>
        <v>0</v>
      </c>
      <c r="BG16" s="436">
        <v>0</v>
      </c>
      <c r="BH16" s="439">
        <f t="shared" si="122"/>
        <v>0</v>
      </c>
      <c r="BI16" s="449">
        <v>0</v>
      </c>
      <c r="BM16" s="398"/>
      <c r="BN16" s="401">
        <v>6</v>
      </c>
      <c r="BO16" s="475"/>
      <c r="BP16" s="475"/>
      <c r="BQ16" s="475"/>
      <c r="BR16" s="475"/>
      <c r="BS16" s="475"/>
      <c r="BT16" s="475"/>
      <c r="BU16" s="475"/>
      <c r="BV16" s="475"/>
      <c r="BW16" s="475"/>
      <c r="BX16" s="475"/>
      <c r="BY16" s="475"/>
      <c r="BZ16" s="475"/>
      <c r="CA16" s="475"/>
      <c r="CB16" s="475"/>
      <c r="CC16" s="475"/>
      <c r="CD16" s="475"/>
      <c r="CE16" s="475"/>
      <c r="CF16" s="475"/>
      <c r="CG16" s="475"/>
      <c r="CH16" s="475"/>
      <c r="CI16" s="475"/>
      <c r="CJ16" s="475"/>
      <c r="CK16" s="475"/>
      <c r="CL16" s="475"/>
      <c r="CM16" s="475"/>
      <c r="CN16" s="475"/>
      <c r="CO16" s="475"/>
      <c r="CP16" s="475"/>
      <c r="CQ16" s="475"/>
      <c r="CR16" s="475"/>
      <c r="CS16" s="475"/>
      <c r="CT16" s="857">
        <f t="shared" si="123"/>
        <v>0</v>
      </c>
      <c r="CU16" s="858">
        <f t="shared" si="124"/>
        <v>0</v>
      </c>
      <c r="CV16" s="436">
        <f t="shared" si="125"/>
        <v>0</v>
      </c>
      <c r="CW16" s="436">
        <v>0</v>
      </c>
      <c r="CX16" s="439">
        <f t="shared" si="126"/>
        <v>0</v>
      </c>
      <c r="CY16" s="449">
        <f t="shared" si="127"/>
        <v>0</v>
      </c>
      <c r="DN16" s="428">
        <v>6</v>
      </c>
      <c r="DO16" s="428" t="s">
        <v>238</v>
      </c>
      <c r="DS16" s="698"/>
      <c r="DT16" s="702">
        <v>6</v>
      </c>
      <c r="DU16" s="703">
        <f t="shared" si="128"/>
        <v>0</v>
      </c>
      <c r="DV16" s="703">
        <f t="shared" si="77"/>
        <v>0</v>
      </c>
      <c r="DW16" s="703">
        <f t="shared" si="78"/>
        <v>0</v>
      </c>
      <c r="DX16" s="703">
        <f t="shared" si="79"/>
        <v>0</v>
      </c>
      <c r="DY16" s="703">
        <f t="shared" si="80"/>
        <v>0</v>
      </c>
      <c r="DZ16" s="703">
        <f t="shared" si="81"/>
        <v>0</v>
      </c>
      <c r="EA16" s="703">
        <f t="shared" si="82"/>
        <v>0</v>
      </c>
      <c r="EB16" s="703">
        <f t="shared" si="83"/>
        <v>0</v>
      </c>
      <c r="EC16" s="703">
        <f t="shared" si="84"/>
        <v>0</v>
      </c>
      <c r="ED16" s="703">
        <f t="shared" si="85"/>
        <v>0</v>
      </c>
      <c r="EE16" s="703">
        <f t="shared" si="86"/>
        <v>0</v>
      </c>
      <c r="EF16" s="703">
        <f t="shared" si="87"/>
        <v>0</v>
      </c>
      <c r="EG16" s="703">
        <f t="shared" si="88"/>
        <v>0</v>
      </c>
      <c r="EH16" s="703">
        <f t="shared" si="89"/>
        <v>0</v>
      </c>
      <c r="EI16" s="703">
        <f t="shared" si="90"/>
        <v>0</v>
      </c>
      <c r="EJ16" s="703">
        <f t="shared" si="91"/>
        <v>0</v>
      </c>
      <c r="EK16" s="703">
        <f t="shared" si="92"/>
        <v>0</v>
      </c>
      <c r="EL16" s="703">
        <f t="shared" si="93"/>
        <v>0</v>
      </c>
      <c r="EM16" s="703">
        <f t="shared" si="94"/>
        <v>0</v>
      </c>
      <c r="EN16" s="703">
        <f t="shared" si="95"/>
        <v>0</v>
      </c>
      <c r="EO16" s="703">
        <f t="shared" si="96"/>
        <v>0</v>
      </c>
      <c r="EP16" s="703">
        <f t="shared" si="97"/>
        <v>0</v>
      </c>
      <c r="EQ16" s="703">
        <f t="shared" si="98"/>
        <v>0</v>
      </c>
      <c r="ER16" s="703">
        <f t="shared" si="99"/>
        <v>0</v>
      </c>
      <c r="ES16" s="703">
        <f t="shared" si="100"/>
        <v>0</v>
      </c>
      <c r="ET16" s="703">
        <f t="shared" si="101"/>
        <v>0</v>
      </c>
      <c r="EU16" s="703">
        <f t="shared" si="102"/>
        <v>0</v>
      </c>
      <c r="EV16" s="703">
        <f t="shared" si="103"/>
        <v>0</v>
      </c>
      <c r="EW16" s="703">
        <f t="shared" si="104"/>
        <v>0</v>
      </c>
      <c r="EX16" s="703">
        <f t="shared" si="105"/>
        <v>0</v>
      </c>
      <c r="EY16" s="703">
        <f t="shared" si="106"/>
        <v>0</v>
      </c>
      <c r="EZ16" s="724"/>
      <c r="FB16" s="698"/>
      <c r="FC16" s="702">
        <v>6</v>
      </c>
      <c r="FD16" s="703" t="e">
        <f t="shared" si="129"/>
        <v>#DIV/0!</v>
      </c>
      <c r="FE16" s="703" t="e">
        <f t="shared" si="130"/>
        <v>#DIV/0!</v>
      </c>
      <c r="FF16" s="703" t="e">
        <f t="shared" si="131"/>
        <v>#DIV/0!</v>
      </c>
      <c r="FG16" s="703" t="e">
        <f t="shared" si="132"/>
        <v>#DIV/0!</v>
      </c>
      <c r="FH16" s="703" t="e">
        <f t="shared" si="133"/>
        <v>#DIV/0!</v>
      </c>
      <c r="FI16" s="703" t="e">
        <f t="shared" si="134"/>
        <v>#DIV/0!</v>
      </c>
      <c r="FJ16" s="703" t="e">
        <f t="shared" si="135"/>
        <v>#DIV/0!</v>
      </c>
      <c r="FK16" s="703" t="e">
        <f t="shared" si="136"/>
        <v>#DIV/0!</v>
      </c>
      <c r="FL16" s="703" t="e">
        <f t="shared" si="137"/>
        <v>#DIV/0!</v>
      </c>
      <c r="FM16" s="703" t="e">
        <f t="shared" si="138"/>
        <v>#DIV/0!</v>
      </c>
      <c r="FN16" s="703" t="e">
        <f t="shared" si="139"/>
        <v>#DIV/0!</v>
      </c>
      <c r="FO16" s="703" t="e">
        <f t="shared" si="140"/>
        <v>#DIV/0!</v>
      </c>
      <c r="FP16" s="703" t="e">
        <f t="shared" si="141"/>
        <v>#DIV/0!</v>
      </c>
      <c r="FQ16" s="703" t="e">
        <f t="shared" si="142"/>
        <v>#DIV/0!</v>
      </c>
      <c r="FR16" s="703" t="e">
        <f t="shared" si="143"/>
        <v>#DIV/0!</v>
      </c>
      <c r="FS16" s="703" t="e">
        <f t="shared" si="144"/>
        <v>#DIV/0!</v>
      </c>
      <c r="FT16" s="703" t="e">
        <f t="shared" si="145"/>
        <v>#DIV/0!</v>
      </c>
      <c r="FU16" s="703" t="e">
        <f t="shared" si="146"/>
        <v>#DIV/0!</v>
      </c>
      <c r="FV16" s="703" t="e">
        <f t="shared" si="147"/>
        <v>#DIV/0!</v>
      </c>
      <c r="FW16" s="703" t="e">
        <f t="shared" si="148"/>
        <v>#DIV/0!</v>
      </c>
      <c r="FX16" s="703" t="e">
        <f t="shared" si="149"/>
        <v>#DIV/0!</v>
      </c>
      <c r="FY16" s="703" t="e">
        <f t="shared" si="150"/>
        <v>#DIV/0!</v>
      </c>
      <c r="FZ16" s="703" t="e">
        <f t="shared" si="151"/>
        <v>#DIV/0!</v>
      </c>
      <c r="GA16" s="703" t="e">
        <f t="shared" si="152"/>
        <v>#DIV/0!</v>
      </c>
      <c r="GB16" s="703" t="e">
        <f t="shared" si="153"/>
        <v>#DIV/0!</v>
      </c>
      <c r="GC16" s="703" t="e">
        <f t="shared" si="154"/>
        <v>#DIV/0!</v>
      </c>
      <c r="GD16" s="703" t="e">
        <f t="shared" si="155"/>
        <v>#DIV/0!</v>
      </c>
      <c r="GE16" s="703" t="e">
        <f t="shared" si="156"/>
        <v>#DIV/0!</v>
      </c>
      <c r="GF16" s="703" t="e">
        <f t="shared" si="157"/>
        <v>#DIV/0!</v>
      </c>
      <c r="GG16" s="703" t="e">
        <f t="shared" si="158"/>
        <v>#DIV/0!</v>
      </c>
      <c r="GH16" s="703" t="e">
        <f t="shared" si="159"/>
        <v>#DIV/0!</v>
      </c>
      <c r="GI16" s="724"/>
    </row>
    <row r="17" spans="2:191" ht="15.75" x14ac:dyDescent="0.25">
      <c r="B17" s="398"/>
      <c r="C17" s="500">
        <v>7</v>
      </c>
      <c r="D17" s="469">
        <f t="shared" si="108"/>
        <v>0</v>
      </c>
      <c r="E17" s="469">
        <f t="shared" si="109"/>
        <v>0</v>
      </c>
      <c r="F17" s="469">
        <f t="shared" si="110"/>
        <v>0</v>
      </c>
      <c r="G17" s="469">
        <f t="shared" si="111"/>
        <v>0</v>
      </c>
      <c r="H17" s="469">
        <f t="shared" si="112"/>
        <v>0</v>
      </c>
      <c r="I17" s="469">
        <f t="shared" si="113"/>
        <v>0</v>
      </c>
      <c r="J17" s="469">
        <f t="shared" si="114"/>
        <v>0</v>
      </c>
      <c r="K17" s="469">
        <f t="shared" si="115"/>
        <v>0</v>
      </c>
      <c r="L17" s="469">
        <f t="shared" si="116"/>
        <v>0</v>
      </c>
      <c r="M17" s="469">
        <f t="shared" si="117"/>
        <v>0</v>
      </c>
      <c r="N17" s="469">
        <f t="shared" si="118"/>
        <v>0</v>
      </c>
      <c r="O17" s="469">
        <f t="shared" si="119"/>
        <v>0</v>
      </c>
      <c r="P17" s="499"/>
      <c r="Q17" s="395"/>
      <c r="R17" s="290"/>
      <c r="W17" s="398"/>
      <c r="X17" s="401">
        <v>7</v>
      </c>
      <c r="Y17" s="475"/>
      <c r="Z17" s="475"/>
      <c r="AA17" s="475"/>
      <c r="AB17" s="475"/>
      <c r="AC17" s="475"/>
      <c r="AD17" s="475"/>
      <c r="AE17" s="475"/>
      <c r="AF17" s="475"/>
      <c r="AG17" s="475"/>
      <c r="AH17" s="475"/>
      <c r="AI17" s="475"/>
      <c r="AJ17" s="475"/>
      <c r="AK17" s="475"/>
      <c r="AL17" s="475"/>
      <c r="AM17" s="475"/>
      <c r="AN17" s="475"/>
      <c r="AO17" s="475"/>
      <c r="AP17" s="475"/>
      <c r="AQ17" s="475"/>
      <c r="AR17" s="475"/>
      <c r="AS17" s="475"/>
      <c r="AT17" s="475"/>
      <c r="AU17" s="475"/>
      <c r="AV17" s="475"/>
      <c r="AW17" s="475"/>
      <c r="AX17" s="475"/>
      <c r="AY17" s="475"/>
      <c r="AZ17" s="475"/>
      <c r="BA17" s="475"/>
      <c r="BB17" s="475"/>
      <c r="BC17" s="475"/>
      <c r="BD17" s="857">
        <f t="shared" si="120"/>
        <v>0</v>
      </c>
      <c r="BE17" s="858">
        <f t="shared" si="75"/>
        <v>0</v>
      </c>
      <c r="BF17" s="436">
        <f t="shared" si="121"/>
        <v>0</v>
      </c>
      <c r="BG17" s="436">
        <v>0</v>
      </c>
      <c r="BH17" s="439">
        <f t="shared" si="122"/>
        <v>0</v>
      </c>
      <c r="BI17" s="449">
        <v>0</v>
      </c>
      <c r="BM17" s="398"/>
      <c r="BN17" s="401">
        <v>7</v>
      </c>
      <c r="BO17" s="475"/>
      <c r="BP17" s="475"/>
      <c r="BQ17" s="475"/>
      <c r="BR17" s="475"/>
      <c r="BS17" s="475"/>
      <c r="BT17" s="475"/>
      <c r="BU17" s="475"/>
      <c r="BV17" s="475"/>
      <c r="BW17" s="475"/>
      <c r="BX17" s="475"/>
      <c r="BY17" s="475"/>
      <c r="BZ17" s="475"/>
      <c r="CA17" s="475"/>
      <c r="CB17" s="475"/>
      <c r="CC17" s="475"/>
      <c r="CD17" s="475"/>
      <c r="CE17" s="475"/>
      <c r="CF17" s="475"/>
      <c r="CG17" s="475"/>
      <c r="CH17" s="475"/>
      <c r="CI17" s="475"/>
      <c r="CJ17" s="475"/>
      <c r="CK17" s="475"/>
      <c r="CL17" s="475"/>
      <c r="CM17" s="475"/>
      <c r="CN17" s="475"/>
      <c r="CO17" s="475"/>
      <c r="CP17" s="475"/>
      <c r="CQ17" s="475"/>
      <c r="CR17" s="475"/>
      <c r="CS17" s="475"/>
      <c r="CT17" s="857">
        <f t="shared" si="123"/>
        <v>0</v>
      </c>
      <c r="CU17" s="858">
        <f t="shared" si="124"/>
        <v>0</v>
      </c>
      <c r="CV17" s="436">
        <f t="shared" si="125"/>
        <v>0</v>
      </c>
      <c r="CW17" s="436">
        <v>0</v>
      </c>
      <c r="CX17" s="439">
        <f t="shared" si="126"/>
        <v>0</v>
      </c>
      <c r="CY17" s="449">
        <f t="shared" si="127"/>
        <v>0</v>
      </c>
      <c r="DN17" s="429">
        <v>7</v>
      </c>
      <c r="DO17" s="429" t="s">
        <v>220</v>
      </c>
      <c r="DS17" s="698"/>
      <c r="DT17" s="702">
        <v>7</v>
      </c>
      <c r="DU17" s="703">
        <f t="shared" si="128"/>
        <v>0</v>
      </c>
      <c r="DV17" s="703">
        <f t="shared" si="77"/>
        <v>0</v>
      </c>
      <c r="DW17" s="703">
        <f t="shared" si="78"/>
        <v>0</v>
      </c>
      <c r="DX17" s="703">
        <f t="shared" si="79"/>
        <v>0</v>
      </c>
      <c r="DY17" s="703">
        <f t="shared" si="80"/>
        <v>0</v>
      </c>
      <c r="DZ17" s="703">
        <f t="shared" si="81"/>
        <v>0</v>
      </c>
      <c r="EA17" s="703">
        <f t="shared" si="82"/>
        <v>0</v>
      </c>
      <c r="EB17" s="703">
        <f t="shared" si="83"/>
        <v>0</v>
      </c>
      <c r="EC17" s="703">
        <f t="shared" si="84"/>
        <v>0</v>
      </c>
      <c r="ED17" s="703">
        <f t="shared" si="85"/>
        <v>0</v>
      </c>
      <c r="EE17" s="703">
        <f t="shared" si="86"/>
        <v>0</v>
      </c>
      <c r="EF17" s="703">
        <f t="shared" si="87"/>
        <v>0</v>
      </c>
      <c r="EG17" s="703">
        <f t="shared" si="88"/>
        <v>0</v>
      </c>
      <c r="EH17" s="703">
        <f t="shared" si="89"/>
        <v>0</v>
      </c>
      <c r="EI17" s="703">
        <f t="shared" si="90"/>
        <v>0</v>
      </c>
      <c r="EJ17" s="703">
        <f t="shared" si="91"/>
        <v>0</v>
      </c>
      <c r="EK17" s="703">
        <f t="shared" si="92"/>
        <v>0</v>
      </c>
      <c r="EL17" s="703">
        <f t="shared" si="93"/>
        <v>0</v>
      </c>
      <c r="EM17" s="703">
        <f t="shared" si="94"/>
        <v>0</v>
      </c>
      <c r="EN17" s="703">
        <f t="shared" si="95"/>
        <v>0</v>
      </c>
      <c r="EO17" s="703">
        <f t="shared" si="96"/>
        <v>0</v>
      </c>
      <c r="EP17" s="703">
        <f t="shared" si="97"/>
        <v>0</v>
      </c>
      <c r="EQ17" s="703">
        <f t="shared" si="98"/>
        <v>0</v>
      </c>
      <c r="ER17" s="703">
        <f t="shared" si="99"/>
        <v>0</v>
      </c>
      <c r="ES17" s="703">
        <f t="shared" si="100"/>
        <v>0</v>
      </c>
      <c r="ET17" s="703">
        <f t="shared" si="101"/>
        <v>0</v>
      </c>
      <c r="EU17" s="703">
        <f t="shared" si="102"/>
        <v>0</v>
      </c>
      <c r="EV17" s="703">
        <f t="shared" si="103"/>
        <v>0</v>
      </c>
      <c r="EW17" s="703">
        <f t="shared" si="104"/>
        <v>0</v>
      </c>
      <c r="EX17" s="703">
        <f t="shared" si="105"/>
        <v>0</v>
      </c>
      <c r="EY17" s="703">
        <f t="shared" si="106"/>
        <v>0</v>
      </c>
      <c r="EZ17" s="724"/>
      <c r="FB17" s="698"/>
      <c r="FC17" s="702">
        <v>7</v>
      </c>
      <c r="FD17" s="703" t="e">
        <f t="shared" si="129"/>
        <v>#DIV/0!</v>
      </c>
      <c r="FE17" s="703" t="e">
        <f t="shared" si="130"/>
        <v>#DIV/0!</v>
      </c>
      <c r="FF17" s="703" t="e">
        <f t="shared" si="131"/>
        <v>#DIV/0!</v>
      </c>
      <c r="FG17" s="703" t="e">
        <f t="shared" si="132"/>
        <v>#DIV/0!</v>
      </c>
      <c r="FH17" s="703" t="e">
        <f t="shared" si="133"/>
        <v>#DIV/0!</v>
      </c>
      <c r="FI17" s="703" t="e">
        <f t="shared" si="134"/>
        <v>#DIV/0!</v>
      </c>
      <c r="FJ17" s="703" t="e">
        <f t="shared" si="135"/>
        <v>#DIV/0!</v>
      </c>
      <c r="FK17" s="703" t="e">
        <f t="shared" si="136"/>
        <v>#DIV/0!</v>
      </c>
      <c r="FL17" s="703" t="e">
        <f t="shared" si="137"/>
        <v>#DIV/0!</v>
      </c>
      <c r="FM17" s="703" t="e">
        <f t="shared" si="138"/>
        <v>#DIV/0!</v>
      </c>
      <c r="FN17" s="703" t="e">
        <f t="shared" si="139"/>
        <v>#DIV/0!</v>
      </c>
      <c r="FO17" s="703" t="e">
        <f t="shared" si="140"/>
        <v>#DIV/0!</v>
      </c>
      <c r="FP17" s="703" t="e">
        <f t="shared" si="141"/>
        <v>#DIV/0!</v>
      </c>
      <c r="FQ17" s="703" t="e">
        <f t="shared" si="142"/>
        <v>#DIV/0!</v>
      </c>
      <c r="FR17" s="703" t="e">
        <f t="shared" si="143"/>
        <v>#DIV/0!</v>
      </c>
      <c r="FS17" s="703" t="e">
        <f t="shared" si="144"/>
        <v>#DIV/0!</v>
      </c>
      <c r="FT17" s="703" t="e">
        <f t="shared" si="145"/>
        <v>#DIV/0!</v>
      </c>
      <c r="FU17" s="703" t="e">
        <f t="shared" si="146"/>
        <v>#DIV/0!</v>
      </c>
      <c r="FV17" s="703" t="e">
        <f t="shared" si="147"/>
        <v>#DIV/0!</v>
      </c>
      <c r="FW17" s="703" t="e">
        <f t="shared" si="148"/>
        <v>#DIV/0!</v>
      </c>
      <c r="FX17" s="703" t="e">
        <f t="shared" si="149"/>
        <v>#DIV/0!</v>
      </c>
      <c r="FY17" s="703" t="e">
        <f t="shared" si="150"/>
        <v>#DIV/0!</v>
      </c>
      <c r="FZ17" s="703" t="e">
        <f t="shared" si="151"/>
        <v>#DIV/0!</v>
      </c>
      <c r="GA17" s="703" t="e">
        <f t="shared" si="152"/>
        <v>#DIV/0!</v>
      </c>
      <c r="GB17" s="703" t="e">
        <f t="shared" si="153"/>
        <v>#DIV/0!</v>
      </c>
      <c r="GC17" s="703" t="e">
        <f t="shared" si="154"/>
        <v>#DIV/0!</v>
      </c>
      <c r="GD17" s="703" t="e">
        <f t="shared" si="155"/>
        <v>#DIV/0!</v>
      </c>
      <c r="GE17" s="703" t="e">
        <f t="shared" si="156"/>
        <v>#DIV/0!</v>
      </c>
      <c r="GF17" s="703" t="e">
        <f t="shared" si="157"/>
        <v>#DIV/0!</v>
      </c>
      <c r="GG17" s="703" t="e">
        <f t="shared" si="158"/>
        <v>#DIV/0!</v>
      </c>
      <c r="GH17" s="703" t="e">
        <f t="shared" si="159"/>
        <v>#DIV/0!</v>
      </c>
      <c r="GI17" s="724"/>
    </row>
    <row r="18" spans="2:191" ht="15.75" x14ac:dyDescent="0.25">
      <c r="B18" s="398"/>
      <c r="C18" s="501">
        <v>8</v>
      </c>
      <c r="D18" s="469">
        <f t="shared" si="108"/>
        <v>0</v>
      </c>
      <c r="E18" s="469">
        <f t="shared" si="109"/>
        <v>0</v>
      </c>
      <c r="F18" s="469">
        <f t="shared" si="110"/>
        <v>0</v>
      </c>
      <c r="G18" s="469">
        <f t="shared" si="111"/>
        <v>0</v>
      </c>
      <c r="H18" s="469">
        <f t="shared" si="112"/>
        <v>0</v>
      </c>
      <c r="I18" s="469">
        <f t="shared" si="113"/>
        <v>0</v>
      </c>
      <c r="J18" s="469">
        <f t="shared" si="114"/>
        <v>0</v>
      </c>
      <c r="K18" s="469">
        <f t="shared" si="115"/>
        <v>0</v>
      </c>
      <c r="L18" s="469">
        <f t="shared" si="116"/>
        <v>0</v>
      </c>
      <c r="M18" s="469">
        <f t="shared" si="117"/>
        <v>0</v>
      </c>
      <c r="N18" s="469">
        <f t="shared" si="118"/>
        <v>0</v>
      </c>
      <c r="O18" s="469">
        <f t="shared" si="119"/>
        <v>0</v>
      </c>
      <c r="P18" s="499"/>
      <c r="Q18" s="395"/>
      <c r="R18" s="290"/>
      <c r="V18" s="416" t="str">
        <f>IF(EL6&gt;0,CONCATENATE("(",EL6,") Hours with a Negative Net Delivery&gt;&gt;&gt;"),"")</f>
        <v/>
      </c>
      <c r="W18" s="398"/>
      <c r="X18" s="401">
        <v>8</v>
      </c>
      <c r="Y18" s="475"/>
      <c r="Z18" s="475"/>
      <c r="AA18" s="475"/>
      <c r="AB18" s="475"/>
      <c r="AC18" s="475"/>
      <c r="AD18" s="475"/>
      <c r="AE18" s="475"/>
      <c r="AF18" s="475"/>
      <c r="AG18" s="475"/>
      <c r="AH18" s="475"/>
      <c r="AI18" s="475"/>
      <c r="AJ18" s="475"/>
      <c r="AK18" s="475"/>
      <c r="AL18" s="475"/>
      <c r="AM18" s="475"/>
      <c r="AN18" s="475"/>
      <c r="AO18" s="475"/>
      <c r="AP18" s="475"/>
      <c r="AQ18" s="475"/>
      <c r="AR18" s="475"/>
      <c r="AS18" s="475"/>
      <c r="AT18" s="475"/>
      <c r="AU18" s="475"/>
      <c r="AV18" s="475"/>
      <c r="AW18" s="475"/>
      <c r="AX18" s="475"/>
      <c r="AY18" s="475"/>
      <c r="AZ18" s="475"/>
      <c r="BA18" s="475"/>
      <c r="BB18" s="475"/>
      <c r="BC18" s="475"/>
      <c r="BD18" s="857">
        <f t="shared" si="120"/>
        <v>0</v>
      </c>
      <c r="BE18" s="858">
        <f t="shared" si="75"/>
        <v>0</v>
      </c>
      <c r="BF18" s="436">
        <f>(SUMIF($Y$10:$BC$10,"Sat",$Y18:$BC18)+SUMIF($Y$10:$BC$10,"Sun",$Y18:$BC18))</f>
        <v>0</v>
      </c>
      <c r="BG18" s="436">
        <f>(SUM($Y18:$BC18)-(SUMIF($Y$10:$BC$10,"Sat",$Y18:$BC18)+SUMIF($Y$10:$BC$10,"Sun",$Y18:$BC18)))</f>
        <v>0</v>
      </c>
      <c r="BH18" s="439">
        <f>(SUMIF($Y$10:$BC$10,"Sat",$Y18:$BC18)+SUMIF($Y$10:$BC$10,"Sun",$Y18:$BC18))/(COUNTIF($Y$10:$BC$10,"Sat")+COUNTIF($Y$10:$BC$10,"Sun"))</f>
        <v>0</v>
      </c>
      <c r="BI18" s="449">
        <f>(SUM($Y18:$BC18)-(SUMIF($Y$10:$BC$10,"Sat",$Y18:$BC18)+SUMIF($Y$10:$BC$10,"Sun",$Y18:$BC18)))/(COUNT(Y18:BC18)-(COUNTIF($Y$10:$BC$10,"Sat")+COUNTIF($Y$10:$BC$10,"Sun")))</f>
        <v>0</v>
      </c>
      <c r="BM18" s="398"/>
      <c r="BN18" s="401">
        <v>8</v>
      </c>
      <c r="BO18" s="475"/>
      <c r="BP18" s="475"/>
      <c r="BQ18" s="475"/>
      <c r="BR18" s="475"/>
      <c r="BS18" s="475"/>
      <c r="BT18" s="475"/>
      <c r="BU18" s="475"/>
      <c r="BV18" s="475"/>
      <c r="BW18" s="475"/>
      <c r="BX18" s="475"/>
      <c r="BY18" s="475"/>
      <c r="BZ18" s="475"/>
      <c r="CA18" s="475"/>
      <c r="CB18" s="475"/>
      <c r="CC18" s="475"/>
      <c r="CD18" s="475"/>
      <c r="CE18" s="475"/>
      <c r="CF18" s="475"/>
      <c r="CG18" s="475"/>
      <c r="CH18" s="475"/>
      <c r="CI18" s="475"/>
      <c r="CJ18" s="475"/>
      <c r="CK18" s="475"/>
      <c r="CL18" s="475"/>
      <c r="CM18" s="475"/>
      <c r="CN18" s="475"/>
      <c r="CO18" s="475"/>
      <c r="CP18" s="475"/>
      <c r="CQ18" s="475"/>
      <c r="CR18" s="475"/>
      <c r="CS18" s="475"/>
      <c r="CT18" s="857">
        <f t="shared" si="123"/>
        <v>0</v>
      </c>
      <c r="CU18" s="858">
        <f t="shared" si="124"/>
        <v>0</v>
      </c>
      <c r="CV18" s="436">
        <f>(SUMIF($Y$10:$BC$10,"Sat",$Y18:$BC18)+SUMIF($Y$10:$BC$10,"Sun",$Y18:$BC18))</f>
        <v>0</v>
      </c>
      <c r="CW18" s="436">
        <f>(SUM($Y18:$BC18)-(SUMIF($Y$10:$BC$10,"Sat",$Y18:$BC18)+SUMIF($Y$10:$BC$10,"Sun",$Y18:$BC18)))</f>
        <v>0</v>
      </c>
      <c r="CX18" s="439">
        <f t="shared" si="126"/>
        <v>0</v>
      </c>
      <c r="CY18" s="449">
        <f t="shared" si="127"/>
        <v>0</v>
      </c>
      <c r="DS18" s="698"/>
      <c r="DT18" s="702">
        <v>8</v>
      </c>
      <c r="DU18" s="703">
        <f t="shared" si="128"/>
        <v>0</v>
      </c>
      <c r="DV18" s="703">
        <f t="shared" si="77"/>
        <v>0</v>
      </c>
      <c r="DW18" s="703">
        <f t="shared" si="78"/>
        <v>0</v>
      </c>
      <c r="DX18" s="703">
        <f t="shared" si="79"/>
        <v>0</v>
      </c>
      <c r="DY18" s="703">
        <f t="shared" si="80"/>
        <v>0</v>
      </c>
      <c r="DZ18" s="703">
        <f t="shared" si="81"/>
        <v>0</v>
      </c>
      <c r="EA18" s="703">
        <f t="shared" si="82"/>
        <v>0</v>
      </c>
      <c r="EB18" s="703">
        <f t="shared" si="83"/>
        <v>0</v>
      </c>
      <c r="EC18" s="703">
        <f t="shared" si="84"/>
        <v>0</v>
      </c>
      <c r="ED18" s="703">
        <f t="shared" si="85"/>
        <v>0</v>
      </c>
      <c r="EE18" s="703">
        <f t="shared" si="86"/>
        <v>0</v>
      </c>
      <c r="EF18" s="703">
        <f t="shared" si="87"/>
        <v>0</v>
      </c>
      <c r="EG18" s="703">
        <f t="shared" si="88"/>
        <v>0</v>
      </c>
      <c r="EH18" s="703">
        <f t="shared" si="89"/>
        <v>0</v>
      </c>
      <c r="EI18" s="703">
        <f t="shared" si="90"/>
        <v>0</v>
      </c>
      <c r="EJ18" s="703">
        <f t="shared" si="91"/>
        <v>0</v>
      </c>
      <c r="EK18" s="703">
        <f t="shared" si="92"/>
        <v>0</v>
      </c>
      <c r="EL18" s="703">
        <f t="shared" si="93"/>
        <v>0</v>
      </c>
      <c r="EM18" s="703">
        <f t="shared" si="94"/>
        <v>0</v>
      </c>
      <c r="EN18" s="703">
        <f t="shared" si="95"/>
        <v>0</v>
      </c>
      <c r="EO18" s="703">
        <f t="shared" si="96"/>
        <v>0</v>
      </c>
      <c r="EP18" s="703">
        <f t="shared" si="97"/>
        <v>0</v>
      </c>
      <c r="EQ18" s="703">
        <f t="shared" si="98"/>
        <v>0</v>
      </c>
      <c r="ER18" s="703">
        <f t="shared" si="99"/>
        <v>0</v>
      </c>
      <c r="ES18" s="703">
        <f t="shared" si="100"/>
        <v>0</v>
      </c>
      <c r="ET18" s="703">
        <f t="shared" si="101"/>
        <v>0</v>
      </c>
      <c r="EU18" s="703">
        <f t="shared" si="102"/>
        <v>0</v>
      </c>
      <c r="EV18" s="703">
        <f t="shared" si="103"/>
        <v>0</v>
      </c>
      <c r="EW18" s="703">
        <f t="shared" si="104"/>
        <v>0</v>
      </c>
      <c r="EX18" s="703">
        <f t="shared" si="105"/>
        <v>0</v>
      </c>
      <c r="EY18" s="703">
        <f t="shared" si="106"/>
        <v>0</v>
      </c>
      <c r="EZ18" s="724"/>
      <c r="FB18" s="698"/>
      <c r="FC18" s="702">
        <v>8</v>
      </c>
      <c r="FD18" s="703" t="e">
        <f t="shared" si="129"/>
        <v>#DIV/0!</v>
      </c>
      <c r="FE18" s="703" t="e">
        <f t="shared" si="130"/>
        <v>#DIV/0!</v>
      </c>
      <c r="FF18" s="703" t="e">
        <f t="shared" si="131"/>
        <v>#DIV/0!</v>
      </c>
      <c r="FG18" s="703" t="e">
        <f t="shared" si="132"/>
        <v>#DIV/0!</v>
      </c>
      <c r="FH18" s="703" t="e">
        <f t="shared" si="133"/>
        <v>#DIV/0!</v>
      </c>
      <c r="FI18" s="703" t="e">
        <f t="shared" si="134"/>
        <v>#DIV/0!</v>
      </c>
      <c r="FJ18" s="703" t="e">
        <f t="shared" si="135"/>
        <v>#DIV/0!</v>
      </c>
      <c r="FK18" s="703" t="e">
        <f t="shared" si="136"/>
        <v>#DIV/0!</v>
      </c>
      <c r="FL18" s="703" t="e">
        <f t="shared" si="137"/>
        <v>#DIV/0!</v>
      </c>
      <c r="FM18" s="703" t="e">
        <f t="shared" si="138"/>
        <v>#DIV/0!</v>
      </c>
      <c r="FN18" s="703" t="e">
        <f t="shared" si="139"/>
        <v>#DIV/0!</v>
      </c>
      <c r="FO18" s="703" t="e">
        <f t="shared" si="140"/>
        <v>#DIV/0!</v>
      </c>
      <c r="FP18" s="703" t="e">
        <f t="shared" si="141"/>
        <v>#DIV/0!</v>
      </c>
      <c r="FQ18" s="703" t="e">
        <f t="shared" si="142"/>
        <v>#DIV/0!</v>
      </c>
      <c r="FR18" s="703" t="e">
        <f t="shared" si="143"/>
        <v>#DIV/0!</v>
      </c>
      <c r="FS18" s="703" t="e">
        <f t="shared" si="144"/>
        <v>#DIV/0!</v>
      </c>
      <c r="FT18" s="703" t="e">
        <f t="shared" si="145"/>
        <v>#DIV/0!</v>
      </c>
      <c r="FU18" s="703" t="e">
        <f t="shared" si="146"/>
        <v>#DIV/0!</v>
      </c>
      <c r="FV18" s="703" t="e">
        <f t="shared" si="147"/>
        <v>#DIV/0!</v>
      </c>
      <c r="FW18" s="703" t="e">
        <f t="shared" si="148"/>
        <v>#DIV/0!</v>
      </c>
      <c r="FX18" s="703" t="e">
        <f t="shared" si="149"/>
        <v>#DIV/0!</v>
      </c>
      <c r="FY18" s="703" t="e">
        <f t="shared" si="150"/>
        <v>#DIV/0!</v>
      </c>
      <c r="FZ18" s="703" t="e">
        <f t="shared" si="151"/>
        <v>#DIV/0!</v>
      </c>
      <c r="GA18" s="703" t="e">
        <f t="shared" si="152"/>
        <v>#DIV/0!</v>
      </c>
      <c r="GB18" s="703" t="e">
        <f t="shared" si="153"/>
        <v>#DIV/0!</v>
      </c>
      <c r="GC18" s="703" t="e">
        <f t="shared" si="154"/>
        <v>#DIV/0!</v>
      </c>
      <c r="GD18" s="703" t="e">
        <f t="shared" si="155"/>
        <v>#DIV/0!</v>
      </c>
      <c r="GE18" s="703" t="e">
        <f t="shared" si="156"/>
        <v>#DIV/0!</v>
      </c>
      <c r="GF18" s="703" t="e">
        <f t="shared" si="157"/>
        <v>#DIV/0!</v>
      </c>
      <c r="GG18" s="703" t="e">
        <f t="shared" si="158"/>
        <v>#DIV/0!</v>
      </c>
      <c r="GH18" s="703" t="e">
        <f t="shared" si="159"/>
        <v>#DIV/0!</v>
      </c>
      <c r="GI18" s="724"/>
    </row>
    <row r="19" spans="2:191" ht="15.75" x14ac:dyDescent="0.25">
      <c r="B19" s="398"/>
      <c r="C19" s="501">
        <v>9</v>
      </c>
      <c r="D19" s="469">
        <f t="shared" si="108"/>
        <v>0</v>
      </c>
      <c r="E19" s="469">
        <f t="shared" si="109"/>
        <v>0</v>
      </c>
      <c r="F19" s="469">
        <f t="shared" si="110"/>
        <v>0</v>
      </c>
      <c r="G19" s="469">
        <f t="shared" si="111"/>
        <v>0</v>
      </c>
      <c r="H19" s="469">
        <f t="shared" si="112"/>
        <v>0</v>
      </c>
      <c r="I19" s="469">
        <f t="shared" si="113"/>
        <v>0</v>
      </c>
      <c r="J19" s="469">
        <f t="shared" si="114"/>
        <v>0</v>
      </c>
      <c r="K19" s="469">
        <f t="shared" si="115"/>
        <v>0</v>
      </c>
      <c r="L19" s="469">
        <f t="shared" si="116"/>
        <v>0</v>
      </c>
      <c r="M19" s="469">
        <f t="shared" si="117"/>
        <v>0</v>
      </c>
      <c r="N19" s="469">
        <f t="shared" si="118"/>
        <v>0</v>
      </c>
      <c r="O19" s="469">
        <f t="shared" si="119"/>
        <v>0</v>
      </c>
      <c r="P19" s="499"/>
      <c r="Q19" s="395"/>
      <c r="R19" s="290"/>
      <c r="W19" s="398"/>
      <c r="X19" s="401">
        <v>9</v>
      </c>
      <c r="Y19" s="475"/>
      <c r="Z19" s="475"/>
      <c r="AA19" s="475"/>
      <c r="AB19" s="475"/>
      <c r="AC19" s="475"/>
      <c r="AD19" s="475"/>
      <c r="AE19" s="475"/>
      <c r="AF19" s="475"/>
      <c r="AG19" s="475"/>
      <c r="AH19" s="475"/>
      <c r="AI19" s="475"/>
      <c r="AJ19" s="475"/>
      <c r="AK19" s="475"/>
      <c r="AL19" s="475"/>
      <c r="AM19" s="475"/>
      <c r="AN19" s="475"/>
      <c r="AO19" s="475"/>
      <c r="AP19" s="475"/>
      <c r="AQ19" s="475"/>
      <c r="AR19" s="475"/>
      <c r="AS19" s="475"/>
      <c r="AT19" s="475"/>
      <c r="AU19" s="475"/>
      <c r="AV19" s="475"/>
      <c r="AW19" s="475"/>
      <c r="AX19" s="475"/>
      <c r="AY19" s="475"/>
      <c r="AZ19" s="475"/>
      <c r="BA19" s="475"/>
      <c r="BB19" s="475"/>
      <c r="BC19" s="475"/>
      <c r="BD19" s="857">
        <f t="shared" si="120"/>
        <v>0</v>
      </c>
      <c r="BE19" s="858">
        <f t="shared" si="75"/>
        <v>0</v>
      </c>
      <c r="BF19" s="436">
        <f t="shared" ref="BF19:BF33" si="160">(SUMIF($Y$10:$BC$10,"Sat",$Y19:$BC19)+SUMIF($Y$10:$BC$10,"Sun",$Y19:$BC19))</f>
        <v>0</v>
      </c>
      <c r="BG19" s="436">
        <f t="shared" ref="BG19:BG33" si="161">(SUM($Y19:$BC19)-(SUMIF($Y$10:$BC$10,"Sat",$Y19:$BC19)+SUMIF($Y$10:$BC$10,"Sun",$Y19:$BC19)))</f>
        <v>0</v>
      </c>
      <c r="BH19" s="439">
        <f t="shared" ref="BH19:BH33" si="162">(SUMIF($Y$10:$BC$10,"Sat",$Y19:$BC19)+SUMIF($Y$10:$BC$10,"Sun",$Y19:$BC19))/(COUNTIF($Y$10:$BC$10,"Sat")+COUNTIF($Y$10:$BC$10,"Sun"))</f>
        <v>0</v>
      </c>
      <c r="BI19" s="449">
        <f t="shared" ref="BI19:BI33" si="163">(SUM($Y19:$BC19)-(SUMIF($Y$10:$BC$10,"Sat",$Y19:$BC19)+SUMIF($Y$10:$BC$10,"Sun",$Y19:$BC19)))/(COUNT(Y19:BC19)-(COUNTIF($Y$10:$BC$10,"Sat")+COUNTIF($Y$10:$BC$10,"Sun")))</f>
        <v>0</v>
      </c>
      <c r="BM19" s="398"/>
      <c r="BN19" s="401">
        <v>9</v>
      </c>
      <c r="BO19" s="475"/>
      <c r="BP19" s="475"/>
      <c r="BQ19" s="475"/>
      <c r="BR19" s="475"/>
      <c r="BS19" s="475"/>
      <c r="BT19" s="475"/>
      <c r="BU19" s="475"/>
      <c r="BV19" s="475"/>
      <c r="BW19" s="475"/>
      <c r="BX19" s="475"/>
      <c r="BY19" s="475"/>
      <c r="BZ19" s="475"/>
      <c r="CA19" s="475"/>
      <c r="CB19" s="475"/>
      <c r="CC19" s="475"/>
      <c r="CD19" s="475"/>
      <c r="CE19" s="475"/>
      <c r="CF19" s="475"/>
      <c r="CG19" s="475"/>
      <c r="CH19" s="475"/>
      <c r="CI19" s="475"/>
      <c r="CJ19" s="475"/>
      <c r="CK19" s="475"/>
      <c r="CL19" s="475"/>
      <c r="CM19" s="475"/>
      <c r="CN19" s="475"/>
      <c r="CO19" s="475"/>
      <c r="CP19" s="475"/>
      <c r="CQ19" s="475"/>
      <c r="CR19" s="475"/>
      <c r="CS19" s="475"/>
      <c r="CT19" s="857">
        <f t="shared" si="123"/>
        <v>0</v>
      </c>
      <c r="CU19" s="858">
        <f t="shared" si="124"/>
        <v>0</v>
      </c>
      <c r="CV19" s="436">
        <f t="shared" ref="CV19:CV33" si="164">(SUMIF($Y$10:$BC$10,"Sat",$Y19:$BC19)+SUMIF($Y$10:$BC$10,"Sun",$Y19:$BC19))</f>
        <v>0</v>
      </c>
      <c r="CW19" s="436">
        <f t="shared" ref="CW19:CW33" si="165">(SUM($Y19:$BC19)-(SUMIF($Y$10:$BC$10,"Sat",$Y19:$BC19)+SUMIF($Y$10:$BC$10,"Sun",$Y19:$BC19)))</f>
        <v>0</v>
      </c>
      <c r="CX19" s="439">
        <f t="shared" si="126"/>
        <v>0</v>
      </c>
      <c r="CY19" s="449">
        <f t="shared" si="127"/>
        <v>0</v>
      </c>
      <c r="DS19" s="698"/>
      <c r="DT19" s="702">
        <v>9</v>
      </c>
      <c r="DU19" s="703">
        <f t="shared" si="128"/>
        <v>0</v>
      </c>
      <c r="DV19" s="703">
        <f t="shared" si="77"/>
        <v>0</v>
      </c>
      <c r="DW19" s="703">
        <f t="shared" si="78"/>
        <v>0</v>
      </c>
      <c r="DX19" s="703">
        <f t="shared" si="79"/>
        <v>0</v>
      </c>
      <c r="DY19" s="703">
        <f t="shared" si="80"/>
        <v>0</v>
      </c>
      <c r="DZ19" s="703">
        <f t="shared" si="81"/>
        <v>0</v>
      </c>
      <c r="EA19" s="703">
        <f t="shared" si="82"/>
        <v>0</v>
      </c>
      <c r="EB19" s="703">
        <f t="shared" si="83"/>
        <v>0</v>
      </c>
      <c r="EC19" s="703">
        <f t="shared" si="84"/>
        <v>0</v>
      </c>
      <c r="ED19" s="703">
        <f t="shared" si="85"/>
        <v>0</v>
      </c>
      <c r="EE19" s="703">
        <f t="shared" si="86"/>
        <v>0</v>
      </c>
      <c r="EF19" s="703">
        <f t="shared" si="87"/>
        <v>0</v>
      </c>
      <c r="EG19" s="703">
        <f t="shared" si="88"/>
        <v>0</v>
      </c>
      <c r="EH19" s="703">
        <f t="shared" si="89"/>
        <v>0</v>
      </c>
      <c r="EI19" s="703">
        <f t="shared" si="90"/>
        <v>0</v>
      </c>
      <c r="EJ19" s="703">
        <f t="shared" si="91"/>
        <v>0</v>
      </c>
      <c r="EK19" s="703">
        <f t="shared" si="92"/>
        <v>0</v>
      </c>
      <c r="EL19" s="703">
        <f t="shared" si="93"/>
        <v>0</v>
      </c>
      <c r="EM19" s="703">
        <f t="shared" si="94"/>
        <v>0</v>
      </c>
      <c r="EN19" s="703">
        <f t="shared" si="95"/>
        <v>0</v>
      </c>
      <c r="EO19" s="703">
        <f t="shared" si="96"/>
        <v>0</v>
      </c>
      <c r="EP19" s="703">
        <f t="shared" si="97"/>
        <v>0</v>
      </c>
      <c r="EQ19" s="703">
        <f t="shared" si="98"/>
        <v>0</v>
      </c>
      <c r="ER19" s="703">
        <f t="shared" si="99"/>
        <v>0</v>
      </c>
      <c r="ES19" s="703">
        <f t="shared" si="100"/>
        <v>0</v>
      </c>
      <c r="ET19" s="703">
        <f t="shared" si="101"/>
        <v>0</v>
      </c>
      <c r="EU19" s="703">
        <f t="shared" si="102"/>
        <v>0</v>
      </c>
      <c r="EV19" s="703">
        <f t="shared" si="103"/>
        <v>0</v>
      </c>
      <c r="EW19" s="703">
        <f t="shared" si="104"/>
        <v>0</v>
      </c>
      <c r="EX19" s="703">
        <f t="shared" si="105"/>
        <v>0</v>
      </c>
      <c r="EY19" s="703">
        <f t="shared" si="106"/>
        <v>0</v>
      </c>
      <c r="EZ19" s="724"/>
      <c r="FB19" s="698"/>
      <c r="FC19" s="702">
        <v>9</v>
      </c>
      <c r="FD19" s="703" t="e">
        <f t="shared" si="129"/>
        <v>#DIV/0!</v>
      </c>
      <c r="FE19" s="703" t="e">
        <f t="shared" si="130"/>
        <v>#DIV/0!</v>
      </c>
      <c r="FF19" s="703" t="e">
        <f t="shared" si="131"/>
        <v>#DIV/0!</v>
      </c>
      <c r="FG19" s="703" t="e">
        <f t="shared" si="132"/>
        <v>#DIV/0!</v>
      </c>
      <c r="FH19" s="703" t="e">
        <f t="shared" si="133"/>
        <v>#DIV/0!</v>
      </c>
      <c r="FI19" s="703" t="e">
        <f t="shared" si="134"/>
        <v>#DIV/0!</v>
      </c>
      <c r="FJ19" s="703" t="e">
        <f t="shared" si="135"/>
        <v>#DIV/0!</v>
      </c>
      <c r="FK19" s="703" t="e">
        <f t="shared" si="136"/>
        <v>#DIV/0!</v>
      </c>
      <c r="FL19" s="703" t="e">
        <f t="shared" si="137"/>
        <v>#DIV/0!</v>
      </c>
      <c r="FM19" s="703" t="e">
        <f t="shared" si="138"/>
        <v>#DIV/0!</v>
      </c>
      <c r="FN19" s="703" t="e">
        <f t="shared" si="139"/>
        <v>#DIV/0!</v>
      </c>
      <c r="FO19" s="703" t="e">
        <f t="shared" si="140"/>
        <v>#DIV/0!</v>
      </c>
      <c r="FP19" s="703" t="e">
        <f t="shared" si="141"/>
        <v>#DIV/0!</v>
      </c>
      <c r="FQ19" s="703" t="e">
        <f t="shared" si="142"/>
        <v>#DIV/0!</v>
      </c>
      <c r="FR19" s="703" t="e">
        <f t="shared" si="143"/>
        <v>#DIV/0!</v>
      </c>
      <c r="FS19" s="703" t="e">
        <f t="shared" si="144"/>
        <v>#DIV/0!</v>
      </c>
      <c r="FT19" s="703" t="e">
        <f t="shared" si="145"/>
        <v>#DIV/0!</v>
      </c>
      <c r="FU19" s="703" t="e">
        <f t="shared" si="146"/>
        <v>#DIV/0!</v>
      </c>
      <c r="FV19" s="703" t="e">
        <f t="shared" si="147"/>
        <v>#DIV/0!</v>
      </c>
      <c r="FW19" s="703" t="e">
        <f t="shared" si="148"/>
        <v>#DIV/0!</v>
      </c>
      <c r="FX19" s="703" t="e">
        <f t="shared" si="149"/>
        <v>#DIV/0!</v>
      </c>
      <c r="FY19" s="703" t="e">
        <f t="shared" si="150"/>
        <v>#DIV/0!</v>
      </c>
      <c r="FZ19" s="703" t="e">
        <f t="shared" si="151"/>
        <v>#DIV/0!</v>
      </c>
      <c r="GA19" s="703" t="e">
        <f t="shared" si="152"/>
        <v>#DIV/0!</v>
      </c>
      <c r="GB19" s="703" t="e">
        <f t="shared" si="153"/>
        <v>#DIV/0!</v>
      </c>
      <c r="GC19" s="703" t="e">
        <f t="shared" si="154"/>
        <v>#DIV/0!</v>
      </c>
      <c r="GD19" s="703" t="e">
        <f t="shared" si="155"/>
        <v>#DIV/0!</v>
      </c>
      <c r="GE19" s="703" t="e">
        <f t="shared" si="156"/>
        <v>#DIV/0!</v>
      </c>
      <c r="GF19" s="703" t="e">
        <f t="shared" si="157"/>
        <v>#DIV/0!</v>
      </c>
      <c r="GG19" s="703" t="e">
        <f t="shared" si="158"/>
        <v>#DIV/0!</v>
      </c>
      <c r="GH19" s="703" t="e">
        <f t="shared" si="159"/>
        <v>#DIV/0!</v>
      </c>
      <c r="GI19" s="724"/>
    </row>
    <row r="20" spans="2:191" ht="15.75" x14ac:dyDescent="0.25">
      <c r="B20" s="398"/>
      <c r="C20" s="501">
        <v>10</v>
      </c>
      <c r="D20" s="469">
        <f t="shared" si="108"/>
        <v>0</v>
      </c>
      <c r="E20" s="469">
        <f t="shared" si="109"/>
        <v>0</v>
      </c>
      <c r="F20" s="469">
        <f t="shared" si="110"/>
        <v>0</v>
      </c>
      <c r="G20" s="469">
        <f t="shared" si="111"/>
        <v>0</v>
      </c>
      <c r="H20" s="469">
        <f t="shared" si="112"/>
        <v>0</v>
      </c>
      <c r="I20" s="469">
        <f t="shared" si="113"/>
        <v>0</v>
      </c>
      <c r="J20" s="469">
        <f t="shared" si="114"/>
        <v>0</v>
      </c>
      <c r="K20" s="469">
        <f t="shared" si="115"/>
        <v>0</v>
      </c>
      <c r="L20" s="469">
        <f t="shared" si="116"/>
        <v>0</v>
      </c>
      <c r="M20" s="469">
        <f t="shared" si="117"/>
        <v>0</v>
      </c>
      <c r="N20" s="469">
        <f t="shared" si="118"/>
        <v>0</v>
      </c>
      <c r="O20" s="469">
        <f t="shared" si="119"/>
        <v>0</v>
      </c>
      <c r="P20" s="499"/>
      <c r="Q20" s="395"/>
      <c r="R20" s="290"/>
      <c r="V20" s="416"/>
      <c r="W20" s="398"/>
      <c r="X20" s="401">
        <v>10</v>
      </c>
      <c r="Y20" s="475"/>
      <c r="Z20" s="475"/>
      <c r="AA20" s="475"/>
      <c r="AB20" s="475"/>
      <c r="AC20" s="475"/>
      <c r="AD20" s="475"/>
      <c r="AE20" s="475"/>
      <c r="AF20" s="475"/>
      <c r="AG20" s="475"/>
      <c r="AH20" s="475"/>
      <c r="AI20" s="475"/>
      <c r="AJ20" s="475"/>
      <c r="AK20" s="475"/>
      <c r="AL20" s="475"/>
      <c r="AM20" s="475"/>
      <c r="AN20" s="475"/>
      <c r="AO20" s="475"/>
      <c r="AP20" s="475"/>
      <c r="AQ20" s="475"/>
      <c r="AR20" s="475"/>
      <c r="AS20" s="475"/>
      <c r="AT20" s="475"/>
      <c r="AU20" s="475"/>
      <c r="AV20" s="475"/>
      <c r="AW20" s="475"/>
      <c r="AX20" s="475"/>
      <c r="AY20" s="475"/>
      <c r="AZ20" s="475"/>
      <c r="BA20" s="475"/>
      <c r="BB20" s="475"/>
      <c r="BC20" s="475"/>
      <c r="BD20" s="857">
        <f t="shared" si="120"/>
        <v>0</v>
      </c>
      <c r="BE20" s="858">
        <f t="shared" si="75"/>
        <v>0</v>
      </c>
      <c r="BF20" s="436">
        <f t="shared" si="160"/>
        <v>0</v>
      </c>
      <c r="BG20" s="436">
        <f t="shared" si="161"/>
        <v>0</v>
      </c>
      <c r="BH20" s="439">
        <f t="shared" si="162"/>
        <v>0</v>
      </c>
      <c r="BI20" s="449">
        <f t="shared" si="163"/>
        <v>0</v>
      </c>
      <c r="BM20" s="398"/>
      <c r="BN20" s="401">
        <v>10</v>
      </c>
      <c r="BO20" s="475"/>
      <c r="BP20" s="475"/>
      <c r="BQ20" s="475"/>
      <c r="BR20" s="475"/>
      <c r="BS20" s="475"/>
      <c r="BT20" s="475"/>
      <c r="BU20" s="475"/>
      <c r="BV20" s="475"/>
      <c r="BW20" s="475"/>
      <c r="BX20" s="475"/>
      <c r="BY20" s="475"/>
      <c r="BZ20" s="475"/>
      <c r="CA20" s="475"/>
      <c r="CB20" s="475"/>
      <c r="CC20" s="475"/>
      <c r="CD20" s="475"/>
      <c r="CE20" s="475"/>
      <c r="CF20" s="475"/>
      <c r="CG20" s="475"/>
      <c r="CH20" s="475"/>
      <c r="CI20" s="475"/>
      <c r="CJ20" s="475"/>
      <c r="CK20" s="475"/>
      <c r="CL20" s="475"/>
      <c r="CM20" s="475"/>
      <c r="CN20" s="475"/>
      <c r="CO20" s="475"/>
      <c r="CP20" s="475"/>
      <c r="CQ20" s="475"/>
      <c r="CR20" s="475"/>
      <c r="CS20" s="475"/>
      <c r="CT20" s="857">
        <f t="shared" si="123"/>
        <v>0</v>
      </c>
      <c r="CU20" s="858">
        <f t="shared" si="124"/>
        <v>0</v>
      </c>
      <c r="CV20" s="436">
        <f t="shared" si="164"/>
        <v>0</v>
      </c>
      <c r="CW20" s="436">
        <f t="shared" si="165"/>
        <v>0</v>
      </c>
      <c r="CX20" s="439">
        <f t="shared" si="126"/>
        <v>0</v>
      </c>
      <c r="CY20" s="449">
        <f t="shared" si="127"/>
        <v>0</v>
      </c>
      <c r="DS20" s="698"/>
      <c r="DT20" s="702">
        <v>10</v>
      </c>
      <c r="DU20" s="703">
        <f t="shared" si="128"/>
        <v>0</v>
      </c>
      <c r="DV20" s="703">
        <f t="shared" si="77"/>
        <v>0</v>
      </c>
      <c r="DW20" s="703">
        <f t="shared" si="78"/>
        <v>0</v>
      </c>
      <c r="DX20" s="703">
        <f t="shared" si="79"/>
        <v>0</v>
      </c>
      <c r="DY20" s="703">
        <f t="shared" si="80"/>
        <v>0</v>
      </c>
      <c r="DZ20" s="703">
        <f t="shared" si="81"/>
        <v>0</v>
      </c>
      <c r="EA20" s="703">
        <f t="shared" si="82"/>
        <v>0</v>
      </c>
      <c r="EB20" s="703">
        <f t="shared" si="83"/>
        <v>0</v>
      </c>
      <c r="EC20" s="703">
        <f t="shared" si="84"/>
        <v>0</v>
      </c>
      <c r="ED20" s="703">
        <f t="shared" si="85"/>
        <v>0</v>
      </c>
      <c r="EE20" s="703">
        <f t="shared" si="86"/>
        <v>0</v>
      </c>
      <c r="EF20" s="703">
        <f t="shared" si="87"/>
        <v>0</v>
      </c>
      <c r="EG20" s="703">
        <f t="shared" si="88"/>
        <v>0</v>
      </c>
      <c r="EH20" s="703">
        <f t="shared" si="89"/>
        <v>0</v>
      </c>
      <c r="EI20" s="703">
        <f t="shared" si="90"/>
        <v>0</v>
      </c>
      <c r="EJ20" s="703">
        <f t="shared" si="91"/>
        <v>0</v>
      </c>
      <c r="EK20" s="703">
        <f t="shared" si="92"/>
        <v>0</v>
      </c>
      <c r="EL20" s="703">
        <f t="shared" si="93"/>
        <v>0</v>
      </c>
      <c r="EM20" s="703">
        <f t="shared" si="94"/>
        <v>0</v>
      </c>
      <c r="EN20" s="703">
        <f t="shared" si="95"/>
        <v>0</v>
      </c>
      <c r="EO20" s="703">
        <f t="shared" si="96"/>
        <v>0</v>
      </c>
      <c r="EP20" s="703">
        <f t="shared" si="97"/>
        <v>0</v>
      </c>
      <c r="EQ20" s="703">
        <f t="shared" si="98"/>
        <v>0</v>
      </c>
      <c r="ER20" s="703">
        <f t="shared" si="99"/>
        <v>0</v>
      </c>
      <c r="ES20" s="703">
        <f t="shared" si="100"/>
        <v>0</v>
      </c>
      <c r="ET20" s="703">
        <f t="shared" si="101"/>
        <v>0</v>
      </c>
      <c r="EU20" s="703">
        <f t="shared" si="102"/>
        <v>0</v>
      </c>
      <c r="EV20" s="703">
        <f t="shared" si="103"/>
        <v>0</v>
      </c>
      <c r="EW20" s="703">
        <f t="shared" si="104"/>
        <v>0</v>
      </c>
      <c r="EX20" s="703">
        <f t="shared" si="105"/>
        <v>0</v>
      </c>
      <c r="EY20" s="703">
        <f t="shared" si="106"/>
        <v>0</v>
      </c>
      <c r="EZ20" s="724"/>
      <c r="FB20" s="698"/>
      <c r="FC20" s="702">
        <v>10</v>
      </c>
      <c r="FD20" s="703" t="e">
        <f t="shared" si="129"/>
        <v>#DIV/0!</v>
      </c>
      <c r="FE20" s="703" t="e">
        <f t="shared" si="130"/>
        <v>#DIV/0!</v>
      </c>
      <c r="FF20" s="703" t="e">
        <f t="shared" si="131"/>
        <v>#DIV/0!</v>
      </c>
      <c r="FG20" s="703" t="e">
        <f t="shared" si="132"/>
        <v>#DIV/0!</v>
      </c>
      <c r="FH20" s="703" t="e">
        <f t="shared" si="133"/>
        <v>#DIV/0!</v>
      </c>
      <c r="FI20" s="703" t="e">
        <f t="shared" si="134"/>
        <v>#DIV/0!</v>
      </c>
      <c r="FJ20" s="703" t="e">
        <f t="shared" si="135"/>
        <v>#DIV/0!</v>
      </c>
      <c r="FK20" s="703" t="e">
        <f t="shared" si="136"/>
        <v>#DIV/0!</v>
      </c>
      <c r="FL20" s="703" t="e">
        <f t="shared" si="137"/>
        <v>#DIV/0!</v>
      </c>
      <c r="FM20" s="703" t="e">
        <f t="shared" si="138"/>
        <v>#DIV/0!</v>
      </c>
      <c r="FN20" s="703" t="e">
        <f t="shared" si="139"/>
        <v>#DIV/0!</v>
      </c>
      <c r="FO20" s="703" t="e">
        <f t="shared" si="140"/>
        <v>#DIV/0!</v>
      </c>
      <c r="FP20" s="703" t="e">
        <f t="shared" si="141"/>
        <v>#DIV/0!</v>
      </c>
      <c r="FQ20" s="703" t="e">
        <f t="shared" si="142"/>
        <v>#DIV/0!</v>
      </c>
      <c r="FR20" s="703" t="e">
        <f t="shared" si="143"/>
        <v>#DIV/0!</v>
      </c>
      <c r="FS20" s="703" t="e">
        <f t="shared" si="144"/>
        <v>#DIV/0!</v>
      </c>
      <c r="FT20" s="703" t="e">
        <f t="shared" si="145"/>
        <v>#DIV/0!</v>
      </c>
      <c r="FU20" s="703" t="e">
        <f t="shared" si="146"/>
        <v>#DIV/0!</v>
      </c>
      <c r="FV20" s="703" t="e">
        <f t="shared" si="147"/>
        <v>#DIV/0!</v>
      </c>
      <c r="FW20" s="703" t="e">
        <f t="shared" si="148"/>
        <v>#DIV/0!</v>
      </c>
      <c r="FX20" s="703" t="e">
        <f t="shared" si="149"/>
        <v>#DIV/0!</v>
      </c>
      <c r="FY20" s="703" t="e">
        <f t="shared" si="150"/>
        <v>#DIV/0!</v>
      </c>
      <c r="FZ20" s="703" t="e">
        <f t="shared" si="151"/>
        <v>#DIV/0!</v>
      </c>
      <c r="GA20" s="703" t="e">
        <f t="shared" si="152"/>
        <v>#DIV/0!</v>
      </c>
      <c r="GB20" s="703" t="e">
        <f t="shared" si="153"/>
        <v>#DIV/0!</v>
      </c>
      <c r="GC20" s="703" t="e">
        <f t="shared" si="154"/>
        <v>#DIV/0!</v>
      </c>
      <c r="GD20" s="703" t="e">
        <f t="shared" si="155"/>
        <v>#DIV/0!</v>
      </c>
      <c r="GE20" s="703" t="e">
        <f t="shared" si="156"/>
        <v>#DIV/0!</v>
      </c>
      <c r="GF20" s="703" t="e">
        <f t="shared" si="157"/>
        <v>#DIV/0!</v>
      </c>
      <c r="GG20" s="703" t="e">
        <f t="shared" si="158"/>
        <v>#DIV/0!</v>
      </c>
      <c r="GH20" s="703" t="e">
        <f t="shared" si="159"/>
        <v>#DIV/0!</v>
      </c>
      <c r="GI20" s="724"/>
    </row>
    <row r="21" spans="2:191" ht="15.75" x14ac:dyDescent="0.25">
      <c r="B21" s="398"/>
      <c r="C21" s="501">
        <v>11</v>
      </c>
      <c r="D21" s="469">
        <f t="shared" si="108"/>
        <v>0</v>
      </c>
      <c r="E21" s="469">
        <f t="shared" si="109"/>
        <v>0</v>
      </c>
      <c r="F21" s="469">
        <f t="shared" si="110"/>
        <v>0</v>
      </c>
      <c r="G21" s="469">
        <f t="shared" si="111"/>
        <v>0</v>
      </c>
      <c r="H21" s="469">
        <f t="shared" si="112"/>
        <v>0</v>
      </c>
      <c r="I21" s="469">
        <f t="shared" si="113"/>
        <v>0</v>
      </c>
      <c r="J21" s="469">
        <f t="shared" si="114"/>
        <v>0</v>
      </c>
      <c r="K21" s="469">
        <f t="shared" si="115"/>
        <v>0</v>
      </c>
      <c r="L21" s="469">
        <f t="shared" si="116"/>
        <v>0</v>
      </c>
      <c r="M21" s="469">
        <f t="shared" si="117"/>
        <v>0</v>
      </c>
      <c r="N21" s="469">
        <f t="shared" si="118"/>
        <v>0</v>
      </c>
      <c r="O21" s="469">
        <f t="shared" si="119"/>
        <v>0</v>
      </c>
      <c r="P21" s="499"/>
      <c r="Q21" s="395"/>
      <c r="R21" s="290"/>
      <c r="V21" s="416"/>
      <c r="W21" s="398"/>
      <c r="X21" s="401">
        <v>11</v>
      </c>
      <c r="Y21" s="475"/>
      <c r="Z21" s="475"/>
      <c r="AA21" s="475"/>
      <c r="AB21" s="475"/>
      <c r="AC21" s="475"/>
      <c r="AD21" s="475"/>
      <c r="AE21" s="475"/>
      <c r="AF21" s="475"/>
      <c r="AG21" s="475"/>
      <c r="AH21" s="475"/>
      <c r="AI21" s="475"/>
      <c r="AJ21" s="475"/>
      <c r="AK21" s="475"/>
      <c r="AL21" s="475"/>
      <c r="AM21" s="475"/>
      <c r="AN21" s="475"/>
      <c r="AO21" s="475"/>
      <c r="AP21" s="475"/>
      <c r="AQ21" s="475"/>
      <c r="AR21" s="475"/>
      <c r="AS21" s="475"/>
      <c r="AT21" s="475"/>
      <c r="AU21" s="475"/>
      <c r="AV21" s="475"/>
      <c r="AW21" s="475"/>
      <c r="AX21" s="475"/>
      <c r="AY21" s="475"/>
      <c r="AZ21" s="475"/>
      <c r="BA21" s="475"/>
      <c r="BB21" s="475"/>
      <c r="BC21" s="475"/>
      <c r="BD21" s="857">
        <f t="shared" si="120"/>
        <v>0</v>
      </c>
      <c r="BE21" s="858">
        <f t="shared" si="75"/>
        <v>0</v>
      </c>
      <c r="BF21" s="436">
        <f t="shared" si="160"/>
        <v>0</v>
      </c>
      <c r="BG21" s="436">
        <f t="shared" si="161"/>
        <v>0</v>
      </c>
      <c r="BH21" s="439">
        <f t="shared" si="162"/>
        <v>0</v>
      </c>
      <c r="BI21" s="449">
        <f t="shared" si="163"/>
        <v>0</v>
      </c>
      <c r="BM21" s="398"/>
      <c r="BN21" s="401">
        <v>11</v>
      </c>
      <c r="BO21" s="475"/>
      <c r="BP21" s="475"/>
      <c r="BQ21" s="475"/>
      <c r="BR21" s="475"/>
      <c r="BS21" s="475"/>
      <c r="BT21" s="475"/>
      <c r="BU21" s="475"/>
      <c r="BV21" s="475"/>
      <c r="BW21" s="475"/>
      <c r="BX21" s="475"/>
      <c r="BY21" s="475"/>
      <c r="BZ21" s="475"/>
      <c r="CA21" s="475"/>
      <c r="CB21" s="475"/>
      <c r="CC21" s="475"/>
      <c r="CD21" s="475"/>
      <c r="CE21" s="475"/>
      <c r="CF21" s="475"/>
      <c r="CG21" s="475"/>
      <c r="CH21" s="475"/>
      <c r="CI21" s="475"/>
      <c r="CJ21" s="475"/>
      <c r="CK21" s="475"/>
      <c r="CL21" s="475"/>
      <c r="CM21" s="475"/>
      <c r="CN21" s="475"/>
      <c r="CO21" s="475"/>
      <c r="CP21" s="475"/>
      <c r="CQ21" s="475"/>
      <c r="CR21" s="475"/>
      <c r="CS21" s="475"/>
      <c r="CT21" s="857">
        <f t="shared" si="123"/>
        <v>0</v>
      </c>
      <c r="CU21" s="858">
        <f t="shared" si="124"/>
        <v>0</v>
      </c>
      <c r="CV21" s="436">
        <f t="shared" si="164"/>
        <v>0</v>
      </c>
      <c r="CW21" s="436">
        <f t="shared" si="165"/>
        <v>0</v>
      </c>
      <c r="CX21" s="439">
        <f t="shared" si="126"/>
        <v>0</v>
      </c>
      <c r="CY21" s="449">
        <f t="shared" si="127"/>
        <v>0</v>
      </c>
      <c r="DS21" s="698"/>
      <c r="DT21" s="702">
        <v>11</v>
      </c>
      <c r="DU21" s="703">
        <f t="shared" si="128"/>
        <v>0</v>
      </c>
      <c r="DV21" s="703">
        <f t="shared" si="77"/>
        <v>0</v>
      </c>
      <c r="DW21" s="703">
        <f t="shared" si="78"/>
        <v>0</v>
      </c>
      <c r="DX21" s="703">
        <f t="shared" si="79"/>
        <v>0</v>
      </c>
      <c r="DY21" s="703">
        <f t="shared" si="80"/>
        <v>0</v>
      </c>
      <c r="DZ21" s="703">
        <f t="shared" si="81"/>
        <v>0</v>
      </c>
      <c r="EA21" s="703">
        <f t="shared" si="82"/>
        <v>0</v>
      </c>
      <c r="EB21" s="703">
        <f t="shared" si="83"/>
        <v>0</v>
      </c>
      <c r="EC21" s="703">
        <f t="shared" si="84"/>
        <v>0</v>
      </c>
      <c r="ED21" s="703">
        <f t="shared" si="85"/>
        <v>0</v>
      </c>
      <c r="EE21" s="703">
        <f t="shared" si="86"/>
        <v>0</v>
      </c>
      <c r="EF21" s="703">
        <f t="shared" si="87"/>
        <v>0</v>
      </c>
      <c r="EG21" s="703">
        <f t="shared" si="88"/>
        <v>0</v>
      </c>
      <c r="EH21" s="703">
        <f t="shared" si="89"/>
        <v>0</v>
      </c>
      <c r="EI21" s="703">
        <f t="shared" si="90"/>
        <v>0</v>
      </c>
      <c r="EJ21" s="703">
        <f t="shared" si="91"/>
        <v>0</v>
      </c>
      <c r="EK21" s="703">
        <f t="shared" si="92"/>
        <v>0</v>
      </c>
      <c r="EL21" s="703">
        <f t="shared" si="93"/>
        <v>0</v>
      </c>
      <c r="EM21" s="703">
        <f t="shared" si="94"/>
        <v>0</v>
      </c>
      <c r="EN21" s="703">
        <f t="shared" si="95"/>
        <v>0</v>
      </c>
      <c r="EO21" s="703">
        <f t="shared" si="96"/>
        <v>0</v>
      </c>
      <c r="EP21" s="703">
        <f t="shared" si="97"/>
        <v>0</v>
      </c>
      <c r="EQ21" s="703">
        <f t="shared" si="98"/>
        <v>0</v>
      </c>
      <c r="ER21" s="703">
        <f t="shared" si="99"/>
        <v>0</v>
      </c>
      <c r="ES21" s="703">
        <f t="shared" si="100"/>
        <v>0</v>
      </c>
      <c r="ET21" s="703">
        <f t="shared" si="101"/>
        <v>0</v>
      </c>
      <c r="EU21" s="703">
        <f t="shared" si="102"/>
        <v>0</v>
      </c>
      <c r="EV21" s="703">
        <f t="shared" si="103"/>
        <v>0</v>
      </c>
      <c r="EW21" s="703">
        <f t="shared" si="104"/>
        <v>0</v>
      </c>
      <c r="EX21" s="703">
        <f t="shared" si="105"/>
        <v>0</v>
      </c>
      <c r="EY21" s="703">
        <f t="shared" si="106"/>
        <v>0</v>
      </c>
      <c r="EZ21" s="724"/>
      <c r="FB21" s="698"/>
      <c r="FC21" s="702">
        <v>11</v>
      </c>
      <c r="FD21" s="703" t="e">
        <f t="shared" si="129"/>
        <v>#DIV/0!</v>
      </c>
      <c r="FE21" s="703" t="e">
        <f t="shared" si="130"/>
        <v>#DIV/0!</v>
      </c>
      <c r="FF21" s="703" t="e">
        <f t="shared" si="131"/>
        <v>#DIV/0!</v>
      </c>
      <c r="FG21" s="703" t="e">
        <f t="shared" si="132"/>
        <v>#DIV/0!</v>
      </c>
      <c r="FH21" s="703" t="e">
        <f t="shared" si="133"/>
        <v>#DIV/0!</v>
      </c>
      <c r="FI21" s="703" t="e">
        <f t="shared" si="134"/>
        <v>#DIV/0!</v>
      </c>
      <c r="FJ21" s="703" t="e">
        <f t="shared" si="135"/>
        <v>#DIV/0!</v>
      </c>
      <c r="FK21" s="703" t="e">
        <f t="shared" si="136"/>
        <v>#DIV/0!</v>
      </c>
      <c r="FL21" s="703" t="e">
        <f t="shared" si="137"/>
        <v>#DIV/0!</v>
      </c>
      <c r="FM21" s="703" t="e">
        <f t="shared" si="138"/>
        <v>#DIV/0!</v>
      </c>
      <c r="FN21" s="703" t="e">
        <f t="shared" si="139"/>
        <v>#DIV/0!</v>
      </c>
      <c r="FO21" s="703" t="e">
        <f t="shared" si="140"/>
        <v>#DIV/0!</v>
      </c>
      <c r="FP21" s="703" t="e">
        <f t="shared" si="141"/>
        <v>#DIV/0!</v>
      </c>
      <c r="FQ21" s="703" t="e">
        <f t="shared" si="142"/>
        <v>#DIV/0!</v>
      </c>
      <c r="FR21" s="703" t="e">
        <f t="shared" si="143"/>
        <v>#DIV/0!</v>
      </c>
      <c r="FS21" s="703" t="e">
        <f t="shared" si="144"/>
        <v>#DIV/0!</v>
      </c>
      <c r="FT21" s="703" t="e">
        <f t="shared" si="145"/>
        <v>#DIV/0!</v>
      </c>
      <c r="FU21" s="703" t="e">
        <f t="shared" si="146"/>
        <v>#DIV/0!</v>
      </c>
      <c r="FV21" s="703" t="e">
        <f t="shared" si="147"/>
        <v>#DIV/0!</v>
      </c>
      <c r="FW21" s="703" t="e">
        <f t="shared" si="148"/>
        <v>#DIV/0!</v>
      </c>
      <c r="FX21" s="703" t="e">
        <f t="shared" si="149"/>
        <v>#DIV/0!</v>
      </c>
      <c r="FY21" s="703" t="e">
        <f t="shared" si="150"/>
        <v>#DIV/0!</v>
      </c>
      <c r="FZ21" s="703" t="e">
        <f t="shared" si="151"/>
        <v>#DIV/0!</v>
      </c>
      <c r="GA21" s="703" t="e">
        <f t="shared" si="152"/>
        <v>#DIV/0!</v>
      </c>
      <c r="GB21" s="703" t="e">
        <f t="shared" si="153"/>
        <v>#DIV/0!</v>
      </c>
      <c r="GC21" s="703" t="e">
        <f t="shared" si="154"/>
        <v>#DIV/0!</v>
      </c>
      <c r="GD21" s="703" t="e">
        <f t="shared" si="155"/>
        <v>#DIV/0!</v>
      </c>
      <c r="GE21" s="703" t="e">
        <f t="shared" si="156"/>
        <v>#DIV/0!</v>
      </c>
      <c r="GF21" s="703" t="e">
        <f t="shared" si="157"/>
        <v>#DIV/0!</v>
      </c>
      <c r="GG21" s="703" t="e">
        <f t="shared" si="158"/>
        <v>#DIV/0!</v>
      </c>
      <c r="GH21" s="703" t="e">
        <f t="shared" si="159"/>
        <v>#DIV/0!</v>
      </c>
      <c r="GI21" s="724"/>
    </row>
    <row r="22" spans="2:191" ht="15.75" x14ac:dyDescent="0.25">
      <c r="B22" s="398"/>
      <c r="C22" s="501">
        <v>12</v>
      </c>
      <c r="D22" s="469">
        <f t="shared" si="108"/>
        <v>0</v>
      </c>
      <c r="E22" s="469">
        <f t="shared" si="109"/>
        <v>0</v>
      </c>
      <c r="F22" s="469">
        <f t="shared" si="110"/>
        <v>0</v>
      </c>
      <c r="G22" s="469">
        <f t="shared" si="111"/>
        <v>0</v>
      </c>
      <c r="H22" s="469">
        <f t="shared" si="112"/>
        <v>0</v>
      </c>
      <c r="I22" s="469">
        <f t="shared" si="113"/>
        <v>0</v>
      </c>
      <c r="J22" s="469">
        <f t="shared" si="114"/>
        <v>0</v>
      </c>
      <c r="K22" s="469">
        <f t="shared" si="115"/>
        <v>0</v>
      </c>
      <c r="L22" s="469">
        <f t="shared" si="116"/>
        <v>0</v>
      </c>
      <c r="M22" s="469">
        <f t="shared" si="117"/>
        <v>0</v>
      </c>
      <c r="N22" s="469">
        <f t="shared" si="118"/>
        <v>0</v>
      </c>
      <c r="O22" s="469">
        <f t="shared" si="119"/>
        <v>0</v>
      </c>
      <c r="P22" s="499"/>
      <c r="Q22" s="395"/>
      <c r="R22" s="290"/>
      <c r="W22" s="398"/>
      <c r="X22" s="401">
        <v>12</v>
      </c>
      <c r="Y22" s="475"/>
      <c r="Z22" s="475"/>
      <c r="AA22" s="475"/>
      <c r="AB22" s="475"/>
      <c r="AC22" s="475"/>
      <c r="AD22" s="475"/>
      <c r="AE22" s="475"/>
      <c r="AF22" s="475"/>
      <c r="AG22" s="475"/>
      <c r="AH22" s="475"/>
      <c r="AI22" s="475"/>
      <c r="AJ22" s="475"/>
      <c r="AK22" s="475"/>
      <c r="AL22" s="475"/>
      <c r="AM22" s="475"/>
      <c r="AN22" s="475"/>
      <c r="AO22" s="475"/>
      <c r="AP22" s="475"/>
      <c r="AQ22" s="475"/>
      <c r="AR22" s="475"/>
      <c r="AS22" s="475"/>
      <c r="AT22" s="475"/>
      <c r="AU22" s="475"/>
      <c r="AV22" s="475"/>
      <c r="AW22" s="475"/>
      <c r="AX22" s="475"/>
      <c r="AY22" s="475"/>
      <c r="AZ22" s="475"/>
      <c r="BA22" s="475"/>
      <c r="BB22" s="475"/>
      <c r="BC22" s="475"/>
      <c r="BD22" s="857">
        <f t="shared" si="120"/>
        <v>0</v>
      </c>
      <c r="BE22" s="858">
        <f t="shared" si="75"/>
        <v>0</v>
      </c>
      <c r="BF22" s="436">
        <f t="shared" si="160"/>
        <v>0</v>
      </c>
      <c r="BG22" s="436">
        <f t="shared" si="161"/>
        <v>0</v>
      </c>
      <c r="BH22" s="439">
        <f t="shared" si="162"/>
        <v>0</v>
      </c>
      <c r="BI22" s="449">
        <f t="shared" si="163"/>
        <v>0</v>
      </c>
      <c r="BM22" s="398"/>
      <c r="BN22" s="401">
        <v>12</v>
      </c>
      <c r="BO22" s="475"/>
      <c r="BP22" s="475"/>
      <c r="BQ22" s="475"/>
      <c r="BR22" s="475"/>
      <c r="BS22" s="475"/>
      <c r="BT22" s="475"/>
      <c r="BU22" s="475"/>
      <c r="BV22" s="475"/>
      <c r="BW22" s="475"/>
      <c r="BX22" s="475"/>
      <c r="BY22" s="475"/>
      <c r="BZ22" s="475"/>
      <c r="CA22" s="475"/>
      <c r="CB22" s="475"/>
      <c r="CC22" s="475"/>
      <c r="CD22" s="475"/>
      <c r="CE22" s="475"/>
      <c r="CF22" s="475"/>
      <c r="CG22" s="475"/>
      <c r="CH22" s="475"/>
      <c r="CI22" s="475"/>
      <c r="CJ22" s="475"/>
      <c r="CK22" s="475"/>
      <c r="CL22" s="475"/>
      <c r="CM22" s="475"/>
      <c r="CN22" s="475"/>
      <c r="CO22" s="475"/>
      <c r="CP22" s="475"/>
      <c r="CQ22" s="475"/>
      <c r="CR22" s="475"/>
      <c r="CS22" s="475"/>
      <c r="CT22" s="857">
        <f t="shared" si="123"/>
        <v>0</v>
      </c>
      <c r="CU22" s="858">
        <f t="shared" si="124"/>
        <v>0</v>
      </c>
      <c r="CV22" s="436">
        <f t="shared" si="164"/>
        <v>0</v>
      </c>
      <c r="CW22" s="436">
        <f t="shared" si="165"/>
        <v>0</v>
      </c>
      <c r="CX22" s="439">
        <f t="shared" si="126"/>
        <v>0</v>
      </c>
      <c r="CY22" s="449">
        <f t="shared" si="127"/>
        <v>0</v>
      </c>
      <c r="DS22" s="698"/>
      <c r="DT22" s="702">
        <v>12</v>
      </c>
      <c r="DU22" s="703">
        <f t="shared" si="128"/>
        <v>0</v>
      </c>
      <c r="DV22" s="703">
        <f t="shared" si="77"/>
        <v>0</v>
      </c>
      <c r="DW22" s="703">
        <f t="shared" si="78"/>
        <v>0</v>
      </c>
      <c r="DX22" s="703">
        <f t="shared" si="79"/>
        <v>0</v>
      </c>
      <c r="DY22" s="703">
        <f t="shared" si="80"/>
        <v>0</v>
      </c>
      <c r="DZ22" s="703">
        <f t="shared" si="81"/>
        <v>0</v>
      </c>
      <c r="EA22" s="703">
        <f t="shared" si="82"/>
        <v>0</v>
      </c>
      <c r="EB22" s="703">
        <f t="shared" si="83"/>
        <v>0</v>
      </c>
      <c r="EC22" s="703">
        <f t="shared" si="84"/>
        <v>0</v>
      </c>
      <c r="ED22" s="703">
        <f t="shared" si="85"/>
        <v>0</v>
      </c>
      <c r="EE22" s="703">
        <f t="shared" si="86"/>
        <v>0</v>
      </c>
      <c r="EF22" s="703">
        <f t="shared" si="87"/>
        <v>0</v>
      </c>
      <c r="EG22" s="703">
        <f t="shared" si="88"/>
        <v>0</v>
      </c>
      <c r="EH22" s="703">
        <f t="shared" si="89"/>
        <v>0</v>
      </c>
      <c r="EI22" s="703">
        <f t="shared" si="90"/>
        <v>0</v>
      </c>
      <c r="EJ22" s="703">
        <f t="shared" si="91"/>
        <v>0</v>
      </c>
      <c r="EK22" s="703">
        <f t="shared" si="92"/>
        <v>0</v>
      </c>
      <c r="EL22" s="703">
        <f t="shared" si="93"/>
        <v>0</v>
      </c>
      <c r="EM22" s="703">
        <f t="shared" si="94"/>
        <v>0</v>
      </c>
      <c r="EN22" s="703">
        <f t="shared" si="95"/>
        <v>0</v>
      </c>
      <c r="EO22" s="703">
        <f t="shared" si="96"/>
        <v>0</v>
      </c>
      <c r="EP22" s="703">
        <f t="shared" si="97"/>
        <v>0</v>
      </c>
      <c r="EQ22" s="703">
        <f t="shared" si="98"/>
        <v>0</v>
      </c>
      <c r="ER22" s="703">
        <f t="shared" si="99"/>
        <v>0</v>
      </c>
      <c r="ES22" s="703">
        <f t="shared" si="100"/>
        <v>0</v>
      </c>
      <c r="ET22" s="703">
        <f t="shared" si="101"/>
        <v>0</v>
      </c>
      <c r="EU22" s="703">
        <f t="shared" si="102"/>
        <v>0</v>
      </c>
      <c r="EV22" s="703">
        <f t="shared" si="103"/>
        <v>0</v>
      </c>
      <c r="EW22" s="703">
        <f t="shared" si="104"/>
        <v>0</v>
      </c>
      <c r="EX22" s="703">
        <f t="shared" si="105"/>
        <v>0</v>
      </c>
      <c r="EY22" s="703">
        <f t="shared" si="106"/>
        <v>0</v>
      </c>
      <c r="EZ22" s="724"/>
      <c r="FB22" s="698"/>
      <c r="FC22" s="702">
        <v>12</v>
      </c>
      <c r="FD22" s="703" t="e">
        <f t="shared" si="129"/>
        <v>#DIV/0!</v>
      </c>
      <c r="FE22" s="703" t="e">
        <f t="shared" si="130"/>
        <v>#DIV/0!</v>
      </c>
      <c r="FF22" s="703" t="e">
        <f t="shared" si="131"/>
        <v>#DIV/0!</v>
      </c>
      <c r="FG22" s="703" t="e">
        <f t="shared" si="132"/>
        <v>#DIV/0!</v>
      </c>
      <c r="FH22" s="703" t="e">
        <f t="shared" si="133"/>
        <v>#DIV/0!</v>
      </c>
      <c r="FI22" s="703" t="e">
        <f t="shared" si="134"/>
        <v>#DIV/0!</v>
      </c>
      <c r="FJ22" s="703" t="e">
        <f t="shared" si="135"/>
        <v>#DIV/0!</v>
      </c>
      <c r="FK22" s="703" t="e">
        <f t="shared" si="136"/>
        <v>#DIV/0!</v>
      </c>
      <c r="FL22" s="703" t="e">
        <f t="shared" si="137"/>
        <v>#DIV/0!</v>
      </c>
      <c r="FM22" s="703" t="e">
        <f t="shared" si="138"/>
        <v>#DIV/0!</v>
      </c>
      <c r="FN22" s="703" t="e">
        <f t="shared" si="139"/>
        <v>#DIV/0!</v>
      </c>
      <c r="FO22" s="703" t="e">
        <f t="shared" si="140"/>
        <v>#DIV/0!</v>
      </c>
      <c r="FP22" s="703" t="e">
        <f t="shared" si="141"/>
        <v>#DIV/0!</v>
      </c>
      <c r="FQ22" s="703" t="e">
        <f t="shared" si="142"/>
        <v>#DIV/0!</v>
      </c>
      <c r="FR22" s="703" t="e">
        <f t="shared" si="143"/>
        <v>#DIV/0!</v>
      </c>
      <c r="FS22" s="703" t="e">
        <f t="shared" si="144"/>
        <v>#DIV/0!</v>
      </c>
      <c r="FT22" s="703" t="e">
        <f t="shared" si="145"/>
        <v>#DIV/0!</v>
      </c>
      <c r="FU22" s="703" t="e">
        <f t="shared" si="146"/>
        <v>#DIV/0!</v>
      </c>
      <c r="FV22" s="703" t="e">
        <f t="shared" si="147"/>
        <v>#DIV/0!</v>
      </c>
      <c r="FW22" s="703" t="e">
        <f t="shared" si="148"/>
        <v>#DIV/0!</v>
      </c>
      <c r="FX22" s="703" t="e">
        <f t="shared" si="149"/>
        <v>#DIV/0!</v>
      </c>
      <c r="FY22" s="703" t="e">
        <f t="shared" si="150"/>
        <v>#DIV/0!</v>
      </c>
      <c r="FZ22" s="703" t="e">
        <f t="shared" si="151"/>
        <v>#DIV/0!</v>
      </c>
      <c r="GA22" s="703" t="e">
        <f t="shared" si="152"/>
        <v>#DIV/0!</v>
      </c>
      <c r="GB22" s="703" t="e">
        <f t="shared" si="153"/>
        <v>#DIV/0!</v>
      </c>
      <c r="GC22" s="703" t="e">
        <f t="shared" si="154"/>
        <v>#DIV/0!</v>
      </c>
      <c r="GD22" s="703" t="e">
        <f t="shared" si="155"/>
        <v>#DIV/0!</v>
      </c>
      <c r="GE22" s="703" t="e">
        <f t="shared" si="156"/>
        <v>#DIV/0!</v>
      </c>
      <c r="GF22" s="703" t="e">
        <f t="shared" si="157"/>
        <v>#DIV/0!</v>
      </c>
      <c r="GG22" s="703" t="e">
        <f t="shared" si="158"/>
        <v>#DIV/0!</v>
      </c>
      <c r="GH22" s="703" t="e">
        <f t="shared" si="159"/>
        <v>#DIV/0!</v>
      </c>
      <c r="GI22" s="724"/>
    </row>
    <row r="23" spans="2:191" ht="15.75" x14ac:dyDescent="0.25">
      <c r="B23" s="398"/>
      <c r="C23" s="501">
        <v>13</v>
      </c>
      <c r="D23" s="469">
        <f t="shared" si="108"/>
        <v>0</v>
      </c>
      <c r="E23" s="469">
        <f t="shared" si="109"/>
        <v>0</v>
      </c>
      <c r="F23" s="469">
        <f t="shared" si="110"/>
        <v>0</v>
      </c>
      <c r="G23" s="469">
        <f t="shared" si="111"/>
        <v>0</v>
      </c>
      <c r="H23" s="469">
        <f t="shared" si="112"/>
        <v>0</v>
      </c>
      <c r="I23" s="469">
        <f t="shared" si="113"/>
        <v>0</v>
      </c>
      <c r="J23" s="469">
        <f t="shared" si="114"/>
        <v>0</v>
      </c>
      <c r="K23" s="469">
        <f t="shared" si="115"/>
        <v>0</v>
      </c>
      <c r="L23" s="469">
        <f t="shared" si="116"/>
        <v>0</v>
      </c>
      <c r="M23" s="469">
        <f t="shared" si="117"/>
        <v>0</v>
      </c>
      <c r="N23" s="469">
        <f t="shared" si="118"/>
        <v>0</v>
      </c>
      <c r="O23" s="469">
        <f t="shared" si="119"/>
        <v>0</v>
      </c>
      <c r="P23" s="499"/>
      <c r="Q23" s="395"/>
      <c r="R23" s="290"/>
      <c r="W23" s="398"/>
      <c r="X23" s="401">
        <v>13</v>
      </c>
      <c r="Y23" s="475"/>
      <c r="Z23" s="475"/>
      <c r="AA23" s="475"/>
      <c r="AB23" s="475"/>
      <c r="AC23" s="475"/>
      <c r="AD23" s="475"/>
      <c r="AE23" s="475"/>
      <c r="AF23" s="475"/>
      <c r="AG23" s="475"/>
      <c r="AH23" s="475"/>
      <c r="AI23" s="475"/>
      <c r="AJ23" s="475"/>
      <c r="AK23" s="475"/>
      <c r="AL23" s="475"/>
      <c r="AM23" s="475"/>
      <c r="AN23" s="475"/>
      <c r="AO23" s="475"/>
      <c r="AP23" s="475"/>
      <c r="AQ23" s="475"/>
      <c r="AR23" s="475"/>
      <c r="AS23" s="475"/>
      <c r="AT23" s="475"/>
      <c r="AU23" s="475"/>
      <c r="AV23" s="475"/>
      <c r="AW23" s="475"/>
      <c r="AX23" s="475"/>
      <c r="AY23" s="475"/>
      <c r="AZ23" s="475"/>
      <c r="BA23" s="475"/>
      <c r="BB23" s="475"/>
      <c r="BC23" s="475"/>
      <c r="BD23" s="857">
        <f t="shared" si="120"/>
        <v>0</v>
      </c>
      <c r="BE23" s="858">
        <f t="shared" si="75"/>
        <v>0</v>
      </c>
      <c r="BF23" s="436">
        <f t="shared" si="160"/>
        <v>0</v>
      </c>
      <c r="BG23" s="436">
        <f t="shared" si="161"/>
        <v>0</v>
      </c>
      <c r="BH23" s="439">
        <f t="shared" si="162"/>
        <v>0</v>
      </c>
      <c r="BI23" s="449">
        <f t="shared" si="163"/>
        <v>0</v>
      </c>
      <c r="BM23" s="398"/>
      <c r="BN23" s="401">
        <v>13</v>
      </c>
      <c r="BO23" s="475"/>
      <c r="BP23" s="475"/>
      <c r="BQ23" s="475"/>
      <c r="BR23" s="475"/>
      <c r="BS23" s="475"/>
      <c r="BT23" s="475"/>
      <c r="BU23" s="475"/>
      <c r="BV23" s="475"/>
      <c r="BW23" s="475"/>
      <c r="BX23" s="475"/>
      <c r="BY23" s="475"/>
      <c r="BZ23" s="475"/>
      <c r="CA23" s="475"/>
      <c r="CB23" s="475"/>
      <c r="CC23" s="475"/>
      <c r="CD23" s="475"/>
      <c r="CE23" s="475"/>
      <c r="CF23" s="475"/>
      <c r="CG23" s="475"/>
      <c r="CH23" s="475"/>
      <c r="CI23" s="475"/>
      <c r="CJ23" s="475"/>
      <c r="CK23" s="475"/>
      <c r="CL23" s="475"/>
      <c r="CM23" s="475"/>
      <c r="CN23" s="475"/>
      <c r="CO23" s="475"/>
      <c r="CP23" s="475"/>
      <c r="CQ23" s="475"/>
      <c r="CR23" s="475"/>
      <c r="CS23" s="475"/>
      <c r="CT23" s="857">
        <f t="shared" si="123"/>
        <v>0</v>
      </c>
      <c r="CU23" s="858">
        <f t="shared" si="124"/>
        <v>0</v>
      </c>
      <c r="CV23" s="436">
        <f t="shared" si="164"/>
        <v>0</v>
      </c>
      <c r="CW23" s="436">
        <f t="shared" si="165"/>
        <v>0</v>
      </c>
      <c r="CX23" s="439">
        <f t="shared" si="126"/>
        <v>0</v>
      </c>
      <c r="CY23" s="449">
        <f t="shared" si="127"/>
        <v>0</v>
      </c>
      <c r="DS23" s="698"/>
      <c r="DT23" s="702">
        <v>13</v>
      </c>
      <c r="DU23" s="703">
        <f t="shared" si="128"/>
        <v>0</v>
      </c>
      <c r="DV23" s="703">
        <f t="shared" si="77"/>
        <v>0</v>
      </c>
      <c r="DW23" s="703">
        <f t="shared" si="78"/>
        <v>0</v>
      </c>
      <c r="DX23" s="703">
        <f t="shared" si="79"/>
        <v>0</v>
      </c>
      <c r="DY23" s="703">
        <f t="shared" si="80"/>
        <v>0</v>
      </c>
      <c r="DZ23" s="703">
        <f t="shared" si="81"/>
        <v>0</v>
      </c>
      <c r="EA23" s="703">
        <f t="shared" si="82"/>
        <v>0</v>
      </c>
      <c r="EB23" s="703">
        <f t="shared" si="83"/>
        <v>0</v>
      </c>
      <c r="EC23" s="703">
        <f t="shared" si="84"/>
        <v>0</v>
      </c>
      <c r="ED23" s="703">
        <f t="shared" si="85"/>
        <v>0</v>
      </c>
      <c r="EE23" s="703">
        <f t="shared" si="86"/>
        <v>0</v>
      </c>
      <c r="EF23" s="703">
        <f t="shared" si="87"/>
        <v>0</v>
      </c>
      <c r="EG23" s="703">
        <f t="shared" si="88"/>
        <v>0</v>
      </c>
      <c r="EH23" s="703">
        <f t="shared" si="89"/>
        <v>0</v>
      </c>
      <c r="EI23" s="703">
        <f t="shared" si="90"/>
        <v>0</v>
      </c>
      <c r="EJ23" s="703">
        <f t="shared" si="91"/>
        <v>0</v>
      </c>
      <c r="EK23" s="703">
        <f t="shared" si="92"/>
        <v>0</v>
      </c>
      <c r="EL23" s="703">
        <f t="shared" si="93"/>
        <v>0</v>
      </c>
      <c r="EM23" s="703">
        <f t="shared" si="94"/>
        <v>0</v>
      </c>
      <c r="EN23" s="703">
        <f t="shared" si="95"/>
        <v>0</v>
      </c>
      <c r="EO23" s="703">
        <f t="shared" si="96"/>
        <v>0</v>
      </c>
      <c r="EP23" s="703">
        <f t="shared" si="97"/>
        <v>0</v>
      </c>
      <c r="EQ23" s="703">
        <f t="shared" si="98"/>
        <v>0</v>
      </c>
      <c r="ER23" s="703">
        <f t="shared" si="99"/>
        <v>0</v>
      </c>
      <c r="ES23" s="703">
        <f t="shared" si="100"/>
        <v>0</v>
      </c>
      <c r="ET23" s="703">
        <f t="shared" si="101"/>
        <v>0</v>
      </c>
      <c r="EU23" s="703">
        <f t="shared" si="102"/>
        <v>0</v>
      </c>
      <c r="EV23" s="703">
        <f t="shared" si="103"/>
        <v>0</v>
      </c>
      <c r="EW23" s="703">
        <f t="shared" si="104"/>
        <v>0</v>
      </c>
      <c r="EX23" s="703">
        <f t="shared" si="105"/>
        <v>0</v>
      </c>
      <c r="EY23" s="703">
        <f t="shared" si="106"/>
        <v>0</v>
      </c>
      <c r="EZ23" s="724"/>
      <c r="FB23" s="698"/>
      <c r="FC23" s="702">
        <v>13</v>
      </c>
      <c r="FD23" s="703" t="e">
        <f t="shared" si="129"/>
        <v>#DIV/0!</v>
      </c>
      <c r="FE23" s="703" t="e">
        <f t="shared" si="130"/>
        <v>#DIV/0!</v>
      </c>
      <c r="FF23" s="703" t="e">
        <f t="shared" si="131"/>
        <v>#DIV/0!</v>
      </c>
      <c r="FG23" s="703" t="e">
        <f t="shared" si="132"/>
        <v>#DIV/0!</v>
      </c>
      <c r="FH23" s="703" t="e">
        <f t="shared" si="133"/>
        <v>#DIV/0!</v>
      </c>
      <c r="FI23" s="703" t="e">
        <f t="shared" si="134"/>
        <v>#DIV/0!</v>
      </c>
      <c r="FJ23" s="703" t="e">
        <f t="shared" si="135"/>
        <v>#DIV/0!</v>
      </c>
      <c r="FK23" s="703" t="e">
        <f t="shared" si="136"/>
        <v>#DIV/0!</v>
      </c>
      <c r="FL23" s="703" t="e">
        <f t="shared" si="137"/>
        <v>#DIV/0!</v>
      </c>
      <c r="FM23" s="703" t="e">
        <f t="shared" si="138"/>
        <v>#DIV/0!</v>
      </c>
      <c r="FN23" s="703" t="e">
        <f t="shared" si="139"/>
        <v>#DIV/0!</v>
      </c>
      <c r="FO23" s="703" t="e">
        <f t="shared" si="140"/>
        <v>#DIV/0!</v>
      </c>
      <c r="FP23" s="703" t="e">
        <f t="shared" si="141"/>
        <v>#DIV/0!</v>
      </c>
      <c r="FQ23" s="703" t="e">
        <f t="shared" si="142"/>
        <v>#DIV/0!</v>
      </c>
      <c r="FR23" s="703" t="e">
        <f t="shared" si="143"/>
        <v>#DIV/0!</v>
      </c>
      <c r="FS23" s="703" t="e">
        <f t="shared" si="144"/>
        <v>#DIV/0!</v>
      </c>
      <c r="FT23" s="703" t="e">
        <f t="shared" si="145"/>
        <v>#DIV/0!</v>
      </c>
      <c r="FU23" s="703" t="e">
        <f t="shared" si="146"/>
        <v>#DIV/0!</v>
      </c>
      <c r="FV23" s="703" t="e">
        <f t="shared" si="147"/>
        <v>#DIV/0!</v>
      </c>
      <c r="FW23" s="703" t="e">
        <f t="shared" si="148"/>
        <v>#DIV/0!</v>
      </c>
      <c r="FX23" s="703" t="e">
        <f t="shared" si="149"/>
        <v>#DIV/0!</v>
      </c>
      <c r="FY23" s="703" t="e">
        <f t="shared" si="150"/>
        <v>#DIV/0!</v>
      </c>
      <c r="FZ23" s="703" t="e">
        <f t="shared" si="151"/>
        <v>#DIV/0!</v>
      </c>
      <c r="GA23" s="703" t="e">
        <f t="shared" si="152"/>
        <v>#DIV/0!</v>
      </c>
      <c r="GB23" s="703" t="e">
        <f t="shared" si="153"/>
        <v>#DIV/0!</v>
      </c>
      <c r="GC23" s="703" t="e">
        <f t="shared" si="154"/>
        <v>#DIV/0!</v>
      </c>
      <c r="GD23" s="703" t="e">
        <f t="shared" si="155"/>
        <v>#DIV/0!</v>
      </c>
      <c r="GE23" s="703" t="e">
        <f t="shared" si="156"/>
        <v>#DIV/0!</v>
      </c>
      <c r="GF23" s="703" t="e">
        <f t="shared" si="157"/>
        <v>#DIV/0!</v>
      </c>
      <c r="GG23" s="703" t="e">
        <f t="shared" si="158"/>
        <v>#DIV/0!</v>
      </c>
      <c r="GH23" s="703" t="e">
        <f t="shared" si="159"/>
        <v>#DIV/0!</v>
      </c>
      <c r="GI23" s="724"/>
    </row>
    <row r="24" spans="2:191" ht="15.75" x14ac:dyDescent="0.25">
      <c r="B24" s="398"/>
      <c r="C24" s="501">
        <v>14</v>
      </c>
      <c r="D24" s="469">
        <f t="shared" si="108"/>
        <v>0</v>
      </c>
      <c r="E24" s="469">
        <f t="shared" si="109"/>
        <v>0</v>
      </c>
      <c r="F24" s="469">
        <f t="shared" si="110"/>
        <v>0</v>
      </c>
      <c r="G24" s="469">
        <f t="shared" si="111"/>
        <v>0</v>
      </c>
      <c r="H24" s="469">
        <f t="shared" si="112"/>
        <v>0</v>
      </c>
      <c r="I24" s="469">
        <f t="shared" si="113"/>
        <v>0</v>
      </c>
      <c r="J24" s="469">
        <f t="shared" si="114"/>
        <v>0</v>
      </c>
      <c r="K24" s="469">
        <f t="shared" si="115"/>
        <v>0</v>
      </c>
      <c r="L24" s="469">
        <f t="shared" si="116"/>
        <v>0</v>
      </c>
      <c r="M24" s="469">
        <f t="shared" si="117"/>
        <v>0</v>
      </c>
      <c r="N24" s="469">
        <f t="shared" si="118"/>
        <v>0</v>
      </c>
      <c r="O24" s="469">
        <f t="shared" si="119"/>
        <v>0</v>
      </c>
      <c r="P24" s="499"/>
      <c r="Q24" s="395"/>
      <c r="R24" s="290"/>
      <c r="W24" s="398"/>
      <c r="X24" s="401">
        <v>14</v>
      </c>
      <c r="Y24" s="475"/>
      <c r="Z24" s="475"/>
      <c r="AA24" s="475"/>
      <c r="AB24" s="475"/>
      <c r="AC24" s="475"/>
      <c r="AD24" s="475"/>
      <c r="AE24" s="475"/>
      <c r="AF24" s="475"/>
      <c r="AG24" s="475"/>
      <c r="AH24" s="475"/>
      <c r="AI24" s="475"/>
      <c r="AJ24" s="475"/>
      <c r="AK24" s="475"/>
      <c r="AL24" s="475"/>
      <c r="AM24" s="475"/>
      <c r="AN24" s="475"/>
      <c r="AO24" s="475"/>
      <c r="AP24" s="475"/>
      <c r="AQ24" s="475"/>
      <c r="AR24" s="475"/>
      <c r="AS24" s="475"/>
      <c r="AT24" s="475"/>
      <c r="AU24" s="475"/>
      <c r="AV24" s="475"/>
      <c r="AW24" s="475"/>
      <c r="AX24" s="475"/>
      <c r="AY24" s="475"/>
      <c r="AZ24" s="475"/>
      <c r="BA24" s="475"/>
      <c r="BB24" s="475"/>
      <c r="BC24" s="475"/>
      <c r="BD24" s="857">
        <f t="shared" si="120"/>
        <v>0</v>
      </c>
      <c r="BE24" s="858">
        <f t="shared" si="75"/>
        <v>0</v>
      </c>
      <c r="BF24" s="436">
        <f t="shared" si="160"/>
        <v>0</v>
      </c>
      <c r="BG24" s="436">
        <f t="shared" si="161"/>
        <v>0</v>
      </c>
      <c r="BH24" s="439">
        <f t="shared" si="162"/>
        <v>0</v>
      </c>
      <c r="BI24" s="449">
        <f t="shared" si="163"/>
        <v>0</v>
      </c>
      <c r="BM24" s="398"/>
      <c r="BN24" s="401">
        <v>14</v>
      </c>
      <c r="BO24" s="475"/>
      <c r="BP24" s="475"/>
      <c r="BQ24" s="475"/>
      <c r="BR24" s="475"/>
      <c r="BS24" s="475"/>
      <c r="BT24" s="475"/>
      <c r="BU24" s="475"/>
      <c r="BV24" s="475"/>
      <c r="BW24" s="475"/>
      <c r="BX24" s="475"/>
      <c r="BY24" s="475"/>
      <c r="BZ24" s="475"/>
      <c r="CA24" s="475"/>
      <c r="CB24" s="475"/>
      <c r="CC24" s="475"/>
      <c r="CD24" s="475"/>
      <c r="CE24" s="475"/>
      <c r="CF24" s="475"/>
      <c r="CG24" s="475"/>
      <c r="CH24" s="475"/>
      <c r="CI24" s="475"/>
      <c r="CJ24" s="475"/>
      <c r="CK24" s="475"/>
      <c r="CL24" s="475"/>
      <c r="CM24" s="475"/>
      <c r="CN24" s="475"/>
      <c r="CO24" s="475"/>
      <c r="CP24" s="475"/>
      <c r="CQ24" s="475"/>
      <c r="CR24" s="475"/>
      <c r="CS24" s="475"/>
      <c r="CT24" s="857">
        <f t="shared" si="123"/>
        <v>0</v>
      </c>
      <c r="CU24" s="858">
        <f t="shared" si="124"/>
        <v>0</v>
      </c>
      <c r="CV24" s="436">
        <f t="shared" si="164"/>
        <v>0</v>
      </c>
      <c r="CW24" s="436">
        <f t="shared" si="165"/>
        <v>0</v>
      </c>
      <c r="CX24" s="439">
        <f t="shared" si="126"/>
        <v>0</v>
      </c>
      <c r="CY24" s="449">
        <f t="shared" si="127"/>
        <v>0</v>
      </c>
      <c r="DS24" s="698"/>
      <c r="DT24" s="702">
        <v>14</v>
      </c>
      <c r="DU24" s="703">
        <f t="shared" si="128"/>
        <v>0</v>
      </c>
      <c r="DV24" s="703">
        <f t="shared" si="77"/>
        <v>0</v>
      </c>
      <c r="DW24" s="703">
        <f t="shared" si="78"/>
        <v>0</v>
      </c>
      <c r="DX24" s="703">
        <f t="shared" si="79"/>
        <v>0</v>
      </c>
      <c r="DY24" s="703">
        <f t="shared" si="80"/>
        <v>0</v>
      </c>
      <c r="DZ24" s="703">
        <f t="shared" si="81"/>
        <v>0</v>
      </c>
      <c r="EA24" s="703">
        <f t="shared" si="82"/>
        <v>0</v>
      </c>
      <c r="EB24" s="703">
        <f t="shared" si="83"/>
        <v>0</v>
      </c>
      <c r="EC24" s="703">
        <f t="shared" si="84"/>
        <v>0</v>
      </c>
      <c r="ED24" s="703">
        <f t="shared" si="85"/>
        <v>0</v>
      </c>
      <c r="EE24" s="703">
        <f t="shared" si="86"/>
        <v>0</v>
      </c>
      <c r="EF24" s="703">
        <f t="shared" si="87"/>
        <v>0</v>
      </c>
      <c r="EG24" s="703">
        <f t="shared" si="88"/>
        <v>0</v>
      </c>
      <c r="EH24" s="703">
        <f t="shared" si="89"/>
        <v>0</v>
      </c>
      <c r="EI24" s="703">
        <f t="shared" si="90"/>
        <v>0</v>
      </c>
      <c r="EJ24" s="703">
        <f t="shared" si="91"/>
        <v>0</v>
      </c>
      <c r="EK24" s="703">
        <f t="shared" si="92"/>
        <v>0</v>
      </c>
      <c r="EL24" s="703">
        <f t="shared" si="93"/>
        <v>0</v>
      </c>
      <c r="EM24" s="703">
        <f t="shared" si="94"/>
        <v>0</v>
      </c>
      <c r="EN24" s="703">
        <f t="shared" si="95"/>
        <v>0</v>
      </c>
      <c r="EO24" s="703">
        <f t="shared" si="96"/>
        <v>0</v>
      </c>
      <c r="EP24" s="703">
        <f t="shared" si="97"/>
        <v>0</v>
      </c>
      <c r="EQ24" s="703">
        <f t="shared" si="98"/>
        <v>0</v>
      </c>
      <c r="ER24" s="703">
        <f t="shared" si="99"/>
        <v>0</v>
      </c>
      <c r="ES24" s="703">
        <f t="shared" si="100"/>
        <v>0</v>
      </c>
      <c r="ET24" s="703">
        <f t="shared" si="101"/>
        <v>0</v>
      </c>
      <c r="EU24" s="703">
        <f t="shared" si="102"/>
        <v>0</v>
      </c>
      <c r="EV24" s="703">
        <f t="shared" si="103"/>
        <v>0</v>
      </c>
      <c r="EW24" s="703">
        <f t="shared" si="104"/>
        <v>0</v>
      </c>
      <c r="EX24" s="703">
        <f t="shared" si="105"/>
        <v>0</v>
      </c>
      <c r="EY24" s="703">
        <f t="shared" si="106"/>
        <v>0</v>
      </c>
      <c r="EZ24" s="724"/>
      <c r="FB24" s="698"/>
      <c r="FC24" s="702">
        <v>14</v>
      </c>
      <c r="FD24" s="703" t="e">
        <f t="shared" si="129"/>
        <v>#DIV/0!</v>
      </c>
      <c r="FE24" s="703" t="e">
        <f t="shared" si="130"/>
        <v>#DIV/0!</v>
      </c>
      <c r="FF24" s="703" t="e">
        <f t="shared" si="131"/>
        <v>#DIV/0!</v>
      </c>
      <c r="FG24" s="703" t="e">
        <f t="shared" si="132"/>
        <v>#DIV/0!</v>
      </c>
      <c r="FH24" s="703" t="e">
        <f t="shared" si="133"/>
        <v>#DIV/0!</v>
      </c>
      <c r="FI24" s="703" t="e">
        <f t="shared" si="134"/>
        <v>#DIV/0!</v>
      </c>
      <c r="FJ24" s="703" t="e">
        <f t="shared" si="135"/>
        <v>#DIV/0!</v>
      </c>
      <c r="FK24" s="703" t="e">
        <f t="shared" si="136"/>
        <v>#DIV/0!</v>
      </c>
      <c r="FL24" s="703" t="e">
        <f t="shared" si="137"/>
        <v>#DIV/0!</v>
      </c>
      <c r="FM24" s="703" t="e">
        <f t="shared" si="138"/>
        <v>#DIV/0!</v>
      </c>
      <c r="FN24" s="703" t="e">
        <f t="shared" si="139"/>
        <v>#DIV/0!</v>
      </c>
      <c r="FO24" s="703" t="e">
        <f t="shared" si="140"/>
        <v>#DIV/0!</v>
      </c>
      <c r="FP24" s="703" t="e">
        <f t="shared" si="141"/>
        <v>#DIV/0!</v>
      </c>
      <c r="FQ24" s="703" t="e">
        <f t="shared" si="142"/>
        <v>#DIV/0!</v>
      </c>
      <c r="FR24" s="703" t="e">
        <f t="shared" si="143"/>
        <v>#DIV/0!</v>
      </c>
      <c r="FS24" s="703" t="e">
        <f t="shared" si="144"/>
        <v>#DIV/0!</v>
      </c>
      <c r="FT24" s="703" t="e">
        <f t="shared" si="145"/>
        <v>#DIV/0!</v>
      </c>
      <c r="FU24" s="703" t="e">
        <f t="shared" si="146"/>
        <v>#DIV/0!</v>
      </c>
      <c r="FV24" s="703" t="e">
        <f t="shared" si="147"/>
        <v>#DIV/0!</v>
      </c>
      <c r="FW24" s="703" t="e">
        <f t="shared" si="148"/>
        <v>#DIV/0!</v>
      </c>
      <c r="FX24" s="703" t="e">
        <f t="shared" si="149"/>
        <v>#DIV/0!</v>
      </c>
      <c r="FY24" s="703" t="e">
        <f t="shared" si="150"/>
        <v>#DIV/0!</v>
      </c>
      <c r="FZ24" s="703" t="e">
        <f t="shared" si="151"/>
        <v>#DIV/0!</v>
      </c>
      <c r="GA24" s="703" t="e">
        <f t="shared" si="152"/>
        <v>#DIV/0!</v>
      </c>
      <c r="GB24" s="703" t="e">
        <f t="shared" si="153"/>
        <v>#DIV/0!</v>
      </c>
      <c r="GC24" s="703" t="e">
        <f t="shared" si="154"/>
        <v>#DIV/0!</v>
      </c>
      <c r="GD24" s="703" t="e">
        <f t="shared" si="155"/>
        <v>#DIV/0!</v>
      </c>
      <c r="GE24" s="703" t="e">
        <f t="shared" si="156"/>
        <v>#DIV/0!</v>
      </c>
      <c r="GF24" s="703" t="e">
        <f t="shared" si="157"/>
        <v>#DIV/0!</v>
      </c>
      <c r="GG24" s="703" t="e">
        <f t="shared" si="158"/>
        <v>#DIV/0!</v>
      </c>
      <c r="GH24" s="703" t="e">
        <f t="shared" si="159"/>
        <v>#DIV/0!</v>
      </c>
      <c r="GI24" s="724"/>
    </row>
    <row r="25" spans="2:191" ht="15.75" x14ac:dyDescent="0.25">
      <c r="B25" s="398"/>
      <c r="C25" s="501">
        <v>15</v>
      </c>
      <c r="D25" s="469">
        <f t="shared" si="108"/>
        <v>0</v>
      </c>
      <c r="E25" s="469">
        <f t="shared" si="109"/>
        <v>0</v>
      </c>
      <c r="F25" s="469">
        <f t="shared" si="110"/>
        <v>0</v>
      </c>
      <c r="G25" s="469">
        <f t="shared" si="111"/>
        <v>0</v>
      </c>
      <c r="H25" s="469">
        <f t="shared" si="112"/>
        <v>0</v>
      </c>
      <c r="I25" s="469">
        <f t="shared" si="113"/>
        <v>0</v>
      </c>
      <c r="J25" s="469">
        <f t="shared" si="114"/>
        <v>0</v>
      </c>
      <c r="K25" s="469">
        <f t="shared" si="115"/>
        <v>0</v>
      </c>
      <c r="L25" s="469">
        <f t="shared" si="116"/>
        <v>0</v>
      </c>
      <c r="M25" s="469">
        <f t="shared" si="117"/>
        <v>0</v>
      </c>
      <c r="N25" s="469">
        <f t="shared" si="118"/>
        <v>0</v>
      </c>
      <c r="O25" s="469">
        <f t="shared" si="119"/>
        <v>0</v>
      </c>
      <c r="P25" s="499"/>
      <c r="Q25" s="395"/>
      <c r="R25" s="290"/>
      <c r="W25" s="398"/>
      <c r="X25" s="401">
        <v>15</v>
      </c>
      <c r="Y25" s="475"/>
      <c r="Z25" s="475"/>
      <c r="AA25" s="475"/>
      <c r="AB25" s="475"/>
      <c r="AC25" s="475"/>
      <c r="AD25" s="475"/>
      <c r="AE25" s="475"/>
      <c r="AF25" s="475"/>
      <c r="AG25" s="475"/>
      <c r="AH25" s="475"/>
      <c r="AI25" s="475"/>
      <c r="AJ25" s="475"/>
      <c r="AK25" s="475"/>
      <c r="AL25" s="475"/>
      <c r="AM25" s="475"/>
      <c r="AN25" s="475"/>
      <c r="AO25" s="475"/>
      <c r="AP25" s="475"/>
      <c r="AQ25" s="475"/>
      <c r="AR25" s="475"/>
      <c r="AS25" s="475"/>
      <c r="AT25" s="475"/>
      <c r="AU25" s="475"/>
      <c r="AV25" s="475"/>
      <c r="AW25" s="475"/>
      <c r="AX25" s="475"/>
      <c r="AY25" s="475"/>
      <c r="AZ25" s="475"/>
      <c r="BA25" s="475"/>
      <c r="BB25" s="475"/>
      <c r="BC25" s="475"/>
      <c r="BD25" s="857">
        <f t="shared" si="120"/>
        <v>0</v>
      </c>
      <c r="BE25" s="858">
        <f t="shared" si="75"/>
        <v>0</v>
      </c>
      <c r="BF25" s="436">
        <f t="shared" si="160"/>
        <v>0</v>
      </c>
      <c r="BG25" s="436">
        <f t="shared" si="161"/>
        <v>0</v>
      </c>
      <c r="BH25" s="439">
        <f t="shared" si="162"/>
        <v>0</v>
      </c>
      <c r="BI25" s="449">
        <f t="shared" si="163"/>
        <v>0</v>
      </c>
      <c r="BM25" s="398"/>
      <c r="BN25" s="401">
        <v>15</v>
      </c>
      <c r="BO25" s="475"/>
      <c r="BP25" s="475"/>
      <c r="BQ25" s="475"/>
      <c r="BR25" s="475"/>
      <c r="BS25" s="475"/>
      <c r="BT25" s="475"/>
      <c r="BU25" s="475"/>
      <c r="BV25" s="475"/>
      <c r="BW25" s="475"/>
      <c r="BX25" s="475"/>
      <c r="BY25" s="475"/>
      <c r="BZ25" s="475"/>
      <c r="CA25" s="475"/>
      <c r="CB25" s="475"/>
      <c r="CC25" s="475"/>
      <c r="CD25" s="475"/>
      <c r="CE25" s="475"/>
      <c r="CF25" s="475"/>
      <c r="CG25" s="475"/>
      <c r="CH25" s="475"/>
      <c r="CI25" s="475"/>
      <c r="CJ25" s="475"/>
      <c r="CK25" s="475"/>
      <c r="CL25" s="475"/>
      <c r="CM25" s="475"/>
      <c r="CN25" s="475"/>
      <c r="CO25" s="475"/>
      <c r="CP25" s="475"/>
      <c r="CQ25" s="475"/>
      <c r="CR25" s="475"/>
      <c r="CS25" s="475"/>
      <c r="CT25" s="857">
        <f t="shared" si="123"/>
        <v>0</v>
      </c>
      <c r="CU25" s="858">
        <f t="shared" si="124"/>
        <v>0</v>
      </c>
      <c r="CV25" s="436">
        <f t="shared" si="164"/>
        <v>0</v>
      </c>
      <c r="CW25" s="436">
        <f t="shared" si="165"/>
        <v>0</v>
      </c>
      <c r="CX25" s="439">
        <f t="shared" si="126"/>
        <v>0</v>
      </c>
      <c r="CY25" s="449">
        <f t="shared" si="127"/>
        <v>0</v>
      </c>
      <c r="DS25" s="698"/>
      <c r="DT25" s="702">
        <v>15</v>
      </c>
      <c r="DU25" s="703">
        <f t="shared" si="128"/>
        <v>0</v>
      </c>
      <c r="DV25" s="703">
        <f t="shared" si="77"/>
        <v>0</v>
      </c>
      <c r="DW25" s="703">
        <f t="shared" si="78"/>
        <v>0</v>
      </c>
      <c r="DX25" s="703">
        <f t="shared" si="79"/>
        <v>0</v>
      </c>
      <c r="DY25" s="703">
        <f t="shared" si="80"/>
        <v>0</v>
      </c>
      <c r="DZ25" s="703">
        <f t="shared" si="81"/>
        <v>0</v>
      </c>
      <c r="EA25" s="703">
        <f t="shared" si="82"/>
        <v>0</v>
      </c>
      <c r="EB25" s="703">
        <f t="shared" si="83"/>
        <v>0</v>
      </c>
      <c r="EC25" s="703">
        <f t="shared" si="84"/>
        <v>0</v>
      </c>
      <c r="ED25" s="703">
        <f t="shared" si="85"/>
        <v>0</v>
      </c>
      <c r="EE25" s="703">
        <f t="shared" si="86"/>
        <v>0</v>
      </c>
      <c r="EF25" s="703">
        <f t="shared" si="87"/>
        <v>0</v>
      </c>
      <c r="EG25" s="703">
        <f t="shared" si="88"/>
        <v>0</v>
      </c>
      <c r="EH25" s="703">
        <f t="shared" si="89"/>
        <v>0</v>
      </c>
      <c r="EI25" s="703">
        <f t="shared" si="90"/>
        <v>0</v>
      </c>
      <c r="EJ25" s="703">
        <f t="shared" si="91"/>
        <v>0</v>
      </c>
      <c r="EK25" s="703">
        <f t="shared" si="92"/>
        <v>0</v>
      </c>
      <c r="EL25" s="703">
        <f t="shared" si="93"/>
        <v>0</v>
      </c>
      <c r="EM25" s="703">
        <f t="shared" si="94"/>
        <v>0</v>
      </c>
      <c r="EN25" s="703">
        <f t="shared" si="95"/>
        <v>0</v>
      </c>
      <c r="EO25" s="703">
        <f t="shared" si="96"/>
        <v>0</v>
      </c>
      <c r="EP25" s="703">
        <f t="shared" si="97"/>
        <v>0</v>
      </c>
      <c r="EQ25" s="703">
        <f t="shared" si="98"/>
        <v>0</v>
      </c>
      <c r="ER25" s="703">
        <f t="shared" si="99"/>
        <v>0</v>
      </c>
      <c r="ES25" s="703">
        <f t="shared" si="100"/>
        <v>0</v>
      </c>
      <c r="ET25" s="703">
        <f t="shared" si="101"/>
        <v>0</v>
      </c>
      <c r="EU25" s="703">
        <f t="shared" si="102"/>
        <v>0</v>
      </c>
      <c r="EV25" s="703">
        <f t="shared" si="103"/>
        <v>0</v>
      </c>
      <c r="EW25" s="703">
        <f t="shared" si="104"/>
        <v>0</v>
      </c>
      <c r="EX25" s="703">
        <f t="shared" si="105"/>
        <v>0</v>
      </c>
      <c r="EY25" s="703">
        <f t="shared" si="106"/>
        <v>0</v>
      </c>
      <c r="EZ25" s="724"/>
      <c r="FB25" s="698"/>
      <c r="FC25" s="702">
        <v>15</v>
      </c>
      <c r="FD25" s="703" t="e">
        <f t="shared" si="129"/>
        <v>#DIV/0!</v>
      </c>
      <c r="FE25" s="703" t="e">
        <f t="shared" si="130"/>
        <v>#DIV/0!</v>
      </c>
      <c r="FF25" s="703" t="e">
        <f t="shared" si="131"/>
        <v>#DIV/0!</v>
      </c>
      <c r="FG25" s="703" t="e">
        <f t="shared" si="132"/>
        <v>#DIV/0!</v>
      </c>
      <c r="FH25" s="703" t="e">
        <f t="shared" si="133"/>
        <v>#DIV/0!</v>
      </c>
      <c r="FI25" s="703" t="e">
        <f t="shared" si="134"/>
        <v>#DIV/0!</v>
      </c>
      <c r="FJ25" s="703" t="e">
        <f t="shared" si="135"/>
        <v>#DIV/0!</v>
      </c>
      <c r="FK25" s="703" t="e">
        <f t="shared" si="136"/>
        <v>#DIV/0!</v>
      </c>
      <c r="FL25" s="703" t="e">
        <f t="shared" si="137"/>
        <v>#DIV/0!</v>
      </c>
      <c r="FM25" s="703" t="e">
        <f t="shared" si="138"/>
        <v>#DIV/0!</v>
      </c>
      <c r="FN25" s="703" t="e">
        <f t="shared" si="139"/>
        <v>#DIV/0!</v>
      </c>
      <c r="FO25" s="703" t="e">
        <f t="shared" si="140"/>
        <v>#DIV/0!</v>
      </c>
      <c r="FP25" s="703" t="e">
        <f t="shared" si="141"/>
        <v>#DIV/0!</v>
      </c>
      <c r="FQ25" s="703" t="e">
        <f t="shared" si="142"/>
        <v>#DIV/0!</v>
      </c>
      <c r="FR25" s="703" t="e">
        <f t="shared" si="143"/>
        <v>#DIV/0!</v>
      </c>
      <c r="FS25" s="703" t="e">
        <f t="shared" si="144"/>
        <v>#DIV/0!</v>
      </c>
      <c r="FT25" s="703" t="e">
        <f t="shared" si="145"/>
        <v>#DIV/0!</v>
      </c>
      <c r="FU25" s="703" t="e">
        <f t="shared" si="146"/>
        <v>#DIV/0!</v>
      </c>
      <c r="FV25" s="703" t="e">
        <f t="shared" si="147"/>
        <v>#DIV/0!</v>
      </c>
      <c r="FW25" s="703" t="e">
        <f t="shared" si="148"/>
        <v>#DIV/0!</v>
      </c>
      <c r="FX25" s="703" t="e">
        <f t="shared" si="149"/>
        <v>#DIV/0!</v>
      </c>
      <c r="FY25" s="703" t="e">
        <f t="shared" si="150"/>
        <v>#DIV/0!</v>
      </c>
      <c r="FZ25" s="703" t="e">
        <f t="shared" si="151"/>
        <v>#DIV/0!</v>
      </c>
      <c r="GA25" s="703" t="e">
        <f t="shared" si="152"/>
        <v>#DIV/0!</v>
      </c>
      <c r="GB25" s="703" t="e">
        <f t="shared" si="153"/>
        <v>#DIV/0!</v>
      </c>
      <c r="GC25" s="703" t="e">
        <f t="shared" si="154"/>
        <v>#DIV/0!</v>
      </c>
      <c r="GD25" s="703" t="e">
        <f t="shared" si="155"/>
        <v>#DIV/0!</v>
      </c>
      <c r="GE25" s="703" t="e">
        <f t="shared" si="156"/>
        <v>#DIV/0!</v>
      </c>
      <c r="GF25" s="703" t="e">
        <f t="shared" si="157"/>
        <v>#DIV/0!</v>
      </c>
      <c r="GG25" s="703" t="e">
        <f t="shared" si="158"/>
        <v>#DIV/0!</v>
      </c>
      <c r="GH25" s="703" t="e">
        <f t="shared" si="159"/>
        <v>#DIV/0!</v>
      </c>
      <c r="GI25" s="724"/>
    </row>
    <row r="26" spans="2:191" ht="15.75" x14ac:dyDescent="0.25">
      <c r="B26" s="398"/>
      <c r="C26" s="501">
        <v>16</v>
      </c>
      <c r="D26" s="469">
        <f t="shared" si="108"/>
        <v>0</v>
      </c>
      <c r="E26" s="469">
        <f t="shared" si="109"/>
        <v>0</v>
      </c>
      <c r="F26" s="469">
        <f t="shared" si="110"/>
        <v>0</v>
      </c>
      <c r="G26" s="469">
        <f t="shared" si="111"/>
        <v>0</v>
      </c>
      <c r="H26" s="469">
        <f t="shared" si="112"/>
        <v>0</v>
      </c>
      <c r="I26" s="469">
        <f t="shared" si="113"/>
        <v>0</v>
      </c>
      <c r="J26" s="469">
        <f t="shared" si="114"/>
        <v>0</v>
      </c>
      <c r="K26" s="469">
        <f t="shared" si="115"/>
        <v>0</v>
      </c>
      <c r="L26" s="469">
        <f t="shared" si="116"/>
        <v>0</v>
      </c>
      <c r="M26" s="469">
        <f t="shared" si="117"/>
        <v>0</v>
      </c>
      <c r="N26" s="469">
        <f t="shared" si="118"/>
        <v>0</v>
      </c>
      <c r="O26" s="469">
        <f t="shared" si="119"/>
        <v>0</v>
      </c>
      <c r="P26" s="499"/>
      <c r="Q26" s="395"/>
      <c r="R26" s="290"/>
      <c r="W26" s="398"/>
      <c r="X26" s="401">
        <v>16</v>
      </c>
      <c r="Y26" s="475"/>
      <c r="Z26" s="475"/>
      <c r="AA26" s="475"/>
      <c r="AB26" s="475"/>
      <c r="AC26" s="475"/>
      <c r="AD26" s="475"/>
      <c r="AE26" s="475"/>
      <c r="AF26" s="475"/>
      <c r="AG26" s="475"/>
      <c r="AH26" s="475"/>
      <c r="AI26" s="475"/>
      <c r="AJ26" s="475"/>
      <c r="AK26" s="475"/>
      <c r="AL26" s="475"/>
      <c r="AM26" s="475"/>
      <c r="AN26" s="475"/>
      <c r="AO26" s="475"/>
      <c r="AP26" s="475"/>
      <c r="AQ26" s="475"/>
      <c r="AR26" s="475"/>
      <c r="AS26" s="475"/>
      <c r="AT26" s="475"/>
      <c r="AU26" s="475"/>
      <c r="AV26" s="475"/>
      <c r="AW26" s="475"/>
      <c r="AX26" s="475"/>
      <c r="AY26" s="475"/>
      <c r="AZ26" s="475"/>
      <c r="BA26" s="475"/>
      <c r="BB26" s="475"/>
      <c r="BC26" s="475"/>
      <c r="BD26" s="857">
        <f t="shared" si="120"/>
        <v>0</v>
      </c>
      <c r="BE26" s="858">
        <f t="shared" si="75"/>
        <v>0</v>
      </c>
      <c r="BF26" s="436">
        <f t="shared" si="160"/>
        <v>0</v>
      </c>
      <c r="BG26" s="436">
        <f t="shared" si="161"/>
        <v>0</v>
      </c>
      <c r="BH26" s="439">
        <f t="shared" si="162"/>
        <v>0</v>
      </c>
      <c r="BI26" s="449">
        <f t="shared" si="163"/>
        <v>0</v>
      </c>
      <c r="BM26" s="398"/>
      <c r="BN26" s="401">
        <v>16</v>
      </c>
      <c r="BO26" s="475"/>
      <c r="BP26" s="475"/>
      <c r="BQ26" s="475"/>
      <c r="BR26" s="475"/>
      <c r="BS26" s="475"/>
      <c r="BT26" s="475"/>
      <c r="BU26" s="475"/>
      <c r="BV26" s="475"/>
      <c r="BW26" s="475"/>
      <c r="BX26" s="475"/>
      <c r="BY26" s="475"/>
      <c r="BZ26" s="475"/>
      <c r="CA26" s="475"/>
      <c r="CB26" s="475"/>
      <c r="CC26" s="475"/>
      <c r="CD26" s="475"/>
      <c r="CE26" s="475"/>
      <c r="CF26" s="475"/>
      <c r="CG26" s="475"/>
      <c r="CH26" s="475"/>
      <c r="CI26" s="475"/>
      <c r="CJ26" s="475"/>
      <c r="CK26" s="475"/>
      <c r="CL26" s="475"/>
      <c r="CM26" s="475"/>
      <c r="CN26" s="475"/>
      <c r="CO26" s="475"/>
      <c r="CP26" s="475"/>
      <c r="CQ26" s="475"/>
      <c r="CR26" s="475"/>
      <c r="CS26" s="475"/>
      <c r="CT26" s="857">
        <f t="shared" si="123"/>
        <v>0</v>
      </c>
      <c r="CU26" s="858">
        <f t="shared" si="124"/>
        <v>0</v>
      </c>
      <c r="CV26" s="436">
        <f t="shared" si="164"/>
        <v>0</v>
      </c>
      <c r="CW26" s="436">
        <f t="shared" si="165"/>
        <v>0</v>
      </c>
      <c r="CX26" s="439">
        <f t="shared" si="126"/>
        <v>0</v>
      </c>
      <c r="CY26" s="449">
        <f t="shared" si="127"/>
        <v>0</v>
      </c>
      <c r="DS26" s="698"/>
      <c r="DT26" s="702">
        <v>16</v>
      </c>
      <c r="DU26" s="703">
        <f t="shared" si="128"/>
        <v>0</v>
      </c>
      <c r="DV26" s="703">
        <f t="shared" si="77"/>
        <v>0</v>
      </c>
      <c r="DW26" s="703">
        <f t="shared" si="78"/>
        <v>0</v>
      </c>
      <c r="DX26" s="703">
        <f t="shared" si="79"/>
        <v>0</v>
      </c>
      <c r="DY26" s="703">
        <f t="shared" si="80"/>
        <v>0</v>
      </c>
      <c r="DZ26" s="703">
        <f t="shared" si="81"/>
        <v>0</v>
      </c>
      <c r="EA26" s="703">
        <f t="shared" si="82"/>
        <v>0</v>
      </c>
      <c r="EB26" s="703">
        <f t="shared" si="83"/>
        <v>0</v>
      </c>
      <c r="EC26" s="703">
        <f t="shared" si="84"/>
        <v>0</v>
      </c>
      <c r="ED26" s="703">
        <f t="shared" si="85"/>
        <v>0</v>
      </c>
      <c r="EE26" s="703">
        <f t="shared" si="86"/>
        <v>0</v>
      </c>
      <c r="EF26" s="703">
        <f t="shared" si="87"/>
        <v>0</v>
      </c>
      <c r="EG26" s="703">
        <f t="shared" si="88"/>
        <v>0</v>
      </c>
      <c r="EH26" s="703">
        <f t="shared" si="89"/>
        <v>0</v>
      </c>
      <c r="EI26" s="703">
        <f t="shared" si="90"/>
        <v>0</v>
      </c>
      <c r="EJ26" s="703">
        <f t="shared" si="91"/>
        <v>0</v>
      </c>
      <c r="EK26" s="703">
        <f t="shared" si="92"/>
        <v>0</v>
      </c>
      <c r="EL26" s="703">
        <f t="shared" si="93"/>
        <v>0</v>
      </c>
      <c r="EM26" s="703">
        <f t="shared" si="94"/>
        <v>0</v>
      </c>
      <c r="EN26" s="703">
        <f t="shared" si="95"/>
        <v>0</v>
      </c>
      <c r="EO26" s="703">
        <f t="shared" si="96"/>
        <v>0</v>
      </c>
      <c r="EP26" s="703">
        <f t="shared" si="97"/>
        <v>0</v>
      </c>
      <c r="EQ26" s="703">
        <f t="shared" si="98"/>
        <v>0</v>
      </c>
      <c r="ER26" s="703">
        <f t="shared" si="99"/>
        <v>0</v>
      </c>
      <c r="ES26" s="703">
        <f t="shared" si="100"/>
        <v>0</v>
      </c>
      <c r="ET26" s="703">
        <f t="shared" si="101"/>
        <v>0</v>
      </c>
      <c r="EU26" s="703">
        <f t="shared" si="102"/>
        <v>0</v>
      </c>
      <c r="EV26" s="703">
        <f t="shared" si="103"/>
        <v>0</v>
      </c>
      <c r="EW26" s="703">
        <f t="shared" si="104"/>
        <v>0</v>
      </c>
      <c r="EX26" s="703">
        <f t="shared" si="105"/>
        <v>0</v>
      </c>
      <c r="EY26" s="703">
        <f t="shared" si="106"/>
        <v>0</v>
      </c>
      <c r="EZ26" s="724"/>
      <c r="FB26" s="698"/>
      <c r="FC26" s="702">
        <v>16</v>
      </c>
      <c r="FD26" s="703" t="e">
        <f t="shared" si="129"/>
        <v>#DIV/0!</v>
      </c>
      <c r="FE26" s="703" t="e">
        <f t="shared" si="130"/>
        <v>#DIV/0!</v>
      </c>
      <c r="FF26" s="703" t="e">
        <f t="shared" si="131"/>
        <v>#DIV/0!</v>
      </c>
      <c r="FG26" s="703" t="e">
        <f t="shared" si="132"/>
        <v>#DIV/0!</v>
      </c>
      <c r="FH26" s="703" t="e">
        <f t="shared" si="133"/>
        <v>#DIV/0!</v>
      </c>
      <c r="FI26" s="703" t="e">
        <f t="shared" si="134"/>
        <v>#DIV/0!</v>
      </c>
      <c r="FJ26" s="703" t="e">
        <f t="shared" si="135"/>
        <v>#DIV/0!</v>
      </c>
      <c r="FK26" s="703" t="e">
        <f t="shared" si="136"/>
        <v>#DIV/0!</v>
      </c>
      <c r="FL26" s="703" t="e">
        <f t="shared" si="137"/>
        <v>#DIV/0!</v>
      </c>
      <c r="FM26" s="703" t="e">
        <f t="shared" si="138"/>
        <v>#DIV/0!</v>
      </c>
      <c r="FN26" s="703" t="e">
        <f t="shared" si="139"/>
        <v>#DIV/0!</v>
      </c>
      <c r="FO26" s="703" t="e">
        <f t="shared" si="140"/>
        <v>#DIV/0!</v>
      </c>
      <c r="FP26" s="703" t="e">
        <f t="shared" si="141"/>
        <v>#DIV/0!</v>
      </c>
      <c r="FQ26" s="703" t="e">
        <f t="shared" si="142"/>
        <v>#DIV/0!</v>
      </c>
      <c r="FR26" s="703" t="e">
        <f t="shared" si="143"/>
        <v>#DIV/0!</v>
      </c>
      <c r="FS26" s="703" t="e">
        <f t="shared" si="144"/>
        <v>#DIV/0!</v>
      </c>
      <c r="FT26" s="703" t="e">
        <f t="shared" si="145"/>
        <v>#DIV/0!</v>
      </c>
      <c r="FU26" s="703" t="e">
        <f t="shared" si="146"/>
        <v>#DIV/0!</v>
      </c>
      <c r="FV26" s="703" t="e">
        <f t="shared" si="147"/>
        <v>#DIV/0!</v>
      </c>
      <c r="FW26" s="703" t="e">
        <f t="shared" si="148"/>
        <v>#DIV/0!</v>
      </c>
      <c r="FX26" s="703" t="e">
        <f t="shared" si="149"/>
        <v>#DIV/0!</v>
      </c>
      <c r="FY26" s="703" t="e">
        <f t="shared" si="150"/>
        <v>#DIV/0!</v>
      </c>
      <c r="FZ26" s="703" t="e">
        <f t="shared" si="151"/>
        <v>#DIV/0!</v>
      </c>
      <c r="GA26" s="703" t="e">
        <f t="shared" si="152"/>
        <v>#DIV/0!</v>
      </c>
      <c r="GB26" s="703" t="e">
        <f t="shared" si="153"/>
        <v>#DIV/0!</v>
      </c>
      <c r="GC26" s="703" t="e">
        <f t="shared" si="154"/>
        <v>#DIV/0!</v>
      </c>
      <c r="GD26" s="703" t="e">
        <f t="shared" si="155"/>
        <v>#DIV/0!</v>
      </c>
      <c r="GE26" s="703" t="e">
        <f t="shared" si="156"/>
        <v>#DIV/0!</v>
      </c>
      <c r="GF26" s="703" t="e">
        <f t="shared" si="157"/>
        <v>#DIV/0!</v>
      </c>
      <c r="GG26" s="703" t="e">
        <f t="shared" si="158"/>
        <v>#DIV/0!</v>
      </c>
      <c r="GH26" s="703" t="e">
        <f t="shared" si="159"/>
        <v>#DIV/0!</v>
      </c>
      <c r="GI26" s="724"/>
    </row>
    <row r="27" spans="2:191" ht="15.75" x14ac:dyDescent="0.25">
      <c r="B27" s="398"/>
      <c r="C27" s="501">
        <v>17</v>
      </c>
      <c r="D27" s="469">
        <f t="shared" si="108"/>
        <v>0</v>
      </c>
      <c r="E27" s="469">
        <f t="shared" si="109"/>
        <v>0</v>
      </c>
      <c r="F27" s="469">
        <f t="shared" si="110"/>
        <v>0</v>
      </c>
      <c r="G27" s="469">
        <f t="shared" si="111"/>
        <v>0</v>
      </c>
      <c r="H27" s="469">
        <f t="shared" si="112"/>
        <v>0</v>
      </c>
      <c r="I27" s="469">
        <f t="shared" si="113"/>
        <v>0</v>
      </c>
      <c r="J27" s="469">
        <f t="shared" si="114"/>
        <v>0</v>
      </c>
      <c r="K27" s="469">
        <f t="shared" si="115"/>
        <v>0</v>
      </c>
      <c r="L27" s="469">
        <f t="shared" si="116"/>
        <v>0</v>
      </c>
      <c r="M27" s="469">
        <f t="shared" si="117"/>
        <v>0</v>
      </c>
      <c r="N27" s="469">
        <f t="shared" si="118"/>
        <v>0</v>
      </c>
      <c r="O27" s="469">
        <f t="shared" si="119"/>
        <v>0</v>
      </c>
      <c r="P27" s="499"/>
      <c r="Q27" s="395"/>
      <c r="R27" s="290"/>
      <c r="W27" s="398"/>
      <c r="X27" s="401">
        <v>17</v>
      </c>
      <c r="Y27" s="475"/>
      <c r="Z27" s="475"/>
      <c r="AA27" s="475"/>
      <c r="AB27" s="475"/>
      <c r="AC27" s="475"/>
      <c r="AD27" s="475"/>
      <c r="AE27" s="475"/>
      <c r="AF27" s="475"/>
      <c r="AG27" s="475"/>
      <c r="AH27" s="475"/>
      <c r="AI27" s="475"/>
      <c r="AJ27" s="475"/>
      <c r="AK27" s="475"/>
      <c r="AL27" s="475"/>
      <c r="AM27" s="475"/>
      <c r="AN27" s="475"/>
      <c r="AO27" s="475"/>
      <c r="AP27" s="475"/>
      <c r="AQ27" s="475"/>
      <c r="AR27" s="475"/>
      <c r="AS27" s="475"/>
      <c r="AT27" s="475"/>
      <c r="AU27" s="475"/>
      <c r="AV27" s="475"/>
      <c r="AW27" s="475"/>
      <c r="AX27" s="475"/>
      <c r="AY27" s="475"/>
      <c r="AZ27" s="475"/>
      <c r="BA27" s="475"/>
      <c r="BB27" s="475"/>
      <c r="BC27" s="475"/>
      <c r="BD27" s="857">
        <f t="shared" si="120"/>
        <v>0</v>
      </c>
      <c r="BE27" s="858">
        <f t="shared" si="75"/>
        <v>0</v>
      </c>
      <c r="BF27" s="436">
        <f t="shared" si="160"/>
        <v>0</v>
      </c>
      <c r="BG27" s="436">
        <f t="shared" si="161"/>
        <v>0</v>
      </c>
      <c r="BH27" s="439">
        <f t="shared" si="162"/>
        <v>0</v>
      </c>
      <c r="BI27" s="449">
        <f t="shared" si="163"/>
        <v>0</v>
      </c>
      <c r="BM27" s="398"/>
      <c r="BN27" s="401">
        <v>17</v>
      </c>
      <c r="BO27" s="475"/>
      <c r="BP27" s="475"/>
      <c r="BQ27" s="475"/>
      <c r="BR27" s="475"/>
      <c r="BS27" s="475"/>
      <c r="BT27" s="475"/>
      <c r="BU27" s="475"/>
      <c r="BV27" s="475"/>
      <c r="BW27" s="475"/>
      <c r="BX27" s="475"/>
      <c r="BY27" s="475"/>
      <c r="BZ27" s="475"/>
      <c r="CA27" s="475"/>
      <c r="CB27" s="475"/>
      <c r="CC27" s="475"/>
      <c r="CD27" s="475"/>
      <c r="CE27" s="475"/>
      <c r="CF27" s="475"/>
      <c r="CG27" s="475"/>
      <c r="CH27" s="475"/>
      <c r="CI27" s="475"/>
      <c r="CJ27" s="475"/>
      <c r="CK27" s="475"/>
      <c r="CL27" s="475"/>
      <c r="CM27" s="475"/>
      <c r="CN27" s="475"/>
      <c r="CO27" s="475"/>
      <c r="CP27" s="475"/>
      <c r="CQ27" s="475"/>
      <c r="CR27" s="475"/>
      <c r="CS27" s="475"/>
      <c r="CT27" s="857">
        <f t="shared" si="123"/>
        <v>0</v>
      </c>
      <c r="CU27" s="858">
        <f t="shared" si="124"/>
        <v>0</v>
      </c>
      <c r="CV27" s="436">
        <f t="shared" si="164"/>
        <v>0</v>
      </c>
      <c r="CW27" s="436">
        <f t="shared" si="165"/>
        <v>0</v>
      </c>
      <c r="CX27" s="439">
        <f t="shared" si="126"/>
        <v>0</v>
      </c>
      <c r="CY27" s="449">
        <f t="shared" si="127"/>
        <v>0</v>
      </c>
      <c r="DS27" s="698"/>
      <c r="DT27" s="702">
        <v>17</v>
      </c>
      <c r="DU27" s="703">
        <f t="shared" si="128"/>
        <v>0</v>
      </c>
      <c r="DV27" s="703">
        <f t="shared" si="77"/>
        <v>0</v>
      </c>
      <c r="DW27" s="703">
        <f t="shared" si="78"/>
        <v>0</v>
      </c>
      <c r="DX27" s="703">
        <f t="shared" si="79"/>
        <v>0</v>
      </c>
      <c r="DY27" s="703">
        <f t="shared" si="80"/>
        <v>0</v>
      </c>
      <c r="DZ27" s="703">
        <f t="shared" si="81"/>
        <v>0</v>
      </c>
      <c r="EA27" s="703">
        <f t="shared" si="82"/>
        <v>0</v>
      </c>
      <c r="EB27" s="703">
        <f t="shared" si="83"/>
        <v>0</v>
      </c>
      <c r="EC27" s="703">
        <f t="shared" si="84"/>
        <v>0</v>
      </c>
      <c r="ED27" s="703">
        <f t="shared" si="85"/>
        <v>0</v>
      </c>
      <c r="EE27" s="703">
        <f t="shared" si="86"/>
        <v>0</v>
      </c>
      <c r="EF27" s="703">
        <f t="shared" si="87"/>
        <v>0</v>
      </c>
      <c r="EG27" s="703">
        <f t="shared" si="88"/>
        <v>0</v>
      </c>
      <c r="EH27" s="703">
        <f t="shared" si="89"/>
        <v>0</v>
      </c>
      <c r="EI27" s="703">
        <f t="shared" si="90"/>
        <v>0</v>
      </c>
      <c r="EJ27" s="703">
        <f t="shared" si="91"/>
        <v>0</v>
      </c>
      <c r="EK27" s="703">
        <f t="shared" si="92"/>
        <v>0</v>
      </c>
      <c r="EL27" s="703">
        <f t="shared" si="93"/>
        <v>0</v>
      </c>
      <c r="EM27" s="703">
        <f t="shared" si="94"/>
        <v>0</v>
      </c>
      <c r="EN27" s="703">
        <f t="shared" si="95"/>
        <v>0</v>
      </c>
      <c r="EO27" s="703">
        <f t="shared" si="96"/>
        <v>0</v>
      </c>
      <c r="EP27" s="703">
        <f t="shared" si="97"/>
        <v>0</v>
      </c>
      <c r="EQ27" s="703">
        <f t="shared" si="98"/>
        <v>0</v>
      </c>
      <c r="ER27" s="703">
        <f t="shared" si="99"/>
        <v>0</v>
      </c>
      <c r="ES27" s="703">
        <f t="shared" si="100"/>
        <v>0</v>
      </c>
      <c r="ET27" s="703">
        <f t="shared" si="101"/>
        <v>0</v>
      </c>
      <c r="EU27" s="703">
        <f t="shared" si="102"/>
        <v>0</v>
      </c>
      <c r="EV27" s="703">
        <f t="shared" si="103"/>
        <v>0</v>
      </c>
      <c r="EW27" s="703">
        <f t="shared" si="104"/>
        <v>0</v>
      </c>
      <c r="EX27" s="703">
        <f t="shared" si="105"/>
        <v>0</v>
      </c>
      <c r="EY27" s="703">
        <f t="shared" si="106"/>
        <v>0</v>
      </c>
      <c r="EZ27" s="724"/>
      <c r="FB27" s="698"/>
      <c r="FC27" s="702">
        <v>17</v>
      </c>
      <c r="FD27" s="703" t="e">
        <f t="shared" si="129"/>
        <v>#DIV/0!</v>
      </c>
      <c r="FE27" s="703" t="e">
        <f t="shared" si="130"/>
        <v>#DIV/0!</v>
      </c>
      <c r="FF27" s="703" t="e">
        <f t="shared" si="131"/>
        <v>#DIV/0!</v>
      </c>
      <c r="FG27" s="703" t="e">
        <f t="shared" si="132"/>
        <v>#DIV/0!</v>
      </c>
      <c r="FH27" s="703" t="e">
        <f t="shared" si="133"/>
        <v>#DIV/0!</v>
      </c>
      <c r="FI27" s="703" t="e">
        <f t="shared" si="134"/>
        <v>#DIV/0!</v>
      </c>
      <c r="FJ27" s="703" t="e">
        <f t="shared" si="135"/>
        <v>#DIV/0!</v>
      </c>
      <c r="FK27" s="703" t="e">
        <f t="shared" si="136"/>
        <v>#DIV/0!</v>
      </c>
      <c r="FL27" s="703" t="e">
        <f t="shared" si="137"/>
        <v>#DIV/0!</v>
      </c>
      <c r="FM27" s="703" t="e">
        <f t="shared" si="138"/>
        <v>#DIV/0!</v>
      </c>
      <c r="FN27" s="703" t="e">
        <f t="shared" si="139"/>
        <v>#DIV/0!</v>
      </c>
      <c r="FO27" s="703" t="e">
        <f t="shared" si="140"/>
        <v>#DIV/0!</v>
      </c>
      <c r="FP27" s="703" t="e">
        <f t="shared" si="141"/>
        <v>#DIV/0!</v>
      </c>
      <c r="FQ27" s="703" t="e">
        <f t="shared" si="142"/>
        <v>#DIV/0!</v>
      </c>
      <c r="FR27" s="703" t="e">
        <f t="shared" si="143"/>
        <v>#DIV/0!</v>
      </c>
      <c r="FS27" s="703" t="e">
        <f t="shared" si="144"/>
        <v>#DIV/0!</v>
      </c>
      <c r="FT27" s="703" t="e">
        <f t="shared" si="145"/>
        <v>#DIV/0!</v>
      </c>
      <c r="FU27" s="703" t="e">
        <f t="shared" si="146"/>
        <v>#DIV/0!</v>
      </c>
      <c r="FV27" s="703" t="e">
        <f t="shared" si="147"/>
        <v>#DIV/0!</v>
      </c>
      <c r="FW27" s="703" t="e">
        <f t="shared" si="148"/>
        <v>#DIV/0!</v>
      </c>
      <c r="FX27" s="703" t="e">
        <f t="shared" si="149"/>
        <v>#DIV/0!</v>
      </c>
      <c r="FY27" s="703" t="e">
        <f t="shared" si="150"/>
        <v>#DIV/0!</v>
      </c>
      <c r="FZ27" s="703" t="e">
        <f t="shared" si="151"/>
        <v>#DIV/0!</v>
      </c>
      <c r="GA27" s="703" t="e">
        <f t="shared" si="152"/>
        <v>#DIV/0!</v>
      </c>
      <c r="GB27" s="703" t="e">
        <f t="shared" si="153"/>
        <v>#DIV/0!</v>
      </c>
      <c r="GC27" s="703" t="e">
        <f t="shared" si="154"/>
        <v>#DIV/0!</v>
      </c>
      <c r="GD27" s="703" t="e">
        <f t="shared" si="155"/>
        <v>#DIV/0!</v>
      </c>
      <c r="GE27" s="703" t="e">
        <f t="shared" si="156"/>
        <v>#DIV/0!</v>
      </c>
      <c r="GF27" s="703" t="e">
        <f t="shared" si="157"/>
        <v>#DIV/0!</v>
      </c>
      <c r="GG27" s="703" t="e">
        <f t="shared" si="158"/>
        <v>#DIV/0!</v>
      </c>
      <c r="GH27" s="703" t="e">
        <f t="shared" si="159"/>
        <v>#DIV/0!</v>
      </c>
      <c r="GI27" s="724"/>
    </row>
    <row r="28" spans="2:191" ht="15.75" x14ac:dyDescent="0.25">
      <c r="B28" s="398"/>
      <c r="C28" s="501">
        <v>18</v>
      </c>
      <c r="D28" s="469">
        <f t="shared" si="108"/>
        <v>0</v>
      </c>
      <c r="E28" s="469">
        <f t="shared" si="109"/>
        <v>0</v>
      </c>
      <c r="F28" s="469">
        <f t="shared" si="110"/>
        <v>0</v>
      </c>
      <c r="G28" s="469">
        <f t="shared" si="111"/>
        <v>0</v>
      </c>
      <c r="H28" s="469">
        <f t="shared" si="112"/>
        <v>0</v>
      </c>
      <c r="I28" s="469">
        <f t="shared" si="113"/>
        <v>0</v>
      </c>
      <c r="J28" s="469">
        <f t="shared" si="114"/>
        <v>0</v>
      </c>
      <c r="K28" s="469">
        <f t="shared" si="115"/>
        <v>0</v>
      </c>
      <c r="L28" s="469">
        <f t="shared" si="116"/>
        <v>0</v>
      </c>
      <c r="M28" s="469">
        <f t="shared" si="117"/>
        <v>0</v>
      </c>
      <c r="N28" s="469">
        <f t="shared" si="118"/>
        <v>0</v>
      </c>
      <c r="O28" s="469">
        <f t="shared" si="119"/>
        <v>0</v>
      </c>
      <c r="P28" s="499"/>
      <c r="Q28" s="395"/>
      <c r="R28" s="290"/>
      <c r="W28" s="398"/>
      <c r="X28" s="401">
        <v>18</v>
      </c>
      <c r="Y28" s="475"/>
      <c r="Z28" s="475"/>
      <c r="AA28" s="475"/>
      <c r="AB28" s="475"/>
      <c r="AC28" s="475"/>
      <c r="AD28" s="475"/>
      <c r="AE28" s="475"/>
      <c r="AF28" s="475"/>
      <c r="AG28" s="475"/>
      <c r="AH28" s="475"/>
      <c r="AI28" s="475"/>
      <c r="AJ28" s="475"/>
      <c r="AK28" s="475"/>
      <c r="AL28" s="475"/>
      <c r="AM28" s="475"/>
      <c r="AN28" s="475"/>
      <c r="AO28" s="475"/>
      <c r="AP28" s="475"/>
      <c r="AQ28" s="475"/>
      <c r="AR28" s="475"/>
      <c r="AS28" s="475"/>
      <c r="AT28" s="475"/>
      <c r="AU28" s="475"/>
      <c r="AV28" s="475"/>
      <c r="AW28" s="475"/>
      <c r="AX28" s="475"/>
      <c r="AY28" s="475"/>
      <c r="AZ28" s="475"/>
      <c r="BA28" s="475"/>
      <c r="BB28" s="475"/>
      <c r="BC28" s="475"/>
      <c r="BD28" s="857">
        <f t="shared" si="120"/>
        <v>0</v>
      </c>
      <c r="BE28" s="858">
        <f t="shared" si="75"/>
        <v>0</v>
      </c>
      <c r="BF28" s="436">
        <f t="shared" si="160"/>
        <v>0</v>
      </c>
      <c r="BG28" s="436">
        <f t="shared" si="161"/>
        <v>0</v>
      </c>
      <c r="BH28" s="439">
        <f t="shared" si="162"/>
        <v>0</v>
      </c>
      <c r="BI28" s="449">
        <f t="shared" si="163"/>
        <v>0</v>
      </c>
      <c r="BM28" s="398"/>
      <c r="BN28" s="401">
        <v>18</v>
      </c>
      <c r="BO28" s="475"/>
      <c r="BP28" s="475"/>
      <c r="BQ28" s="475"/>
      <c r="BR28" s="475"/>
      <c r="BS28" s="475"/>
      <c r="BT28" s="475"/>
      <c r="BU28" s="475"/>
      <c r="BV28" s="475"/>
      <c r="BW28" s="475"/>
      <c r="BX28" s="475"/>
      <c r="BY28" s="475"/>
      <c r="BZ28" s="475"/>
      <c r="CA28" s="475"/>
      <c r="CB28" s="475"/>
      <c r="CC28" s="475"/>
      <c r="CD28" s="475"/>
      <c r="CE28" s="475"/>
      <c r="CF28" s="475"/>
      <c r="CG28" s="475"/>
      <c r="CH28" s="475"/>
      <c r="CI28" s="475"/>
      <c r="CJ28" s="475"/>
      <c r="CK28" s="475"/>
      <c r="CL28" s="475"/>
      <c r="CM28" s="475"/>
      <c r="CN28" s="475"/>
      <c r="CO28" s="475"/>
      <c r="CP28" s="475"/>
      <c r="CQ28" s="475"/>
      <c r="CR28" s="475"/>
      <c r="CS28" s="475"/>
      <c r="CT28" s="857">
        <f t="shared" si="123"/>
        <v>0</v>
      </c>
      <c r="CU28" s="858">
        <f t="shared" si="124"/>
        <v>0</v>
      </c>
      <c r="CV28" s="436">
        <f t="shared" si="164"/>
        <v>0</v>
      </c>
      <c r="CW28" s="436">
        <f t="shared" si="165"/>
        <v>0</v>
      </c>
      <c r="CX28" s="439">
        <f t="shared" si="126"/>
        <v>0</v>
      </c>
      <c r="CY28" s="449">
        <f t="shared" si="127"/>
        <v>0</v>
      </c>
      <c r="DS28" s="698"/>
      <c r="DT28" s="702">
        <v>18</v>
      </c>
      <c r="DU28" s="703">
        <f t="shared" si="128"/>
        <v>0</v>
      </c>
      <c r="DV28" s="703">
        <f t="shared" si="77"/>
        <v>0</v>
      </c>
      <c r="DW28" s="703">
        <f t="shared" si="78"/>
        <v>0</v>
      </c>
      <c r="DX28" s="703">
        <f t="shared" si="79"/>
        <v>0</v>
      </c>
      <c r="DY28" s="703">
        <f t="shared" si="80"/>
        <v>0</v>
      </c>
      <c r="DZ28" s="703">
        <f t="shared" si="81"/>
        <v>0</v>
      </c>
      <c r="EA28" s="703">
        <f t="shared" si="82"/>
        <v>0</v>
      </c>
      <c r="EB28" s="703">
        <f t="shared" si="83"/>
        <v>0</v>
      </c>
      <c r="EC28" s="703">
        <f t="shared" si="84"/>
        <v>0</v>
      </c>
      <c r="ED28" s="703">
        <f t="shared" si="85"/>
        <v>0</v>
      </c>
      <c r="EE28" s="703">
        <f t="shared" si="86"/>
        <v>0</v>
      </c>
      <c r="EF28" s="703">
        <f t="shared" si="87"/>
        <v>0</v>
      </c>
      <c r="EG28" s="703">
        <f t="shared" si="88"/>
        <v>0</v>
      </c>
      <c r="EH28" s="703">
        <f t="shared" si="89"/>
        <v>0</v>
      </c>
      <c r="EI28" s="703">
        <f t="shared" si="90"/>
        <v>0</v>
      </c>
      <c r="EJ28" s="703">
        <f t="shared" si="91"/>
        <v>0</v>
      </c>
      <c r="EK28" s="703">
        <f t="shared" si="92"/>
        <v>0</v>
      </c>
      <c r="EL28" s="703">
        <f t="shared" si="93"/>
        <v>0</v>
      </c>
      <c r="EM28" s="703">
        <f t="shared" si="94"/>
        <v>0</v>
      </c>
      <c r="EN28" s="703">
        <f t="shared" si="95"/>
        <v>0</v>
      </c>
      <c r="EO28" s="703">
        <f t="shared" si="96"/>
        <v>0</v>
      </c>
      <c r="EP28" s="703">
        <f t="shared" si="97"/>
        <v>0</v>
      </c>
      <c r="EQ28" s="703">
        <f t="shared" si="98"/>
        <v>0</v>
      </c>
      <c r="ER28" s="703">
        <f t="shared" si="99"/>
        <v>0</v>
      </c>
      <c r="ES28" s="703">
        <f t="shared" si="100"/>
        <v>0</v>
      </c>
      <c r="ET28" s="703">
        <f t="shared" si="101"/>
        <v>0</v>
      </c>
      <c r="EU28" s="703">
        <f t="shared" si="102"/>
        <v>0</v>
      </c>
      <c r="EV28" s="703">
        <f t="shared" si="103"/>
        <v>0</v>
      </c>
      <c r="EW28" s="703">
        <f t="shared" si="104"/>
        <v>0</v>
      </c>
      <c r="EX28" s="703">
        <f t="shared" si="105"/>
        <v>0</v>
      </c>
      <c r="EY28" s="703">
        <f t="shared" si="106"/>
        <v>0</v>
      </c>
      <c r="EZ28" s="724"/>
      <c r="FB28" s="698"/>
      <c r="FC28" s="702">
        <v>18</v>
      </c>
      <c r="FD28" s="703" t="e">
        <f t="shared" si="129"/>
        <v>#DIV/0!</v>
      </c>
      <c r="FE28" s="703" t="e">
        <f t="shared" si="130"/>
        <v>#DIV/0!</v>
      </c>
      <c r="FF28" s="703" t="e">
        <f t="shared" si="131"/>
        <v>#DIV/0!</v>
      </c>
      <c r="FG28" s="703" t="e">
        <f t="shared" si="132"/>
        <v>#DIV/0!</v>
      </c>
      <c r="FH28" s="703" t="e">
        <f t="shared" si="133"/>
        <v>#DIV/0!</v>
      </c>
      <c r="FI28" s="703" t="e">
        <f t="shared" si="134"/>
        <v>#DIV/0!</v>
      </c>
      <c r="FJ28" s="703" t="e">
        <f t="shared" si="135"/>
        <v>#DIV/0!</v>
      </c>
      <c r="FK28" s="703" t="e">
        <f t="shared" si="136"/>
        <v>#DIV/0!</v>
      </c>
      <c r="FL28" s="703" t="e">
        <f t="shared" si="137"/>
        <v>#DIV/0!</v>
      </c>
      <c r="FM28" s="703" t="e">
        <f t="shared" si="138"/>
        <v>#DIV/0!</v>
      </c>
      <c r="FN28" s="703" t="e">
        <f t="shared" si="139"/>
        <v>#DIV/0!</v>
      </c>
      <c r="FO28" s="703" t="e">
        <f t="shared" si="140"/>
        <v>#DIV/0!</v>
      </c>
      <c r="FP28" s="703" t="e">
        <f t="shared" si="141"/>
        <v>#DIV/0!</v>
      </c>
      <c r="FQ28" s="703" t="e">
        <f t="shared" si="142"/>
        <v>#DIV/0!</v>
      </c>
      <c r="FR28" s="703" t="e">
        <f t="shared" si="143"/>
        <v>#DIV/0!</v>
      </c>
      <c r="FS28" s="703" t="e">
        <f t="shared" si="144"/>
        <v>#DIV/0!</v>
      </c>
      <c r="FT28" s="703" t="e">
        <f t="shared" si="145"/>
        <v>#DIV/0!</v>
      </c>
      <c r="FU28" s="703" t="e">
        <f t="shared" si="146"/>
        <v>#DIV/0!</v>
      </c>
      <c r="FV28" s="703" t="e">
        <f t="shared" si="147"/>
        <v>#DIV/0!</v>
      </c>
      <c r="FW28" s="703" t="e">
        <f t="shared" si="148"/>
        <v>#DIV/0!</v>
      </c>
      <c r="FX28" s="703" t="e">
        <f t="shared" si="149"/>
        <v>#DIV/0!</v>
      </c>
      <c r="FY28" s="703" t="e">
        <f t="shared" si="150"/>
        <v>#DIV/0!</v>
      </c>
      <c r="FZ28" s="703" t="e">
        <f t="shared" si="151"/>
        <v>#DIV/0!</v>
      </c>
      <c r="GA28" s="703" t="e">
        <f t="shared" si="152"/>
        <v>#DIV/0!</v>
      </c>
      <c r="GB28" s="703" t="e">
        <f t="shared" si="153"/>
        <v>#DIV/0!</v>
      </c>
      <c r="GC28" s="703" t="e">
        <f t="shared" si="154"/>
        <v>#DIV/0!</v>
      </c>
      <c r="GD28" s="703" t="e">
        <f t="shared" si="155"/>
        <v>#DIV/0!</v>
      </c>
      <c r="GE28" s="703" t="e">
        <f t="shared" si="156"/>
        <v>#DIV/0!</v>
      </c>
      <c r="GF28" s="703" t="e">
        <f t="shared" si="157"/>
        <v>#DIV/0!</v>
      </c>
      <c r="GG28" s="703" t="e">
        <f t="shared" si="158"/>
        <v>#DIV/0!</v>
      </c>
      <c r="GH28" s="703" t="e">
        <f t="shared" si="159"/>
        <v>#DIV/0!</v>
      </c>
      <c r="GI28" s="724"/>
    </row>
    <row r="29" spans="2:191" ht="15.75" x14ac:dyDescent="0.25">
      <c r="B29" s="398"/>
      <c r="C29" s="501">
        <v>19</v>
      </c>
      <c r="D29" s="469">
        <f t="shared" si="108"/>
        <v>0</v>
      </c>
      <c r="E29" s="469">
        <f t="shared" si="109"/>
        <v>0</v>
      </c>
      <c r="F29" s="469">
        <f t="shared" si="110"/>
        <v>0</v>
      </c>
      <c r="G29" s="469">
        <f t="shared" si="111"/>
        <v>0</v>
      </c>
      <c r="H29" s="469">
        <f t="shared" si="112"/>
        <v>0</v>
      </c>
      <c r="I29" s="469">
        <f t="shared" si="113"/>
        <v>0</v>
      </c>
      <c r="J29" s="469">
        <f t="shared" si="114"/>
        <v>0</v>
      </c>
      <c r="K29" s="469">
        <f t="shared" si="115"/>
        <v>0</v>
      </c>
      <c r="L29" s="469">
        <f t="shared" si="116"/>
        <v>0</v>
      </c>
      <c r="M29" s="469">
        <f t="shared" si="117"/>
        <v>0</v>
      </c>
      <c r="N29" s="469">
        <f t="shared" si="118"/>
        <v>0</v>
      </c>
      <c r="O29" s="469">
        <f t="shared" si="119"/>
        <v>0</v>
      </c>
      <c r="P29" s="499"/>
      <c r="Q29" s="395"/>
      <c r="R29" s="290"/>
      <c r="W29" s="398"/>
      <c r="X29" s="401">
        <v>19</v>
      </c>
      <c r="Y29" s="475"/>
      <c r="Z29" s="475"/>
      <c r="AA29" s="475"/>
      <c r="AB29" s="475"/>
      <c r="AC29" s="475"/>
      <c r="AD29" s="475"/>
      <c r="AE29" s="475"/>
      <c r="AF29" s="475"/>
      <c r="AG29" s="475"/>
      <c r="AH29" s="475"/>
      <c r="AI29" s="475"/>
      <c r="AJ29" s="475"/>
      <c r="AK29" s="475"/>
      <c r="AL29" s="475"/>
      <c r="AM29" s="475"/>
      <c r="AN29" s="475"/>
      <c r="AO29" s="475"/>
      <c r="AP29" s="475"/>
      <c r="AQ29" s="475"/>
      <c r="AR29" s="475"/>
      <c r="AS29" s="475"/>
      <c r="AT29" s="475"/>
      <c r="AU29" s="475"/>
      <c r="AV29" s="475"/>
      <c r="AW29" s="475"/>
      <c r="AX29" s="475"/>
      <c r="AY29" s="475"/>
      <c r="AZ29" s="475"/>
      <c r="BA29" s="475"/>
      <c r="BB29" s="475"/>
      <c r="BC29" s="475"/>
      <c r="BD29" s="857">
        <f t="shared" si="120"/>
        <v>0</v>
      </c>
      <c r="BE29" s="858">
        <f t="shared" si="75"/>
        <v>0</v>
      </c>
      <c r="BF29" s="436">
        <f t="shared" si="160"/>
        <v>0</v>
      </c>
      <c r="BG29" s="436">
        <f t="shared" si="161"/>
        <v>0</v>
      </c>
      <c r="BH29" s="439">
        <f t="shared" si="162"/>
        <v>0</v>
      </c>
      <c r="BI29" s="449">
        <f t="shared" si="163"/>
        <v>0</v>
      </c>
      <c r="BM29" s="398"/>
      <c r="BN29" s="401">
        <v>19</v>
      </c>
      <c r="BO29" s="475"/>
      <c r="BP29" s="475"/>
      <c r="BQ29" s="475"/>
      <c r="BR29" s="475"/>
      <c r="BS29" s="475"/>
      <c r="BT29" s="475"/>
      <c r="BU29" s="475"/>
      <c r="BV29" s="475"/>
      <c r="BW29" s="475"/>
      <c r="BX29" s="475"/>
      <c r="BY29" s="475"/>
      <c r="BZ29" s="475"/>
      <c r="CA29" s="475"/>
      <c r="CB29" s="475"/>
      <c r="CC29" s="475"/>
      <c r="CD29" s="475"/>
      <c r="CE29" s="475"/>
      <c r="CF29" s="475"/>
      <c r="CG29" s="475"/>
      <c r="CH29" s="475"/>
      <c r="CI29" s="475"/>
      <c r="CJ29" s="475"/>
      <c r="CK29" s="475"/>
      <c r="CL29" s="475"/>
      <c r="CM29" s="475"/>
      <c r="CN29" s="475"/>
      <c r="CO29" s="475"/>
      <c r="CP29" s="475"/>
      <c r="CQ29" s="475"/>
      <c r="CR29" s="475"/>
      <c r="CS29" s="475"/>
      <c r="CT29" s="857">
        <f t="shared" si="123"/>
        <v>0</v>
      </c>
      <c r="CU29" s="858">
        <f t="shared" si="124"/>
        <v>0</v>
      </c>
      <c r="CV29" s="436">
        <f t="shared" si="164"/>
        <v>0</v>
      </c>
      <c r="CW29" s="436">
        <f t="shared" si="165"/>
        <v>0</v>
      </c>
      <c r="CX29" s="439">
        <f t="shared" si="126"/>
        <v>0</v>
      </c>
      <c r="CY29" s="449">
        <f t="shared" si="127"/>
        <v>0</v>
      </c>
      <c r="DS29" s="698"/>
      <c r="DT29" s="702">
        <v>19</v>
      </c>
      <c r="DU29" s="703">
        <f t="shared" si="128"/>
        <v>0</v>
      </c>
      <c r="DV29" s="703">
        <f t="shared" si="77"/>
        <v>0</v>
      </c>
      <c r="DW29" s="703">
        <f t="shared" si="78"/>
        <v>0</v>
      </c>
      <c r="DX29" s="703">
        <f t="shared" si="79"/>
        <v>0</v>
      </c>
      <c r="DY29" s="703">
        <f t="shared" si="80"/>
        <v>0</v>
      </c>
      <c r="DZ29" s="703">
        <f t="shared" si="81"/>
        <v>0</v>
      </c>
      <c r="EA29" s="703">
        <f t="shared" si="82"/>
        <v>0</v>
      </c>
      <c r="EB29" s="703">
        <f t="shared" si="83"/>
        <v>0</v>
      </c>
      <c r="EC29" s="703">
        <f t="shared" si="84"/>
        <v>0</v>
      </c>
      <c r="ED29" s="703">
        <f t="shared" si="85"/>
        <v>0</v>
      </c>
      <c r="EE29" s="703">
        <f t="shared" si="86"/>
        <v>0</v>
      </c>
      <c r="EF29" s="703">
        <f t="shared" si="87"/>
        <v>0</v>
      </c>
      <c r="EG29" s="703">
        <f t="shared" si="88"/>
        <v>0</v>
      </c>
      <c r="EH29" s="703">
        <f t="shared" si="89"/>
        <v>0</v>
      </c>
      <c r="EI29" s="703">
        <f t="shared" si="90"/>
        <v>0</v>
      </c>
      <c r="EJ29" s="703">
        <f t="shared" si="91"/>
        <v>0</v>
      </c>
      <c r="EK29" s="703">
        <f t="shared" si="92"/>
        <v>0</v>
      </c>
      <c r="EL29" s="703">
        <f t="shared" si="93"/>
        <v>0</v>
      </c>
      <c r="EM29" s="703">
        <f t="shared" si="94"/>
        <v>0</v>
      </c>
      <c r="EN29" s="703">
        <f t="shared" si="95"/>
        <v>0</v>
      </c>
      <c r="EO29" s="703">
        <f t="shared" si="96"/>
        <v>0</v>
      </c>
      <c r="EP29" s="703">
        <f t="shared" si="97"/>
        <v>0</v>
      </c>
      <c r="EQ29" s="703">
        <f t="shared" si="98"/>
        <v>0</v>
      </c>
      <c r="ER29" s="703">
        <f t="shared" si="99"/>
        <v>0</v>
      </c>
      <c r="ES29" s="703">
        <f t="shared" si="100"/>
        <v>0</v>
      </c>
      <c r="ET29" s="703">
        <f t="shared" si="101"/>
        <v>0</v>
      </c>
      <c r="EU29" s="703">
        <f t="shared" si="102"/>
        <v>0</v>
      </c>
      <c r="EV29" s="703">
        <f t="shared" si="103"/>
        <v>0</v>
      </c>
      <c r="EW29" s="703">
        <f t="shared" si="104"/>
        <v>0</v>
      </c>
      <c r="EX29" s="703">
        <f t="shared" si="105"/>
        <v>0</v>
      </c>
      <c r="EY29" s="703">
        <f t="shared" si="106"/>
        <v>0</v>
      </c>
      <c r="EZ29" s="724"/>
      <c r="FB29" s="698"/>
      <c r="FC29" s="702">
        <v>19</v>
      </c>
      <c r="FD29" s="703" t="e">
        <f t="shared" si="129"/>
        <v>#DIV/0!</v>
      </c>
      <c r="FE29" s="703" t="e">
        <f t="shared" si="130"/>
        <v>#DIV/0!</v>
      </c>
      <c r="FF29" s="703" t="e">
        <f t="shared" si="131"/>
        <v>#DIV/0!</v>
      </c>
      <c r="FG29" s="703" t="e">
        <f t="shared" si="132"/>
        <v>#DIV/0!</v>
      </c>
      <c r="FH29" s="703" t="e">
        <f t="shared" si="133"/>
        <v>#DIV/0!</v>
      </c>
      <c r="FI29" s="703" t="e">
        <f t="shared" si="134"/>
        <v>#DIV/0!</v>
      </c>
      <c r="FJ29" s="703" t="e">
        <f t="shared" si="135"/>
        <v>#DIV/0!</v>
      </c>
      <c r="FK29" s="703" t="e">
        <f t="shared" si="136"/>
        <v>#DIV/0!</v>
      </c>
      <c r="FL29" s="703" t="e">
        <f t="shared" si="137"/>
        <v>#DIV/0!</v>
      </c>
      <c r="FM29" s="703" t="e">
        <f t="shared" si="138"/>
        <v>#DIV/0!</v>
      </c>
      <c r="FN29" s="703" t="e">
        <f t="shared" si="139"/>
        <v>#DIV/0!</v>
      </c>
      <c r="FO29" s="703" t="e">
        <f t="shared" si="140"/>
        <v>#DIV/0!</v>
      </c>
      <c r="FP29" s="703" t="e">
        <f t="shared" si="141"/>
        <v>#DIV/0!</v>
      </c>
      <c r="FQ29" s="703" t="e">
        <f t="shared" si="142"/>
        <v>#DIV/0!</v>
      </c>
      <c r="FR29" s="703" t="e">
        <f t="shared" si="143"/>
        <v>#DIV/0!</v>
      </c>
      <c r="FS29" s="703" t="e">
        <f t="shared" si="144"/>
        <v>#DIV/0!</v>
      </c>
      <c r="FT29" s="703" t="e">
        <f t="shared" si="145"/>
        <v>#DIV/0!</v>
      </c>
      <c r="FU29" s="703" t="e">
        <f t="shared" si="146"/>
        <v>#DIV/0!</v>
      </c>
      <c r="FV29" s="703" t="e">
        <f t="shared" si="147"/>
        <v>#DIV/0!</v>
      </c>
      <c r="FW29" s="703" t="e">
        <f t="shared" si="148"/>
        <v>#DIV/0!</v>
      </c>
      <c r="FX29" s="703" t="e">
        <f t="shared" si="149"/>
        <v>#DIV/0!</v>
      </c>
      <c r="FY29" s="703" t="e">
        <f t="shared" si="150"/>
        <v>#DIV/0!</v>
      </c>
      <c r="FZ29" s="703" t="e">
        <f t="shared" si="151"/>
        <v>#DIV/0!</v>
      </c>
      <c r="GA29" s="703" t="e">
        <f t="shared" si="152"/>
        <v>#DIV/0!</v>
      </c>
      <c r="GB29" s="703" t="e">
        <f t="shared" si="153"/>
        <v>#DIV/0!</v>
      </c>
      <c r="GC29" s="703" t="e">
        <f t="shared" si="154"/>
        <v>#DIV/0!</v>
      </c>
      <c r="GD29" s="703" t="e">
        <f t="shared" si="155"/>
        <v>#DIV/0!</v>
      </c>
      <c r="GE29" s="703" t="e">
        <f t="shared" si="156"/>
        <v>#DIV/0!</v>
      </c>
      <c r="GF29" s="703" t="e">
        <f t="shared" si="157"/>
        <v>#DIV/0!</v>
      </c>
      <c r="GG29" s="703" t="e">
        <f t="shared" si="158"/>
        <v>#DIV/0!</v>
      </c>
      <c r="GH29" s="703" t="e">
        <f t="shared" si="159"/>
        <v>#DIV/0!</v>
      </c>
      <c r="GI29" s="724"/>
    </row>
    <row r="30" spans="2:191" ht="15.75" x14ac:dyDescent="0.25">
      <c r="B30" s="398"/>
      <c r="C30" s="501">
        <v>20</v>
      </c>
      <c r="D30" s="469">
        <f t="shared" si="108"/>
        <v>0</v>
      </c>
      <c r="E30" s="469">
        <f t="shared" si="109"/>
        <v>0</v>
      </c>
      <c r="F30" s="469">
        <f t="shared" si="110"/>
        <v>0</v>
      </c>
      <c r="G30" s="469">
        <f t="shared" si="111"/>
        <v>0</v>
      </c>
      <c r="H30" s="469">
        <f t="shared" si="112"/>
        <v>0</v>
      </c>
      <c r="I30" s="469">
        <f t="shared" si="113"/>
        <v>0</v>
      </c>
      <c r="J30" s="469">
        <f t="shared" si="114"/>
        <v>0</v>
      </c>
      <c r="K30" s="469">
        <f t="shared" si="115"/>
        <v>0</v>
      </c>
      <c r="L30" s="469">
        <f t="shared" si="116"/>
        <v>0</v>
      </c>
      <c r="M30" s="469">
        <f t="shared" si="117"/>
        <v>0</v>
      </c>
      <c r="N30" s="469">
        <f t="shared" si="118"/>
        <v>0</v>
      </c>
      <c r="O30" s="469">
        <f t="shared" si="119"/>
        <v>0</v>
      </c>
      <c r="P30" s="499"/>
      <c r="Q30" s="395"/>
      <c r="R30" s="290"/>
      <c r="W30" s="398"/>
      <c r="X30" s="401">
        <v>20</v>
      </c>
      <c r="Y30" s="475"/>
      <c r="Z30" s="475"/>
      <c r="AA30" s="475"/>
      <c r="AB30" s="475"/>
      <c r="AC30" s="475"/>
      <c r="AD30" s="475"/>
      <c r="AE30" s="475"/>
      <c r="AF30" s="475"/>
      <c r="AG30" s="475"/>
      <c r="AH30" s="475"/>
      <c r="AI30" s="475"/>
      <c r="AJ30" s="475"/>
      <c r="AK30" s="475"/>
      <c r="AL30" s="475"/>
      <c r="AM30" s="475"/>
      <c r="AN30" s="475"/>
      <c r="AO30" s="475"/>
      <c r="AP30" s="475"/>
      <c r="AQ30" s="475"/>
      <c r="AR30" s="475"/>
      <c r="AS30" s="475"/>
      <c r="AT30" s="475"/>
      <c r="AU30" s="475"/>
      <c r="AV30" s="475"/>
      <c r="AW30" s="475"/>
      <c r="AX30" s="475"/>
      <c r="AY30" s="475"/>
      <c r="AZ30" s="475"/>
      <c r="BA30" s="475"/>
      <c r="BB30" s="475"/>
      <c r="BC30" s="475"/>
      <c r="BD30" s="857">
        <f t="shared" si="120"/>
        <v>0</v>
      </c>
      <c r="BE30" s="858">
        <f t="shared" si="75"/>
        <v>0</v>
      </c>
      <c r="BF30" s="436">
        <f t="shared" si="160"/>
        <v>0</v>
      </c>
      <c r="BG30" s="436">
        <f t="shared" si="161"/>
        <v>0</v>
      </c>
      <c r="BH30" s="439">
        <f t="shared" si="162"/>
        <v>0</v>
      </c>
      <c r="BI30" s="449">
        <f t="shared" si="163"/>
        <v>0</v>
      </c>
      <c r="BM30" s="398"/>
      <c r="BN30" s="401">
        <v>20</v>
      </c>
      <c r="BO30" s="475"/>
      <c r="BP30" s="475"/>
      <c r="BQ30" s="475"/>
      <c r="BR30" s="475"/>
      <c r="BS30" s="475"/>
      <c r="BT30" s="475"/>
      <c r="BU30" s="475"/>
      <c r="BV30" s="475"/>
      <c r="BW30" s="475"/>
      <c r="BX30" s="475"/>
      <c r="BY30" s="475"/>
      <c r="BZ30" s="475"/>
      <c r="CA30" s="475"/>
      <c r="CB30" s="475"/>
      <c r="CC30" s="475"/>
      <c r="CD30" s="475"/>
      <c r="CE30" s="475"/>
      <c r="CF30" s="475"/>
      <c r="CG30" s="475"/>
      <c r="CH30" s="475"/>
      <c r="CI30" s="475"/>
      <c r="CJ30" s="475"/>
      <c r="CK30" s="475"/>
      <c r="CL30" s="475"/>
      <c r="CM30" s="475"/>
      <c r="CN30" s="475"/>
      <c r="CO30" s="475"/>
      <c r="CP30" s="475"/>
      <c r="CQ30" s="475"/>
      <c r="CR30" s="475"/>
      <c r="CS30" s="475"/>
      <c r="CT30" s="857">
        <f t="shared" si="123"/>
        <v>0</v>
      </c>
      <c r="CU30" s="858">
        <f t="shared" si="124"/>
        <v>0</v>
      </c>
      <c r="CV30" s="436">
        <f t="shared" si="164"/>
        <v>0</v>
      </c>
      <c r="CW30" s="436">
        <f t="shared" si="165"/>
        <v>0</v>
      </c>
      <c r="CX30" s="439">
        <f t="shared" si="126"/>
        <v>0</v>
      </c>
      <c r="CY30" s="449">
        <f t="shared" si="127"/>
        <v>0</v>
      </c>
      <c r="DS30" s="698"/>
      <c r="DT30" s="702">
        <v>20</v>
      </c>
      <c r="DU30" s="703">
        <f t="shared" si="128"/>
        <v>0</v>
      </c>
      <c r="DV30" s="703">
        <f t="shared" si="77"/>
        <v>0</v>
      </c>
      <c r="DW30" s="703">
        <f t="shared" si="78"/>
        <v>0</v>
      </c>
      <c r="DX30" s="703">
        <f t="shared" si="79"/>
        <v>0</v>
      </c>
      <c r="DY30" s="703">
        <f t="shared" si="80"/>
        <v>0</v>
      </c>
      <c r="DZ30" s="703">
        <f t="shared" si="81"/>
        <v>0</v>
      </c>
      <c r="EA30" s="703">
        <f t="shared" si="82"/>
        <v>0</v>
      </c>
      <c r="EB30" s="703">
        <f t="shared" si="83"/>
        <v>0</v>
      </c>
      <c r="EC30" s="703">
        <f t="shared" si="84"/>
        <v>0</v>
      </c>
      <c r="ED30" s="703">
        <f t="shared" si="85"/>
        <v>0</v>
      </c>
      <c r="EE30" s="703">
        <f t="shared" si="86"/>
        <v>0</v>
      </c>
      <c r="EF30" s="703">
        <f t="shared" si="87"/>
        <v>0</v>
      </c>
      <c r="EG30" s="703">
        <f t="shared" si="88"/>
        <v>0</v>
      </c>
      <c r="EH30" s="703">
        <f t="shared" si="89"/>
        <v>0</v>
      </c>
      <c r="EI30" s="703">
        <f t="shared" si="90"/>
        <v>0</v>
      </c>
      <c r="EJ30" s="703">
        <f t="shared" si="91"/>
        <v>0</v>
      </c>
      <c r="EK30" s="703">
        <f t="shared" si="92"/>
        <v>0</v>
      </c>
      <c r="EL30" s="703">
        <f t="shared" si="93"/>
        <v>0</v>
      </c>
      <c r="EM30" s="703">
        <f t="shared" si="94"/>
        <v>0</v>
      </c>
      <c r="EN30" s="703">
        <f t="shared" si="95"/>
        <v>0</v>
      </c>
      <c r="EO30" s="703">
        <f t="shared" si="96"/>
        <v>0</v>
      </c>
      <c r="EP30" s="703">
        <f t="shared" si="97"/>
        <v>0</v>
      </c>
      <c r="EQ30" s="703">
        <f t="shared" si="98"/>
        <v>0</v>
      </c>
      <c r="ER30" s="703">
        <f t="shared" si="99"/>
        <v>0</v>
      </c>
      <c r="ES30" s="703">
        <f t="shared" si="100"/>
        <v>0</v>
      </c>
      <c r="ET30" s="703">
        <f t="shared" si="101"/>
        <v>0</v>
      </c>
      <c r="EU30" s="703">
        <f t="shared" si="102"/>
        <v>0</v>
      </c>
      <c r="EV30" s="703">
        <f t="shared" si="103"/>
        <v>0</v>
      </c>
      <c r="EW30" s="703">
        <f t="shared" si="104"/>
        <v>0</v>
      </c>
      <c r="EX30" s="703">
        <f t="shared" si="105"/>
        <v>0</v>
      </c>
      <c r="EY30" s="703">
        <f t="shared" si="106"/>
        <v>0</v>
      </c>
      <c r="EZ30" s="724"/>
      <c r="FB30" s="698"/>
      <c r="FC30" s="702">
        <v>20</v>
      </c>
      <c r="FD30" s="703" t="e">
        <f t="shared" si="129"/>
        <v>#DIV/0!</v>
      </c>
      <c r="FE30" s="703" t="e">
        <f t="shared" si="130"/>
        <v>#DIV/0!</v>
      </c>
      <c r="FF30" s="703" t="e">
        <f t="shared" si="131"/>
        <v>#DIV/0!</v>
      </c>
      <c r="FG30" s="703" t="e">
        <f t="shared" si="132"/>
        <v>#DIV/0!</v>
      </c>
      <c r="FH30" s="703" t="e">
        <f t="shared" si="133"/>
        <v>#DIV/0!</v>
      </c>
      <c r="FI30" s="703" t="e">
        <f t="shared" si="134"/>
        <v>#DIV/0!</v>
      </c>
      <c r="FJ30" s="703" t="e">
        <f t="shared" si="135"/>
        <v>#DIV/0!</v>
      </c>
      <c r="FK30" s="703" t="e">
        <f t="shared" si="136"/>
        <v>#DIV/0!</v>
      </c>
      <c r="FL30" s="703" t="e">
        <f t="shared" si="137"/>
        <v>#DIV/0!</v>
      </c>
      <c r="FM30" s="703" t="e">
        <f t="shared" si="138"/>
        <v>#DIV/0!</v>
      </c>
      <c r="FN30" s="703" t="e">
        <f t="shared" si="139"/>
        <v>#DIV/0!</v>
      </c>
      <c r="FO30" s="703" t="e">
        <f t="shared" si="140"/>
        <v>#DIV/0!</v>
      </c>
      <c r="FP30" s="703" t="e">
        <f t="shared" si="141"/>
        <v>#DIV/0!</v>
      </c>
      <c r="FQ30" s="703" t="e">
        <f t="shared" si="142"/>
        <v>#DIV/0!</v>
      </c>
      <c r="FR30" s="703" t="e">
        <f t="shared" si="143"/>
        <v>#DIV/0!</v>
      </c>
      <c r="FS30" s="703" t="e">
        <f t="shared" si="144"/>
        <v>#DIV/0!</v>
      </c>
      <c r="FT30" s="703" t="e">
        <f t="shared" si="145"/>
        <v>#DIV/0!</v>
      </c>
      <c r="FU30" s="703" t="e">
        <f t="shared" si="146"/>
        <v>#DIV/0!</v>
      </c>
      <c r="FV30" s="703" t="e">
        <f t="shared" si="147"/>
        <v>#DIV/0!</v>
      </c>
      <c r="FW30" s="703" t="e">
        <f t="shared" si="148"/>
        <v>#DIV/0!</v>
      </c>
      <c r="FX30" s="703" t="e">
        <f t="shared" si="149"/>
        <v>#DIV/0!</v>
      </c>
      <c r="FY30" s="703" t="e">
        <f t="shared" si="150"/>
        <v>#DIV/0!</v>
      </c>
      <c r="FZ30" s="703" t="e">
        <f t="shared" si="151"/>
        <v>#DIV/0!</v>
      </c>
      <c r="GA30" s="703" t="e">
        <f t="shared" si="152"/>
        <v>#DIV/0!</v>
      </c>
      <c r="GB30" s="703" t="e">
        <f t="shared" si="153"/>
        <v>#DIV/0!</v>
      </c>
      <c r="GC30" s="703" t="e">
        <f t="shared" si="154"/>
        <v>#DIV/0!</v>
      </c>
      <c r="GD30" s="703" t="e">
        <f t="shared" si="155"/>
        <v>#DIV/0!</v>
      </c>
      <c r="GE30" s="703" t="e">
        <f t="shared" si="156"/>
        <v>#DIV/0!</v>
      </c>
      <c r="GF30" s="703" t="e">
        <f t="shared" si="157"/>
        <v>#DIV/0!</v>
      </c>
      <c r="GG30" s="703" t="e">
        <f t="shared" si="158"/>
        <v>#DIV/0!</v>
      </c>
      <c r="GH30" s="703" t="e">
        <f t="shared" si="159"/>
        <v>#DIV/0!</v>
      </c>
      <c r="GI30" s="724"/>
    </row>
    <row r="31" spans="2:191" ht="15.75" x14ac:dyDescent="0.25">
      <c r="B31" s="398"/>
      <c r="C31" s="501">
        <v>21</v>
      </c>
      <c r="D31" s="469">
        <f t="shared" si="108"/>
        <v>0</v>
      </c>
      <c r="E31" s="469">
        <f t="shared" si="109"/>
        <v>0</v>
      </c>
      <c r="F31" s="469">
        <f t="shared" si="110"/>
        <v>0</v>
      </c>
      <c r="G31" s="469">
        <f t="shared" si="111"/>
        <v>0</v>
      </c>
      <c r="H31" s="469">
        <f t="shared" si="112"/>
        <v>0</v>
      </c>
      <c r="I31" s="469">
        <f t="shared" si="113"/>
        <v>0</v>
      </c>
      <c r="J31" s="469">
        <f t="shared" si="114"/>
        <v>0</v>
      </c>
      <c r="K31" s="469">
        <f t="shared" si="115"/>
        <v>0</v>
      </c>
      <c r="L31" s="469">
        <f t="shared" si="116"/>
        <v>0</v>
      </c>
      <c r="M31" s="469">
        <f t="shared" si="117"/>
        <v>0</v>
      </c>
      <c r="N31" s="469">
        <f t="shared" si="118"/>
        <v>0</v>
      </c>
      <c r="O31" s="469">
        <f t="shared" si="119"/>
        <v>0</v>
      </c>
      <c r="P31" s="499"/>
      <c r="Q31" s="395"/>
      <c r="R31" s="290"/>
      <c r="W31" s="398"/>
      <c r="X31" s="401">
        <v>21</v>
      </c>
      <c r="Y31" s="475"/>
      <c r="Z31" s="475"/>
      <c r="AA31" s="475"/>
      <c r="AB31" s="475"/>
      <c r="AC31" s="475"/>
      <c r="AD31" s="475"/>
      <c r="AE31" s="475"/>
      <c r="AF31" s="475"/>
      <c r="AG31" s="475"/>
      <c r="AH31" s="475"/>
      <c r="AI31" s="475"/>
      <c r="AJ31" s="475"/>
      <c r="AK31" s="475"/>
      <c r="AL31" s="475"/>
      <c r="AM31" s="475"/>
      <c r="AN31" s="475"/>
      <c r="AO31" s="475"/>
      <c r="AP31" s="475"/>
      <c r="AQ31" s="475"/>
      <c r="AR31" s="475"/>
      <c r="AS31" s="475"/>
      <c r="AT31" s="475"/>
      <c r="AU31" s="475"/>
      <c r="AV31" s="475"/>
      <c r="AW31" s="475"/>
      <c r="AX31" s="475"/>
      <c r="AY31" s="475"/>
      <c r="AZ31" s="475"/>
      <c r="BA31" s="475"/>
      <c r="BB31" s="475"/>
      <c r="BC31" s="475"/>
      <c r="BD31" s="857">
        <f t="shared" si="120"/>
        <v>0</v>
      </c>
      <c r="BE31" s="858">
        <f t="shared" si="75"/>
        <v>0</v>
      </c>
      <c r="BF31" s="436">
        <f t="shared" si="160"/>
        <v>0</v>
      </c>
      <c r="BG31" s="436">
        <f t="shared" si="161"/>
        <v>0</v>
      </c>
      <c r="BH31" s="439">
        <f t="shared" si="162"/>
        <v>0</v>
      </c>
      <c r="BI31" s="449">
        <f t="shared" si="163"/>
        <v>0</v>
      </c>
      <c r="BM31" s="398"/>
      <c r="BN31" s="401">
        <v>21</v>
      </c>
      <c r="BO31" s="475"/>
      <c r="BP31" s="475"/>
      <c r="BQ31" s="475"/>
      <c r="BR31" s="475"/>
      <c r="BS31" s="475"/>
      <c r="BT31" s="475"/>
      <c r="BU31" s="475"/>
      <c r="BV31" s="475"/>
      <c r="BW31" s="475"/>
      <c r="BX31" s="475"/>
      <c r="BY31" s="475"/>
      <c r="BZ31" s="475"/>
      <c r="CA31" s="475"/>
      <c r="CB31" s="475"/>
      <c r="CC31" s="475"/>
      <c r="CD31" s="475"/>
      <c r="CE31" s="475"/>
      <c r="CF31" s="475"/>
      <c r="CG31" s="475"/>
      <c r="CH31" s="475"/>
      <c r="CI31" s="475"/>
      <c r="CJ31" s="475"/>
      <c r="CK31" s="475"/>
      <c r="CL31" s="475"/>
      <c r="CM31" s="475"/>
      <c r="CN31" s="475"/>
      <c r="CO31" s="475"/>
      <c r="CP31" s="475"/>
      <c r="CQ31" s="475"/>
      <c r="CR31" s="475"/>
      <c r="CS31" s="475"/>
      <c r="CT31" s="857">
        <f t="shared" si="123"/>
        <v>0</v>
      </c>
      <c r="CU31" s="858">
        <f t="shared" si="124"/>
        <v>0</v>
      </c>
      <c r="CV31" s="436">
        <f t="shared" si="164"/>
        <v>0</v>
      </c>
      <c r="CW31" s="436">
        <f t="shared" si="165"/>
        <v>0</v>
      </c>
      <c r="CX31" s="439">
        <f t="shared" si="126"/>
        <v>0</v>
      </c>
      <c r="CY31" s="449">
        <f t="shared" si="127"/>
        <v>0</v>
      </c>
      <c r="DS31" s="698"/>
      <c r="DT31" s="702">
        <v>21</v>
      </c>
      <c r="DU31" s="703">
        <f t="shared" si="128"/>
        <v>0</v>
      </c>
      <c r="DV31" s="703">
        <f t="shared" si="77"/>
        <v>0</v>
      </c>
      <c r="DW31" s="703">
        <f t="shared" si="78"/>
        <v>0</v>
      </c>
      <c r="DX31" s="703">
        <f t="shared" si="79"/>
        <v>0</v>
      </c>
      <c r="DY31" s="703">
        <f t="shared" si="80"/>
        <v>0</v>
      </c>
      <c r="DZ31" s="703">
        <f t="shared" si="81"/>
        <v>0</v>
      </c>
      <c r="EA31" s="703">
        <f t="shared" si="82"/>
        <v>0</v>
      </c>
      <c r="EB31" s="703">
        <f t="shared" si="83"/>
        <v>0</v>
      </c>
      <c r="EC31" s="703">
        <f t="shared" si="84"/>
        <v>0</v>
      </c>
      <c r="ED31" s="703">
        <f t="shared" si="85"/>
        <v>0</v>
      </c>
      <c r="EE31" s="703">
        <f t="shared" si="86"/>
        <v>0</v>
      </c>
      <c r="EF31" s="703">
        <f t="shared" si="87"/>
        <v>0</v>
      </c>
      <c r="EG31" s="703">
        <f t="shared" si="88"/>
        <v>0</v>
      </c>
      <c r="EH31" s="703">
        <f t="shared" si="89"/>
        <v>0</v>
      </c>
      <c r="EI31" s="703">
        <f t="shared" si="90"/>
        <v>0</v>
      </c>
      <c r="EJ31" s="703">
        <f t="shared" si="91"/>
        <v>0</v>
      </c>
      <c r="EK31" s="703">
        <f t="shared" si="92"/>
        <v>0</v>
      </c>
      <c r="EL31" s="703">
        <f t="shared" si="93"/>
        <v>0</v>
      </c>
      <c r="EM31" s="703">
        <f t="shared" si="94"/>
        <v>0</v>
      </c>
      <c r="EN31" s="703">
        <f t="shared" si="95"/>
        <v>0</v>
      </c>
      <c r="EO31" s="703">
        <f t="shared" si="96"/>
        <v>0</v>
      </c>
      <c r="EP31" s="703">
        <f t="shared" si="97"/>
        <v>0</v>
      </c>
      <c r="EQ31" s="703">
        <f t="shared" si="98"/>
        <v>0</v>
      </c>
      <c r="ER31" s="703">
        <f t="shared" si="99"/>
        <v>0</v>
      </c>
      <c r="ES31" s="703">
        <f t="shared" si="100"/>
        <v>0</v>
      </c>
      <c r="ET31" s="703">
        <f t="shared" si="101"/>
        <v>0</v>
      </c>
      <c r="EU31" s="703">
        <f t="shared" si="102"/>
        <v>0</v>
      </c>
      <c r="EV31" s="703">
        <f t="shared" si="103"/>
        <v>0</v>
      </c>
      <c r="EW31" s="703">
        <f t="shared" si="104"/>
        <v>0</v>
      </c>
      <c r="EX31" s="703">
        <f t="shared" si="105"/>
        <v>0</v>
      </c>
      <c r="EY31" s="703">
        <f t="shared" si="106"/>
        <v>0</v>
      </c>
      <c r="EZ31" s="724"/>
      <c r="FB31" s="698"/>
      <c r="FC31" s="702">
        <v>21</v>
      </c>
      <c r="FD31" s="703" t="e">
        <f t="shared" si="129"/>
        <v>#DIV/0!</v>
      </c>
      <c r="FE31" s="703" t="e">
        <f t="shared" si="130"/>
        <v>#DIV/0!</v>
      </c>
      <c r="FF31" s="703" t="e">
        <f t="shared" si="131"/>
        <v>#DIV/0!</v>
      </c>
      <c r="FG31" s="703" t="e">
        <f t="shared" si="132"/>
        <v>#DIV/0!</v>
      </c>
      <c r="FH31" s="703" t="e">
        <f t="shared" si="133"/>
        <v>#DIV/0!</v>
      </c>
      <c r="FI31" s="703" t="e">
        <f t="shared" si="134"/>
        <v>#DIV/0!</v>
      </c>
      <c r="FJ31" s="703" t="e">
        <f t="shared" si="135"/>
        <v>#DIV/0!</v>
      </c>
      <c r="FK31" s="703" t="e">
        <f t="shared" si="136"/>
        <v>#DIV/0!</v>
      </c>
      <c r="FL31" s="703" t="e">
        <f t="shared" si="137"/>
        <v>#DIV/0!</v>
      </c>
      <c r="FM31" s="703" t="e">
        <f t="shared" si="138"/>
        <v>#DIV/0!</v>
      </c>
      <c r="FN31" s="703" t="e">
        <f t="shared" si="139"/>
        <v>#DIV/0!</v>
      </c>
      <c r="FO31" s="703" t="e">
        <f t="shared" si="140"/>
        <v>#DIV/0!</v>
      </c>
      <c r="FP31" s="703" t="e">
        <f t="shared" si="141"/>
        <v>#DIV/0!</v>
      </c>
      <c r="FQ31" s="703" t="e">
        <f t="shared" si="142"/>
        <v>#DIV/0!</v>
      </c>
      <c r="FR31" s="703" t="e">
        <f t="shared" si="143"/>
        <v>#DIV/0!</v>
      </c>
      <c r="FS31" s="703" t="e">
        <f t="shared" si="144"/>
        <v>#DIV/0!</v>
      </c>
      <c r="FT31" s="703" t="e">
        <f t="shared" si="145"/>
        <v>#DIV/0!</v>
      </c>
      <c r="FU31" s="703" t="e">
        <f t="shared" si="146"/>
        <v>#DIV/0!</v>
      </c>
      <c r="FV31" s="703" t="e">
        <f t="shared" si="147"/>
        <v>#DIV/0!</v>
      </c>
      <c r="FW31" s="703" t="e">
        <f t="shared" si="148"/>
        <v>#DIV/0!</v>
      </c>
      <c r="FX31" s="703" t="e">
        <f t="shared" si="149"/>
        <v>#DIV/0!</v>
      </c>
      <c r="FY31" s="703" t="e">
        <f t="shared" si="150"/>
        <v>#DIV/0!</v>
      </c>
      <c r="FZ31" s="703" t="e">
        <f t="shared" si="151"/>
        <v>#DIV/0!</v>
      </c>
      <c r="GA31" s="703" t="e">
        <f t="shared" si="152"/>
        <v>#DIV/0!</v>
      </c>
      <c r="GB31" s="703" t="e">
        <f t="shared" si="153"/>
        <v>#DIV/0!</v>
      </c>
      <c r="GC31" s="703" t="e">
        <f t="shared" si="154"/>
        <v>#DIV/0!</v>
      </c>
      <c r="GD31" s="703" t="e">
        <f t="shared" si="155"/>
        <v>#DIV/0!</v>
      </c>
      <c r="GE31" s="703" t="e">
        <f t="shared" si="156"/>
        <v>#DIV/0!</v>
      </c>
      <c r="GF31" s="703" t="e">
        <f t="shared" si="157"/>
        <v>#DIV/0!</v>
      </c>
      <c r="GG31" s="703" t="e">
        <f t="shared" si="158"/>
        <v>#DIV/0!</v>
      </c>
      <c r="GH31" s="703" t="e">
        <f t="shared" si="159"/>
        <v>#DIV/0!</v>
      </c>
      <c r="GI31" s="724"/>
    </row>
    <row r="32" spans="2:191" ht="15.75" x14ac:dyDescent="0.25">
      <c r="B32" s="398"/>
      <c r="C32" s="501">
        <v>22</v>
      </c>
      <c r="D32" s="469">
        <f t="shared" si="108"/>
        <v>0</v>
      </c>
      <c r="E32" s="469">
        <f t="shared" si="109"/>
        <v>0</v>
      </c>
      <c r="F32" s="469">
        <f t="shared" si="110"/>
        <v>0</v>
      </c>
      <c r="G32" s="469">
        <f t="shared" si="111"/>
        <v>0</v>
      </c>
      <c r="H32" s="469">
        <f t="shared" si="112"/>
        <v>0</v>
      </c>
      <c r="I32" s="469">
        <f t="shared" si="113"/>
        <v>0</v>
      </c>
      <c r="J32" s="469">
        <f t="shared" si="114"/>
        <v>0</v>
      </c>
      <c r="K32" s="469">
        <f t="shared" si="115"/>
        <v>0</v>
      </c>
      <c r="L32" s="469">
        <f t="shared" si="116"/>
        <v>0</v>
      </c>
      <c r="M32" s="469">
        <f t="shared" si="117"/>
        <v>0</v>
      </c>
      <c r="N32" s="469">
        <f t="shared" si="118"/>
        <v>0</v>
      </c>
      <c r="O32" s="469">
        <f t="shared" si="119"/>
        <v>0</v>
      </c>
      <c r="P32" s="499"/>
      <c r="Q32" s="395"/>
      <c r="R32" s="290"/>
      <c r="W32" s="398"/>
      <c r="X32" s="401">
        <v>22</v>
      </c>
      <c r="Y32" s="475"/>
      <c r="Z32" s="475"/>
      <c r="AA32" s="475"/>
      <c r="AB32" s="475"/>
      <c r="AC32" s="475"/>
      <c r="AD32" s="475"/>
      <c r="AE32" s="475"/>
      <c r="AF32" s="475"/>
      <c r="AG32" s="475"/>
      <c r="AH32" s="475"/>
      <c r="AI32" s="475"/>
      <c r="AJ32" s="475"/>
      <c r="AK32" s="475"/>
      <c r="AL32" s="475"/>
      <c r="AM32" s="475"/>
      <c r="AN32" s="475"/>
      <c r="AO32" s="475"/>
      <c r="AP32" s="475"/>
      <c r="AQ32" s="475"/>
      <c r="AR32" s="475"/>
      <c r="AS32" s="475"/>
      <c r="AT32" s="475"/>
      <c r="AU32" s="475"/>
      <c r="AV32" s="475"/>
      <c r="AW32" s="475"/>
      <c r="AX32" s="475"/>
      <c r="AY32" s="475"/>
      <c r="AZ32" s="475"/>
      <c r="BA32" s="475"/>
      <c r="BB32" s="475"/>
      <c r="BC32" s="475"/>
      <c r="BD32" s="857">
        <f t="shared" si="120"/>
        <v>0</v>
      </c>
      <c r="BE32" s="858">
        <f t="shared" si="75"/>
        <v>0</v>
      </c>
      <c r="BF32" s="436">
        <f t="shared" si="160"/>
        <v>0</v>
      </c>
      <c r="BG32" s="436">
        <f t="shared" si="161"/>
        <v>0</v>
      </c>
      <c r="BH32" s="439">
        <f t="shared" si="162"/>
        <v>0</v>
      </c>
      <c r="BI32" s="449">
        <f t="shared" si="163"/>
        <v>0</v>
      </c>
      <c r="BM32" s="398"/>
      <c r="BN32" s="401">
        <v>22</v>
      </c>
      <c r="BO32" s="475"/>
      <c r="BP32" s="475"/>
      <c r="BQ32" s="475"/>
      <c r="BR32" s="475"/>
      <c r="BS32" s="475"/>
      <c r="BT32" s="475"/>
      <c r="BU32" s="475"/>
      <c r="BV32" s="475"/>
      <c r="BW32" s="475"/>
      <c r="BX32" s="475"/>
      <c r="BY32" s="475"/>
      <c r="BZ32" s="475"/>
      <c r="CA32" s="475"/>
      <c r="CB32" s="475"/>
      <c r="CC32" s="475"/>
      <c r="CD32" s="475"/>
      <c r="CE32" s="475"/>
      <c r="CF32" s="475"/>
      <c r="CG32" s="475"/>
      <c r="CH32" s="475"/>
      <c r="CI32" s="475"/>
      <c r="CJ32" s="475"/>
      <c r="CK32" s="475"/>
      <c r="CL32" s="475"/>
      <c r="CM32" s="475"/>
      <c r="CN32" s="475"/>
      <c r="CO32" s="475"/>
      <c r="CP32" s="475"/>
      <c r="CQ32" s="475"/>
      <c r="CR32" s="475"/>
      <c r="CS32" s="475"/>
      <c r="CT32" s="857">
        <f t="shared" si="123"/>
        <v>0</v>
      </c>
      <c r="CU32" s="858">
        <f t="shared" si="124"/>
        <v>0</v>
      </c>
      <c r="CV32" s="436">
        <f t="shared" si="164"/>
        <v>0</v>
      </c>
      <c r="CW32" s="436">
        <f t="shared" si="165"/>
        <v>0</v>
      </c>
      <c r="CX32" s="439">
        <f t="shared" si="126"/>
        <v>0</v>
      </c>
      <c r="CY32" s="449">
        <f t="shared" si="127"/>
        <v>0</v>
      </c>
      <c r="DB32" s="477" t="s">
        <v>312</v>
      </c>
      <c r="DS32" s="698"/>
      <c r="DT32" s="702">
        <v>22</v>
      </c>
      <c r="DU32" s="703">
        <f t="shared" si="128"/>
        <v>0</v>
      </c>
      <c r="DV32" s="703">
        <f t="shared" si="77"/>
        <v>0</v>
      </c>
      <c r="DW32" s="703">
        <f t="shared" si="78"/>
        <v>0</v>
      </c>
      <c r="DX32" s="703">
        <f t="shared" si="79"/>
        <v>0</v>
      </c>
      <c r="DY32" s="703">
        <f t="shared" si="80"/>
        <v>0</v>
      </c>
      <c r="DZ32" s="703">
        <f t="shared" si="81"/>
        <v>0</v>
      </c>
      <c r="EA32" s="703">
        <f t="shared" si="82"/>
        <v>0</v>
      </c>
      <c r="EB32" s="703">
        <f t="shared" si="83"/>
        <v>0</v>
      </c>
      <c r="EC32" s="703">
        <f t="shared" si="84"/>
        <v>0</v>
      </c>
      <c r="ED32" s="703">
        <f t="shared" si="85"/>
        <v>0</v>
      </c>
      <c r="EE32" s="703">
        <f t="shared" si="86"/>
        <v>0</v>
      </c>
      <c r="EF32" s="703">
        <f t="shared" si="87"/>
        <v>0</v>
      </c>
      <c r="EG32" s="703">
        <f t="shared" si="88"/>
        <v>0</v>
      </c>
      <c r="EH32" s="703">
        <f t="shared" si="89"/>
        <v>0</v>
      </c>
      <c r="EI32" s="703">
        <f t="shared" si="90"/>
        <v>0</v>
      </c>
      <c r="EJ32" s="703">
        <f t="shared" si="91"/>
        <v>0</v>
      </c>
      <c r="EK32" s="703">
        <f t="shared" si="92"/>
        <v>0</v>
      </c>
      <c r="EL32" s="703">
        <f t="shared" si="93"/>
        <v>0</v>
      </c>
      <c r="EM32" s="703">
        <f t="shared" si="94"/>
        <v>0</v>
      </c>
      <c r="EN32" s="703">
        <f t="shared" si="95"/>
        <v>0</v>
      </c>
      <c r="EO32" s="703">
        <f t="shared" si="96"/>
        <v>0</v>
      </c>
      <c r="EP32" s="703">
        <f t="shared" si="97"/>
        <v>0</v>
      </c>
      <c r="EQ32" s="703">
        <f t="shared" si="98"/>
        <v>0</v>
      </c>
      <c r="ER32" s="703">
        <f t="shared" si="99"/>
        <v>0</v>
      </c>
      <c r="ES32" s="703">
        <f t="shared" si="100"/>
        <v>0</v>
      </c>
      <c r="ET32" s="703">
        <f t="shared" si="101"/>
        <v>0</v>
      </c>
      <c r="EU32" s="703">
        <f t="shared" si="102"/>
        <v>0</v>
      </c>
      <c r="EV32" s="703">
        <f t="shared" si="103"/>
        <v>0</v>
      </c>
      <c r="EW32" s="703">
        <f t="shared" si="104"/>
        <v>0</v>
      </c>
      <c r="EX32" s="703">
        <f t="shared" si="105"/>
        <v>0</v>
      </c>
      <c r="EY32" s="703">
        <f t="shared" si="106"/>
        <v>0</v>
      </c>
      <c r="EZ32" s="724"/>
      <c r="FB32" s="698"/>
      <c r="FC32" s="702">
        <v>22</v>
      </c>
      <c r="FD32" s="703" t="e">
        <f t="shared" si="129"/>
        <v>#DIV/0!</v>
      </c>
      <c r="FE32" s="703" t="e">
        <f t="shared" si="130"/>
        <v>#DIV/0!</v>
      </c>
      <c r="FF32" s="703" t="e">
        <f t="shared" si="131"/>
        <v>#DIV/0!</v>
      </c>
      <c r="FG32" s="703" t="e">
        <f t="shared" si="132"/>
        <v>#DIV/0!</v>
      </c>
      <c r="FH32" s="703" t="e">
        <f t="shared" si="133"/>
        <v>#DIV/0!</v>
      </c>
      <c r="FI32" s="703" t="e">
        <f t="shared" si="134"/>
        <v>#DIV/0!</v>
      </c>
      <c r="FJ32" s="703" t="e">
        <f t="shared" si="135"/>
        <v>#DIV/0!</v>
      </c>
      <c r="FK32" s="703" t="e">
        <f t="shared" si="136"/>
        <v>#DIV/0!</v>
      </c>
      <c r="FL32" s="703" t="e">
        <f t="shared" si="137"/>
        <v>#DIV/0!</v>
      </c>
      <c r="FM32" s="703" t="e">
        <f t="shared" si="138"/>
        <v>#DIV/0!</v>
      </c>
      <c r="FN32" s="703" t="e">
        <f t="shared" si="139"/>
        <v>#DIV/0!</v>
      </c>
      <c r="FO32" s="703" t="e">
        <f t="shared" si="140"/>
        <v>#DIV/0!</v>
      </c>
      <c r="FP32" s="703" t="e">
        <f t="shared" si="141"/>
        <v>#DIV/0!</v>
      </c>
      <c r="FQ32" s="703" t="e">
        <f t="shared" si="142"/>
        <v>#DIV/0!</v>
      </c>
      <c r="FR32" s="703" t="e">
        <f t="shared" si="143"/>
        <v>#DIV/0!</v>
      </c>
      <c r="FS32" s="703" t="e">
        <f t="shared" si="144"/>
        <v>#DIV/0!</v>
      </c>
      <c r="FT32" s="703" t="e">
        <f t="shared" si="145"/>
        <v>#DIV/0!</v>
      </c>
      <c r="FU32" s="703" t="e">
        <f t="shared" si="146"/>
        <v>#DIV/0!</v>
      </c>
      <c r="FV32" s="703" t="e">
        <f t="shared" si="147"/>
        <v>#DIV/0!</v>
      </c>
      <c r="FW32" s="703" t="e">
        <f t="shared" si="148"/>
        <v>#DIV/0!</v>
      </c>
      <c r="FX32" s="703" t="e">
        <f t="shared" si="149"/>
        <v>#DIV/0!</v>
      </c>
      <c r="FY32" s="703" t="e">
        <f t="shared" si="150"/>
        <v>#DIV/0!</v>
      </c>
      <c r="FZ32" s="703" t="e">
        <f t="shared" si="151"/>
        <v>#DIV/0!</v>
      </c>
      <c r="GA32" s="703" t="e">
        <f t="shared" si="152"/>
        <v>#DIV/0!</v>
      </c>
      <c r="GB32" s="703" t="e">
        <f t="shared" si="153"/>
        <v>#DIV/0!</v>
      </c>
      <c r="GC32" s="703" t="e">
        <f t="shared" si="154"/>
        <v>#DIV/0!</v>
      </c>
      <c r="GD32" s="703" t="e">
        <f t="shared" si="155"/>
        <v>#DIV/0!</v>
      </c>
      <c r="GE32" s="703" t="e">
        <f t="shared" si="156"/>
        <v>#DIV/0!</v>
      </c>
      <c r="GF32" s="703" t="e">
        <f t="shared" si="157"/>
        <v>#DIV/0!</v>
      </c>
      <c r="GG32" s="703" t="e">
        <f t="shared" si="158"/>
        <v>#DIV/0!</v>
      </c>
      <c r="GH32" s="703" t="e">
        <f t="shared" si="159"/>
        <v>#DIV/0!</v>
      </c>
      <c r="GI32" s="724"/>
    </row>
    <row r="33" spans="2:191" ht="15.75" x14ac:dyDescent="0.25">
      <c r="B33" s="398"/>
      <c r="C33" s="501">
        <v>23</v>
      </c>
      <c r="D33" s="469">
        <f t="shared" si="108"/>
        <v>0</v>
      </c>
      <c r="E33" s="469">
        <f t="shared" si="109"/>
        <v>0</v>
      </c>
      <c r="F33" s="469">
        <f t="shared" si="110"/>
        <v>0</v>
      </c>
      <c r="G33" s="469">
        <f t="shared" si="111"/>
        <v>0</v>
      </c>
      <c r="H33" s="469">
        <f t="shared" si="112"/>
        <v>0</v>
      </c>
      <c r="I33" s="469">
        <f t="shared" si="113"/>
        <v>0</v>
      </c>
      <c r="J33" s="469">
        <f t="shared" si="114"/>
        <v>0</v>
      </c>
      <c r="K33" s="469">
        <f t="shared" si="115"/>
        <v>0</v>
      </c>
      <c r="L33" s="469">
        <f t="shared" si="116"/>
        <v>0</v>
      </c>
      <c r="M33" s="469">
        <f t="shared" si="117"/>
        <v>0</v>
      </c>
      <c r="N33" s="469">
        <f t="shared" si="118"/>
        <v>0</v>
      </c>
      <c r="O33" s="469">
        <f t="shared" si="119"/>
        <v>0</v>
      </c>
      <c r="P33" s="499"/>
      <c r="Q33" s="395"/>
      <c r="W33" s="398"/>
      <c r="X33" s="401">
        <v>23</v>
      </c>
      <c r="Y33" s="475"/>
      <c r="Z33" s="475"/>
      <c r="AA33" s="475"/>
      <c r="AB33" s="475"/>
      <c r="AC33" s="475"/>
      <c r="AD33" s="475"/>
      <c r="AE33" s="475"/>
      <c r="AF33" s="475"/>
      <c r="AG33" s="475"/>
      <c r="AH33" s="475"/>
      <c r="AI33" s="475"/>
      <c r="AJ33" s="475"/>
      <c r="AK33" s="475"/>
      <c r="AL33" s="475"/>
      <c r="AM33" s="475"/>
      <c r="AN33" s="475"/>
      <c r="AO33" s="475"/>
      <c r="AP33" s="475"/>
      <c r="AQ33" s="475"/>
      <c r="AR33" s="475"/>
      <c r="AS33" s="475"/>
      <c r="AT33" s="475"/>
      <c r="AU33" s="475"/>
      <c r="AV33" s="475"/>
      <c r="AW33" s="475"/>
      <c r="AX33" s="475"/>
      <c r="AY33" s="475"/>
      <c r="AZ33" s="475"/>
      <c r="BA33" s="475"/>
      <c r="BB33" s="475"/>
      <c r="BC33" s="475"/>
      <c r="BD33" s="857">
        <f t="shared" si="120"/>
        <v>0</v>
      </c>
      <c r="BE33" s="858">
        <f t="shared" si="75"/>
        <v>0</v>
      </c>
      <c r="BF33" s="436">
        <f t="shared" si="160"/>
        <v>0</v>
      </c>
      <c r="BG33" s="436">
        <f t="shared" si="161"/>
        <v>0</v>
      </c>
      <c r="BH33" s="439">
        <f t="shared" si="162"/>
        <v>0</v>
      </c>
      <c r="BI33" s="449">
        <f t="shared" si="163"/>
        <v>0</v>
      </c>
      <c r="BM33" s="398"/>
      <c r="BN33" s="401">
        <v>23</v>
      </c>
      <c r="BO33" s="475"/>
      <c r="BP33" s="475"/>
      <c r="BQ33" s="475"/>
      <c r="BR33" s="475"/>
      <c r="BS33" s="475"/>
      <c r="BT33" s="475"/>
      <c r="BU33" s="475"/>
      <c r="BV33" s="475"/>
      <c r="BW33" s="475"/>
      <c r="BX33" s="475"/>
      <c r="BY33" s="475"/>
      <c r="BZ33" s="475"/>
      <c r="CA33" s="475"/>
      <c r="CB33" s="475"/>
      <c r="CC33" s="475"/>
      <c r="CD33" s="475"/>
      <c r="CE33" s="475"/>
      <c r="CF33" s="475"/>
      <c r="CG33" s="475"/>
      <c r="CH33" s="475"/>
      <c r="CI33" s="475"/>
      <c r="CJ33" s="475"/>
      <c r="CK33" s="475"/>
      <c r="CL33" s="475"/>
      <c r="CM33" s="475"/>
      <c r="CN33" s="475"/>
      <c r="CO33" s="475"/>
      <c r="CP33" s="475"/>
      <c r="CQ33" s="475"/>
      <c r="CR33" s="475"/>
      <c r="CS33" s="475"/>
      <c r="CT33" s="857">
        <f t="shared" si="123"/>
        <v>0</v>
      </c>
      <c r="CU33" s="858">
        <f t="shared" si="124"/>
        <v>0</v>
      </c>
      <c r="CV33" s="436">
        <f t="shared" si="164"/>
        <v>0</v>
      </c>
      <c r="CW33" s="436">
        <f t="shared" si="165"/>
        <v>0</v>
      </c>
      <c r="CX33" s="439">
        <f t="shared" si="126"/>
        <v>0</v>
      </c>
      <c r="CY33" s="449">
        <f t="shared" si="127"/>
        <v>0</v>
      </c>
      <c r="DA33" s="370">
        <f>COUNTIF(BO11:CS34,"&gt;"&amp;MxDisch)</f>
        <v>0</v>
      </c>
      <c r="DB33" s="370" t="s">
        <v>309</v>
      </c>
      <c r="DS33" s="698"/>
      <c r="DT33" s="702">
        <v>23</v>
      </c>
      <c r="DU33" s="703">
        <f t="shared" si="128"/>
        <v>0</v>
      </c>
      <c r="DV33" s="703">
        <f t="shared" si="77"/>
        <v>0</v>
      </c>
      <c r="DW33" s="703">
        <f t="shared" si="78"/>
        <v>0</v>
      </c>
      <c r="DX33" s="703">
        <f t="shared" si="79"/>
        <v>0</v>
      </c>
      <c r="DY33" s="703">
        <f t="shared" si="80"/>
        <v>0</v>
      </c>
      <c r="DZ33" s="703">
        <f t="shared" si="81"/>
        <v>0</v>
      </c>
      <c r="EA33" s="703">
        <f t="shared" si="82"/>
        <v>0</v>
      </c>
      <c r="EB33" s="703">
        <f t="shared" si="83"/>
        <v>0</v>
      </c>
      <c r="EC33" s="703">
        <f t="shared" si="84"/>
        <v>0</v>
      </c>
      <c r="ED33" s="703">
        <f t="shared" si="85"/>
        <v>0</v>
      </c>
      <c r="EE33" s="703">
        <f t="shared" si="86"/>
        <v>0</v>
      </c>
      <c r="EF33" s="703">
        <f t="shared" si="87"/>
        <v>0</v>
      </c>
      <c r="EG33" s="703">
        <f t="shared" si="88"/>
        <v>0</v>
      </c>
      <c r="EH33" s="703">
        <f t="shared" si="89"/>
        <v>0</v>
      </c>
      <c r="EI33" s="703">
        <f t="shared" si="90"/>
        <v>0</v>
      </c>
      <c r="EJ33" s="703">
        <f t="shared" si="91"/>
        <v>0</v>
      </c>
      <c r="EK33" s="703">
        <f t="shared" si="92"/>
        <v>0</v>
      </c>
      <c r="EL33" s="703">
        <f t="shared" si="93"/>
        <v>0</v>
      </c>
      <c r="EM33" s="703">
        <f t="shared" si="94"/>
        <v>0</v>
      </c>
      <c r="EN33" s="703">
        <f t="shared" si="95"/>
        <v>0</v>
      </c>
      <c r="EO33" s="703">
        <f t="shared" si="96"/>
        <v>0</v>
      </c>
      <c r="EP33" s="703">
        <f t="shared" si="97"/>
        <v>0</v>
      </c>
      <c r="EQ33" s="703">
        <f t="shared" si="98"/>
        <v>0</v>
      </c>
      <c r="ER33" s="703">
        <f t="shared" si="99"/>
        <v>0</v>
      </c>
      <c r="ES33" s="703">
        <f t="shared" si="100"/>
        <v>0</v>
      </c>
      <c r="ET33" s="703">
        <f t="shared" si="101"/>
        <v>0</v>
      </c>
      <c r="EU33" s="703">
        <f t="shared" si="102"/>
        <v>0</v>
      </c>
      <c r="EV33" s="703">
        <f t="shared" si="103"/>
        <v>0</v>
      </c>
      <c r="EW33" s="703">
        <f t="shared" si="104"/>
        <v>0</v>
      </c>
      <c r="EX33" s="703">
        <f t="shared" si="105"/>
        <v>0</v>
      </c>
      <c r="EY33" s="703">
        <f t="shared" si="106"/>
        <v>0</v>
      </c>
      <c r="EZ33" s="724"/>
      <c r="FB33" s="698"/>
      <c r="FC33" s="702">
        <v>23</v>
      </c>
      <c r="FD33" s="703" t="e">
        <f t="shared" si="129"/>
        <v>#DIV/0!</v>
      </c>
      <c r="FE33" s="703" t="e">
        <f t="shared" si="130"/>
        <v>#DIV/0!</v>
      </c>
      <c r="FF33" s="703" t="e">
        <f t="shared" si="131"/>
        <v>#DIV/0!</v>
      </c>
      <c r="FG33" s="703" t="e">
        <f t="shared" si="132"/>
        <v>#DIV/0!</v>
      </c>
      <c r="FH33" s="703" t="e">
        <f t="shared" si="133"/>
        <v>#DIV/0!</v>
      </c>
      <c r="FI33" s="703" t="e">
        <f t="shared" si="134"/>
        <v>#DIV/0!</v>
      </c>
      <c r="FJ33" s="703" t="e">
        <f t="shared" si="135"/>
        <v>#DIV/0!</v>
      </c>
      <c r="FK33" s="703" t="e">
        <f t="shared" si="136"/>
        <v>#DIV/0!</v>
      </c>
      <c r="FL33" s="703" t="e">
        <f t="shared" si="137"/>
        <v>#DIV/0!</v>
      </c>
      <c r="FM33" s="703" t="e">
        <f t="shared" si="138"/>
        <v>#DIV/0!</v>
      </c>
      <c r="FN33" s="703" t="e">
        <f t="shared" si="139"/>
        <v>#DIV/0!</v>
      </c>
      <c r="FO33" s="703" t="e">
        <f t="shared" si="140"/>
        <v>#DIV/0!</v>
      </c>
      <c r="FP33" s="703" t="e">
        <f t="shared" si="141"/>
        <v>#DIV/0!</v>
      </c>
      <c r="FQ33" s="703" t="e">
        <f t="shared" si="142"/>
        <v>#DIV/0!</v>
      </c>
      <c r="FR33" s="703" t="e">
        <f t="shared" si="143"/>
        <v>#DIV/0!</v>
      </c>
      <c r="FS33" s="703" t="e">
        <f t="shared" si="144"/>
        <v>#DIV/0!</v>
      </c>
      <c r="FT33" s="703" t="e">
        <f t="shared" si="145"/>
        <v>#DIV/0!</v>
      </c>
      <c r="FU33" s="703" t="e">
        <f t="shared" si="146"/>
        <v>#DIV/0!</v>
      </c>
      <c r="FV33" s="703" t="e">
        <f t="shared" si="147"/>
        <v>#DIV/0!</v>
      </c>
      <c r="FW33" s="703" t="e">
        <f t="shared" si="148"/>
        <v>#DIV/0!</v>
      </c>
      <c r="FX33" s="703" t="e">
        <f t="shared" si="149"/>
        <v>#DIV/0!</v>
      </c>
      <c r="FY33" s="703" t="e">
        <f t="shared" si="150"/>
        <v>#DIV/0!</v>
      </c>
      <c r="FZ33" s="703" t="e">
        <f t="shared" si="151"/>
        <v>#DIV/0!</v>
      </c>
      <c r="GA33" s="703" t="e">
        <f t="shared" si="152"/>
        <v>#DIV/0!</v>
      </c>
      <c r="GB33" s="703" t="e">
        <f t="shared" si="153"/>
        <v>#DIV/0!</v>
      </c>
      <c r="GC33" s="703" t="e">
        <f t="shared" si="154"/>
        <v>#DIV/0!</v>
      </c>
      <c r="GD33" s="703" t="e">
        <f t="shared" si="155"/>
        <v>#DIV/0!</v>
      </c>
      <c r="GE33" s="703" t="e">
        <f t="shared" si="156"/>
        <v>#DIV/0!</v>
      </c>
      <c r="GF33" s="703" t="e">
        <f t="shared" si="157"/>
        <v>#DIV/0!</v>
      </c>
      <c r="GG33" s="703" t="e">
        <f t="shared" si="158"/>
        <v>#DIV/0!</v>
      </c>
      <c r="GH33" s="703" t="e">
        <f t="shared" si="159"/>
        <v>#DIV/0!</v>
      </c>
      <c r="GI33" s="724"/>
    </row>
    <row r="34" spans="2:191" ht="15.75" x14ac:dyDescent="0.25">
      <c r="B34" s="398"/>
      <c r="C34" s="502">
        <v>24</v>
      </c>
      <c r="D34" s="469">
        <f t="shared" si="108"/>
        <v>0</v>
      </c>
      <c r="E34" s="469">
        <f t="shared" si="109"/>
        <v>0</v>
      </c>
      <c r="F34" s="470">
        <f t="shared" si="110"/>
        <v>0</v>
      </c>
      <c r="G34" s="470">
        <f t="shared" si="111"/>
        <v>0</v>
      </c>
      <c r="H34" s="470">
        <f t="shared" si="112"/>
        <v>0</v>
      </c>
      <c r="I34" s="470">
        <f t="shared" si="113"/>
        <v>0</v>
      </c>
      <c r="J34" s="470">
        <f t="shared" si="114"/>
        <v>0</v>
      </c>
      <c r="K34" s="470">
        <f t="shared" si="115"/>
        <v>0</v>
      </c>
      <c r="L34" s="470">
        <f t="shared" si="116"/>
        <v>0</v>
      </c>
      <c r="M34" s="470">
        <f t="shared" si="117"/>
        <v>0</v>
      </c>
      <c r="N34" s="470">
        <f t="shared" si="118"/>
        <v>0</v>
      </c>
      <c r="O34" s="470">
        <f t="shared" si="119"/>
        <v>0</v>
      </c>
      <c r="P34" s="499"/>
      <c r="Q34" s="395"/>
      <c r="W34" s="398"/>
      <c r="X34" s="402">
        <v>24</v>
      </c>
      <c r="Y34" s="476"/>
      <c r="Z34" s="476"/>
      <c r="AA34" s="476"/>
      <c r="AB34" s="476"/>
      <c r="AC34" s="476"/>
      <c r="AD34" s="476"/>
      <c r="AE34" s="476"/>
      <c r="AF34" s="476"/>
      <c r="AG34" s="476"/>
      <c r="AH34" s="476"/>
      <c r="AI34" s="476"/>
      <c r="AJ34" s="476"/>
      <c r="AK34" s="476"/>
      <c r="AL34" s="476"/>
      <c r="AM34" s="476"/>
      <c r="AN34" s="476"/>
      <c r="AO34" s="476"/>
      <c r="AP34" s="476"/>
      <c r="AQ34" s="476"/>
      <c r="AR34" s="476"/>
      <c r="AS34" s="476"/>
      <c r="AT34" s="476"/>
      <c r="AU34" s="476"/>
      <c r="AV34" s="476"/>
      <c r="AW34" s="476"/>
      <c r="AX34" s="476"/>
      <c r="AY34" s="476"/>
      <c r="AZ34" s="476"/>
      <c r="BA34" s="476"/>
      <c r="BB34" s="476"/>
      <c r="BC34" s="476"/>
      <c r="BD34" s="861">
        <f t="shared" si="120"/>
        <v>0</v>
      </c>
      <c r="BE34" s="862">
        <f t="shared" si="75"/>
        <v>0</v>
      </c>
      <c r="BF34" s="437">
        <f>SUM($Y34:$BC34)</f>
        <v>0</v>
      </c>
      <c r="BG34" s="437">
        <v>0</v>
      </c>
      <c r="BH34" s="440">
        <f t="shared" ref="BH34" si="166">IFERROR(SUM(Y34:BC34)/COUNT(Y34:BC34),0)</f>
        <v>0</v>
      </c>
      <c r="BI34" s="450">
        <v>0</v>
      </c>
      <c r="BM34" s="398"/>
      <c r="BN34" s="402">
        <v>24</v>
      </c>
      <c r="BO34" s="476"/>
      <c r="BP34" s="476"/>
      <c r="BQ34" s="476"/>
      <c r="BR34" s="476"/>
      <c r="BS34" s="476"/>
      <c r="BT34" s="476"/>
      <c r="BU34" s="476"/>
      <c r="BV34" s="476"/>
      <c r="BW34" s="476"/>
      <c r="BX34" s="476"/>
      <c r="BY34" s="476"/>
      <c r="BZ34" s="476"/>
      <c r="CA34" s="476"/>
      <c r="CB34" s="476"/>
      <c r="CC34" s="476"/>
      <c r="CD34" s="476"/>
      <c r="CE34" s="476"/>
      <c r="CF34" s="476"/>
      <c r="CG34" s="476"/>
      <c r="CH34" s="476"/>
      <c r="CI34" s="476"/>
      <c r="CJ34" s="476"/>
      <c r="CK34" s="476"/>
      <c r="CL34" s="476"/>
      <c r="CM34" s="476"/>
      <c r="CN34" s="476"/>
      <c r="CO34" s="476"/>
      <c r="CP34" s="476"/>
      <c r="CQ34" s="476"/>
      <c r="CR34" s="476"/>
      <c r="CS34" s="476"/>
      <c r="CT34" s="861">
        <f t="shared" si="123"/>
        <v>0</v>
      </c>
      <c r="CU34" s="862">
        <f t="shared" si="124"/>
        <v>0</v>
      </c>
      <c r="CV34" s="437">
        <f>SUM($Y34:$BC34)</f>
        <v>0</v>
      </c>
      <c r="CW34" s="437">
        <v>0</v>
      </c>
      <c r="CX34" s="440">
        <f t="shared" si="126"/>
        <v>0</v>
      </c>
      <c r="CY34" s="450">
        <f t="shared" si="127"/>
        <v>0</v>
      </c>
      <c r="DA34" s="477">
        <f>COUNTIF(BO11:CS34,"&lt;"&amp;MXChgRate)</f>
        <v>0</v>
      </c>
      <c r="DB34" s="370" t="s">
        <v>310</v>
      </c>
      <c r="DS34" s="698"/>
      <c r="DT34" s="704">
        <v>24</v>
      </c>
      <c r="DU34" s="705">
        <f t="shared" si="128"/>
        <v>0</v>
      </c>
      <c r="DV34" s="705">
        <f t="shared" si="77"/>
        <v>0</v>
      </c>
      <c r="DW34" s="705">
        <f t="shared" si="78"/>
        <v>0</v>
      </c>
      <c r="DX34" s="705">
        <f t="shared" si="79"/>
        <v>0</v>
      </c>
      <c r="DY34" s="705">
        <f t="shared" si="80"/>
        <v>0</v>
      </c>
      <c r="DZ34" s="705">
        <f t="shared" si="81"/>
        <v>0</v>
      </c>
      <c r="EA34" s="705">
        <f t="shared" si="82"/>
        <v>0</v>
      </c>
      <c r="EB34" s="705">
        <f t="shared" si="83"/>
        <v>0</v>
      </c>
      <c r="EC34" s="705">
        <f t="shared" si="84"/>
        <v>0</v>
      </c>
      <c r="ED34" s="705">
        <f t="shared" si="85"/>
        <v>0</v>
      </c>
      <c r="EE34" s="705">
        <f t="shared" si="86"/>
        <v>0</v>
      </c>
      <c r="EF34" s="705">
        <f t="shared" si="87"/>
        <v>0</v>
      </c>
      <c r="EG34" s="705">
        <f t="shared" si="88"/>
        <v>0</v>
      </c>
      <c r="EH34" s="705">
        <f t="shared" si="89"/>
        <v>0</v>
      </c>
      <c r="EI34" s="705">
        <f t="shared" si="90"/>
        <v>0</v>
      </c>
      <c r="EJ34" s="705">
        <f t="shared" si="91"/>
        <v>0</v>
      </c>
      <c r="EK34" s="705">
        <f t="shared" si="92"/>
        <v>0</v>
      </c>
      <c r="EL34" s="705">
        <f t="shared" si="93"/>
        <v>0</v>
      </c>
      <c r="EM34" s="705">
        <f t="shared" si="94"/>
        <v>0</v>
      </c>
      <c r="EN34" s="705">
        <f t="shared" si="95"/>
        <v>0</v>
      </c>
      <c r="EO34" s="705">
        <f t="shared" si="96"/>
        <v>0</v>
      </c>
      <c r="EP34" s="705">
        <f t="shared" si="97"/>
        <v>0</v>
      </c>
      <c r="EQ34" s="705">
        <f t="shared" si="98"/>
        <v>0</v>
      </c>
      <c r="ER34" s="705">
        <f t="shared" si="99"/>
        <v>0</v>
      </c>
      <c r="ES34" s="705">
        <f t="shared" si="100"/>
        <v>0</v>
      </c>
      <c r="ET34" s="705">
        <f t="shared" si="101"/>
        <v>0</v>
      </c>
      <c r="EU34" s="705">
        <f t="shared" si="102"/>
        <v>0</v>
      </c>
      <c r="EV34" s="705">
        <f t="shared" si="103"/>
        <v>0</v>
      </c>
      <c r="EW34" s="705">
        <f t="shared" si="104"/>
        <v>0</v>
      </c>
      <c r="EX34" s="705">
        <f t="shared" si="105"/>
        <v>0</v>
      </c>
      <c r="EY34" s="705">
        <f t="shared" si="106"/>
        <v>0</v>
      </c>
      <c r="EZ34" s="661">
        <f>COUNTIF(DU11:EY34,"&lt;0")</f>
        <v>0</v>
      </c>
      <c r="FB34" s="698"/>
      <c r="FC34" s="704">
        <v>24</v>
      </c>
      <c r="FD34" s="705" t="e">
        <f t="shared" si="129"/>
        <v>#DIV/0!</v>
      </c>
      <c r="FE34" s="705" t="e">
        <f t="shared" si="130"/>
        <v>#DIV/0!</v>
      </c>
      <c r="FF34" s="705" t="e">
        <f t="shared" si="131"/>
        <v>#DIV/0!</v>
      </c>
      <c r="FG34" s="705" t="e">
        <f t="shared" si="132"/>
        <v>#DIV/0!</v>
      </c>
      <c r="FH34" s="705" t="e">
        <f t="shared" si="133"/>
        <v>#DIV/0!</v>
      </c>
      <c r="FI34" s="705" t="e">
        <f t="shared" si="134"/>
        <v>#DIV/0!</v>
      </c>
      <c r="FJ34" s="705" t="e">
        <f t="shared" si="135"/>
        <v>#DIV/0!</v>
      </c>
      <c r="FK34" s="705" t="e">
        <f t="shared" si="136"/>
        <v>#DIV/0!</v>
      </c>
      <c r="FL34" s="705" t="e">
        <f t="shared" si="137"/>
        <v>#DIV/0!</v>
      </c>
      <c r="FM34" s="705" t="e">
        <f t="shared" si="138"/>
        <v>#DIV/0!</v>
      </c>
      <c r="FN34" s="705" t="e">
        <f t="shared" si="139"/>
        <v>#DIV/0!</v>
      </c>
      <c r="FO34" s="705" t="e">
        <f t="shared" si="140"/>
        <v>#DIV/0!</v>
      </c>
      <c r="FP34" s="705" t="e">
        <f t="shared" si="141"/>
        <v>#DIV/0!</v>
      </c>
      <c r="FQ34" s="705" t="e">
        <f t="shared" si="142"/>
        <v>#DIV/0!</v>
      </c>
      <c r="FR34" s="705" t="e">
        <f t="shared" si="143"/>
        <v>#DIV/0!</v>
      </c>
      <c r="FS34" s="705" t="e">
        <f t="shared" si="144"/>
        <v>#DIV/0!</v>
      </c>
      <c r="FT34" s="705" t="e">
        <f t="shared" si="145"/>
        <v>#DIV/0!</v>
      </c>
      <c r="FU34" s="705" t="e">
        <f t="shared" si="146"/>
        <v>#DIV/0!</v>
      </c>
      <c r="FV34" s="705" t="e">
        <f t="shared" si="147"/>
        <v>#DIV/0!</v>
      </c>
      <c r="FW34" s="705" t="e">
        <f t="shared" si="148"/>
        <v>#DIV/0!</v>
      </c>
      <c r="FX34" s="705" t="e">
        <f t="shared" si="149"/>
        <v>#DIV/0!</v>
      </c>
      <c r="FY34" s="705" t="e">
        <f t="shared" si="150"/>
        <v>#DIV/0!</v>
      </c>
      <c r="FZ34" s="705" t="e">
        <f t="shared" si="151"/>
        <v>#DIV/0!</v>
      </c>
      <c r="GA34" s="705" t="e">
        <f t="shared" si="152"/>
        <v>#DIV/0!</v>
      </c>
      <c r="GB34" s="705" t="e">
        <f t="shared" si="153"/>
        <v>#DIV/0!</v>
      </c>
      <c r="GC34" s="705" t="e">
        <f t="shared" si="154"/>
        <v>#DIV/0!</v>
      </c>
      <c r="GD34" s="705" t="e">
        <f t="shared" si="155"/>
        <v>#DIV/0!</v>
      </c>
      <c r="GE34" s="705" t="e">
        <f t="shared" si="156"/>
        <v>#DIV/0!</v>
      </c>
      <c r="GF34" s="705" t="e">
        <f t="shared" si="157"/>
        <v>#DIV/0!</v>
      </c>
      <c r="GG34" s="705" t="e">
        <f t="shared" si="158"/>
        <v>#DIV/0!</v>
      </c>
      <c r="GH34" s="705" t="e">
        <f t="shared" si="159"/>
        <v>#DIV/0!</v>
      </c>
      <c r="GI34" s="661">
        <f>COUNTIF(FD11:GH34,"&lt;"&amp;-StorCap)</f>
        <v>0</v>
      </c>
    </row>
    <row r="35" spans="2:191" ht="5.25" customHeight="1" x14ac:dyDescent="0.25">
      <c r="B35" s="398"/>
      <c r="C35" s="403"/>
      <c r="D35" s="486"/>
      <c r="E35" s="486"/>
      <c r="F35" s="486"/>
      <c r="G35" s="486"/>
      <c r="H35" s="486"/>
      <c r="I35" s="486"/>
      <c r="J35" s="486"/>
      <c r="K35" s="486"/>
      <c r="L35" s="486"/>
      <c r="M35" s="486"/>
      <c r="N35" s="486"/>
      <c r="O35" s="486"/>
      <c r="P35" s="499"/>
      <c r="Q35" s="395"/>
      <c r="W35" s="398"/>
      <c r="X35" s="403"/>
      <c r="Y35" s="141"/>
      <c r="Z35" s="141"/>
      <c r="AA35" s="141"/>
      <c r="AB35" s="141"/>
      <c r="AC35" s="141"/>
      <c r="AD35" s="141"/>
      <c r="AE35" s="141"/>
      <c r="AF35" s="141"/>
      <c r="AG35" s="141"/>
      <c r="AH35" s="141"/>
      <c r="AI35" s="141"/>
      <c r="AJ35" s="141"/>
      <c r="AK35" s="141"/>
      <c r="AL35" s="141"/>
      <c r="AM35" s="141"/>
      <c r="AN35" s="141"/>
      <c r="AO35" s="302"/>
      <c r="AP35" s="302"/>
      <c r="AQ35" s="302"/>
      <c r="AR35" s="302"/>
      <c r="AS35" s="302"/>
      <c r="AT35" s="302"/>
      <c r="AU35" s="302"/>
      <c r="AV35" s="302"/>
      <c r="AW35" s="302"/>
      <c r="AX35" s="302"/>
      <c r="AY35" s="302"/>
      <c r="AZ35" s="302"/>
      <c r="BA35" s="302"/>
      <c r="BB35" s="302"/>
      <c r="BC35" s="302"/>
      <c r="BD35" s="481"/>
      <c r="BE35" s="481"/>
      <c r="BF35" s="441"/>
      <c r="BG35" s="441"/>
      <c r="BH35" s="443"/>
      <c r="BI35" s="451"/>
      <c r="BM35" s="398"/>
      <c r="BN35" s="403"/>
      <c r="BO35" s="141"/>
      <c r="BP35" s="141"/>
      <c r="BQ35" s="141"/>
      <c r="BR35" s="141"/>
      <c r="BS35" s="141"/>
      <c r="BT35" s="141"/>
      <c r="BU35" s="141"/>
      <c r="BV35" s="141"/>
      <c r="BW35" s="141"/>
      <c r="BX35" s="141"/>
      <c r="BY35" s="141"/>
      <c r="BZ35" s="141"/>
      <c r="CA35" s="141"/>
      <c r="CB35" s="141"/>
      <c r="CC35" s="141"/>
      <c r="CD35" s="141"/>
      <c r="CE35" s="302"/>
      <c r="CF35" s="302"/>
      <c r="CG35" s="302"/>
      <c r="CH35" s="302"/>
      <c r="CI35" s="302"/>
      <c r="CJ35" s="302"/>
      <c r="CK35" s="302"/>
      <c r="CL35" s="302"/>
      <c r="CM35" s="302"/>
      <c r="CN35" s="302"/>
      <c r="CO35" s="302"/>
      <c r="CP35" s="302"/>
      <c r="CQ35" s="302"/>
      <c r="CR35" s="302"/>
      <c r="CS35" s="302"/>
      <c r="CT35" s="302"/>
      <c r="CU35" s="302"/>
      <c r="CV35" s="441"/>
      <c r="CW35" s="441"/>
      <c r="CX35" s="441"/>
      <c r="CY35" s="461"/>
      <c r="DS35" s="698"/>
      <c r="DT35" s="706"/>
      <c r="DU35" s="695"/>
      <c r="DV35" s="695"/>
      <c r="DW35" s="695"/>
      <c r="DX35" s="695"/>
      <c r="DY35" s="695"/>
      <c r="DZ35" s="695"/>
      <c r="EA35" s="695"/>
      <c r="EB35" s="695"/>
      <c r="EC35" s="695"/>
      <c r="ED35" s="695"/>
      <c r="EE35" s="695"/>
      <c r="EF35" s="695"/>
      <c r="EG35" s="695"/>
      <c r="EH35" s="695"/>
      <c r="EI35" s="695"/>
      <c r="EJ35" s="695"/>
      <c r="EK35" s="721"/>
      <c r="EL35" s="721"/>
      <c r="EM35" s="721"/>
      <c r="EN35" s="721"/>
      <c r="EO35" s="721"/>
      <c r="EP35" s="721"/>
      <c r="EQ35" s="721"/>
      <c r="ER35" s="721"/>
      <c r="ES35" s="721"/>
      <c r="ET35" s="721"/>
      <c r="EU35" s="721"/>
      <c r="EV35" s="721"/>
      <c r="EW35" s="721"/>
      <c r="EX35" s="721"/>
      <c r="EY35" s="721"/>
      <c r="EZ35" s="724"/>
      <c r="FB35" s="698"/>
      <c r="FC35" s="706"/>
      <c r="FD35" s="695"/>
      <c r="FE35" s="695"/>
      <c r="FF35" s="695"/>
      <c r="FG35" s="695"/>
      <c r="FH35" s="695"/>
      <c r="FI35" s="695"/>
      <c r="FJ35" s="695"/>
      <c r="FK35" s="695"/>
      <c r="FL35" s="695"/>
      <c r="FM35" s="695"/>
      <c r="FN35" s="695"/>
      <c r="FO35" s="695"/>
      <c r="FP35" s="695"/>
      <c r="FQ35" s="695"/>
      <c r="FR35" s="695"/>
      <c r="FS35" s="695"/>
      <c r="FT35" s="721"/>
      <c r="FU35" s="721"/>
      <c r="FV35" s="721"/>
      <c r="FW35" s="721"/>
      <c r="FX35" s="721"/>
      <c r="FY35" s="721"/>
      <c r="FZ35" s="721"/>
      <c r="GA35" s="721"/>
      <c r="GB35" s="721"/>
      <c r="GC35" s="721"/>
      <c r="GD35" s="721"/>
      <c r="GE35" s="721"/>
      <c r="GF35" s="721"/>
      <c r="GG35" s="721"/>
      <c r="GH35" s="721"/>
      <c r="GI35" s="724"/>
    </row>
    <row r="36" spans="2:191" ht="16.5" thickBot="1" x14ac:dyDescent="0.3">
      <c r="B36" s="412"/>
      <c r="C36" s="413"/>
      <c r="D36" s="414"/>
      <c r="E36" s="414"/>
      <c r="F36" s="414"/>
      <c r="G36" s="414"/>
      <c r="H36" s="414"/>
      <c r="I36" s="414"/>
      <c r="J36" s="414"/>
      <c r="K36" s="414"/>
      <c r="L36" s="414"/>
      <c r="M36" s="414"/>
      <c r="N36" s="414"/>
      <c r="O36" s="414"/>
      <c r="P36" s="414"/>
      <c r="Q36" s="415"/>
      <c r="S36" s="880" t="s">
        <v>329</v>
      </c>
      <c r="T36" s="774"/>
      <c r="U36" s="774"/>
      <c r="W36" s="404"/>
      <c r="X36" s="405"/>
      <c r="Y36" s="406"/>
      <c r="Z36" s="406"/>
      <c r="AA36" s="406"/>
      <c r="AB36" s="406"/>
      <c r="AC36" s="406"/>
      <c r="AD36" s="406"/>
      <c r="AE36" s="406"/>
      <c r="AF36" s="406"/>
      <c r="AG36" s="406"/>
      <c r="AH36" s="406"/>
      <c r="AI36" s="406"/>
      <c r="AJ36" s="406"/>
      <c r="AK36" s="406"/>
      <c r="AL36" s="406"/>
      <c r="AM36" s="406"/>
      <c r="AN36" s="406"/>
      <c r="AO36" s="406"/>
      <c r="AP36" s="406"/>
      <c r="AQ36" s="406"/>
      <c r="AR36" s="406"/>
      <c r="AS36" s="406"/>
      <c r="AT36" s="406"/>
      <c r="AU36" s="406"/>
      <c r="AV36" s="406"/>
      <c r="AW36" s="406"/>
      <c r="AX36" s="406"/>
      <c r="AY36" s="406"/>
      <c r="AZ36" s="406"/>
      <c r="BA36" s="406"/>
      <c r="BB36" s="406"/>
      <c r="BC36" s="406"/>
      <c r="BD36" s="406"/>
      <c r="BE36" s="406"/>
      <c r="BF36" s="437">
        <f>SUM(BF11:BF34)</f>
        <v>0</v>
      </c>
      <c r="BG36" s="437">
        <f>SUM(BG18:BG33)</f>
        <v>0</v>
      </c>
      <c r="BH36" s="453"/>
      <c r="BI36" s="454"/>
      <c r="BM36" s="404"/>
      <c r="BN36" s="405"/>
      <c r="BO36" s="546" t="str">
        <f>IF(SUM(BO11:BO34)&gt;0,"Verify","")</f>
        <v/>
      </c>
      <c r="BP36" s="546" t="str">
        <f t="shared" ref="BP36:CS36" si="167">IF(SUM(BP11:BP34)&gt;0,"Verify","")</f>
        <v/>
      </c>
      <c r="BQ36" s="546" t="str">
        <f t="shared" si="167"/>
        <v/>
      </c>
      <c r="BR36" s="546" t="str">
        <f t="shared" si="167"/>
        <v/>
      </c>
      <c r="BS36" s="546" t="str">
        <f t="shared" si="167"/>
        <v/>
      </c>
      <c r="BT36" s="546" t="str">
        <f t="shared" si="167"/>
        <v/>
      </c>
      <c r="BU36" s="546" t="str">
        <f t="shared" si="167"/>
        <v/>
      </c>
      <c r="BV36" s="546" t="str">
        <f t="shared" si="167"/>
        <v/>
      </c>
      <c r="BW36" s="546" t="str">
        <f t="shared" si="167"/>
        <v/>
      </c>
      <c r="BX36" s="546" t="str">
        <f t="shared" si="167"/>
        <v/>
      </c>
      <c r="BY36" s="546" t="str">
        <f t="shared" si="167"/>
        <v/>
      </c>
      <c r="BZ36" s="546" t="str">
        <f t="shared" si="167"/>
        <v/>
      </c>
      <c r="CA36" s="546" t="str">
        <f t="shared" si="167"/>
        <v/>
      </c>
      <c r="CB36" s="546" t="str">
        <f t="shared" si="167"/>
        <v/>
      </c>
      <c r="CC36" s="546" t="str">
        <f t="shared" si="167"/>
        <v/>
      </c>
      <c r="CD36" s="546" t="str">
        <f t="shared" si="167"/>
        <v/>
      </c>
      <c r="CE36" s="546" t="str">
        <f t="shared" si="167"/>
        <v/>
      </c>
      <c r="CF36" s="546" t="str">
        <f t="shared" si="167"/>
        <v/>
      </c>
      <c r="CG36" s="546" t="str">
        <f t="shared" si="167"/>
        <v/>
      </c>
      <c r="CH36" s="546" t="str">
        <f t="shared" si="167"/>
        <v/>
      </c>
      <c r="CI36" s="546" t="str">
        <f t="shared" si="167"/>
        <v/>
      </c>
      <c r="CJ36" s="546" t="str">
        <f t="shared" si="167"/>
        <v/>
      </c>
      <c r="CK36" s="546" t="str">
        <f t="shared" si="167"/>
        <v/>
      </c>
      <c r="CL36" s="546" t="str">
        <f t="shared" si="167"/>
        <v/>
      </c>
      <c r="CM36" s="546" t="str">
        <f t="shared" si="167"/>
        <v/>
      </c>
      <c r="CN36" s="546" t="str">
        <f t="shared" si="167"/>
        <v/>
      </c>
      <c r="CO36" s="546" t="str">
        <f t="shared" si="167"/>
        <v/>
      </c>
      <c r="CP36" s="546" t="str">
        <f t="shared" si="167"/>
        <v/>
      </c>
      <c r="CQ36" s="546" t="str">
        <f t="shared" si="167"/>
        <v/>
      </c>
      <c r="CR36" s="546" t="str">
        <f t="shared" si="167"/>
        <v/>
      </c>
      <c r="CS36" s="546" t="str">
        <f t="shared" si="167"/>
        <v/>
      </c>
      <c r="CT36" s="406"/>
      <c r="CU36" s="406"/>
      <c r="CV36" s="437">
        <f>SUM(CV11:CV34)</f>
        <v>0</v>
      </c>
      <c r="CW36" s="437">
        <f>SUM(CW18:CW33)</f>
        <v>0</v>
      </c>
      <c r="CX36" s="437">
        <f>SUM(CX11:CX34)</f>
        <v>0</v>
      </c>
      <c r="CY36" s="460">
        <f>SUM(CY18:CY33)</f>
        <v>0</v>
      </c>
      <c r="DS36" s="707"/>
      <c r="DT36" s="708"/>
      <c r="DU36" s="709"/>
      <c r="DV36" s="709"/>
      <c r="DW36" s="709"/>
      <c r="DX36" s="709"/>
      <c r="DY36" s="709"/>
      <c r="DZ36" s="709"/>
      <c r="EA36" s="709"/>
      <c r="EB36" s="709"/>
      <c r="EC36" s="709"/>
      <c r="ED36" s="709"/>
      <c r="EE36" s="709"/>
      <c r="EF36" s="709"/>
      <c r="EG36" s="709"/>
      <c r="EH36" s="709"/>
      <c r="EI36" s="709"/>
      <c r="EJ36" s="709"/>
      <c r="EK36" s="709"/>
      <c r="EL36" s="709"/>
      <c r="EM36" s="709"/>
      <c r="EN36" s="709"/>
      <c r="EO36" s="709"/>
      <c r="EP36" s="709"/>
      <c r="EQ36" s="709"/>
      <c r="ER36" s="709"/>
      <c r="ES36" s="709"/>
      <c r="ET36" s="709"/>
      <c r="EU36" s="709"/>
      <c r="EV36" s="709"/>
      <c r="EW36" s="709"/>
      <c r="EX36" s="709"/>
      <c r="EY36" s="709"/>
      <c r="EZ36" s="724"/>
      <c r="FB36" s="707"/>
      <c r="FC36" s="708"/>
      <c r="FD36" s="709"/>
      <c r="FE36" s="709"/>
      <c r="FF36" s="709"/>
      <c r="FG36" s="709"/>
      <c r="FH36" s="709"/>
      <c r="FI36" s="709"/>
      <c r="FJ36" s="709"/>
      <c r="FK36" s="709"/>
      <c r="FL36" s="709"/>
      <c r="FM36" s="709"/>
      <c r="FN36" s="709"/>
      <c r="FO36" s="709"/>
      <c r="FP36" s="709"/>
      <c r="FQ36" s="709"/>
      <c r="FR36" s="709"/>
      <c r="FS36" s="709"/>
      <c r="FT36" s="709"/>
      <c r="FU36" s="709"/>
      <c r="FV36" s="709"/>
      <c r="FW36" s="709"/>
      <c r="FX36" s="709"/>
      <c r="FY36" s="709"/>
      <c r="FZ36" s="709"/>
      <c r="GA36" s="709"/>
      <c r="GB36" s="709"/>
      <c r="GC36" s="709"/>
      <c r="GD36" s="709"/>
      <c r="GE36" s="709"/>
      <c r="GF36" s="709"/>
      <c r="GG36" s="709"/>
      <c r="GH36" s="709"/>
      <c r="GI36" s="724"/>
    </row>
    <row r="37" spans="2:191" ht="15.75" x14ac:dyDescent="0.25">
      <c r="B37" s="478" t="str">
        <f>"Version: " &amp; Version</f>
        <v>Version: 09/04/2018</v>
      </c>
      <c r="C37" s="490"/>
      <c r="D37" s="490"/>
      <c r="E37" s="490"/>
      <c r="F37" s="490"/>
      <c r="G37" s="490"/>
      <c r="H37" s="490"/>
      <c r="I37" s="490"/>
      <c r="J37" s="479"/>
      <c r="K37" s="479"/>
      <c r="L37" s="479"/>
      <c r="M37" s="479"/>
      <c r="N37" s="479"/>
      <c r="O37" s="479"/>
      <c r="P37" s="479"/>
      <c r="Q37" s="485"/>
      <c r="S37" s="735"/>
      <c r="T37" s="736"/>
      <c r="U37" s="737"/>
      <c r="W37" s="396"/>
      <c r="X37" s="204"/>
      <c r="Y37" s="204"/>
      <c r="Z37" s="204"/>
      <c r="AA37" s="204"/>
      <c r="AB37" s="204"/>
      <c r="AC37" s="204"/>
      <c r="AD37" s="204"/>
      <c r="AE37" s="204"/>
      <c r="AF37" s="204"/>
      <c r="AG37" s="204"/>
      <c r="AH37" s="204"/>
      <c r="AI37" s="204"/>
      <c r="AJ37" s="204"/>
      <c r="AK37" s="204"/>
      <c r="AL37" s="204"/>
      <c r="AM37" s="468"/>
      <c r="AN37" s="467"/>
      <c r="AO37" s="467"/>
      <c r="AP37" s="467"/>
      <c r="AQ37" s="467"/>
      <c r="AR37" s="467"/>
      <c r="AS37" s="467"/>
      <c r="AT37" s="467"/>
      <c r="AU37" s="467"/>
      <c r="AV37" s="467"/>
      <c r="AW37" s="467"/>
      <c r="AX37" s="467"/>
      <c r="AY37" s="467"/>
      <c r="AZ37" s="467"/>
      <c r="BA37" s="467"/>
      <c r="BB37" s="467"/>
      <c r="BC37" s="467"/>
      <c r="BD37" s="481"/>
      <c r="BE37" s="481"/>
      <c r="BF37" s="466"/>
      <c r="BG37" s="466"/>
      <c r="BH37" s="466"/>
      <c r="BI37" s="395"/>
      <c r="BJ37" s="465"/>
      <c r="BK37" s="465"/>
      <c r="BL37" s="465"/>
      <c r="BM37" s="396"/>
      <c r="BN37" s="204"/>
      <c r="BO37" s="204"/>
      <c r="BP37" s="204"/>
      <c r="BQ37" s="204"/>
      <c r="BR37" s="204"/>
      <c r="BS37" s="204"/>
      <c r="BT37" s="204"/>
      <c r="BU37" s="204"/>
      <c r="BV37" s="204"/>
      <c r="BW37" s="204"/>
      <c r="BX37" s="204"/>
      <c r="BY37" s="204"/>
      <c r="BZ37" s="204"/>
      <c r="CA37" s="204"/>
      <c r="CB37" s="204"/>
      <c r="CC37" s="468"/>
      <c r="CD37" s="467"/>
      <c r="CE37" s="467"/>
      <c r="CF37" s="467"/>
      <c r="CG37" s="467"/>
      <c r="CH37" s="467"/>
      <c r="CI37" s="467"/>
      <c r="CJ37" s="467"/>
      <c r="CK37" s="467"/>
      <c r="CL37" s="467"/>
      <c r="CM37" s="467"/>
      <c r="CN37" s="467"/>
      <c r="CO37" s="467"/>
      <c r="CP37" s="467"/>
      <c r="CQ37" s="467"/>
      <c r="CR37" s="467"/>
      <c r="CS37" s="467"/>
      <c r="CT37" s="466"/>
      <c r="CU37" s="466"/>
      <c r="CV37" s="466"/>
      <c r="CW37" s="466"/>
      <c r="CX37" s="466"/>
      <c r="CY37" s="395"/>
      <c r="CZ37" s="465"/>
      <c r="DA37" s="465"/>
      <c r="DB37" s="465"/>
      <c r="DC37" s="465"/>
      <c r="DD37" s="465"/>
      <c r="DE37" s="465"/>
      <c r="DF37" s="465"/>
      <c r="DS37" s="710"/>
      <c r="DT37" s="711"/>
      <c r="DU37" s="711"/>
      <c r="DV37" s="711"/>
      <c r="DW37" s="711"/>
      <c r="DX37" s="711"/>
      <c r="DY37" s="711"/>
      <c r="DZ37" s="711"/>
      <c r="EA37" s="711"/>
      <c r="EB37" s="711"/>
      <c r="EC37" s="711"/>
      <c r="ED37" s="711"/>
      <c r="EE37" s="711"/>
      <c r="EF37" s="711"/>
      <c r="EG37" s="711"/>
      <c r="EH37" s="711"/>
      <c r="EI37" s="712"/>
      <c r="EJ37" s="695"/>
      <c r="EK37" s="695"/>
      <c r="EL37" s="695"/>
      <c r="EM37" s="695"/>
      <c r="EN37" s="695"/>
      <c r="EO37" s="695"/>
      <c r="EP37" s="695"/>
      <c r="EQ37" s="695"/>
      <c r="ER37" s="695"/>
      <c r="ES37" s="695"/>
      <c r="ET37" s="695"/>
      <c r="EU37" s="695"/>
      <c r="EV37" s="695"/>
      <c r="EW37" s="695"/>
      <c r="EX37" s="695"/>
      <c r="EY37" s="695"/>
      <c r="EZ37" s="724"/>
      <c r="FB37" s="710"/>
      <c r="FC37" s="711"/>
      <c r="FD37" s="711"/>
      <c r="FE37" s="711"/>
      <c r="FF37" s="711"/>
      <c r="FG37" s="711"/>
      <c r="FH37" s="711"/>
      <c r="FI37" s="711"/>
      <c r="FJ37" s="711"/>
      <c r="FK37" s="711"/>
      <c r="FL37" s="711"/>
      <c r="FM37" s="711"/>
      <c r="FN37" s="711"/>
      <c r="FO37" s="711"/>
      <c r="FP37" s="711"/>
      <c r="FQ37" s="711"/>
      <c r="FR37" s="712"/>
      <c r="FS37" s="695"/>
      <c r="FT37" s="695"/>
      <c r="FU37" s="695"/>
      <c r="FV37" s="695"/>
      <c r="FW37" s="695"/>
      <c r="FX37" s="695"/>
      <c r="FY37" s="695"/>
      <c r="FZ37" s="695"/>
      <c r="GA37" s="695"/>
      <c r="GB37" s="695"/>
      <c r="GC37" s="695"/>
      <c r="GD37" s="695"/>
      <c r="GE37" s="695"/>
      <c r="GF37" s="695"/>
      <c r="GG37" s="695"/>
      <c r="GH37" s="695"/>
      <c r="GI37" s="724"/>
    </row>
    <row r="38" spans="2:191" ht="15.75" x14ac:dyDescent="0.25">
      <c r="B38" s="758" t="s">
        <v>257</v>
      </c>
      <c r="C38" s="759"/>
      <c r="D38" s="759"/>
      <c r="E38" s="759"/>
      <c r="F38" s="759"/>
      <c r="G38" s="759"/>
      <c r="H38" s="759"/>
      <c r="I38" s="759"/>
      <c r="J38" s="759"/>
      <c r="K38" s="759"/>
      <c r="L38" s="759"/>
      <c r="M38" s="759"/>
      <c r="N38" s="759"/>
      <c r="O38" s="759"/>
      <c r="P38" s="759"/>
      <c r="Q38" s="760"/>
      <c r="S38" s="738" t="s">
        <v>240</v>
      </c>
      <c r="T38" s="878"/>
      <c r="U38" s="879"/>
      <c r="W38" s="398" t="s">
        <v>222</v>
      </c>
      <c r="X38" s="467"/>
      <c r="Y38" s="467"/>
      <c r="Z38" s="467"/>
      <c r="AA38" s="467"/>
      <c r="AB38" s="467"/>
      <c r="AC38" s="467"/>
      <c r="AD38" s="467"/>
      <c r="AE38" s="467"/>
      <c r="AF38" s="467"/>
      <c r="AG38" s="467"/>
      <c r="AH38" s="467"/>
      <c r="AI38" s="467"/>
      <c r="AJ38" s="467"/>
      <c r="AK38" s="467"/>
      <c r="AL38" s="467"/>
      <c r="AM38" s="467"/>
      <c r="AN38" s="467"/>
      <c r="AO38" s="467"/>
      <c r="AP38" s="467"/>
      <c r="AQ38" s="467"/>
      <c r="AR38" s="467"/>
      <c r="AS38" s="467"/>
      <c r="AT38" s="467"/>
      <c r="AU38" s="467"/>
      <c r="AV38" s="467"/>
      <c r="AW38" s="467"/>
      <c r="AX38" s="467"/>
      <c r="AY38" s="467"/>
      <c r="AZ38" s="467"/>
      <c r="BA38" s="467"/>
      <c r="BB38" s="467"/>
      <c r="BC38" s="467"/>
      <c r="BD38" s="481"/>
      <c r="BE38" s="481"/>
      <c r="BF38" s="466"/>
      <c r="BG38" s="466"/>
      <c r="BH38" s="466"/>
      <c r="BI38" s="395"/>
      <c r="BJ38" s="465"/>
      <c r="BK38" s="465"/>
      <c r="BL38" s="465"/>
      <c r="BM38" s="398" t="s">
        <v>222</v>
      </c>
      <c r="BN38" s="467"/>
      <c r="BO38" s="467"/>
      <c r="BP38" s="467"/>
      <c r="BQ38" s="467"/>
      <c r="BR38" s="467"/>
      <c r="BS38" s="467"/>
      <c r="BT38" s="467"/>
      <c r="BU38" s="467"/>
      <c r="BV38" s="467"/>
      <c r="BW38" s="467"/>
      <c r="BX38" s="467"/>
      <c r="BY38" s="467"/>
      <c r="BZ38" s="467"/>
      <c r="CA38" s="467"/>
      <c r="CB38" s="467"/>
      <c r="CC38" s="467"/>
      <c r="CD38" s="467"/>
      <c r="CE38" s="467"/>
      <c r="CF38" s="467"/>
      <c r="CG38" s="467"/>
      <c r="CH38" s="467"/>
      <c r="CI38" s="467"/>
      <c r="CJ38" s="467"/>
      <c r="CK38" s="467"/>
      <c r="CL38" s="467"/>
      <c r="CM38" s="467"/>
      <c r="CN38" s="467"/>
      <c r="CO38" s="467"/>
      <c r="CP38" s="467"/>
      <c r="CQ38" s="467"/>
      <c r="CR38" s="467"/>
      <c r="CS38" s="467"/>
      <c r="CT38" s="466"/>
      <c r="CU38" s="466"/>
      <c r="CV38" s="466"/>
      <c r="CW38" s="466"/>
      <c r="CX38" s="466"/>
      <c r="CY38" s="395"/>
      <c r="CZ38" s="465"/>
      <c r="DA38" s="465"/>
      <c r="DB38" s="465"/>
      <c r="DC38" s="465"/>
      <c r="DD38" s="465"/>
      <c r="DE38" s="465"/>
      <c r="DF38" s="465"/>
      <c r="DS38" s="698" t="s">
        <v>222</v>
      </c>
      <c r="DT38" s="695"/>
      <c r="DU38" s="695"/>
      <c r="DV38" s="695"/>
      <c r="DW38" s="695"/>
      <c r="DX38" s="695"/>
      <c r="DY38" s="695"/>
      <c r="DZ38" s="695"/>
      <c r="EA38" s="695"/>
      <c r="EB38" s="695"/>
      <c r="EC38" s="695"/>
      <c r="ED38" s="695"/>
      <c r="EE38" s="695"/>
      <c r="EF38" s="695"/>
      <c r="EG38" s="695"/>
      <c r="EH38" s="695"/>
      <c r="EI38" s="695"/>
      <c r="EJ38" s="695"/>
      <c r="EK38" s="695"/>
      <c r="EL38" s="695"/>
      <c r="EM38" s="695"/>
      <c r="EN38" s="695"/>
      <c r="EO38" s="695"/>
      <c r="EP38" s="695"/>
      <c r="EQ38" s="695"/>
      <c r="ER38" s="695"/>
      <c r="ES38" s="695"/>
      <c r="ET38" s="695"/>
      <c r="EU38" s="695"/>
      <c r="EV38" s="695"/>
      <c r="EW38" s="695"/>
      <c r="EX38" s="695"/>
      <c r="EY38" s="695"/>
      <c r="EZ38" s="724"/>
      <c r="FB38" s="698" t="s">
        <v>222</v>
      </c>
      <c r="FC38" s="695"/>
      <c r="FD38" s="695"/>
      <c r="FE38" s="695"/>
      <c r="FF38" s="695"/>
      <c r="FG38" s="695"/>
      <c r="FH38" s="695"/>
      <c r="FI38" s="695"/>
      <c r="FJ38" s="695"/>
      <c r="FK38" s="695"/>
      <c r="FL38" s="695"/>
      <c r="FM38" s="695"/>
      <c r="FN38" s="695"/>
      <c r="FO38" s="695"/>
      <c r="FP38" s="695"/>
      <c r="FQ38" s="695"/>
      <c r="FR38" s="695"/>
      <c r="FS38" s="695"/>
      <c r="FT38" s="695"/>
      <c r="FU38" s="695"/>
      <c r="FV38" s="695"/>
      <c r="FW38" s="695"/>
      <c r="FX38" s="695"/>
      <c r="FY38" s="695"/>
      <c r="FZ38" s="695"/>
      <c r="GA38" s="695"/>
      <c r="GB38" s="695"/>
      <c r="GC38" s="695"/>
      <c r="GD38" s="695"/>
      <c r="GE38" s="695"/>
      <c r="GF38" s="695"/>
      <c r="GG38" s="695"/>
      <c r="GH38" s="695"/>
      <c r="GI38" s="724"/>
    </row>
    <row r="39" spans="2:191" ht="15.75" x14ac:dyDescent="0.25">
      <c r="B39" s="758" t="s">
        <v>258</v>
      </c>
      <c r="C39" s="759"/>
      <c r="D39" s="759"/>
      <c r="E39" s="759"/>
      <c r="F39" s="759"/>
      <c r="G39" s="759"/>
      <c r="H39" s="759"/>
      <c r="I39" s="759"/>
      <c r="J39" s="759"/>
      <c r="K39" s="759"/>
      <c r="L39" s="759"/>
      <c r="M39" s="759"/>
      <c r="N39" s="759"/>
      <c r="O39" s="759"/>
      <c r="P39" s="759"/>
      <c r="Q39" s="760"/>
      <c r="S39" s="739"/>
      <c r="T39" s="740"/>
      <c r="U39" s="741"/>
      <c r="W39" s="398"/>
      <c r="X39" s="467"/>
      <c r="Y39" s="467"/>
      <c r="Z39" s="467"/>
      <c r="AA39" s="467"/>
      <c r="AB39" s="467"/>
      <c r="AC39" s="467"/>
      <c r="AD39" s="467"/>
      <c r="AE39" s="467"/>
      <c r="AF39" s="467"/>
      <c r="AG39" s="467"/>
      <c r="AH39" s="467"/>
      <c r="AI39" s="467"/>
      <c r="AJ39" s="467"/>
      <c r="AK39" s="467"/>
      <c r="AL39" s="467"/>
      <c r="AM39" s="467"/>
      <c r="AN39" s="467"/>
      <c r="AO39" s="467"/>
      <c r="AP39" s="467"/>
      <c r="AQ39" s="467"/>
      <c r="AR39" s="467"/>
      <c r="AS39" s="467"/>
      <c r="AT39" s="467"/>
      <c r="AU39" s="467"/>
      <c r="AV39" s="467"/>
      <c r="AW39" s="467"/>
      <c r="AX39" s="467"/>
      <c r="AY39" s="467"/>
      <c r="AZ39" s="467"/>
      <c r="BA39" s="467"/>
      <c r="BB39" s="467"/>
      <c r="BC39" s="467"/>
      <c r="BD39" s="481"/>
      <c r="BE39" s="445"/>
      <c r="BF39" s="445"/>
      <c r="BG39" s="445"/>
      <c r="BH39" s="445"/>
      <c r="BI39" s="446"/>
      <c r="BJ39" s="465"/>
      <c r="BK39" s="465"/>
      <c r="BL39" s="465"/>
      <c r="BM39" s="398"/>
      <c r="BN39" s="467"/>
      <c r="BO39" s="649" t="str">
        <f t="shared" ref="BO39:CQ39" si="168">IFERROR(SUMIF(BO42:BO65,"&gt;0",BO42:BO65)/-SUMIF(BO42:BO65,"&lt;0",BO42:BO65),"")</f>
        <v/>
      </c>
      <c r="BP39" s="649" t="str">
        <f t="shared" si="168"/>
        <v/>
      </c>
      <c r="BQ39" s="649" t="str">
        <f t="shared" si="168"/>
        <v/>
      </c>
      <c r="BR39" s="649" t="str">
        <f t="shared" si="168"/>
        <v/>
      </c>
      <c r="BS39" s="649" t="str">
        <f t="shared" si="168"/>
        <v/>
      </c>
      <c r="BT39" s="649" t="str">
        <f t="shared" si="168"/>
        <v/>
      </c>
      <c r="BU39" s="649" t="str">
        <f t="shared" si="168"/>
        <v/>
      </c>
      <c r="BV39" s="649" t="str">
        <f t="shared" si="168"/>
        <v/>
      </c>
      <c r="BW39" s="649" t="str">
        <f t="shared" si="168"/>
        <v/>
      </c>
      <c r="BX39" s="649" t="str">
        <f t="shared" si="168"/>
        <v/>
      </c>
      <c r="BY39" s="649" t="str">
        <f t="shared" si="168"/>
        <v/>
      </c>
      <c r="BZ39" s="649" t="str">
        <f t="shared" si="168"/>
        <v/>
      </c>
      <c r="CA39" s="649" t="str">
        <f t="shared" si="168"/>
        <v/>
      </c>
      <c r="CB39" s="649" t="str">
        <f t="shared" si="168"/>
        <v/>
      </c>
      <c r="CC39" s="649" t="str">
        <f t="shared" si="168"/>
        <v/>
      </c>
      <c r="CD39" s="649" t="str">
        <f t="shared" si="168"/>
        <v/>
      </c>
      <c r="CE39" s="649" t="str">
        <f t="shared" si="168"/>
        <v/>
      </c>
      <c r="CF39" s="649" t="str">
        <f t="shared" si="168"/>
        <v/>
      </c>
      <c r="CG39" s="649" t="str">
        <f t="shared" si="168"/>
        <v/>
      </c>
      <c r="CH39" s="649" t="str">
        <f t="shared" si="168"/>
        <v/>
      </c>
      <c r="CI39" s="649" t="str">
        <f t="shared" si="168"/>
        <v/>
      </c>
      <c r="CJ39" s="649" t="str">
        <f t="shared" si="168"/>
        <v/>
      </c>
      <c r="CK39" s="649" t="str">
        <f t="shared" si="168"/>
        <v/>
      </c>
      <c r="CL39" s="649" t="str">
        <f t="shared" si="168"/>
        <v/>
      </c>
      <c r="CM39" s="649" t="str">
        <f t="shared" si="168"/>
        <v/>
      </c>
      <c r="CN39" s="649" t="str">
        <f t="shared" si="168"/>
        <v/>
      </c>
      <c r="CO39" s="649" t="str">
        <f t="shared" si="168"/>
        <v/>
      </c>
      <c r="CP39" s="649" t="str">
        <f t="shared" si="168"/>
        <v/>
      </c>
      <c r="CQ39" s="649" t="str">
        <f t="shared" si="168"/>
        <v/>
      </c>
      <c r="CR39" s="467"/>
      <c r="CS39" s="467"/>
      <c r="CT39" s="466"/>
      <c r="CU39" s="445"/>
      <c r="CV39" s="445"/>
      <c r="CW39" s="445"/>
      <c r="CX39" s="445"/>
      <c r="CY39" s="446"/>
      <c r="CZ39" s="465"/>
      <c r="DA39" s="465"/>
      <c r="DB39" s="465"/>
      <c r="DC39" s="465"/>
      <c r="DD39" s="465"/>
      <c r="DE39" s="465"/>
      <c r="DF39" s="465"/>
      <c r="DS39" s="698"/>
      <c r="DT39" s="695"/>
      <c r="DU39" s="699"/>
      <c r="DV39" s="699"/>
      <c r="DW39" s="699"/>
      <c r="DX39" s="699"/>
      <c r="DY39" s="699"/>
      <c r="DZ39" s="699"/>
      <c r="EA39" s="699"/>
      <c r="EB39" s="699"/>
      <c r="EC39" s="699"/>
      <c r="ED39" s="699"/>
      <c r="EE39" s="699"/>
      <c r="EF39" s="699"/>
      <c r="EG39" s="699"/>
      <c r="EH39" s="699"/>
      <c r="EI39" s="699"/>
      <c r="EJ39" s="699"/>
      <c r="EK39" s="699"/>
      <c r="EL39" s="699"/>
      <c r="EM39" s="699"/>
      <c r="EN39" s="699"/>
      <c r="EO39" s="699"/>
      <c r="EP39" s="699"/>
      <c r="EQ39" s="699"/>
      <c r="ER39" s="699"/>
      <c r="ES39" s="699"/>
      <c r="ET39" s="699"/>
      <c r="EU39" s="699"/>
      <c r="EV39" s="699"/>
      <c r="EW39" s="699"/>
      <c r="EX39" s="695"/>
      <c r="EY39" s="695"/>
      <c r="EZ39" s="724"/>
      <c r="FB39" s="698"/>
      <c r="FC39" s="695"/>
      <c r="FD39" s="699"/>
      <c r="FE39" s="699"/>
      <c r="FF39" s="699"/>
      <c r="FG39" s="699"/>
      <c r="FH39" s="699"/>
      <c r="FI39" s="699"/>
      <c r="FJ39" s="699"/>
      <c r="FK39" s="699"/>
      <c r="FL39" s="699"/>
      <c r="FM39" s="699"/>
      <c r="FN39" s="699"/>
      <c r="FO39" s="699"/>
      <c r="FP39" s="699"/>
      <c r="FQ39" s="699"/>
      <c r="FR39" s="699"/>
      <c r="FS39" s="699"/>
      <c r="FT39" s="699"/>
      <c r="FU39" s="699"/>
      <c r="FV39" s="699"/>
      <c r="FW39" s="699"/>
      <c r="FX39" s="699"/>
      <c r="FY39" s="699"/>
      <c r="FZ39" s="699"/>
      <c r="GA39" s="699"/>
      <c r="GB39" s="699"/>
      <c r="GC39" s="699"/>
      <c r="GD39" s="699"/>
      <c r="GE39" s="699"/>
      <c r="GF39" s="699"/>
      <c r="GG39" s="695"/>
      <c r="GH39" s="695"/>
      <c r="GI39" s="724"/>
    </row>
    <row r="40" spans="2:191" ht="15.75" x14ac:dyDescent="0.25">
      <c r="B40" s="482"/>
      <c r="C40" s="491" t="s">
        <v>127</v>
      </c>
      <c r="D40" s="483"/>
      <c r="E40" s="885" t="str">
        <f>IF(ProjName="","Auto-Filled",ProjName)</f>
        <v>Auto-Filled</v>
      </c>
      <c r="F40" s="885"/>
      <c r="G40" s="885"/>
      <c r="H40" s="885"/>
      <c r="I40" s="885"/>
      <c r="J40" s="885"/>
      <c r="K40" s="492"/>
      <c r="L40" s="493" t="s">
        <v>233</v>
      </c>
      <c r="M40" s="891" t="s">
        <v>246</v>
      </c>
      <c r="N40" s="892"/>
      <c r="O40" s="892"/>
      <c r="P40" s="492"/>
      <c r="Q40" s="484"/>
      <c r="S40" s="738" t="s">
        <v>241</v>
      </c>
      <c r="T40" s="878"/>
      <c r="U40" s="879"/>
      <c r="W40" s="398"/>
      <c r="X40" s="399" t="s">
        <v>57</v>
      </c>
      <c r="Y40" s="400">
        <v>1</v>
      </c>
      <c r="Z40" s="400">
        <v>2</v>
      </c>
      <c r="AA40" s="400">
        <v>3</v>
      </c>
      <c r="AB40" s="400">
        <v>4</v>
      </c>
      <c r="AC40" s="400">
        <v>5</v>
      </c>
      <c r="AD40" s="400">
        <v>6</v>
      </c>
      <c r="AE40" s="400">
        <v>7</v>
      </c>
      <c r="AF40" s="400">
        <v>8</v>
      </c>
      <c r="AG40" s="400">
        <v>9</v>
      </c>
      <c r="AH40" s="400">
        <v>10</v>
      </c>
      <c r="AI40" s="400">
        <v>11</v>
      </c>
      <c r="AJ40" s="400">
        <v>12</v>
      </c>
      <c r="AK40" s="400">
        <v>13</v>
      </c>
      <c r="AL40" s="400">
        <v>14</v>
      </c>
      <c r="AM40" s="400">
        <v>15</v>
      </c>
      <c r="AN40" s="400">
        <v>16</v>
      </c>
      <c r="AO40" s="400">
        <v>17</v>
      </c>
      <c r="AP40" s="400">
        <v>18</v>
      </c>
      <c r="AQ40" s="400">
        <v>19</v>
      </c>
      <c r="AR40" s="400">
        <v>20</v>
      </c>
      <c r="AS40" s="400">
        <v>21</v>
      </c>
      <c r="AT40" s="400">
        <v>22</v>
      </c>
      <c r="AU40" s="400">
        <v>23</v>
      </c>
      <c r="AV40" s="400">
        <v>24</v>
      </c>
      <c r="AW40" s="400">
        <v>25</v>
      </c>
      <c r="AX40" s="400">
        <v>26</v>
      </c>
      <c r="AY40" s="400">
        <v>27</v>
      </c>
      <c r="AZ40" s="400">
        <v>28</v>
      </c>
      <c r="BA40" s="400">
        <f>IF(AE6/4=ROUND(AE6/4,0),29,"")</f>
        <v>29</v>
      </c>
      <c r="BB40" s="467"/>
      <c r="BC40" s="467"/>
      <c r="BD40" s="863" t="s">
        <v>215</v>
      </c>
      <c r="BE40" s="873"/>
      <c r="BF40" s="434" t="s">
        <v>250</v>
      </c>
      <c r="BG40" s="434" t="s">
        <v>251</v>
      </c>
      <c r="BH40" s="434" t="s">
        <v>250</v>
      </c>
      <c r="BI40" s="447" t="s">
        <v>251</v>
      </c>
      <c r="BJ40" s="465"/>
      <c r="BK40" s="465"/>
      <c r="BL40" s="465"/>
      <c r="BM40" s="398"/>
      <c r="BN40" s="399" t="s">
        <v>57</v>
      </c>
      <c r="BO40" s="400">
        <v>1</v>
      </c>
      <c r="BP40" s="400">
        <v>2</v>
      </c>
      <c r="BQ40" s="400">
        <v>3</v>
      </c>
      <c r="BR40" s="400">
        <v>4</v>
      </c>
      <c r="BS40" s="400">
        <v>5</v>
      </c>
      <c r="BT40" s="400">
        <v>6</v>
      </c>
      <c r="BU40" s="400">
        <v>7</v>
      </c>
      <c r="BV40" s="400">
        <v>8</v>
      </c>
      <c r="BW40" s="400">
        <v>9</v>
      </c>
      <c r="BX40" s="400">
        <v>10</v>
      </c>
      <c r="BY40" s="400">
        <v>11</v>
      </c>
      <c r="BZ40" s="400">
        <v>12</v>
      </c>
      <c r="CA40" s="400">
        <v>13</v>
      </c>
      <c r="CB40" s="400">
        <v>14</v>
      </c>
      <c r="CC40" s="400">
        <v>15</v>
      </c>
      <c r="CD40" s="400">
        <v>16</v>
      </c>
      <c r="CE40" s="400">
        <v>17</v>
      </c>
      <c r="CF40" s="400">
        <v>18</v>
      </c>
      <c r="CG40" s="400">
        <v>19</v>
      </c>
      <c r="CH40" s="400">
        <v>20</v>
      </c>
      <c r="CI40" s="400">
        <v>21</v>
      </c>
      <c r="CJ40" s="400">
        <v>22</v>
      </c>
      <c r="CK40" s="400">
        <v>23</v>
      </c>
      <c r="CL40" s="400">
        <v>24</v>
      </c>
      <c r="CM40" s="400">
        <v>25</v>
      </c>
      <c r="CN40" s="400">
        <v>26</v>
      </c>
      <c r="CO40" s="400">
        <v>27</v>
      </c>
      <c r="CP40" s="400">
        <v>28</v>
      </c>
      <c r="CQ40" s="400">
        <f>BA40</f>
        <v>29</v>
      </c>
      <c r="CR40" s="467"/>
      <c r="CS40" s="467"/>
      <c r="CT40" s="863" t="s">
        <v>215</v>
      </c>
      <c r="CU40" s="873"/>
      <c r="CV40" s="434" t="s">
        <v>250</v>
      </c>
      <c r="CW40" s="434" t="s">
        <v>251</v>
      </c>
      <c r="CX40" s="434" t="s">
        <v>253</v>
      </c>
      <c r="CY40" s="447" t="s">
        <v>254</v>
      </c>
      <c r="CZ40" s="465"/>
      <c r="DA40" s="465"/>
      <c r="DB40" s="465"/>
      <c r="DC40" s="465"/>
      <c r="DD40" s="465"/>
      <c r="DE40" s="465"/>
      <c r="DF40" s="465"/>
      <c r="DS40" s="698"/>
      <c r="DT40" s="700" t="s">
        <v>57</v>
      </c>
      <c r="DU40" s="701">
        <v>1</v>
      </c>
      <c r="DV40" s="701">
        <v>2</v>
      </c>
      <c r="DW40" s="701">
        <v>3</v>
      </c>
      <c r="DX40" s="701">
        <v>4</v>
      </c>
      <c r="DY40" s="701">
        <v>5</v>
      </c>
      <c r="DZ40" s="701">
        <v>6</v>
      </c>
      <c r="EA40" s="701">
        <v>7</v>
      </c>
      <c r="EB40" s="701">
        <v>8</v>
      </c>
      <c r="EC40" s="701">
        <v>9</v>
      </c>
      <c r="ED40" s="701">
        <v>10</v>
      </c>
      <c r="EE40" s="701">
        <v>11</v>
      </c>
      <c r="EF40" s="701">
        <v>12</v>
      </c>
      <c r="EG40" s="701">
        <v>13</v>
      </c>
      <c r="EH40" s="701">
        <v>14</v>
      </c>
      <c r="EI40" s="701">
        <v>15</v>
      </c>
      <c r="EJ40" s="701">
        <v>16</v>
      </c>
      <c r="EK40" s="701">
        <v>17</v>
      </c>
      <c r="EL40" s="701">
        <v>18</v>
      </c>
      <c r="EM40" s="701">
        <v>19</v>
      </c>
      <c r="EN40" s="701">
        <v>20</v>
      </c>
      <c r="EO40" s="701">
        <v>21</v>
      </c>
      <c r="EP40" s="701">
        <v>22</v>
      </c>
      <c r="EQ40" s="701">
        <v>23</v>
      </c>
      <c r="ER40" s="701">
        <v>24</v>
      </c>
      <c r="ES40" s="701">
        <v>25</v>
      </c>
      <c r="ET40" s="701">
        <v>26</v>
      </c>
      <c r="EU40" s="701">
        <v>27</v>
      </c>
      <c r="EV40" s="701">
        <v>28</v>
      </c>
      <c r="EW40" s="701">
        <f>BA40</f>
        <v>29</v>
      </c>
      <c r="EX40" s="695"/>
      <c r="EY40" s="695"/>
      <c r="EZ40" s="724"/>
      <c r="FB40" s="698"/>
      <c r="FC40" s="700" t="s">
        <v>57</v>
      </c>
      <c r="FD40" s="701">
        <v>1</v>
      </c>
      <c r="FE40" s="701">
        <v>2</v>
      </c>
      <c r="FF40" s="701">
        <v>3</v>
      </c>
      <c r="FG40" s="701">
        <v>4</v>
      </c>
      <c r="FH40" s="701">
        <v>5</v>
      </c>
      <c r="FI40" s="701">
        <v>6</v>
      </c>
      <c r="FJ40" s="701">
        <v>7</v>
      </c>
      <c r="FK40" s="701">
        <v>8</v>
      </c>
      <c r="FL40" s="701">
        <v>9</v>
      </c>
      <c r="FM40" s="701">
        <v>10</v>
      </c>
      <c r="FN40" s="701">
        <v>11</v>
      </c>
      <c r="FO40" s="701">
        <v>12</v>
      </c>
      <c r="FP40" s="701">
        <v>13</v>
      </c>
      <c r="FQ40" s="701">
        <v>14</v>
      </c>
      <c r="FR40" s="701">
        <v>15</v>
      </c>
      <c r="FS40" s="701">
        <v>16</v>
      </c>
      <c r="FT40" s="701">
        <v>17</v>
      </c>
      <c r="FU40" s="701">
        <v>18</v>
      </c>
      <c r="FV40" s="701">
        <v>19</v>
      </c>
      <c r="FW40" s="701">
        <v>20</v>
      </c>
      <c r="FX40" s="701">
        <v>21</v>
      </c>
      <c r="FY40" s="701">
        <v>22</v>
      </c>
      <c r="FZ40" s="701">
        <v>23</v>
      </c>
      <c r="GA40" s="701">
        <v>24</v>
      </c>
      <c r="GB40" s="701">
        <v>25</v>
      </c>
      <c r="GC40" s="701">
        <v>26</v>
      </c>
      <c r="GD40" s="701">
        <v>27</v>
      </c>
      <c r="GE40" s="701">
        <v>28</v>
      </c>
      <c r="GF40" s="701">
        <f>BA40</f>
        <v>29</v>
      </c>
      <c r="GG40" s="695"/>
      <c r="GH40" s="695"/>
      <c r="GI40" s="724"/>
    </row>
    <row r="41" spans="2:191" ht="15.75" x14ac:dyDescent="0.25">
      <c r="B41" s="482"/>
      <c r="C41" s="494"/>
      <c r="D41" s="495"/>
      <c r="E41" s="495"/>
      <c r="F41" s="495"/>
      <c r="G41" s="495"/>
      <c r="H41" s="495"/>
      <c r="I41" s="495"/>
      <c r="J41" s="492"/>
      <c r="K41" s="495"/>
      <c r="L41" s="494"/>
      <c r="M41" s="495"/>
      <c r="N41" s="495"/>
      <c r="O41" s="495"/>
      <c r="P41" s="495"/>
      <c r="Q41" s="484"/>
      <c r="S41" s="742"/>
      <c r="T41" s="740"/>
      <c r="U41" s="741"/>
      <c r="W41" s="398"/>
      <c r="X41" s="399"/>
      <c r="Y41" s="400" t="str">
        <f t="shared" ref="Y41:AE41" si="169">VLOOKUP(WEEKDAY(CONCATENATE("2","/",Y40,"/",$AE$6)),$DN$11:$DO$17,2,FALSE)</f>
        <v>Tues</v>
      </c>
      <c r="Z41" s="400" t="str">
        <f t="shared" si="169"/>
        <v>Wed</v>
      </c>
      <c r="AA41" s="400" t="str">
        <f t="shared" si="169"/>
        <v>Thur</v>
      </c>
      <c r="AB41" s="400" t="str">
        <f t="shared" si="169"/>
        <v>Fri</v>
      </c>
      <c r="AC41" s="400" t="str">
        <f t="shared" si="169"/>
        <v>Sat</v>
      </c>
      <c r="AD41" s="400" t="str">
        <f t="shared" si="169"/>
        <v>Sun</v>
      </c>
      <c r="AE41" s="400" t="str">
        <f t="shared" si="169"/>
        <v>Mon</v>
      </c>
      <c r="AF41" s="400" t="str">
        <f>Y41</f>
        <v>Tues</v>
      </c>
      <c r="AG41" s="400" t="str">
        <f t="shared" ref="AG41:AZ41" si="170">Z41</f>
        <v>Wed</v>
      </c>
      <c r="AH41" s="400" t="str">
        <f t="shared" si="170"/>
        <v>Thur</v>
      </c>
      <c r="AI41" s="400" t="str">
        <f t="shared" si="170"/>
        <v>Fri</v>
      </c>
      <c r="AJ41" s="400" t="str">
        <f t="shared" si="170"/>
        <v>Sat</v>
      </c>
      <c r="AK41" s="400" t="str">
        <f t="shared" si="170"/>
        <v>Sun</v>
      </c>
      <c r="AL41" s="400" t="str">
        <f t="shared" si="170"/>
        <v>Mon</v>
      </c>
      <c r="AM41" s="400" t="str">
        <f t="shared" si="170"/>
        <v>Tues</v>
      </c>
      <c r="AN41" s="400" t="str">
        <f t="shared" si="170"/>
        <v>Wed</v>
      </c>
      <c r="AO41" s="400" t="str">
        <f t="shared" si="170"/>
        <v>Thur</v>
      </c>
      <c r="AP41" s="400" t="str">
        <f t="shared" si="170"/>
        <v>Fri</v>
      </c>
      <c r="AQ41" s="400" t="str">
        <f t="shared" si="170"/>
        <v>Sat</v>
      </c>
      <c r="AR41" s="400" t="str">
        <f t="shared" si="170"/>
        <v>Sun</v>
      </c>
      <c r="AS41" s="400" t="str">
        <f t="shared" si="170"/>
        <v>Mon</v>
      </c>
      <c r="AT41" s="400" t="str">
        <f t="shared" si="170"/>
        <v>Tues</v>
      </c>
      <c r="AU41" s="400" t="str">
        <f t="shared" si="170"/>
        <v>Wed</v>
      </c>
      <c r="AV41" s="400" t="str">
        <f t="shared" si="170"/>
        <v>Thur</v>
      </c>
      <c r="AW41" s="400" t="str">
        <f t="shared" si="170"/>
        <v>Fri</v>
      </c>
      <c r="AX41" s="400" t="str">
        <f t="shared" si="170"/>
        <v>Sat</v>
      </c>
      <c r="AY41" s="400" t="str">
        <f t="shared" si="170"/>
        <v>Sun</v>
      </c>
      <c r="AZ41" s="400" t="str">
        <f t="shared" si="170"/>
        <v>Mon</v>
      </c>
      <c r="BA41" s="400" t="str">
        <f>IF(BA40="","",AT41)</f>
        <v>Tues</v>
      </c>
      <c r="BB41" s="467"/>
      <c r="BC41" s="467"/>
      <c r="BD41" s="863" t="s">
        <v>221</v>
      </c>
      <c r="BE41" s="873"/>
      <c r="BF41" s="434" t="s">
        <v>244</v>
      </c>
      <c r="BG41" s="434" t="s">
        <v>244</v>
      </c>
      <c r="BH41" s="434" t="s">
        <v>221</v>
      </c>
      <c r="BI41" s="447" t="s">
        <v>221</v>
      </c>
      <c r="BJ41" s="465"/>
      <c r="BK41" s="465"/>
      <c r="BL41" s="465"/>
      <c r="BM41" s="398"/>
      <c r="BN41" s="399"/>
      <c r="BO41" s="400" t="str">
        <f t="shared" ref="BO41:BU41" si="171">Y41</f>
        <v>Tues</v>
      </c>
      <c r="BP41" s="400" t="str">
        <f t="shared" si="171"/>
        <v>Wed</v>
      </c>
      <c r="BQ41" s="400" t="str">
        <f t="shared" si="171"/>
        <v>Thur</v>
      </c>
      <c r="BR41" s="400" t="str">
        <f t="shared" si="171"/>
        <v>Fri</v>
      </c>
      <c r="BS41" s="400" t="str">
        <f t="shared" si="171"/>
        <v>Sat</v>
      </c>
      <c r="BT41" s="400" t="str">
        <f t="shared" si="171"/>
        <v>Sun</v>
      </c>
      <c r="BU41" s="400" t="str">
        <f t="shared" si="171"/>
        <v>Mon</v>
      </c>
      <c r="BV41" s="400" t="str">
        <f>BO41</f>
        <v>Tues</v>
      </c>
      <c r="BW41" s="400" t="str">
        <f t="shared" ref="BW41" si="172">BP41</f>
        <v>Wed</v>
      </c>
      <c r="BX41" s="400" t="str">
        <f t="shared" ref="BX41" si="173">BQ41</f>
        <v>Thur</v>
      </c>
      <c r="BY41" s="400" t="str">
        <f t="shared" ref="BY41" si="174">BR41</f>
        <v>Fri</v>
      </c>
      <c r="BZ41" s="400" t="str">
        <f t="shared" ref="BZ41" si="175">BS41</f>
        <v>Sat</v>
      </c>
      <c r="CA41" s="400" t="str">
        <f t="shared" ref="CA41" si="176">BT41</f>
        <v>Sun</v>
      </c>
      <c r="CB41" s="400" t="str">
        <f t="shared" ref="CB41" si="177">BU41</f>
        <v>Mon</v>
      </c>
      <c r="CC41" s="400" t="str">
        <f t="shared" ref="CC41" si="178">BV41</f>
        <v>Tues</v>
      </c>
      <c r="CD41" s="400" t="str">
        <f t="shared" ref="CD41" si="179">BW41</f>
        <v>Wed</v>
      </c>
      <c r="CE41" s="400" t="str">
        <f t="shared" ref="CE41" si="180">BX41</f>
        <v>Thur</v>
      </c>
      <c r="CF41" s="400" t="str">
        <f t="shared" ref="CF41" si="181">BY41</f>
        <v>Fri</v>
      </c>
      <c r="CG41" s="400" t="str">
        <f t="shared" ref="CG41" si="182">BZ41</f>
        <v>Sat</v>
      </c>
      <c r="CH41" s="400" t="str">
        <f t="shared" ref="CH41" si="183">CA41</f>
        <v>Sun</v>
      </c>
      <c r="CI41" s="400" t="str">
        <f t="shared" ref="CI41" si="184">CB41</f>
        <v>Mon</v>
      </c>
      <c r="CJ41" s="400" t="str">
        <f t="shared" ref="CJ41" si="185">CC41</f>
        <v>Tues</v>
      </c>
      <c r="CK41" s="400" t="str">
        <f t="shared" ref="CK41" si="186">CD41</f>
        <v>Wed</v>
      </c>
      <c r="CL41" s="400" t="str">
        <f t="shared" ref="CL41" si="187">CE41</f>
        <v>Thur</v>
      </c>
      <c r="CM41" s="400" t="str">
        <f t="shared" ref="CM41" si="188">CF41</f>
        <v>Fri</v>
      </c>
      <c r="CN41" s="400" t="str">
        <f t="shared" ref="CN41" si="189">CG41</f>
        <v>Sat</v>
      </c>
      <c r="CO41" s="400" t="str">
        <f t="shared" ref="CO41" si="190">CH41</f>
        <v>Sun</v>
      </c>
      <c r="CP41" s="400" t="str">
        <f t="shared" ref="CP41" si="191">CI41</f>
        <v>Mon</v>
      </c>
      <c r="CQ41" s="400" t="str">
        <f>IF(CQ40="","",CJ41)</f>
        <v>Tues</v>
      </c>
      <c r="CR41" s="467"/>
      <c r="CS41" s="467"/>
      <c r="CT41" s="863" t="s">
        <v>221</v>
      </c>
      <c r="CU41" s="873"/>
      <c r="CV41" s="434" t="s">
        <v>244</v>
      </c>
      <c r="CW41" s="434" t="s">
        <v>244</v>
      </c>
      <c r="CX41" s="434" t="s">
        <v>221</v>
      </c>
      <c r="CY41" s="447" t="s">
        <v>221</v>
      </c>
      <c r="CZ41" s="465"/>
      <c r="DA41" s="465"/>
      <c r="DB41" s="465"/>
      <c r="DC41" s="465"/>
      <c r="DD41" s="465"/>
      <c r="DE41" s="465"/>
      <c r="DF41" s="465"/>
      <c r="DS41" s="698"/>
      <c r="DT41" s="700"/>
      <c r="DU41" s="701" t="str">
        <f t="shared" ref="DU41:EA41" si="192">Y41</f>
        <v>Tues</v>
      </c>
      <c r="DV41" s="701" t="str">
        <f t="shared" si="192"/>
        <v>Wed</v>
      </c>
      <c r="DW41" s="701" t="str">
        <f t="shared" si="192"/>
        <v>Thur</v>
      </c>
      <c r="DX41" s="701" t="str">
        <f t="shared" si="192"/>
        <v>Fri</v>
      </c>
      <c r="DY41" s="701" t="str">
        <f t="shared" si="192"/>
        <v>Sat</v>
      </c>
      <c r="DZ41" s="701" t="str">
        <f t="shared" si="192"/>
        <v>Sun</v>
      </c>
      <c r="EA41" s="701" t="str">
        <f t="shared" si="192"/>
        <v>Mon</v>
      </c>
      <c r="EB41" s="701" t="str">
        <f>DU41</f>
        <v>Tues</v>
      </c>
      <c r="EC41" s="701" t="str">
        <f t="shared" ref="EC41" si="193">DV41</f>
        <v>Wed</v>
      </c>
      <c r="ED41" s="701" t="str">
        <f t="shared" ref="ED41" si="194">DW41</f>
        <v>Thur</v>
      </c>
      <c r="EE41" s="701" t="str">
        <f t="shared" ref="EE41" si="195">DX41</f>
        <v>Fri</v>
      </c>
      <c r="EF41" s="701" t="str">
        <f t="shared" ref="EF41" si="196">DY41</f>
        <v>Sat</v>
      </c>
      <c r="EG41" s="701" t="str">
        <f t="shared" ref="EG41" si="197">DZ41</f>
        <v>Sun</v>
      </c>
      <c r="EH41" s="701" t="str">
        <f t="shared" ref="EH41" si="198">EA41</f>
        <v>Mon</v>
      </c>
      <c r="EI41" s="701" t="str">
        <f t="shared" ref="EI41" si="199">EB41</f>
        <v>Tues</v>
      </c>
      <c r="EJ41" s="701" t="str">
        <f t="shared" ref="EJ41" si="200">EC41</f>
        <v>Wed</v>
      </c>
      <c r="EK41" s="701" t="str">
        <f t="shared" ref="EK41" si="201">ED41</f>
        <v>Thur</v>
      </c>
      <c r="EL41" s="701" t="str">
        <f t="shared" ref="EL41" si="202">EE41</f>
        <v>Fri</v>
      </c>
      <c r="EM41" s="701" t="str">
        <f t="shared" ref="EM41" si="203">EF41</f>
        <v>Sat</v>
      </c>
      <c r="EN41" s="701" t="str">
        <f t="shared" ref="EN41" si="204">EG41</f>
        <v>Sun</v>
      </c>
      <c r="EO41" s="701" t="str">
        <f t="shared" ref="EO41" si="205">EH41</f>
        <v>Mon</v>
      </c>
      <c r="EP41" s="701" t="str">
        <f t="shared" ref="EP41" si="206">EI41</f>
        <v>Tues</v>
      </c>
      <c r="EQ41" s="701" t="str">
        <f t="shared" ref="EQ41" si="207">EJ41</f>
        <v>Wed</v>
      </c>
      <c r="ER41" s="701" t="str">
        <f t="shared" ref="ER41" si="208">EK41</f>
        <v>Thur</v>
      </c>
      <c r="ES41" s="701" t="str">
        <f t="shared" ref="ES41" si="209">EL41</f>
        <v>Fri</v>
      </c>
      <c r="ET41" s="701" t="str">
        <f t="shared" ref="ET41" si="210">EM41</f>
        <v>Sat</v>
      </c>
      <c r="EU41" s="701" t="str">
        <f t="shared" ref="EU41" si="211">EN41</f>
        <v>Sun</v>
      </c>
      <c r="EV41" s="701" t="str">
        <f t="shared" ref="EV41" si="212">EO41</f>
        <v>Mon</v>
      </c>
      <c r="EW41" s="701" t="str">
        <f>IF(EW40="","",EP41)</f>
        <v>Tues</v>
      </c>
      <c r="EX41" s="695"/>
      <c r="EY41" s="695"/>
      <c r="EZ41" s="724"/>
      <c r="FB41" s="698"/>
      <c r="FC41" s="700"/>
      <c r="FD41" s="701" t="str">
        <f t="shared" ref="FD41:FJ41" si="213">BO41</f>
        <v>Tues</v>
      </c>
      <c r="FE41" s="701" t="str">
        <f t="shared" si="213"/>
        <v>Wed</v>
      </c>
      <c r="FF41" s="701" t="str">
        <f t="shared" si="213"/>
        <v>Thur</v>
      </c>
      <c r="FG41" s="701" t="str">
        <f t="shared" si="213"/>
        <v>Fri</v>
      </c>
      <c r="FH41" s="701" t="str">
        <f t="shared" si="213"/>
        <v>Sat</v>
      </c>
      <c r="FI41" s="701" t="str">
        <f t="shared" si="213"/>
        <v>Sun</v>
      </c>
      <c r="FJ41" s="701" t="str">
        <f t="shared" si="213"/>
        <v>Mon</v>
      </c>
      <c r="FK41" s="701" t="str">
        <f>FD41</f>
        <v>Tues</v>
      </c>
      <c r="FL41" s="701" t="str">
        <f t="shared" ref="FL41" si="214">FE41</f>
        <v>Wed</v>
      </c>
      <c r="FM41" s="701" t="str">
        <f t="shared" ref="FM41" si="215">FF41</f>
        <v>Thur</v>
      </c>
      <c r="FN41" s="701" t="str">
        <f t="shared" ref="FN41" si="216">FG41</f>
        <v>Fri</v>
      </c>
      <c r="FO41" s="701" t="str">
        <f t="shared" ref="FO41" si="217">FH41</f>
        <v>Sat</v>
      </c>
      <c r="FP41" s="701" t="str">
        <f t="shared" ref="FP41" si="218">FI41</f>
        <v>Sun</v>
      </c>
      <c r="FQ41" s="701" t="str">
        <f t="shared" ref="FQ41" si="219">FJ41</f>
        <v>Mon</v>
      </c>
      <c r="FR41" s="701" t="str">
        <f t="shared" ref="FR41" si="220">FK41</f>
        <v>Tues</v>
      </c>
      <c r="FS41" s="701" t="str">
        <f t="shared" ref="FS41" si="221">FL41</f>
        <v>Wed</v>
      </c>
      <c r="FT41" s="701" t="str">
        <f t="shared" ref="FT41" si="222">FM41</f>
        <v>Thur</v>
      </c>
      <c r="FU41" s="701" t="str">
        <f t="shared" ref="FU41" si="223">FN41</f>
        <v>Fri</v>
      </c>
      <c r="FV41" s="701" t="str">
        <f t="shared" ref="FV41" si="224">FO41</f>
        <v>Sat</v>
      </c>
      <c r="FW41" s="701" t="str">
        <f t="shared" ref="FW41" si="225">FP41</f>
        <v>Sun</v>
      </c>
      <c r="FX41" s="701" t="str">
        <f t="shared" ref="FX41" si="226">FQ41</f>
        <v>Mon</v>
      </c>
      <c r="FY41" s="701" t="str">
        <f t="shared" ref="FY41" si="227">FR41</f>
        <v>Tues</v>
      </c>
      <c r="FZ41" s="701" t="str">
        <f t="shared" ref="FZ41" si="228">FS41</f>
        <v>Wed</v>
      </c>
      <c r="GA41" s="701" t="str">
        <f t="shared" ref="GA41" si="229">FT41</f>
        <v>Thur</v>
      </c>
      <c r="GB41" s="701" t="str">
        <f t="shared" ref="GB41" si="230">FU41</f>
        <v>Fri</v>
      </c>
      <c r="GC41" s="701" t="str">
        <f t="shared" ref="GC41" si="231">FV41</f>
        <v>Sat</v>
      </c>
      <c r="GD41" s="701" t="str">
        <f t="shared" ref="GD41" si="232">FW41</f>
        <v>Sun</v>
      </c>
      <c r="GE41" s="701" t="str">
        <f t="shared" ref="GE41" si="233">FX41</f>
        <v>Mon</v>
      </c>
      <c r="GF41" s="701" t="str">
        <f>IF(GF40="","",FY41)</f>
        <v>Tues</v>
      </c>
      <c r="GG41" s="695"/>
      <c r="GH41" s="695"/>
      <c r="GI41" s="724"/>
    </row>
    <row r="42" spans="2:191" ht="15.75" x14ac:dyDescent="0.25">
      <c r="B42" s="496"/>
      <c r="C42" s="893" t="s">
        <v>259</v>
      </c>
      <c r="D42" s="893"/>
      <c r="E42" s="893"/>
      <c r="F42" s="893"/>
      <c r="G42" s="893"/>
      <c r="H42" s="893"/>
      <c r="I42" s="893"/>
      <c r="J42" s="893"/>
      <c r="K42" s="893"/>
      <c r="L42" s="893"/>
      <c r="M42" s="893"/>
      <c r="N42" s="893"/>
      <c r="O42" s="893"/>
      <c r="P42" s="893"/>
      <c r="Q42" s="498"/>
      <c r="S42" s="743"/>
      <c r="T42" s="744"/>
      <c r="U42" s="745"/>
      <c r="W42" s="398"/>
      <c r="X42" s="401">
        <v>1</v>
      </c>
      <c r="Y42" s="475"/>
      <c r="Z42" s="475"/>
      <c r="AA42" s="475"/>
      <c r="AB42" s="475"/>
      <c r="AC42" s="475"/>
      <c r="AD42" s="475"/>
      <c r="AE42" s="475"/>
      <c r="AF42" s="475"/>
      <c r="AG42" s="475"/>
      <c r="AH42" s="475"/>
      <c r="AI42" s="475"/>
      <c r="AJ42" s="475"/>
      <c r="AK42" s="475"/>
      <c r="AL42" s="475"/>
      <c r="AM42" s="475"/>
      <c r="AN42" s="475"/>
      <c r="AO42" s="475"/>
      <c r="AP42" s="475"/>
      <c r="AQ42" s="475"/>
      <c r="AR42" s="475"/>
      <c r="AS42" s="475"/>
      <c r="AT42" s="475"/>
      <c r="AU42" s="475"/>
      <c r="AV42" s="475"/>
      <c r="AW42" s="475"/>
      <c r="AX42" s="475"/>
      <c r="AY42" s="475"/>
      <c r="AZ42" s="475"/>
      <c r="BA42" s="475"/>
      <c r="BB42" s="467"/>
      <c r="BC42" s="467"/>
      <c r="BD42" s="857">
        <f>SUM(Y42:BA42)/COUNT(Y$40:BA$40)</f>
        <v>0</v>
      </c>
      <c r="BE42" s="858">
        <f t="shared" ref="BE42:BE65" si="234">SUM(Z42:BB42)/COUNT(Z$40:BB$40)</f>
        <v>0</v>
      </c>
      <c r="BF42" s="435">
        <f t="shared" ref="BF42:BF48" si="235">SUM($Y42:$BC42)</f>
        <v>0</v>
      </c>
      <c r="BG42" s="435">
        <v>0</v>
      </c>
      <c r="BH42" s="438">
        <f>IFERROR(SUM(Y42:BC42)/COUNT(Y42:BC42),0)</f>
        <v>0</v>
      </c>
      <c r="BI42" s="448">
        <v>0</v>
      </c>
      <c r="BJ42" s="465"/>
      <c r="BK42" s="465"/>
      <c r="BL42" s="465"/>
      <c r="BM42" s="398"/>
      <c r="BN42" s="401">
        <v>1</v>
      </c>
      <c r="BO42" s="475"/>
      <c r="BP42" s="475"/>
      <c r="BQ42" s="475"/>
      <c r="BR42" s="475"/>
      <c r="BS42" s="475"/>
      <c r="BT42" s="475"/>
      <c r="BU42" s="475"/>
      <c r="BV42" s="475"/>
      <c r="BW42" s="475"/>
      <c r="BX42" s="475"/>
      <c r="BY42" s="475"/>
      <c r="BZ42" s="475"/>
      <c r="CA42" s="475"/>
      <c r="CB42" s="475"/>
      <c r="CC42" s="475"/>
      <c r="CD42" s="475"/>
      <c r="CE42" s="475"/>
      <c r="CF42" s="475"/>
      <c r="CG42" s="475"/>
      <c r="CH42" s="475"/>
      <c r="CI42" s="475"/>
      <c r="CJ42" s="475"/>
      <c r="CK42" s="475"/>
      <c r="CL42" s="475"/>
      <c r="CM42" s="475"/>
      <c r="CN42" s="475"/>
      <c r="CO42" s="475"/>
      <c r="CP42" s="475"/>
      <c r="CQ42" s="475"/>
      <c r="CR42" s="467"/>
      <c r="CS42" s="467"/>
      <c r="CT42" s="857">
        <f>SUM(BO42:CQ42)/COUNT(BO$40:CQ$40)</f>
        <v>0</v>
      </c>
      <c r="CU42" s="858">
        <f t="shared" ref="CU42" si="236">SUM(BP42:CR42)/COUNT(BP$40:CR$40)</f>
        <v>0</v>
      </c>
      <c r="CV42" s="435">
        <f t="shared" ref="CV42:CV48" si="237">SUM($Y42:$BC42)</f>
        <v>0</v>
      </c>
      <c r="CW42" s="435">
        <v>0</v>
      </c>
      <c r="CX42" s="438">
        <f>SUMIF(BO42:CS42,"&lt;0",BO42:CS42)</f>
        <v>0</v>
      </c>
      <c r="CY42" s="448">
        <f>SUMIF(BO42:CS42,"&gt;0",BO42:CS42)</f>
        <v>0</v>
      </c>
      <c r="CZ42" s="465"/>
      <c r="DA42" s="465"/>
      <c r="DB42" s="465"/>
      <c r="DC42" s="465"/>
      <c r="DD42" s="465"/>
      <c r="DE42" s="465"/>
      <c r="DF42" s="465"/>
      <c r="DS42" s="698"/>
      <c r="DT42" s="702">
        <v>1</v>
      </c>
      <c r="DU42" s="703">
        <f>Y42+BO42</f>
        <v>0</v>
      </c>
      <c r="DV42" s="703">
        <f t="shared" ref="DV42:DV65" si="238">Z42+BP42</f>
        <v>0</v>
      </c>
      <c r="DW42" s="703">
        <f t="shared" ref="DW42:DW65" si="239">AA42+BQ42</f>
        <v>0</v>
      </c>
      <c r="DX42" s="703">
        <f t="shared" ref="DX42:DX65" si="240">AB42+BR42</f>
        <v>0</v>
      </c>
      <c r="DY42" s="703">
        <f t="shared" ref="DY42:DY65" si="241">AC42+BS42</f>
        <v>0</v>
      </c>
      <c r="DZ42" s="703">
        <f t="shared" ref="DZ42:DZ65" si="242">AD42+BT42</f>
        <v>0</v>
      </c>
      <c r="EA42" s="703">
        <f t="shared" ref="EA42:EA65" si="243">AE42+BU42</f>
        <v>0</v>
      </c>
      <c r="EB42" s="703">
        <f t="shared" ref="EB42:EB65" si="244">AF42+BV42</f>
        <v>0</v>
      </c>
      <c r="EC42" s="703">
        <f t="shared" ref="EC42:EC65" si="245">AG42+BW42</f>
        <v>0</v>
      </c>
      <c r="ED42" s="703">
        <f t="shared" ref="ED42:ED65" si="246">AH42+BX42</f>
        <v>0</v>
      </c>
      <c r="EE42" s="703">
        <f t="shared" ref="EE42:EE65" si="247">AI42+BY42</f>
        <v>0</v>
      </c>
      <c r="EF42" s="703">
        <f t="shared" ref="EF42:EF65" si="248">AJ42+BZ42</f>
        <v>0</v>
      </c>
      <c r="EG42" s="703">
        <f t="shared" ref="EG42:EG65" si="249">AK42+CA42</f>
        <v>0</v>
      </c>
      <c r="EH42" s="703">
        <f t="shared" ref="EH42:EH65" si="250">AL42+CB42</f>
        <v>0</v>
      </c>
      <c r="EI42" s="703">
        <f t="shared" ref="EI42:EI65" si="251">AM42+CC42</f>
        <v>0</v>
      </c>
      <c r="EJ42" s="703">
        <f t="shared" ref="EJ42:EJ65" si="252">AN42+CD42</f>
        <v>0</v>
      </c>
      <c r="EK42" s="703">
        <f t="shared" ref="EK42:EK65" si="253">AO42+CE42</f>
        <v>0</v>
      </c>
      <c r="EL42" s="703">
        <f t="shared" ref="EL42:EL65" si="254">AP42+CF42</f>
        <v>0</v>
      </c>
      <c r="EM42" s="703">
        <f t="shared" ref="EM42:EM65" si="255">AQ42+CG42</f>
        <v>0</v>
      </c>
      <c r="EN42" s="703">
        <f t="shared" ref="EN42:EN65" si="256">AR42+CH42</f>
        <v>0</v>
      </c>
      <c r="EO42" s="703">
        <f t="shared" ref="EO42:EO65" si="257">AS42+CI42</f>
        <v>0</v>
      </c>
      <c r="EP42" s="703">
        <f t="shared" ref="EP42:EP65" si="258">AT42+CJ42</f>
        <v>0</v>
      </c>
      <c r="EQ42" s="703">
        <f t="shared" ref="EQ42:EQ65" si="259">AU42+CK42</f>
        <v>0</v>
      </c>
      <c r="ER42" s="703">
        <f t="shared" ref="ER42:ER65" si="260">AV42+CL42</f>
        <v>0</v>
      </c>
      <c r="ES42" s="703">
        <f t="shared" ref="ES42:ES65" si="261">AW42+CM42</f>
        <v>0</v>
      </c>
      <c r="ET42" s="703">
        <f t="shared" ref="ET42:ET65" si="262">AX42+CN42</f>
        <v>0</v>
      </c>
      <c r="EU42" s="703">
        <f t="shared" ref="EU42:EU65" si="263">AY42+CO42</f>
        <v>0</v>
      </c>
      <c r="EV42" s="703">
        <f t="shared" ref="EV42:EV65" si="264">AZ42+CP42</f>
        <v>0</v>
      </c>
      <c r="EW42" s="703">
        <f t="shared" ref="EW42:EW65" si="265">BA42+CQ42</f>
        <v>0</v>
      </c>
      <c r="EX42" s="695"/>
      <c r="EY42" s="695"/>
      <c r="EZ42" s="724"/>
      <c r="FB42" s="698"/>
      <c r="FC42" s="702">
        <v>1</v>
      </c>
      <c r="FD42" s="703" t="e">
        <f>GH34+IF(BO42&lt;0,BO42,BO42/(StorEff/100))</f>
        <v>#DIV/0!</v>
      </c>
      <c r="FE42" s="703" t="e">
        <f t="shared" ref="FE42:GF42" si="266">FD65+IF(BP42&lt;0,BP42,BP42/(StorEff/100))</f>
        <v>#DIV/0!</v>
      </c>
      <c r="FF42" s="703" t="e">
        <f t="shared" si="266"/>
        <v>#DIV/0!</v>
      </c>
      <c r="FG42" s="703" t="e">
        <f t="shared" si="266"/>
        <v>#DIV/0!</v>
      </c>
      <c r="FH42" s="703" t="e">
        <f t="shared" si="266"/>
        <v>#DIV/0!</v>
      </c>
      <c r="FI42" s="703" t="e">
        <f t="shared" si="266"/>
        <v>#DIV/0!</v>
      </c>
      <c r="FJ42" s="703" t="e">
        <f t="shared" si="266"/>
        <v>#DIV/0!</v>
      </c>
      <c r="FK42" s="703" t="e">
        <f t="shared" si="266"/>
        <v>#DIV/0!</v>
      </c>
      <c r="FL42" s="703" t="e">
        <f t="shared" si="266"/>
        <v>#DIV/0!</v>
      </c>
      <c r="FM42" s="703" t="e">
        <f t="shared" si="266"/>
        <v>#DIV/0!</v>
      </c>
      <c r="FN42" s="703" t="e">
        <f t="shared" si="266"/>
        <v>#DIV/0!</v>
      </c>
      <c r="FO42" s="703" t="e">
        <f t="shared" si="266"/>
        <v>#DIV/0!</v>
      </c>
      <c r="FP42" s="703" t="e">
        <f t="shared" si="266"/>
        <v>#DIV/0!</v>
      </c>
      <c r="FQ42" s="703" t="e">
        <f t="shared" si="266"/>
        <v>#DIV/0!</v>
      </c>
      <c r="FR42" s="703" t="e">
        <f t="shared" si="266"/>
        <v>#DIV/0!</v>
      </c>
      <c r="FS42" s="703" t="e">
        <f t="shared" si="266"/>
        <v>#DIV/0!</v>
      </c>
      <c r="FT42" s="703" t="e">
        <f t="shared" si="266"/>
        <v>#DIV/0!</v>
      </c>
      <c r="FU42" s="703" t="e">
        <f t="shared" si="266"/>
        <v>#DIV/0!</v>
      </c>
      <c r="FV42" s="703" t="e">
        <f t="shared" si="266"/>
        <v>#DIV/0!</v>
      </c>
      <c r="FW42" s="703" t="e">
        <f t="shared" si="266"/>
        <v>#DIV/0!</v>
      </c>
      <c r="FX42" s="703" t="e">
        <f t="shared" si="266"/>
        <v>#DIV/0!</v>
      </c>
      <c r="FY42" s="703" t="e">
        <f t="shared" si="266"/>
        <v>#DIV/0!</v>
      </c>
      <c r="FZ42" s="703" t="e">
        <f t="shared" si="266"/>
        <v>#DIV/0!</v>
      </c>
      <c r="GA42" s="703" t="e">
        <f t="shared" si="266"/>
        <v>#DIV/0!</v>
      </c>
      <c r="GB42" s="703" t="e">
        <f t="shared" si="266"/>
        <v>#DIV/0!</v>
      </c>
      <c r="GC42" s="703" t="e">
        <f t="shared" si="266"/>
        <v>#DIV/0!</v>
      </c>
      <c r="GD42" s="703" t="e">
        <f t="shared" si="266"/>
        <v>#DIV/0!</v>
      </c>
      <c r="GE42" s="703" t="e">
        <f t="shared" si="266"/>
        <v>#DIV/0!</v>
      </c>
      <c r="GF42" s="703" t="e">
        <f t="shared" si="266"/>
        <v>#DIV/0!</v>
      </c>
      <c r="GG42" s="695"/>
      <c r="GH42" s="695"/>
      <c r="GI42" s="724"/>
    </row>
    <row r="43" spans="2:191" ht="15.75" x14ac:dyDescent="0.25">
      <c r="B43" s="758" t="s">
        <v>260</v>
      </c>
      <c r="C43" s="759"/>
      <c r="D43" s="759"/>
      <c r="E43" s="759"/>
      <c r="F43" s="759"/>
      <c r="G43" s="759"/>
      <c r="H43" s="759"/>
      <c r="I43" s="759"/>
      <c r="J43" s="759"/>
      <c r="K43" s="759"/>
      <c r="L43" s="759"/>
      <c r="M43" s="759"/>
      <c r="N43" s="759"/>
      <c r="O43" s="759"/>
      <c r="P43" s="759"/>
      <c r="Q43" s="760"/>
      <c r="W43" s="398"/>
      <c r="X43" s="401">
        <v>2</v>
      </c>
      <c r="Y43" s="475"/>
      <c r="Z43" s="475"/>
      <c r="AA43" s="475"/>
      <c r="AB43" s="475"/>
      <c r="AC43" s="475"/>
      <c r="AD43" s="475"/>
      <c r="AE43" s="475"/>
      <c r="AF43" s="475"/>
      <c r="AG43" s="475"/>
      <c r="AH43" s="475"/>
      <c r="AI43" s="475"/>
      <c r="AJ43" s="475"/>
      <c r="AK43" s="475"/>
      <c r="AL43" s="475"/>
      <c r="AM43" s="475"/>
      <c r="AN43" s="475"/>
      <c r="AO43" s="475"/>
      <c r="AP43" s="475"/>
      <c r="AQ43" s="475"/>
      <c r="AR43" s="475"/>
      <c r="AS43" s="475"/>
      <c r="AT43" s="475"/>
      <c r="AU43" s="475"/>
      <c r="AV43" s="475"/>
      <c r="AW43" s="475"/>
      <c r="AX43" s="475"/>
      <c r="AY43" s="475"/>
      <c r="AZ43" s="475"/>
      <c r="BA43" s="475"/>
      <c r="BB43" s="467"/>
      <c r="BC43" s="467"/>
      <c r="BD43" s="857">
        <f t="shared" ref="BD43:BD65" si="267">SUM(Y43:BA43)/COUNT(Y$40:BA$40)</f>
        <v>0</v>
      </c>
      <c r="BE43" s="858">
        <f t="shared" si="234"/>
        <v>0</v>
      </c>
      <c r="BF43" s="436">
        <f t="shared" si="235"/>
        <v>0</v>
      </c>
      <c r="BG43" s="436">
        <v>0</v>
      </c>
      <c r="BH43" s="439">
        <f t="shared" ref="BH43:BH48" si="268">IFERROR(SUM(Y43:BC43)/COUNT(Y43:BC43),0)</f>
        <v>0</v>
      </c>
      <c r="BI43" s="449">
        <v>0</v>
      </c>
      <c r="BJ43" s="465"/>
      <c r="BK43" s="465"/>
      <c r="BL43" s="465"/>
      <c r="BM43" s="398"/>
      <c r="BN43" s="401">
        <v>2</v>
      </c>
      <c r="BO43" s="475"/>
      <c r="BP43" s="475"/>
      <c r="BQ43" s="475"/>
      <c r="BR43" s="475"/>
      <c r="BS43" s="475"/>
      <c r="BT43" s="475"/>
      <c r="BU43" s="475"/>
      <c r="BV43" s="475"/>
      <c r="BW43" s="475"/>
      <c r="BX43" s="475"/>
      <c r="BY43" s="475"/>
      <c r="BZ43" s="475"/>
      <c r="CA43" s="475"/>
      <c r="CB43" s="475"/>
      <c r="CC43" s="475"/>
      <c r="CD43" s="475"/>
      <c r="CE43" s="475"/>
      <c r="CF43" s="475"/>
      <c r="CG43" s="475"/>
      <c r="CH43" s="475"/>
      <c r="CI43" s="475"/>
      <c r="CJ43" s="475"/>
      <c r="CK43" s="475"/>
      <c r="CL43" s="475"/>
      <c r="CM43" s="475"/>
      <c r="CN43" s="475"/>
      <c r="CO43" s="475"/>
      <c r="CP43" s="475"/>
      <c r="CQ43" s="475"/>
      <c r="CR43" s="467"/>
      <c r="CS43" s="467"/>
      <c r="CT43" s="857">
        <f t="shared" ref="CT43:CT65" si="269">SUM(BO43:CQ43)/COUNT(BO$40:CQ$40)</f>
        <v>0</v>
      </c>
      <c r="CU43" s="858">
        <f t="shared" ref="CU43:CU65" si="270">SUM(BP43:CR43)/COUNT(BP$40:CR$40)</f>
        <v>0</v>
      </c>
      <c r="CV43" s="436">
        <f t="shared" si="237"/>
        <v>0</v>
      </c>
      <c r="CW43" s="436">
        <v>0</v>
      </c>
      <c r="CX43" s="439">
        <f t="shared" ref="CX43:CX65" si="271">SUMIF(BO43:CS43,"&lt;0",BO43:CS43)</f>
        <v>0</v>
      </c>
      <c r="CY43" s="449">
        <f t="shared" ref="CY43:CY65" si="272">SUMIF(BO43:CS43,"&gt;0",BO43:CS43)</f>
        <v>0</v>
      </c>
      <c r="CZ43" s="465"/>
      <c r="DA43" s="477"/>
      <c r="DB43" s="465"/>
      <c r="DC43" s="465"/>
      <c r="DD43" s="465"/>
      <c r="DE43" s="465"/>
      <c r="DF43" s="465"/>
      <c r="DS43" s="698"/>
      <c r="DT43" s="702">
        <v>2</v>
      </c>
      <c r="DU43" s="703">
        <f t="shared" ref="DU43:DU65" si="273">Y43+BO43</f>
        <v>0</v>
      </c>
      <c r="DV43" s="703">
        <f t="shared" si="238"/>
        <v>0</v>
      </c>
      <c r="DW43" s="703">
        <f t="shared" si="239"/>
        <v>0</v>
      </c>
      <c r="DX43" s="703">
        <f t="shared" si="240"/>
        <v>0</v>
      </c>
      <c r="DY43" s="703">
        <f t="shared" si="241"/>
        <v>0</v>
      </c>
      <c r="DZ43" s="703">
        <f t="shared" si="242"/>
        <v>0</v>
      </c>
      <c r="EA43" s="703">
        <f t="shared" si="243"/>
        <v>0</v>
      </c>
      <c r="EB43" s="703">
        <f t="shared" si="244"/>
        <v>0</v>
      </c>
      <c r="EC43" s="703">
        <f t="shared" si="245"/>
        <v>0</v>
      </c>
      <c r="ED43" s="703">
        <f t="shared" si="246"/>
        <v>0</v>
      </c>
      <c r="EE43" s="703">
        <f t="shared" si="247"/>
        <v>0</v>
      </c>
      <c r="EF43" s="703">
        <f t="shared" si="248"/>
        <v>0</v>
      </c>
      <c r="EG43" s="703">
        <f t="shared" si="249"/>
        <v>0</v>
      </c>
      <c r="EH43" s="703">
        <f t="shared" si="250"/>
        <v>0</v>
      </c>
      <c r="EI43" s="703">
        <f t="shared" si="251"/>
        <v>0</v>
      </c>
      <c r="EJ43" s="703">
        <f t="shared" si="252"/>
        <v>0</v>
      </c>
      <c r="EK43" s="703">
        <f t="shared" si="253"/>
        <v>0</v>
      </c>
      <c r="EL43" s="703">
        <f t="shared" si="254"/>
        <v>0</v>
      </c>
      <c r="EM43" s="703">
        <f t="shared" si="255"/>
        <v>0</v>
      </c>
      <c r="EN43" s="703">
        <f t="shared" si="256"/>
        <v>0</v>
      </c>
      <c r="EO43" s="703">
        <f t="shared" si="257"/>
        <v>0</v>
      </c>
      <c r="EP43" s="703">
        <f t="shared" si="258"/>
        <v>0</v>
      </c>
      <c r="EQ43" s="703">
        <f t="shared" si="259"/>
        <v>0</v>
      </c>
      <c r="ER43" s="703">
        <f t="shared" si="260"/>
        <v>0</v>
      </c>
      <c r="ES43" s="703">
        <f t="shared" si="261"/>
        <v>0</v>
      </c>
      <c r="ET43" s="703">
        <f t="shared" si="262"/>
        <v>0</v>
      </c>
      <c r="EU43" s="703">
        <f t="shared" si="263"/>
        <v>0</v>
      </c>
      <c r="EV43" s="703">
        <f t="shared" si="264"/>
        <v>0</v>
      </c>
      <c r="EW43" s="703">
        <f t="shared" si="265"/>
        <v>0</v>
      </c>
      <c r="EX43" s="695"/>
      <c r="EY43" s="695"/>
      <c r="EZ43" s="724"/>
      <c r="FB43" s="698"/>
      <c r="FC43" s="702">
        <v>2</v>
      </c>
      <c r="FD43" s="703" t="e">
        <f t="shared" ref="FD43:FD65" si="274">FD42+IF(BO43&lt;0,BO43,BO43/(StorEff/100))</f>
        <v>#DIV/0!</v>
      </c>
      <c r="FE43" s="703" t="e">
        <f t="shared" ref="FE43:FE65" si="275">FE42+IF(BP43&lt;0,BP43,BP43/(StorEff/100))</f>
        <v>#DIV/0!</v>
      </c>
      <c r="FF43" s="703" t="e">
        <f t="shared" ref="FF43:FF65" si="276">FF42+IF(BQ43&lt;0,BQ43,BQ43/(StorEff/100))</f>
        <v>#DIV/0!</v>
      </c>
      <c r="FG43" s="703" t="e">
        <f t="shared" ref="FG43:FG65" si="277">FG42+IF(BR43&lt;0,BR43,BR43/(StorEff/100))</f>
        <v>#DIV/0!</v>
      </c>
      <c r="FH43" s="703" t="e">
        <f t="shared" ref="FH43:FH65" si="278">FH42+IF(BS43&lt;0,BS43,BS43/(StorEff/100))</f>
        <v>#DIV/0!</v>
      </c>
      <c r="FI43" s="703" t="e">
        <f t="shared" ref="FI43:FI65" si="279">FI42+IF(BT43&lt;0,BT43,BT43/(StorEff/100))</f>
        <v>#DIV/0!</v>
      </c>
      <c r="FJ43" s="703" t="e">
        <f t="shared" ref="FJ43:FJ65" si="280">FJ42+IF(BU43&lt;0,BU43,BU43/(StorEff/100))</f>
        <v>#DIV/0!</v>
      </c>
      <c r="FK43" s="703" t="e">
        <f t="shared" ref="FK43:FK65" si="281">FK42+IF(BV43&lt;0,BV43,BV43/(StorEff/100))</f>
        <v>#DIV/0!</v>
      </c>
      <c r="FL43" s="703" t="e">
        <f t="shared" ref="FL43:FL65" si="282">FL42+IF(BW43&lt;0,BW43,BW43/(StorEff/100))</f>
        <v>#DIV/0!</v>
      </c>
      <c r="FM43" s="703" t="e">
        <f t="shared" ref="FM43:FM65" si="283">FM42+IF(BX43&lt;0,BX43,BX43/(StorEff/100))</f>
        <v>#DIV/0!</v>
      </c>
      <c r="FN43" s="703" t="e">
        <f t="shared" ref="FN43:FN65" si="284">FN42+IF(BY43&lt;0,BY43,BY43/(StorEff/100))</f>
        <v>#DIV/0!</v>
      </c>
      <c r="FO43" s="703" t="e">
        <f t="shared" ref="FO43:FO65" si="285">FO42+IF(BZ43&lt;0,BZ43,BZ43/(StorEff/100))</f>
        <v>#DIV/0!</v>
      </c>
      <c r="FP43" s="703" t="e">
        <f t="shared" ref="FP43:FP65" si="286">FP42+IF(CA43&lt;0,CA43,CA43/(StorEff/100))</f>
        <v>#DIV/0!</v>
      </c>
      <c r="FQ43" s="703" t="e">
        <f t="shared" ref="FQ43:FQ65" si="287">FQ42+IF(CB43&lt;0,CB43,CB43/(StorEff/100))</f>
        <v>#DIV/0!</v>
      </c>
      <c r="FR43" s="703" t="e">
        <f t="shared" ref="FR43:FR65" si="288">FR42+IF(CC43&lt;0,CC43,CC43/(StorEff/100))</f>
        <v>#DIV/0!</v>
      </c>
      <c r="FS43" s="703" t="e">
        <f t="shared" ref="FS43:FS65" si="289">FS42+IF(CD43&lt;0,CD43,CD43/(StorEff/100))</f>
        <v>#DIV/0!</v>
      </c>
      <c r="FT43" s="703" t="e">
        <f t="shared" ref="FT43:FT65" si="290">FT42+IF(CE43&lt;0,CE43,CE43/(StorEff/100))</f>
        <v>#DIV/0!</v>
      </c>
      <c r="FU43" s="703" t="e">
        <f t="shared" ref="FU43:FU65" si="291">FU42+IF(CF43&lt;0,CF43,CF43/(StorEff/100))</f>
        <v>#DIV/0!</v>
      </c>
      <c r="FV43" s="703" t="e">
        <f t="shared" ref="FV43:FV65" si="292">FV42+IF(CG43&lt;0,CG43,CG43/(StorEff/100))</f>
        <v>#DIV/0!</v>
      </c>
      <c r="FW43" s="703" t="e">
        <f t="shared" ref="FW43:FW65" si="293">FW42+IF(CH43&lt;0,CH43,CH43/(StorEff/100))</f>
        <v>#DIV/0!</v>
      </c>
      <c r="FX43" s="703" t="e">
        <f t="shared" ref="FX43:FX65" si="294">FX42+IF(CI43&lt;0,CI43,CI43/(StorEff/100))</f>
        <v>#DIV/0!</v>
      </c>
      <c r="FY43" s="703" t="e">
        <f t="shared" ref="FY43:FY65" si="295">FY42+IF(CJ43&lt;0,CJ43,CJ43/(StorEff/100))</f>
        <v>#DIV/0!</v>
      </c>
      <c r="FZ43" s="703" t="e">
        <f t="shared" ref="FZ43:FZ65" si="296">FZ42+IF(CK43&lt;0,CK43,CK43/(StorEff/100))</f>
        <v>#DIV/0!</v>
      </c>
      <c r="GA43" s="703" t="e">
        <f t="shared" ref="GA43:GA65" si="297">GA42+IF(CL43&lt;0,CL43,CL43/(StorEff/100))</f>
        <v>#DIV/0!</v>
      </c>
      <c r="GB43" s="703" t="e">
        <f t="shared" ref="GB43:GB65" si="298">GB42+IF(CM43&lt;0,CM43,CM43/(StorEff/100))</f>
        <v>#DIV/0!</v>
      </c>
      <c r="GC43" s="703" t="e">
        <f t="shared" ref="GC43:GC65" si="299">GC42+IF(CN43&lt;0,CN43,CN43/(StorEff/100))</f>
        <v>#DIV/0!</v>
      </c>
      <c r="GD43" s="703" t="e">
        <f t="shared" ref="GD43:GD65" si="300">GD42+IF(CO43&lt;0,CO43,CO43/(StorEff/100))</f>
        <v>#DIV/0!</v>
      </c>
      <c r="GE43" s="703" t="e">
        <f t="shared" ref="GE43:GE65" si="301">GE42+IF(CP43&lt;0,CP43,CP43/(StorEff/100))</f>
        <v>#DIV/0!</v>
      </c>
      <c r="GF43" s="703" t="e">
        <f t="shared" ref="GF43:GF65" si="302">GF42+IF(CQ43&lt;0,CQ43,CQ43/(StorEff/100))</f>
        <v>#DIV/0!</v>
      </c>
      <c r="GG43" s="695"/>
      <c r="GH43" s="695"/>
      <c r="GI43" s="724"/>
    </row>
    <row r="44" spans="2:191" ht="15.75" x14ac:dyDescent="0.25">
      <c r="B44" s="398"/>
      <c r="C44" s="499"/>
      <c r="D44" s="499"/>
      <c r="E44" s="499"/>
      <c r="F44" s="499"/>
      <c r="G44" s="499"/>
      <c r="H44" s="499"/>
      <c r="I44" s="499"/>
      <c r="J44" s="499"/>
      <c r="K44" s="499"/>
      <c r="L44" s="499"/>
      <c r="M44" s="499"/>
      <c r="N44" s="499"/>
      <c r="O44" s="499"/>
      <c r="P44" s="499"/>
      <c r="Q44" s="395"/>
      <c r="W44" s="398"/>
      <c r="X44" s="401">
        <v>3</v>
      </c>
      <c r="Y44" s="475"/>
      <c r="Z44" s="475"/>
      <c r="AA44" s="475"/>
      <c r="AB44" s="475"/>
      <c r="AC44" s="475"/>
      <c r="AD44" s="475"/>
      <c r="AE44" s="475"/>
      <c r="AF44" s="475"/>
      <c r="AG44" s="475"/>
      <c r="AH44" s="475"/>
      <c r="AI44" s="475"/>
      <c r="AJ44" s="475"/>
      <c r="AK44" s="475"/>
      <c r="AL44" s="475"/>
      <c r="AM44" s="475"/>
      <c r="AN44" s="475"/>
      <c r="AO44" s="475"/>
      <c r="AP44" s="475"/>
      <c r="AQ44" s="475"/>
      <c r="AR44" s="475"/>
      <c r="AS44" s="475"/>
      <c r="AT44" s="475"/>
      <c r="AU44" s="475"/>
      <c r="AV44" s="475"/>
      <c r="AW44" s="475"/>
      <c r="AX44" s="475"/>
      <c r="AY44" s="475"/>
      <c r="AZ44" s="475"/>
      <c r="BA44" s="475"/>
      <c r="BB44" s="467"/>
      <c r="BC44" s="467"/>
      <c r="BD44" s="857">
        <f t="shared" si="267"/>
        <v>0</v>
      </c>
      <c r="BE44" s="858">
        <f t="shared" si="234"/>
        <v>0</v>
      </c>
      <c r="BF44" s="436">
        <f t="shared" si="235"/>
        <v>0</v>
      </c>
      <c r="BG44" s="436">
        <v>0</v>
      </c>
      <c r="BH44" s="439">
        <f t="shared" si="268"/>
        <v>0</v>
      </c>
      <c r="BI44" s="449">
        <v>0</v>
      </c>
      <c r="BJ44" s="465"/>
      <c r="BK44" s="465"/>
      <c r="BL44" s="465"/>
      <c r="BM44" s="398"/>
      <c r="BN44" s="401">
        <v>3</v>
      </c>
      <c r="BO44" s="475"/>
      <c r="BP44" s="475"/>
      <c r="BQ44" s="475"/>
      <c r="BR44" s="475"/>
      <c r="BS44" s="475"/>
      <c r="BT44" s="475"/>
      <c r="BU44" s="475"/>
      <c r="BV44" s="475"/>
      <c r="BW44" s="475"/>
      <c r="BX44" s="475"/>
      <c r="BY44" s="475"/>
      <c r="BZ44" s="475"/>
      <c r="CA44" s="475"/>
      <c r="CB44" s="475"/>
      <c r="CC44" s="475"/>
      <c r="CD44" s="475"/>
      <c r="CE44" s="475"/>
      <c r="CF44" s="475"/>
      <c r="CG44" s="475"/>
      <c r="CH44" s="475"/>
      <c r="CI44" s="475"/>
      <c r="CJ44" s="475"/>
      <c r="CK44" s="475"/>
      <c r="CL44" s="475"/>
      <c r="CM44" s="475"/>
      <c r="CN44" s="475"/>
      <c r="CO44" s="475"/>
      <c r="CP44" s="475"/>
      <c r="CQ44" s="475"/>
      <c r="CR44" s="467"/>
      <c r="CS44" s="467"/>
      <c r="CT44" s="857">
        <f t="shared" si="269"/>
        <v>0</v>
      </c>
      <c r="CU44" s="858">
        <f t="shared" si="270"/>
        <v>0</v>
      </c>
      <c r="CV44" s="436">
        <f t="shared" si="237"/>
        <v>0</v>
      </c>
      <c r="CW44" s="436">
        <v>0</v>
      </c>
      <c r="CX44" s="439">
        <f t="shared" si="271"/>
        <v>0</v>
      </c>
      <c r="CY44" s="449">
        <f t="shared" si="272"/>
        <v>0</v>
      </c>
      <c r="CZ44" s="465"/>
      <c r="DA44" s="477"/>
      <c r="DB44" s="465"/>
      <c r="DC44" s="465"/>
      <c r="DD44" s="465"/>
      <c r="DE44" s="465"/>
      <c r="DF44" s="465"/>
      <c r="DS44" s="698"/>
      <c r="DT44" s="702">
        <v>3</v>
      </c>
      <c r="DU44" s="703">
        <f t="shared" si="273"/>
        <v>0</v>
      </c>
      <c r="DV44" s="703">
        <f t="shared" si="238"/>
        <v>0</v>
      </c>
      <c r="DW44" s="703">
        <f t="shared" si="239"/>
        <v>0</v>
      </c>
      <c r="DX44" s="703">
        <f t="shared" si="240"/>
        <v>0</v>
      </c>
      <c r="DY44" s="703">
        <f t="shared" si="241"/>
        <v>0</v>
      </c>
      <c r="DZ44" s="703">
        <f t="shared" si="242"/>
        <v>0</v>
      </c>
      <c r="EA44" s="703">
        <f t="shared" si="243"/>
        <v>0</v>
      </c>
      <c r="EB44" s="703">
        <f t="shared" si="244"/>
        <v>0</v>
      </c>
      <c r="EC44" s="703">
        <f t="shared" si="245"/>
        <v>0</v>
      </c>
      <c r="ED44" s="703">
        <f t="shared" si="246"/>
        <v>0</v>
      </c>
      <c r="EE44" s="703">
        <f t="shared" si="247"/>
        <v>0</v>
      </c>
      <c r="EF44" s="703">
        <f t="shared" si="248"/>
        <v>0</v>
      </c>
      <c r="EG44" s="703">
        <f t="shared" si="249"/>
        <v>0</v>
      </c>
      <c r="EH44" s="703">
        <f t="shared" si="250"/>
        <v>0</v>
      </c>
      <c r="EI44" s="703">
        <f t="shared" si="251"/>
        <v>0</v>
      </c>
      <c r="EJ44" s="703">
        <f t="shared" si="252"/>
        <v>0</v>
      </c>
      <c r="EK44" s="703">
        <f t="shared" si="253"/>
        <v>0</v>
      </c>
      <c r="EL44" s="703">
        <f t="shared" si="254"/>
        <v>0</v>
      </c>
      <c r="EM44" s="703">
        <f t="shared" si="255"/>
        <v>0</v>
      </c>
      <c r="EN44" s="703">
        <f t="shared" si="256"/>
        <v>0</v>
      </c>
      <c r="EO44" s="703">
        <f t="shared" si="257"/>
        <v>0</v>
      </c>
      <c r="EP44" s="703">
        <f t="shared" si="258"/>
        <v>0</v>
      </c>
      <c r="EQ44" s="703">
        <f t="shared" si="259"/>
        <v>0</v>
      </c>
      <c r="ER44" s="703">
        <f t="shared" si="260"/>
        <v>0</v>
      </c>
      <c r="ES44" s="703">
        <f t="shared" si="261"/>
        <v>0</v>
      </c>
      <c r="ET44" s="703">
        <f t="shared" si="262"/>
        <v>0</v>
      </c>
      <c r="EU44" s="703">
        <f t="shared" si="263"/>
        <v>0</v>
      </c>
      <c r="EV44" s="703">
        <f t="shared" si="264"/>
        <v>0</v>
      </c>
      <c r="EW44" s="703">
        <f t="shared" si="265"/>
        <v>0</v>
      </c>
      <c r="EX44" s="695"/>
      <c r="EY44" s="695"/>
      <c r="EZ44" s="724"/>
      <c r="FB44" s="698"/>
      <c r="FC44" s="702">
        <v>3</v>
      </c>
      <c r="FD44" s="703" t="e">
        <f t="shared" si="274"/>
        <v>#DIV/0!</v>
      </c>
      <c r="FE44" s="703" t="e">
        <f t="shared" si="275"/>
        <v>#DIV/0!</v>
      </c>
      <c r="FF44" s="703" t="e">
        <f t="shared" si="276"/>
        <v>#DIV/0!</v>
      </c>
      <c r="FG44" s="703" t="e">
        <f t="shared" si="277"/>
        <v>#DIV/0!</v>
      </c>
      <c r="FH44" s="703" t="e">
        <f t="shared" si="278"/>
        <v>#DIV/0!</v>
      </c>
      <c r="FI44" s="703" t="e">
        <f t="shared" si="279"/>
        <v>#DIV/0!</v>
      </c>
      <c r="FJ44" s="703" t="e">
        <f t="shared" si="280"/>
        <v>#DIV/0!</v>
      </c>
      <c r="FK44" s="703" t="e">
        <f t="shared" si="281"/>
        <v>#DIV/0!</v>
      </c>
      <c r="FL44" s="703" t="e">
        <f t="shared" si="282"/>
        <v>#DIV/0!</v>
      </c>
      <c r="FM44" s="703" t="e">
        <f t="shared" si="283"/>
        <v>#DIV/0!</v>
      </c>
      <c r="FN44" s="703" t="e">
        <f t="shared" si="284"/>
        <v>#DIV/0!</v>
      </c>
      <c r="FO44" s="703" t="e">
        <f t="shared" si="285"/>
        <v>#DIV/0!</v>
      </c>
      <c r="FP44" s="703" t="e">
        <f t="shared" si="286"/>
        <v>#DIV/0!</v>
      </c>
      <c r="FQ44" s="703" t="e">
        <f t="shared" si="287"/>
        <v>#DIV/0!</v>
      </c>
      <c r="FR44" s="703" t="e">
        <f t="shared" si="288"/>
        <v>#DIV/0!</v>
      </c>
      <c r="FS44" s="703" t="e">
        <f t="shared" si="289"/>
        <v>#DIV/0!</v>
      </c>
      <c r="FT44" s="703" t="e">
        <f t="shared" si="290"/>
        <v>#DIV/0!</v>
      </c>
      <c r="FU44" s="703" t="e">
        <f t="shared" si="291"/>
        <v>#DIV/0!</v>
      </c>
      <c r="FV44" s="703" t="e">
        <f t="shared" si="292"/>
        <v>#DIV/0!</v>
      </c>
      <c r="FW44" s="703" t="e">
        <f t="shared" si="293"/>
        <v>#DIV/0!</v>
      </c>
      <c r="FX44" s="703" t="e">
        <f t="shared" si="294"/>
        <v>#DIV/0!</v>
      </c>
      <c r="FY44" s="703" t="e">
        <f t="shared" si="295"/>
        <v>#DIV/0!</v>
      </c>
      <c r="FZ44" s="703" t="e">
        <f t="shared" si="296"/>
        <v>#DIV/0!</v>
      </c>
      <c r="GA44" s="703" t="e">
        <f t="shared" si="297"/>
        <v>#DIV/0!</v>
      </c>
      <c r="GB44" s="703" t="e">
        <f t="shared" si="298"/>
        <v>#DIV/0!</v>
      </c>
      <c r="GC44" s="703" t="e">
        <f t="shared" si="299"/>
        <v>#DIV/0!</v>
      </c>
      <c r="GD44" s="703" t="e">
        <f t="shared" si="300"/>
        <v>#DIV/0!</v>
      </c>
      <c r="GE44" s="703" t="e">
        <f t="shared" si="301"/>
        <v>#DIV/0!</v>
      </c>
      <c r="GF44" s="703" t="e">
        <f t="shared" si="302"/>
        <v>#DIV/0!</v>
      </c>
      <c r="GG44" s="695"/>
      <c r="GH44" s="695"/>
      <c r="GI44" s="724"/>
    </row>
    <row r="45" spans="2:191" ht="15.75" x14ac:dyDescent="0.25">
      <c r="B45" s="398"/>
      <c r="C45" s="399" t="s">
        <v>57</v>
      </c>
      <c r="D45" s="400" t="s">
        <v>58</v>
      </c>
      <c r="E45" s="400" t="s">
        <v>59</v>
      </c>
      <c r="F45" s="400" t="s">
        <v>60</v>
      </c>
      <c r="G45" s="400" t="s">
        <v>61</v>
      </c>
      <c r="H45" s="400" t="s">
        <v>36</v>
      </c>
      <c r="I45" s="400" t="s">
        <v>62</v>
      </c>
      <c r="J45" s="400" t="s">
        <v>63</v>
      </c>
      <c r="K45" s="400" t="s">
        <v>64</v>
      </c>
      <c r="L45" s="400" t="s">
        <v>65</v>
      </c>
      <c r="M45" s="400" t="s">
        <v>66</v>
      </c>
      <c r="N45" s="400" t="s">
        <v>67</v>
      </c>
      <c r="O45" s="400" t="s">
        <v>68</v>
      </c>
      <c r="P45" s="499"/>
      <c r="Q45" s="395"/>
      <c r="W45" s="398"/>
      <c r="X45" s="401">
        <v>4</v>
      </c>
      <c r="Y45" s="475"/>
      <c r="Z45" s="475"/>
      <c r="AA45" s="475"/>
      <c r="AB45" s="475"/>
      <c r="AC45" s="475"/>
      <c r="AD45" s="475"/>
      <c r="AE45" s="475"/>
      <c r="AF45" s="475"/>
      <c r="AG45" s="475"/>
      <c r="AH45" s="475"/>
      <c r="AI45" s="475"/>
      <c r="AJ45" s="475"/>
      <c r="AK45" s="475"/>
      <c r="AL45" s="475"/>
      <c r="AM45" s="475"/>
      <c r="AN45" s="475"/>
      <c r="AO45" s="475"/>
      <c r="AP45" s="475"/>
      <c r="AQ45" s="475"/>
      <c r="AR45" s="475"/>
      <c r="AS45" s="475"/>
      <c r="AT45" s="475"/>
      <c r="AU45" s="475"/>
      <c r="AV45" s="475"/>
      <c r="AW45" s="475"/>
      <c r="AX45" s="475"/>
      <c r="AY45" s="475"/>
      <c r="AZ45" s="475"/>
      <c r="BA45" s="475"/>
      <c r="BB45" s="467"/>
      <c r="BC45" s="467"/>
      <c r="BD45" s="857">
        <f t="shared" si="267"/>
        <v>0</v>
      </c>
      <c r="BE45" s="858">
        <f t="shared" si="234"/>
        <v>0</v>
      </c>
      <c r="BF45" s="436">
        <f t="shared" si="235"/>
        <v>0</v>
      </c>
      <c r="BG45" s="436">
        <v>0</v>
      </c>
      <c r="BH45" s="439">
        <f t="shared" si="268"/>
        <v>0</v>
      </c>
      <c r="BI45" s="449">
        <v>0</v>
      </c>
      <c r="BJ45" s="465"/>
      <c r="BK45" s="465"/>
      <c r="BL45" s="465"/>
      <c r="BM45" s="398"/>
      <c r="BN45" s="401">
        <v>4</v>
      </c>
      <c r="BO45" s="475"/>
      <c r="BP45" s="475"/>
      <c r="BQ45" s="475"/>
      <c r="BR45" s="475"/>
      <c r="BS45" s="475"/>
      <c r="BT45" s="475"/>
      <c r="BU45" s="475"/>
      <c r="BV45" s="475"/>
      <c r="BW45" s="475"/>
      <c r="BX45" s="475"/>
      <c r="BY45" s="475"/>
      <c r="BZ45" s="475"/>
      <c r="CA45" s="475"/>
      <c r="CB45" s="475"/>
      <c r="CC45" s="475"/>
      <c r="CD45" s="475"/>
      <c r="CE45" s="475"/>
      <c r="CF45" s="475"/>
      <c r="CG45" s="475"/>
      <c r="CH45" s="475"/>
      <c r="CI45" s="475"/>
      <c r="CJ45" s="475"/>
      <c r="CK45" s="475"/>
      <c r="CL45" s="475"/>
      <c r="CM45" s="475"/>
      <c r="CN45" s="475"/>
      <c r="CO45" s="475"/>
      <c r="CP45" s="475"/>
      <c r="CQ45" s="475"/>
      <c r="CR45" s="467"/>
      <c r="CS45" s="467"/>
      <c r="CT45" s="857">
        <f t="shared" si="269"/>
        <v>0</v>
      </c>
      <c r="CU45" s="858">
        <f t="shared" si="270"/>
        <v>0</v>
      </c>
      <c r="CV45" s="436">
        <f t="shared" si="237"/>
        <v>0</v>
      </c>
      <c r="CW45" s="436">
        <v>0</v>
      </c>
      <c r="CX45" s="439">
        <f t="shared" si="271"/>
        <v>0</v>
      </c>
      <c r="CY45" s="449">
        <f t="shared" si="272"/>
        <v>0</v>
      </c>
      <c r="CZ45" s="465"/>
      <c r="DA45" s="465"/>
      <c r="DB45" s="465"/>
      <c r="DC45" s="465"/>
      <c r="DD45" s="465"/>
      <c r="DE45" s="465"/>
      <c r="DF45" s="465"/>
      <c r="DS45" s="698"/>
      <c r="DT45" s="702">
        <v>4</v>
      </c>
      <c r="DU45" s="703">
        <f t="shared" si="273"/>
        <v>0</v>
      </c>
      <c r="DV45" s="703">
        <f t="shared" si="238"/>
        <v>0</v>
      </c>
      <c r="DW45" s="703">
        <f t="shared" si="239"/>
        <v>0</v>
      </c>
      <c r="DX45" s="703">
        <f t="shared" si="240"/>
        <v>0</v>
      </c>
      <c r="DY45" s="703">
        <f t="shared" si="241"/>
        <v>0</v>
      </c>
      <c r="DZ45" s="703">
        <f t="shared" si="242"/>
        <v>0</v>
      </c>
      <c r="EA45" s="703">
        <f t="shared" si="243"/>
        <v>0</v>
      </c>
      <c r="EB45" s="703">
        <f t="shared" si="244"/>
        <v>0</v>
      </c>
      <c r="EC45" s="703">
        <f t="shared" si="245"/>
        <v>0</v>
      </c>
      <c r="ED45" s="703">
        <f t="shared" si="246"/>
        <v>0</v>
      </c>
      <c r="EE45" s="703">
        <f t="shared" si="247"/>
        <v>0</v>
      </c>
      <c r="EF45" s="703">
        <f t="shared" si="248"/>
        <v>0</v>
      </c>
      <c r="EG45" s="703">
        <f t="shared" si="249"/>
        <v>0</v>
      </c>
      <c r="EH45" s="703">
        <f t="shared" si="250"/>
        <v>0</v>
      </c>
      <c r="EI45" s="703">
        <f t="shared" si="251"/>
        <v>0</v>
      </c>
      <c r="EJ45" s="703">
        <f t="shared" si="252"/>
        <v>0</v>
      </c>
      <c r="EK45" s="703">
        <f t="shared" si="253"/>
        <v>0</v>
      </c>
      <c r="EL45" s="703">
        <f t="shared" si="254"/>
        <v>0</v>
      </c>
      <c r="EM45" s="703">
        <f t="shared" si="255"/>
        <v>0</v>
      </c>
      <c r="EN45" s="703">
        <f t="shared" si="256"/>
        <v>0</v>
      </c>
      <c r="EO45" s="703">
        <f t="shared" si="257"/>
        <v>0</v>
      </c>
      <c r="EP45" s="703">
        <f t="shared" si="258"/>
        <v>0</v>
      </c>
      <c r="EQ45" s="703">
        <f t="shared" si="259"/>
        <v>0</v>
      </c>
      <c r="ER45" s="703">
        <f t="shared" si="260"/>
        <v>0</v>
      </c>
      <c r="ES45" s="703">
        <f t="shared" si="261"/>
        <v>0</v>
      </c>
      <c r="ET45" s="703">
        <f t="shared" si="262"/>
        <v>0</v>
      </c>
      <c r="EU45" s="703">
        <f t="shared" si="263"/>
        <v>0</v>
      </c>
      <c r="EV45" s="703">
        <f t="shared" si="264"/>
        <v>0</v>
      </c>
      <c r="EW45" s="703">
        <f t="shared" si="265"/>
        <v>0</v>
      </c>
      <c r="EX45" s="695"/>
      <c r="EY45" s="695"/>
      <c r="EZ45" s="724"/>
      <c r="FB45" s="698"/>
      <c r="FC45" s="702">
        <v>4</v>
      </c>
      <c r="FD45" s="703" t="e">
        <f t="shared" si="274"/>
        <v>#DIV/0!</v>
      </c>
      <c r="FE45" s="703" t="e">
        <f t="shared" si="275"/>
        <v>#DIV/0!</v>
      </c>
      <c r="FF45" s="703" t="e">
        <f t="shared" si="276"/>
        <v>#DIV/0!</v>
      </c>
      <c r="FG45" s="703" t="e">
        <f t="shared" si="277"/>
        <v>#DIV/0!</v>
      </c>
      <c r="FH45" s="703" t="e">
        <f t="shared" si="278"/>
        <v>#DIV/0!</v>
      </c>
      <c r="FI45" s="703" t="e">
        <f t="shared" si="279"/>
        <v>#DIV/0!</v>
      </c>
      <c r="FJ45" s="703" t="e">
        <f t="shared" si="280"/>
        <v>#DIV/0!</v>
      </c>
      <c r="FK45" s="703" t="e">
        <f t="shared" si="281"/>
        <v>#DIV/0!</v>
      </c>
      <c r="FL45" s="703" t="e">
        <f t="shared" si="282"/>
        <v>#DIV/0!</v>
      </c>
      <c r="FM45" s="703" t="e">
        <f t="shared" si="283"/>
        <v>#DIV/0!</v>
      </c>
      <c r="FN45" s="703" t="e">
        <f t="shared" si="284"/>
        <v>#DIV/0!</v>
      </c>
      <c r="FO45" s="703" t="e">
        <f t="shared" si="285"/>
        <v>#DIV/0!</v>
      </c>
      <c r="FP45" s="703" t="e">
        <f t="shared" si="286"/>
        <v>#DIV/0!</v>
      </c>
      <c r="FQ45" s="703" t="e">
        <f t="shared" si="287"/>
        <v>#DIV/0!</v>
      </c>
      <c r="FR45" s="703" t="e">
        <f t="shared" si="288"/>
        <v>#DIV/0!</v>
      </c>
      <c r="FS45" s="703" t="e">
        <f t="shared" si="289"/>
        <v>#DIV/0!</v>
      </c>
      <c r="FT45" s="703" t="e">
        <f t="shared" si="290"/>
        <v>#DIV/0!</v>
      </c>
      <c r="FU45" s="703" t="e">
        <f t="shared" si="291"/>
        <v>#DIV/0!</v>
      </c>
      <c r="FV45" s="703" t="e">
        <f t="shared" si="292"/>
        <v>#DIV/0!</v>
      </c>
      <c r="FW45" s="703" t="e">
        <f t="shared" si="293"/>
        <v>#DIV/0!</v>
      </c>
      <c r="FX45" s="703" t="e">
        <f t="shared" si="294"/>
        <v>#DIV/0!</v>
      </c>
      <c r="FY45" s="703" t="e">
        <f t="shared" si="295"/>
        <v>#DIV/0!</v>
      </c>
      <c r="FZ45" s="703" t="e">
        <f t="shared" si="296"/>
        <v>#DIV/0!</v>
      </c>
      <c r="GA45" s="703" t="e">
        <f t="shared" si="297"/>
        <v>#DIV/0!</v>
      </c>
      <c r="GB45" s="703" t="e">
        <f t="shared" si="298"/>
        <v>#DIV/0!</v>
      </c>
      <c r="GC45" s="703" t="e">
        <f t="shared" si="299"/>
        <v>#DIV/0!</v>
      </c>
      <c r="GD45" s="703" t="e">
        <f t="shared" si="300"/>
        <v>#DIV/0!</v>
      </c>
      <c r="GE45" s="703" t="e">
        <f t="shared" si="301"/>
        <v>#DIV/0!</v>
      </c>
      <c r="GF45" s="703" t="e">
        <f t="shared" si="302"/>
        <v>#DIV/0!</v>
      </c>
      <c r="GG45" s="695"/>
      <c r="GH45" s="695"/>
      <c r="GI45" s="724"/>
    </row>
    <row r="46" spans="2:191" ht="15.75" x14ac:dyDescent="0.25">
      <c r="B46" s="398"/>
      <c r="C46" s="500">
        <v>1</v>
      </c>
      <c r="D46" s="471">
        <f>IFERROR(IF($CT11="",0,$CT11),0)</f>
        <v>0</v>
      </c>
      <c r="E46" s="471">
        <f>IFERROR(IF($CT42="",0,$CT42),0)</f>
        <v>0</v>
      </c>
      <c r="F46" s="471">
        <f>IFERROR(IF($CT73="",0,$CT73),0)</f>
        <v>0</v>
      </c>
      <c r="G46" s="471">
        <f>IFERROR(IF($CT104="",0,$CT104),0)</f>
        <v>0</v>
      </c>
      <c r="H46" s="471">
        <f>IFERROR(IF($CT135="",0,$CT135),0)</f>
        <v>0</v>
      </c>
      <c r="I46" s="471">
        <f>IFERROR(IF($CT166="",0,$CT166),0)</f>
        <v>0</v>
      </c>
      <c r="J46" s="471">
        <f>IFERROR(IF($CT197="",0,$CT197),0)</f>
        <v>0</v>
      </c>
      <c r="K46" s="471">
        <f>IFERROR(IF($CT228="",0,$CT228),0)</f>
        <v>0</v>
      </c>
      <c r="L46" s="471">
        <f>IFERROR(IF($CT259="",0,$CT259),0)</f>
        <v>0</v>
      </c>
      <c r="M46" s="471">
        <f>IFERROR(IF($CT290="",0,$CT290),0)</f>
        <v>0</v>
      </c>
      <c r="N46" s="471">
        <f>IFERROR(IF($CT321="",0,$CT321),0)</f>
        <v>0</v>
      </c>
      <c r="O46" s="471">
        <f>IFERROR(IF($CT352="",0,$CT352),0)</f>
        <v>0</v>
      </c>
      <c r="P46" s="499"/>
      <c r="Q46" s="395"/>
      <c r="W46" s="398"/>
      <c r="X46" s="401">
        <v>5</v>
      </c>
      <c r="Y46" s="475"/>
      <c r="Z46" s="475"/>
      <c r="AA46" s="475"/>
      <c r="AB46" s="475"/>
      <c r="AC46" s="475"/>
      <c r="AD46" s="475"/>
      <c r="AE46" s="475"/>
      <c r="AF46" s="475"/>
      <c r="AG46" s="475"/>
      <c r="AH46" s="475"/>
      <c r="AI46" s="475"/>
      <c r="AJ46" s="475"/>
      <c r="AK46" s="475"/>
      <c r="AL46" s="475"/>
      <c r="AM46" s="475"/>
      <c r="AN46" s="475"/>
      <c r="AO46" s="475"/>
      <c r="AP46" s="475"/>
      <c r="AQ46" s="475"/>
      <c r="AR46" s="475"/>
      <c r="AS46" s="475"/>
      <c r="AT46" s="475"/>
      <c r="AU46" s="475"/>
      <c r="AV46" s="475"/>
      <c r="AW46" s="475"/>
      <c r="AX46" s="475"/>
      <c r="AY46" s="475"/>
      <c r="AZ46" s="475"/>
      <c r="BA46" s="475"/>
      <c r="BB46" s="467"/>
      <c r="BC46" s="467"/>
      <c r="BD46" s="857">
        <f t="shared" si="267"/>
        <v>0</v>
      </c>
      <c r="BE46" s="858">
        <f t="shared" si="234"/>
        <v>0</v>
      </c>
      <c r="BF46" s="436">
        <f t="shared" si="235"/>
        <v>0</v>
      </c>
      <c r="BG46" s="436">
        <v>0</v>
      </c>
      <c r="BH46" s="439">
        <f t="shared" si="268"/>
        <v>0</v>
      </c>
      <c r="BI46" s="449">
        <v>0</v>
      </c>
      <c r="BJ46" s="465"/>
      <c r="BK46" s="465"/>
      <c r="BL46" s="465"/>
      <c r="BM46" s="398"/>
      <c r="BN46" s="401">
        <v>5</v>
      </c>
      <c r="BO46" s="475"/>
      <c r="BP46" s="475"/>
      <c r="BQ46" s="475"/>
      <c r="BR46" s="475"/>
      <c r="BS46" s="475"/>
      <c r="BT46" s="475"/>
      <c r="BU46" s="475"/>
      <c r="BV46" s="475"/>
      <c r="BW46" s="475"/>
      <c r="BX46" s="475"/>
      <c r="BY46" s="475"/>
      <c r="BZ46" s="475"/>
      <c r="CA46" s="475"/>
      <c r="CB46" s="475"/>
      <c r="CC46" s="475"/>
      <c r="CD46" s="475"/>
      <c r="CE46" s="475"/>
      <c r="CF46" s="475"/>
      <c r="CG46" s="475"/>
      <c r="CH46" s="475"/>
      <c r="CI46" s="475"/>
      <c r="CJ46" s="475"/>
      <c r="CK46" s="475"/>
      <c r="CL46" s="475"/>
      <c r="CM46" s="475"/>
      <c r="CN46" s="475"/>
      <c r="CO46" s="475"/>
      <c r="CP46" s="475"/>
      <c r="CQ46" s="475"/>
      <c r="CR46" s="467"/>
      <c r="CS46" s="467"/>
      <c r="CT46" s="857">
        <f t="shared" si="269"/>
        <v>0</v>
      </c>
      <c r="CU46" s="858">
        <f t="shared" si="270"/>
        <v>0</v>
      </c>
      <c r="CV46" s="436">
        <f t="shared" si="237"/>
        <v>0</v>
      </c>
      <c r="CW46" s="436">
        <v>0</v>
      </c>
      <c r="CX46" s="439">
        <f t="shared" si="271"/>
        <v>0</v>
      </c>
      <c r="CY46" s="449">
        <f t="shared" si="272"/>
        <v>0</v>
      </c>
      <c r="CZ46" s="465"/>
      <c r="DA46" s="465"/>
      <c r="DB46" s="465"/>
      <c r="DC46" s="465"/>
      <c r="DD46" s="465"/>
      <c r="DE46" s="465"/>
      <c r="DF46" s="465"/>
      <c r="DS46" s="698"/>
      <c r="DT46" s="702">
        <v>5</v>
      </c>
      <c r="DU46" s="703">
        <f t="shared" si="273"/>
        <v>0</v>
      </c>
      <c r="DV46" s="703">
        <f t="shared" si="238"/>
        <v>0</v>
      </c>
      <c r="DW46" s="703">
        <f t="shared" si="239"/>
        <v>0</v>
      </c>
      <c r="DX46" s="703">
        <f t="shared" si="240"/>
        <v>0</v>
      </c>
      <c r="DY46" s="703">
        <f t="shared" si="241"/>
        <v>0</v>
      </c>
      <c r="DZ46" s="703">
        <f t="shared" si="242"/>
        <v>0</v>
      </c>
      <c r="EA46" s="703">
        <f t="shared" si="243"/>
        <v>0</v>
      </c>
      <c r="EB46" s="703">
        <f t="shared" si="244"/>
        <v>0</v>
      </c>
      <c r="EC46" s="703">
        <f t="shared" si="245"/>
        <v>0</v>
      </c>
      <c r="ED46" s="703">
        <f t="shared" si="246"/>
        <v>0</v>
      </c>
      <c r="EE46" s="703">
        <f t="shared" si="247"/>
        <v>0</v>
      </c>
      <c r="EF46" s="703">
        <f t="shared" si="248"/>
        <v>0</v>
      </c>
      <c r="EG46" s="703">
        <f t="shared" si="249"/>
        <v>0</v>
      </c>
      <c r="EH46" s="703">
        <f t="shared" si="250"/>
        <v>0</v>
      </c>
      <c r="EI46" s="703">
        <f t="shared" si="251"/>
        <v>0</v>
      </c>
      <c r="EJ46" s="703">
        <f t="shared" si="252"/>
        <v>0</v>
      </c>
      <c r="EK46" s="703">
        <f t="shared" si="253"/>
        <v>0</v>
      </c>
      <c r="EL46" s="703">
        <f t="shared" si="254"/>
        <v>0</v>
      </c>
      <c r="EM46" s="703">
        <f t="shared" si="255"/>
        <v>0</v>
      </c>
      <c r="EN46" s="703">
        <f t="shared" si="256"/>
        <v>0</v>
      </c>
      <c r="EO46" s="703">
        <f t="shared" si="257"/>
        <v>0</v>
      </c>
      <c r="EP46" s="703">
        <f t="shared" si="258"/>
        <v>0</v>
      </c>
      <c r="EQ46" s="703">
        <f t="shared" si="259"/>
        <v>0</v>
      </c>
      <c r="ER46" s="703">
        <f t="shared" si="260"/>
        <v>0</v>
      </c>
      <c r="ES46" s="703">
        <f t="shared" si="261"/>
        <v>0</v>
      </c>
      <c r="ET46" s="703">
        <f t="shared" si="262"/>
        <v>0</v>
      </c>
      <c r="EU46" s="703">
        <f t="shared" si="263"/>
        <v>0</v>
      </c>
      <c r="EV46" s="703">
        <f t="shared" si="264"/>
        <v>0</v>
      </c>
      <c r="EW46" s="703">
        <f t="shared" si="265"/>
        <v>0</v>
      </c>
      <c r="EX46" s="695"/>
      <c r="EY46" s="695"/>
      <c r="EZ46" s="724"/>
      <c r="FB46" s="698"/>
      <c r="FC46" s="702">
        <v>5</v>
      </c>
      <c r="FD46" s="703" t="e">
        <f t="shared" si="274"/>
        <v>#DIV/0!</v>
      </c>
      <c r="FE46" s="703" t="e">
        <f t="shared" si="275"/>
        <v>#DIV/0!</v>
      </c>
      <c r="FF46" s="703" t="e">
        <f t="shared" si="276"/>
        <v>#DIV/0!</v>
      </c>
      <c r="FG46" s="703" t="e">
        <f t="shared" si="277"/>
        <v>#DIV/0!</v>
      </c>
      <c r="FH46" s="703" t="e">
        <f t="shared" si="278"/>
        <v>#DIV/0!</v>
      </c>
      <c r="FI46" s="703" t="e">
        <f t="shared" si="279"/>
        <v>#DIV/0!</v>
      </c>
      <c r="FJ46" s="703" t="e">
        <f t="shared" si="280"/>
        <v>#DIV/0!</v>
      </c>
      <c r="FK46" s="703" t="e">
        <f t="shared" si="281"/>
        <v>#DIV/0!</v>
      </c>
      <c r="FL46" s="703" t="e">
        <f t="shared" si="282"/>
        <v>#DIV/0!</v>
      </c>
      <c r="FM46" s="703" t="e">
        <f t="shared" si="283"/>
        <v>#DIV/0!</v>
      </c>
      <c r="FN46" s="703" t="e">
        <f t="shared" si="284"/>
        <v>#DIV/0!</v>
      </c>
      <c r="FO46" s="703" t="e">
        <f t="shared" si="285"/>
        <v>#DIV/0!</v>
      </c>
      <c r="FP46" s="703" t="e">
        <f t="shared" si="286"/>
        <v>#DIV/0!</v>
      </c>
      <c r="FQ46" s="703" t="e">
        <f t="shared" si="287"/>
        <v>#DIV/0!</v>
      </c>
      <c r="FR46" s="703" t="e">
        <f t="shared" si="288"/>
        <v>#DIV/0!</v>
      </c>
      <c r="FS46" s="703" t="e">
        <f t="shared" si="289"/>
        <v>#DIV/0!</v>
      </c>
      <c r="FT46" s="703" t="e">
        <f t="shared" si="290"/>
        <v>#DIV/0!</v>
      </c>
      <c r="FU46" s="703" t="e">
        <f t="shared" si="291"/>
        <v>#DIV/0!</v>
      </c>
      <c r="FV46" s="703" t="e">
        <f t="shared" si="292"/>
        <v>#DIV/0!</v>
      </c>
      <c r="FW46" s="703" t="e">
        <f t="shared" si="293"/>
        <v>#DIV/0!</v>
      </c>
      <c r="FX46" s="703" t="e">
        <f t="shared" si="294"/>
        <v>#DIV/0!</v>
      </c>
      <c r="FY46" s="703" t="e">
        <f t="shared" si="295"/>
        <v>#DIV/0!</v>
      </c>
      <c r="FZ46" s="703" t="e">
        <f t="shared" si="296"/>
        <v>#DIV/0!</v>
      </c>
      <c r="GA46" s="703" t="e">
        <f t="shared" si="297"/>
        <v>#DIV/0!</v>
      </c>
      <c r="GB46" s="703" t="e">
        <f t="shared" si="298"/>
        <v>#DIV/0!</v>
      </c>
      <c r="GC46" s="703" t="e">
        <f t="shared" si="299"/>
        <v>#DIV/0!</v>
      </c>
      <c r="GD46" s="703" t="e">
        <f t="shared" si="300"/>
        <v>#DIV/0!</v>
      </c>
      <c r="GE46" s="703" t="e">
        <f t="shared" si="301"/>
        <v>#DIV/0!</v>
      </c>
      <c r="GF46" s="703" t="e">
        <f t="shared" si="302"/>
        <v>#DIV/0!</v>
      </c>
      <c r="GG46" s="695"/>
      <c r="GH46" s="695"/>
      <c r="GI46" s="724"/>
    </row>
    <row r="47" spans="2:191" ht="15.75" x14ac:dyDescent="0.25">
      <c r="B47" s="398"/>
      <c r="C47" s="501">
        <v>2</v>
      </c>
      <c r="D47" s="471">
        <f t="shared" ref="D47:D69" si="303">IFERROR(IF($CT12="",0,$CT12),0)</f>
        <v>0</v>
      </c>
      <c r="E47" s="471">
        <f t="shared" ref="E47:E69" si="304">IFERROR(IF($CT43="",0,$CT43),0)</f>
        <v>0</v>
      </c>
      <c r="F47" s="471">
        <f t="shared" ref="F47:F69" si="305">IFERROR(IF($CT74="",0,$CT74),0)</f>
        <v>0</v>
      </c>
      <c r="G47" s="471">
        <f t="shared" ref="G47:G69" si="306">IFERROR(IF($CT105="",0,$CT105),0)</f>
        <v>0</v>
      </c>
      <c r="H47" s="471">
        <f t="shared" ref="H47:H69" si="307">IFERROR(IF($CT136="",0,$CT136),0)</f>
        <v>0</v>
      </c>
      <c r="I47" s="471">
        <f t="shared" ref="I47:I69" si="308">IFERROR(IF($CT167="",0,$CT167),0)</f>
        <v>0</v>
      </c>
      <c r="J47" s="471">
        <f t="shared" ref="J47:J69" si="309">IFERROR(IF($CT198="",0,$CT198),0)</f>
        <v>0</v>
      </c>
      <c r="K47" s="471">
        <f t="shared" ref="K47:K69" si="310">IFERROR(IF($CT229="",0,$CT229),0)</f>
        <v>0</v>
      </c>
      <c r="L47" s="471">
        <f t="shared" ref="L47:L69" si="311">IFERROR(IF($CT260="",0,$CT260),0)</f>
        <v>0</v>
      </c>
      <c r="M47" s="471">
        <f t="shared" ref="M47:M69" si="312">IFERROR(IF($CT291="",0,$CT291),0)</f>
        <v>0</v>
      </c>
      <c r="N47" s="471">
        <f t="shared" ref="N47:N69" si="313">IFERROR(IF($CT322="",0,$CT322),0)</f>
        <v>0</v>
      </c>
      <c r="O47" s="471">
        <f t="shared" ref="O47:O69" si="314">IFERROR(IF($CT353="",0,$CT353),0)</f>
        <v>0</v>
      </c>
      <c r="P47" s="499"/>
      <c r="Q47" s="395"/>
      <c r="W47" s="398"/>
      <c r="X47" s="401">
        <v>6</v>
      </c>
      <c r="Y47" s="475"/>
      <c r="Z47" s="475"/>
      <c r="AA47" s="475"/>
      <c r="AB47" s="475"/>
      <c r="AC47" s="475"/>
      <c r="AD47" s="475"/>
      <c r="AE47" s="475"/>
      <c r="AF47" s="475"/>
      <c r="AG47" s="475"/>
      <c r="AH47" s="475"/>
      <c r="AI47" s="475"/>
      <c r="AJ47" s="475"/>
      <c r="AK47" s="475"/>
      <c r="AL47" s="475"/>
      <c r="AM47" s="475"/>
      <c r="AN47" s="475"/>
      <c r="AO47" s="475"/>
      <c r="AP47" s="475"/>
      <c r="AQ47" s="475"/>
      <c r="AR47" s="475"/>
      <c r="AS47" s="475"/>
      <c r="AT47" s="475"/>
      <c r="AU47" s="475"/>
      <c r="AV47" s="475"/>
      <c r="AW47" s="475"/>
      <c r="AX47" s="475"/>
      <c r="AY47" s="475"/>
      <c r="AZ47" s="475"/>
      <c r="BA47" s="475"/>
      <c r="BB47" s="467"/>
      <c r="BC47" s="467"/>
      <c r="BD47" s="857">
        <f t="shared" si="267"/>
        <v>0</v>
      </c>
      <c r="BE47" s="858">
        <f t="shared" si="234"/>
        <v>0</v>
      </c>
      <c r="BF47" s="436">
        <f t="shared" si="235"/>
        <v>0</v>
      </c>
      <c r="BG47" s="436">
        <v>0</v>
      </c>
      <c r="BH47" s="439">
        <f t="shared" si="268"/>
        <v>0</v>
      </c>
      <c r="BI47" s="449">
        <v>0</v>
      </c>
      <c r="BJ47" s="465"/>
      <c r="BK47" s="465"/>
      <c r="BL47" s="465"/>
      <c r="BM47" s="398"/>
      <c r="BN47" s="401">
        <v>6</v>
      </c>
      <c r="BO47" s="475"/>
      <c r="BP47" s="475"/>
      <c r="BQ47" s="475"/>
      <c r="BR47" s="475"/>
      <c r="BS47" s="475"/>
      <c r="BT47" s="475"/>
      <c r="BU47" s="475"/>
      <c r="BV47" s="475"/>
      <c r="BW47" s="475"/>
      <c r="BX47" s="475"/>
      <c r="BY47" s="475"/>
      <c r="BZ47" s="475"/>
      <c r="CA47" s="475"/>
      <c r="CB47" s="475"/>
      <c r="CC47" s="475"/>
      <c r="CD47" s="475"/>
      <c r="CE47" s="475"/>
      <c r="CF47" s="475"/>
      <c r="CG47" s="475"/>
      <c r="CH47" s="475"/>
      <c r="CI47" s="475"/>
      <c r="CJ47" s="475"/>
      <c r="CK47" s="475"/>
      <c r="CL47" s="475"/>
      <c r="CM47" s="475"/>
      <c r="CN47" s="475"/>
      <c r="CO47" s="475"/>
      <c r="CP47" s="475"/>
      <c r="CQ47" s="475"/>
      <c r="CR47" s="467"/>
      <c r="CS47" s="467"/>
      <c r="CT47" s="857">
        <f t="shared" si="269"/>
        <v>0</v>
      </c>
      <c r="CU47" s="858">
        <f t="shared" si="270"/>
        <v>0</v>
      </c>
      <c r="CV47" s="436">
        <f t="shared" si="237"/>
        <v>0</v>
      </c>
      <c r="CW47" s="436">
        <v>0</v>
      </c>
      <c r="CX47" s="439">
        <f t="shared" si="271"/>
        <v>0</v>
      </c>
      <c r="CY47" s="449">
        <f t="shared" si="272"/>
        <v>0</v>
      </c>
      <c r="CZ47" s="465"/>
      <c r="DA47" s="465"/>
      <c r="DB47" s="465"/>
      <c r="DC47" s="465"/>
      <c r="DD47" s="465"/>
      <c r="DE47" s="465"/>
      <c r="DF47" s="465"/>
      <c r="DS47" s="698"/>
      <c r="DT47" s="702">
        <v>6</v>
      </c>
      <c r="DU47" s="703">
        <f t="shared" si="273"/>
        <v>0</v>
      </c>
      <c r="DV47" s="703">
        <f t="shared" si="238"/>
        <v>0</v>
      </c>
      <c r="DW47" s="703">
        <f t="shared" si="239"/>
        <v>0</v>
      </c>
      <c r="DX47" s="703">
        <f t="shared" si="240"/>
        <v>0</v>
      </c>
      <c r="DY47" s="703">
        <f t="shared" si="241"/>
        <v>0</v>
      </c>
      <c r="DZ47" s="703">
        <f t="shared" si="242"/>
        <v>0</v>
      </c>
      <c r="EA47" s="703">
        <f t="shared" si="243"/>
        <v>0</v>
      </c>
      <c r="EB47" s="703">
        <f t="shared" si="244"/>
        <v>0</v>
      </c>
      <c r="EC47" s="703">
        <f t="shared" si="245"/>
        <v>0</v>
      </c>
      <c r="ED47" s="703">
        <f t="shared" si="246"/>
        <v>0</v>
      </c>
      <c r="EE47" s="703">
        <f t="shared" si="247"/>
        <v>0</v>
      </c>
      <c r="EF47" s="703">
        <f t="shared" si="248"/>
        <v>0</v>
      </c>
      <c r="EG47" s="703">
        <f t="shared" si="249"/>
        <v>0</v>
      </c>
      <c r="EH47" s="703">
        <f t="shared" si="250"/>
        <v>0</v>
      </c>
      <c r="EI47" s="703">
        <f t="shared" si="251"/>
        <v>0</v>
      </c>
      <c r="EJ47" s="703">
        <f t="shared" si="252"/>
        <v>0</v>
      </c>
      <c r="EK47" s="703">
        <f t="shared" si="253"/>
        <v>0</v>
      </c>
      <c r="EL47" s="703">
        <f t="shared" si="254"/>
        <v>0</v>
      </c>
      <c r="EM47" s="703">
        <f t="shared" si="255"/>
        <v>0</v>
      </c>
      <c r="EN47" s="703">
        <f t="shared" si="256"/>
        <v>0</v>
      </c>
      <c r="EO47" s="703">
        <f t="shared" si="257"/>
        <v>0</v>
      </c>
      <c r="EP47" s="703">
        <f t="shared" si="258"/>
        <v>0</v>
      </c>
      <c r="EQ47" s="703">
        <f t="shared" si="259"/>
        <v>0</v>
      </c>
      <c r="ER47" s="703">
        <f t="shared" si="260"/>
        <v>0</v>
      </c>
      <c r="ES47" s="703">
        <f t="shared" si="261"/>
        <v>0</v>
      </c>
      <c r="ET47" s="703">
        <f t="shared" si="262"/>
        <v>0</v>
      </c>
      <c r="EU47" s="703">
        <f t="shared" si="263"/>
        <v>0</v>
      </c>
      <c r="EV47" s="703">
        <f t="shared" si="264"/>
        <v>0</v>
      </c>
      <c r="EW47" s="703">
        <f t="shared" si="265"/>
        <v>0</v>
      </c>
      <c r="EX47" s="695"/>
      <c r="EY47" s="695"/>
      <c r="EZ47" s="724"/>
      <c r="FB47" s="698"/>
      <c r="FC47" s="702">
        <v>6</v>
      </c>
      <c r="FD47" s="703" t="e">
        <f t="shared" si="274"/>
        <v>#DIV/0!</v>
      </c>
      <c r="FE47" s="703" t="e">
        <f t="shared" si="275"/>
        <v>#DIV/0!</v>
      </c>
      <c r="FF47" s="703" t="e">
        <f t="shared" si="276"/>
        <v>#DIV/0!</v>
      </c>
      <c r="FG47" s="703" t="e">
        <f t="shared" si="277"/>
        <v>#DIV/0!</v>
      </c>
      <c r="FH47" s="703" t="e">
        <f t="shared" si="278"/>
        <v>#DIV/0!</v>
      </c>
      <c r="FI47" s="703" t="e">
        <f t="shared" si="279"/>
        <v>#DIV/0!</v>
      </c>
      <c r="FJ47" s="703" t="e">
        <f t="shared" si="280"/>
        <v>#DIV/0!</v>
      </c>
      <c r="FK47" s="703" t="e">
        <f t="shared" si="281"/>
        <v>#DIV/0!</v>
      </c>
      <c r="FL47" s="703" t="e">
        <f t="shared" si="282"/>
        <v>#DIV/0!</v>
      </c>
      <c r="FM47" s="703" t="e">
        <f t="shared" si="283"/>
        <v>#DIV/0!</v>
      </c>
      <c r="FN47" s="703" t="e">
        <f t="shared" si="284"/>
        <v>#DIV/0!</v>
      </c>
      <c r="FO47" s="703" t="e">
        <f t="shared" si="285"/>
        <v>#DIV/0!</v>
      </c>
      <c r="FP47" s="703" t="e">
        <f t="shared" si="286"/>
        <v>#DIV/0!</v>
      </c>
      <c r="FQ47" s="703" t="e">
        <f t="shared" si="287"/>
        <v>#DIV/0!</v>
      </c>
      <c r="FR47" s="703" t="e">
        <f t="shared" si="288"/>
        <v>#DIV/0!</v>
      </c>
      <c r="FS47" s="703" t="e">
        <f t="shared" si="289"/>
        <v>#DIV/0!</v>
      </c>
      <c r="FT47" s="703" t="e">
        <f t="shared" si="290"/>
        <v>#DIV/0!</v>
      </c>
      <c r="FU47" s="703" t="e">
        <f t="shared" si="291"/>
        <v>#DIV/0!</v>
      </c>
      <c r="FV47" s="703" t="e">
        <f t="shared" si="292"/>
        <v>#DIV/0!</v>
      </c>
      <c r="FW47" s="703" t="e">
        <f t="shared" si="293"/>
        <v>#DIV/0!</v>
      </c>
      <c r="FX47" s="703" t="e">
        <f t="shared" si="294"/>
        <v>#DIV/0!</v>
      </c>
      <c r="FY47" s="703" t="e">
        <f t="shared" si="295"/>
        <v>#DIV/0!</v>
      </c>
      <c r="FZ47" s="703" t="e">
        <f t="shared" si="296"/>
        <v>#DIV/0!</v>
      </c>
      <c r="GA47" s="703" t="e">
        <f t="shared" si="297"/>
        <v>#DIV/0!</v>
      </c>
      <c r="GB47" s="703" t="e">
        <f t="shared" si="298"/>
        <v>#DIV/0!</v>
      </c>
      <c r="GC47" s="703" t="e">
        <f t="shared" si="299"/>
        <v>#DIV/0!</v>
      </c>
      <c r="GD47" s="703" t="e">
        <f t="shared" si="300"/>
        <v>#DIV/0!</v>
      </c>
      <c r="GE47" s="703" t="e">
        <f t="shared" si="301"/>
        <v>#DIV/0!</v>
      </c>
      <c r="GF47" s="703" t="e">
        <f t="shared" si="302"/>
        <v>#DIV/0!</v>
      </c>
      <c r="GG47" s="695"/>
      <c r="GH47" s="695"/>
      <c r="GI47" s="724"/>
    </row>
    <row r="48" spans="2:191" ht="15.75" x14ac:dyDescent="0.25">
      <c r="B48" s="398"/>
      <c r="C48" s="501">
        <v>3</v>
      </c>
      <c r="D48" s="471">
        <f t="shared" si="303"/>
        <v>0</v>
      </c>
      <c r="E48" s="471">
        <f t="shared" si="304"/>
        <v>0</v>
      </c>
      <c r="F48" s="471">
        <f t="shared" si="305"/>
        <v>0</v>
      </c>
      <c r="G48" s="471">
        <f t="shared" si="306"/>
        <v>0</v>
      </c>
      <c r="H48" s="471">
        <f t="shared" si="307"/>
        <v>0</v>
      </c>
      <c r="I48" s="471">
        <f t="shared" si="308"/>
        <v>0</v>
      </c>
      <c r="J48" s="471">
        <f t="shared" si="309"/>
        <v>0</v>
      </c>
      <c r="K48" s="471">
        <f t="shared" si="310"/>
        <v>0</v>
      </c>
      <c r="L48" s="471">
        <f t="shared" si="311"/>
        <v>0</v>
      </c>
      <c r="M48" s="471">
        <f t="shared" si="312"/>
        <v>0</v>
      </c>
      <c r="N48" s="471">
        <f t="shared" si="313"/>
        <v>0</v>
      </c>
      <c r="O48" s="471">
        <f t="shared" si="314"/>
        <v>0</v>
      </c>
      <c r="P48" s="499"/>
      <c r="Q48" s="395"/>
      <c r="W48" s="398"/>
      <c r="X48" s="401">
        <v>7</v>
      </c>
      <c r="Y48" s="475"/>
      <c r="Z48" s="475"/>
      <c r="AA48" s="475"/>
      <c r="AB48" s="475"/>
      <c r="AC48" s="475"/>
      <c r="AD48" s="475"/>
      <c r="AE48" s="475"/>
      <c r="AF48" s="475"/>
      <c r="AG48" s="475"/>
      <c r="AH48" s="475"/>
      <c r="AI48" s="475"/>
      <c r="AJ48" s="475"/>
      <c r="AK48" s="475"/>
      <c r="AL48" s="475"/>
      <c r="AM48" s="475"/>
      <c r="AN48" s="475"/>
      <c r="AO48" s="475"/>
      <c r="AP48" s="475"/>
      <c r="AQ48" s="475"/>
      <c r="AR48" s="475"/>
      <c r="AS48" s="475"/>
      <c r="AT48" s="475"/>
      <c r="AU48" s="475"/>
      <c r="AV48" s="475"/>
      <c r="AW48" s="475"/>
      <c r="AX48" s="475"/>
      <c r="AY48" s="475"/>
      <c r="AZ48" s="475"/>
      <c r="BA48" s="475"/>
      <c r="BB48" s="467"/>
      <c r="BC48" s="467"/>
      <c r="BD48" s="857">
        <f t="shared" si="267"/>
        <v>0</v>
      </c>
      <c r="BE48" s="858">
        <f t="shared" si="234"/>
        <v>0</v>
      </c>
      <c r="BF48" s="436">
        <f t="shared" si="235"/>
        <v>0</v>
      </c>
      <c r="BG48" s="436">
        <v>0</v>
      </c>
      <c r="BH48" s="439">
        <f t="shared" si="268"/>
        <v>0</v>
      </c>
      <c r="BI48" s="449">
        <v>0</v>
      </c>
      <c r="BJ48" s="465"/>
      <c r="BK48" s="465"/>
      <c r="BL48" s="465"/>
      <c r="BM48" s="398"/>
      <c r="BN48" s="401">
        <v>7</v>
      </c>
      <c r="BO48" s="475"/>
      <c r="BP48" s="475"/>
      <c r="BQ48" s="475"/>
      <c r="BR48" s="475"/>
      <c r="BS48" s="475"/>
      <c r="BT48" s="475"/>
      <c r="BU48" s="475"/>
      <c r="BV48" s="475"/>
      <c r="BW48" s="475"/>
      <c r="BX48" s="475"/>
      <c r="BY48" s="475"/>
      <c r="BZ48" s="475"/>
      <c r="CA48" s="475"/>
      <c r="CB48" s="475"/>
      <c r="CC48" s="475"/>
      <c r="CD48" s="475"/>
      <c r="CE48" s="475"/>
      <c r="CF48" s="475"/>
      <c r="CG48" s="475"/>
      <c r="CH48" s="475"/>
      <c r="CI48" s="475"/>
      <c r="CJ48" s="475"/>
      <c r="CK48" s="475"/>
      <c r="CL48" s="475"/>
      <c r="CM48" s="475"/>
      <c r="CN48" s="475"/>
      <c r="CO48" s="475"/>
      <c r="CP48" s="475"/>
      <c r="CQ48" s="475"/>
      <c r="CR48" s="467"/>
      <c r="CS48" s="467"/>
      <c r="CT48" s="857">
        <f t="shared" si="269"/>
        <v>0</v>
      </c>
      <c r="CU48" s="858">
        <f t="shared" si="270"/>
        <v>0</v>
      </c>
      <c r="CV48" s="436">
        <f t="shared" si="237"/>
        <v>0</v>
      </c>
      <c r="CW48" s="436">
        <v>0</v>
      </c>
      <c r="CX48" s="439">
        <f t="shared" si="271"/>
        <v>0</v>
      </c>
      <c r="CY48" s="449">
        <f t="shared" si="272"/>
        <v>0</v>
      </c>
      <c r="CZ48" s="465"/>
      <c r="DA48" s="465"/>
      <c r="DB48" s="465"/>
      <c r="DC48" s="465"/>
      <c r="DD48" s="465"/>
      <c r="DE48" s="465"/>
      <c r="DF48" s="465"/>
      <c r="DS48" s="698"/>
      <c r="DT48" s="702">
        <v>7</v>
      </c>
      <c r="DU48" s="703">
        <f t="shared" si="273"/>
        <v>0</v>
      </c>
      <c r="DV48" s="703">
        <f t="shared" si="238"/>
        <v>0</v>
      </c>
      <c r="DW48" s="703">
        <f t="shared" si="239"/>
        <v>0</v>
      </c>
      <c r="DX48" s="703">
        <f t="shared" si="240"/>
        <v>0</v>
      </c>
      <c r="DY48" s="703">
        <f t="shared" si="241"/>
        <v>0</v>
      </c>
      <c r="DZ48" s="703">
        <f t="shared" si="242"/>
        <v>0</v>
      </c>
      <c r="EA48" s="703">
        <f t="shared" si="243"/>
        <v>0</v>
      </c>
      <c r="EB48" s="703">
        <f t="shared" si="244"/>
        <v>0</v>
      </c>
      <c r="EC48" s="703">
        <f t="shared" si="245"/>
        <v>0</v>
      </c>
      <c r="ED48" s="703">
        <f t="shared" si="246"/>
        <v>0</v>
      </c>
      <c r="EE48" s="703">
        <f t="shared" si="247"/>
        <v>0</v>
      </c>
      <c r="EF48" s="703">
        <f t="shared" si="248"/>
        <v>0</v>
      </c>
      <c r="EG48" s="703">
        <f t="shared" si="249"/>
        <v>0</v>
      </c>
      <c r="EH48" s="703">
        <f t="shared" si="250"/>
        <v>0</v>
      </c>
      <c r="EI48" s="703">
        <f t="shared" si="251"/>
        <v>0</v>
      </c>
      <c r="EJ48" s="703">
        <f t="shared" si="252"/>
        <v>0</v>
      </c>
      <c r="EK48" s="703">
        <f t="shared" si="253"/>
        <v>0</v>
      </c>
      <c r="EL48" s="703">
        <f t="shared" si="254"/>
        <v>0</v>
      </c>
      <c r="EM48" s="703">
        <f t="shared" si="255"/>
        <v>0</v>
      </c>
      <c r="EN48" s="703">
        <f t="shared" si="256"/>
        <v>0</v>
      </c>
      <c r="EO48" s="703">
        <f t="shared" si="257"/>
        <v>0</v>
      </c>
      <c r="EP48" s="703">
        <f t="shared" si="258"/>
        <v>0</v>
      </c>
      <c r="EQ48" s="703">
        <f t="shared" si="259"/>
        <v>0</v>
      </c>
      <c r="ER48" s="703">
        <f t="shared" si="260"/>
        <v>0</v>
      </c>
      <c r="ES48" s="703">
        <f t="shared" si="261"/>
        <v>0</v>
      </c>
      <c r="ET48" s="703">
        <f t="shared" si="262"/>
        <v>0</v>
      </c>
      <c r="EU48" s="703">
        <f t="shared" si="263"/>
        <v>0</v>
      </c>
      <c r="EV48" s="703">
        <f t="shared" si="264"/>
        <v>0</v>
      </c>
      <c r="EW48" s="703">
        <f t="shared" si="265"/>
        <v>0</v>
      </c>
      <c r="EX48" s="695"/>
      <c r="EY48" s="695"/>
      <c r="EZ48" s="724"/>
      <c r="FB48" s="698"/>
      <c r="FC48" s="702">
        <v>7</v>
      </c>
      <c r="FD48" s="703" t="e">
        <f t="shared" si="274"/>
        <v>#DIV/0!</v>
      </c>
      <c r="FE48" s="703" t="e">
        <f t="shared" si="275"/>
        <v>#DIV/0!</v>
      </c>
      <c r="FF48" s="703" t="e">
        <f t="shared" si="276"/>
        <v>#DIV/0!</v>
      </c>
      <c r="FG48" s="703" t="e">
        <f t="shared" si="277"/>
        <v>#DIV/0!</v>
      </c>
      <c r="FH48" s="703" t="e">
        <f t="shared" si="278"/>
        <v>#DIV/0!</v>
      </c>
      <c r="FI48" s="703" t="e">
        <f t="shared" si="279"/>
        <v>#DIV/0!</v>
      </c>
      <c r="FJ48" s="703" t="e">
        <f t="shared" si="280"/>
        <v>#DIV/0!</v>
      </c>
      <c r="FK48" s="703" t="e">
        <f t="shared" si="281"/>
        <v>#DIV/0!</v>
      </c>
      <c r="FL48" s="703" t="e">
        <f t="shared" si="282"/>
        <v>#DIV/0!</v>
      </c>
      <c r="FM48" s="703" t="e">
        <f t="shared" si="283"/>
        <v>#DIV/0!</v>
      </c>
      <c r="FN48" s="703" t="e">
        <f t="shared" si="284"/>
        <v>#DIV/0!</v>
      </c>
      <c r="FO48" s="703" t="e">
        <f t="shared" si="285"/>
        <v>#DIV/0!</v>
      </c>
      <c r="FP48" s="703" t="e">
        <f t="shared" si="286"/>
        <v>#DIV/0!</v>
      </c>
      <c r="FQ48" s="703" t="e">
        <f t="shared" si="287"/>
        <v>#DIV/0!</v>
      </c>
      <c r="FR48" s="703" t="e">
        <f t="shared" si="288"/>
        <v>#DIV/0!</v>
      </c>
      <c r="FS48" s="703" t="e">
        <f t="shared" si="289"/>
        <v>#DIV/0!</v>
      </c>
      <c r="FT48" s="703" t="e">
        <f t="shared" si="290"/>
        <v>#DIV/0!</v>
      </c>
      <c r="FU48" s="703" t="e">
        <f t="shared" si="291"/>
        <v>#DIV/0!</v>
      </c>
      <c r="FV48" s="703" t="e">
        <f t="shared" si="292"/>
        <v>#DIV/0!</v>
      </c>
      <c r="FW48" s="703" t="e">
        <f t="shared" si="293"/>
        <v>#DIV/0!</v>
      </c>
      <c r="FX48" s="703" t="e">
        <f t="shared" si="294"/>
        <v>#DIV/0!</v>
      </c>
      <c r="FY48" s="703" t="e">
        <f t="shared" si="295"/>
        <v>#DIV/0!</v>
      </c>
      <c r="FZ48" s="703" t="e">
        <f t="shared" si="296"/>
        <v>#DIV/0!</v>
      </c>
      <c r="GA48" s="703" t="e">
        <f t="shared" si="297"/>
        <v>#DIV/0!</v>
      </c>
      <c r="GB48" s="703" t="e">
        <f t="shared" si="298"/>
        <v>#DIV/0!</v>
      </c>
      <c r="GC48" s="703" t="e">
        <f t="shared" si="299"/>
        <v>#DIV/0!</v>
      </c>
      <c r="GD48" s="703" t="e">
        <f t="shared" si="300"/>
        <v>#DIV/0!</v>
      </c>
      <c r="GE48" s="703" t="e">
        <f t="shared" si="301"/>
        <v>#DIV/0!</v>
      </c>
      <c r="GF48" s="703" t="e">
        <f t="shared" si="302"/>
        <v>#DIV/0!</v>
      </c>
      <c r="GG48" s="695"/>
      <c r="GH48" s="695"/>
      <c r="GI48" s="724"/>
    </row>
    <row r="49" spans="2:191" ht="15.75" x14ac:dyDescent="0.25">
      <c r="B49" s="398"/>
      <c r="C49" s="501">
        <v>4</v>
      </c>
      <c r="D49" s="471">
        <f t="shared" si="303"/>
        <v>0</v>
      </c>
      <c r="E49" s="471">
        <f t="shared" si="304"/>
        <v>0</v>
      </c>
      <c r="F49" s="471">
        <f t="shared" si="305"/>
        <v>0</v>
      </c>
      <c r="G49" s="471">
        <f t="shared" si="306"/>
        <v>0</v>
      </c>
      <c r="H49" s="471">
        <f t="shared" si="307"/>
        <v>0</v>
      </c>
      <c r="I49" s="471">
        <f t="shared" si="308"/>
        <v>0</v>
      </c>
      <c r="J49" s="471">
        <f t="shared" si="309"/>
        <v>0</v>
      </c>
      <c r="K49" s="471">
        <f t="shared" si="310"/>
        <v>0</v>
      </c>
      <c r="L49" s="471">
        <f t="shared" si="311"/>
        <v>0</v>
      </c>
      <c r="M49" s="471">
        <f t="shared" si="312"/>
        <v>0</v>
      </c>
      <c r="N49" s="471">
        <f t="shared" si="313"/>
        <v>0</v>
      </c>
      <c r="O49" s="471">
        <f t="shared" si="314"/>
        <v>0</v>
      </c>
      <c r="P49" s="499"/>
      <c r="Q49" s="395"/>
      <c r="W49" s="398"/>
      <c r="X49" s="401">
        <v>8</v>
      </c>
      <c r="Y49" s="475"/>
      <c r="Z49" s="475"/>
      <c r="AA49" s="475"/>
      <c r="AB49" s="475"/>
      <c r="AC49" s="475"/>
      <c r="AD49" s="475"/>
      <c r="AE49" s="475"/>
      <c r="AF49" s="475"/>
      <c r="AG49" s="475"/>
      <c r="AH49" s="475"/>
      <c r="AI49" s="475"/>
      <c r="AJ49" s="475"/>
      <c r="AK49" s="475"/>
      <c r="AL49" s="475"/>
      <c r="AM49" s="475"/>
      <c r="AN49" s="475"/>
      <c r="AO49" s="475"/>
      <c r="AP49" s="475"/>
      <c r="AQ49" s="475"/>
      <c r="AR49" s="475"/>
      <c r="AS49" s="475"/>
      <c r="AT49" s="475"/>
      <c r="AU49" s="475"/>
      <c r="AV49" s="475"/>
      <c r="AW49" s="475"/>
      <c r="AX49" s="475"/>
      <c r="AY49" s="475"/>
      <c r="AZ49" s="475"/>
      <c r="BA49" s="475"/>
      <c r="BB49" s="467"/>
      <c r="BC49" s="467"/>
      <c r="BD49" s="857">
        <f t="shared" si="267"/>
        <v>0</v>
      </c>
      <c r="BE49" s="858">
        <f t="shared" si="234"/>
        <v>0</v>
      </c>
      <c r="BF49" s="436">
        <f t="shared" ref="BF49:BF64" si="315">(SUMIF($Y$41:$BC$41,"Sat",$Y49:$BC49)+SUMIF($Y$41:$BC$41,"Sun",$Y49:$BC49))</f>
        <v>0</v>
      </c>
      <c r="BG49" s="436">
        <f t="shared" ref="BG49:BG64" si="316">(SUM($Y49:$BC49)-(SUMIF($Y$41:$BC$41,"Sat",$Y49:$BC49)+SUMIF($Y$41:$BC$41,"Sun",$Y49:$BC49)))</f>
        <v>0</v>
      </c>
      <c r="BH49" s="439">
        <f t="shared" ref="BH49:BH64" si="317">(SUMIF($Y$41:$BC$41,"Sat",$Y49:$BC49)+SUMIF($Y$41:$BC$41,"Sun",$Y49:$BC49))/(COUNTIF($Y$41:$BC$41,"Sat")+COUNTIF($Y$41:$BC$41,"Sun"))</f>
        <v>0</v>
      </c>
      <c r="BI49" s="449">
        <f t="shared" ref="BI49:BI64" si="318">(SUM($Y49:$BC49)-(SUMIF($Y$41:$BC$41,"Sat",$Y49:$BC49)+SUMIF($Y$41:$BC$41,"Sun",$Y49:$BC49)))/(COUNT(Y49:BC49)-(COUNTIF($Y$41:$BC$41,"Sat")+COUNTIF($Y$41:$BC$41,"Sun")))</f>
        <v>0</v>
      </c>
      <c r="BJ49" s="465"/>
      <c r="BK49" s="465"/>
      <c r="BL49" s="465"/>
      <c r="BM49" s="398"/>
      <c r="BN49" s="401">
        <v>8</v>
      </c>
      <c r="BO49" s="475"/>
      <c r="BP49" s="475"/>
      <c r="BQ49" s="475"/>
      <c r="BR49" s="475"/>
      <c r="BS49" s="475"/>
      <c r="BT49" s="475"/>
      <c r="BU49" s="475"/>
      <c r="BV49" s="475"/>
      <c r="BW49" s="475"/>
      <c r="BX49" s="475"/>
      <c r="BY49" s="475"/>
      <c r="BZ49" s="475"/>
      <c r="CA49" s="475"/>
      <c r="CB49" s="475"/>
      <c r="CC49" s="475"/>
      <c r="CD49" s="475"/>
      <c r="CE49" s="475"/>
      <c r="CF49" s="475"/>
      <c r="CG49" s="475"/>
      <c r="CH49" s="475"/>
      <c r="CI49" s="475"/>
      <c r="CJ49" s="475"/>
      <c r="CK49" s="475"/>
      <c r="CL49" s="475"/>
      <c r="CM49" s="475"/>
      <c r="CN49" s="475"/>
      <c r="CO49" s="475"/>
      <c r="CP49" s="475"/>
      <c r="CQ49" s="475"/>
      <c r="CR49" s="467"/>
      <c r="CS49" s="467"/>
      <c r="CT49" s="857">
        <f t="shared" si="269"/>
        <v>0</v>
      </c>
      <c r="CU49" s="858">
        <f t="shared" si="270"/>
        <v>0</v>
      </c>
      <c r="CV49" s="436">
        <f t="shared" ref="CV49:CV64" si="319">(SUMIF($Y$41:$BC$41,"Sat",$Y49:$BC49)+SUMIF($Y$41:$BC$41,"Sun",$Y49:$BC49))</f>
        <v>0</v>
      </c>
      <c r="CW49" s="436">
        <f t="shared" ref="CW49:CW64" si="320">(SUM($Y49:$BC49)-(SUMIF($Y$41:$BC$41,"Sat",$Y49:$BC49)+SUMIF($Y$41:$BC$41,"Sun",$Y49:$BC49)))</f>
        <v>0</v>
      </c>
      <c r="CX49" s="439">
        <f t="shared" si="271"/>
        <v>0</v>
      </c>
      <c r="CY49" s="449">
        <f t="shared" si="272"/>
        <v>0</v>
      </c>
      <c r="CZ49" s="465"/>
      <c r="DA49" s="465"/>
      <c r="DB49" s="465"/>
      <c r="DC49" s="465"/>
      <c r="DD49" s="465"/>
      <c r="DE49" s="465"/>
      <c r="DF49" s="465"/>
      <c r="DS49" s="698"/>
      <c r="DT49" s="702">
        <v>8</v>
      </c>
      <c r="DU49" s="703">
        <f t="shared" si="273"/>
        <v>0</v>
      </c>
      <c r="DV49" s="703">
        <f t="shared" si="238"/>
        <v>0</v>
      </c>
      <c r="DW49" s="703">
        <f t="shared" si="239"/>
        <v>0</v>
      </c>
      <c r="DX49" s="703">
        <f t="shared" si="240"/>
        <v>0</v>
      </c>
      <c r="DY49" s="703">
        <f t="shared" si="241"/>
        <v>0</v>
      </c>
      <c r="DZ49" s="703">
        <f t="shared" si="242"/>
        <v>0</v>
      </c>
      <c r="EA49" s="703">
        <f t="shared" si="243"/>
        <v>0</v>
      </c>
      <c r="EB49" s="703">
        <f t="shared" si="244"/>
        <v>0</v>
      </c>
      <c r="EC49" s="703">
        <f t="shared" si="245"/>
        <v>0</v>
      </c>
      <c r="ED49" s="703">
        <f t="shared" si="246"/>
        <v>0</v>
      </c>
      <c r="EE49" s="703">
        <f t="shared" si="247"/>
        <v>0</v>
      </c>
      <c r="EF49" s="703">
        <f t="shared" si="248"/>
        <v>0</v>
      </c>
      <c r="EG49" s="703">
        <f t="shared" si="249"/>
        <v>0</v>
      </c>
      <c r="EH49" s="703">
        <f t="shared" si="250"/>
        <v>0</v>
      </c>
      <c r="EI49" s="703">
        <f t="shared" si="251"/>
        <v>0</v>
      </c>
      <c r="EJ49" s="703">
        <f t="shared" si="252"/>
        <v>0</v>
      </c>
      <c r="EK49" s="703">
        <f t="shared" si="253"/>
        <v>0</v>
      </c>
      <c r="EL49" s="703">
        <f t="shared" si="254"/>
        <v>0</v>
      </c>
      <c r="EM49" s="703">
        <f t="shared" si="255"/>
        <v>0</v>
      </c>
      <c r="EN49" s="703">
        <f t="shared" si="256"/>
        <v>0</v>
      </c>
      <c r="EO49" s="703">
        <f t="shared" si="257"/>
        <v>0</v>
      </c>
      <c r="EP49" s="703">
        <f t="shared" si="258"/>
        <v>0</v>
      </c>
      <c r="EQ49" s="703">
        <f t="shared" si="259"/>
        <v>0</v>
      </c>
      <c r="ER49" s="703">
        <f t="shared" si="260"/>
        <v>0</v>
      </c>
      <c r="ES49" s="703">
        <f t="shared" si="261"/>
        <v>0</v>
      </c>
      <c r="ET49" s="703">
        <f t="shared" si="262"/>
        <v>0</v>
      </c>
      <c r="EU49" s="703">
        <f t="shared" si="263"/>
        <v>0</v>
      </c>
      <c r="EV49" s="703">
        <f t="shared" si="264"/>
        <v>0</v>
      </c>
      <c r="EW49" s="703">
        <f t="shared" si="265"/>
        <v>0</v>
      </c>
      <c r="EX49" s="695"/>
      <c r="EY49" s="695"/>
      <c r="EZ49" s="724"/>
      <c r="FB49" s="698"/>
      <c r="FC49" s="702">
        <v>8</v>
      </c>
      <c r="FD49" s="703" t="e">
        <f t="shared" si="274"/>
        <v>#DIV/0!</v>
      </c>
      <c r="FE49" s="703" t="e">
        <f t="shared" si="275"/>
        <v>#DIV/0!</v>
      </c>
      <c r="FF49" s="703" t="e">
        <f t="shared" si="276"/>
        <v>#DIV/0!</v>
      </c>
      <c r="FG49" s="703" t="e">
        <f t="shared" si="277"/>
        <v>#DIV/0!</v>
      </c>
      <c r="FH49" s="703" t="e">
        <f t="shared" si="278"/>
        <v>#DIV/0!</v>
      </c>
      <c r="FI49" s="703" t="e">
        <f t="shared" si="279"/>
        <v>#DIV/0!</v>
      </c>
      <c r="FJ49" s="703" t="e">
        <f t="shared" si="280"/>
        <v>#DIV/0!</v>
      </c>
      <c r="FK49" s="703" t="e">
        <f t="shared" si="281"/>
        <v>#DIV/0!</v>
      </c>
      <c r="FL49" s="703" t="e">
        <f t="shared" si="282"/>
        <v>#DIV/0!</v>
      </c>
      <c r="FM49" s="703" t="e">
        <f t="shared" si="283"/>
        <v>#DIV/0!</v>
      </c>
      <c r="FN49" s="703" t="e">
        <f t="shared" si="284"/>
        <v>#DIV/0!</v>
      </c>
      <c r="FO49" s="703" t="e">
        <f t="shared" si="285"/>
        <v>#DIV/0!</v>
      </c>
      <c r="FP49" s="703" t="e">
        <f t="shared" si="286"/>
        <v>#DIV/0!</v>
      </c>
      <c r="FQ49" s="703" t="e">
        <f t="shared" si="287"/>
        <v>#DIV/0!</v>
      </c>
      <c r="FR49" s="703" t="e">
        <f t="shared" si="288"/>
        <v>#DIV/0!</v>
      </c>
      <c r="FS49" s="703" t="e">
        <f t="shared" si="289"/>
        <v>#DIV/0!</v>
      </c>
      <c r="FT49" s="703" t="e">
        <f t="shared" si="290"/>
        <v>#DIV/0!</v>
      </c>
      <c r="FU49" s="703" t="e">
        <f t="shared" si="291"/>
        <v>#DIV/0!</v>
      </c>
      <c r="FV49" s="703" t="e">
        <f t="shared" si="292"/>
        <v>#DIV/0!</v>
      </c>
      <c r="FW49" s="703" t="e">
        <f t="shared" si="293"/>
        <v>#DIV/0!</v>
      </c>
      <c r="FX49" s="703" t="e">
        <f t="shared" si="294"/>
        <v>#DIV/0!</v>
      </c>
      <c r="FY49" s="703" t="e">
        <f t="shared" si="295"/>
        <v>#DIV/0!</v>
      </c>
      <c r="FZ49" s="703" t="e">
        <f t="shared" si="296"/>
        <v>#DIV/0!</v>
      </c>
      <c r="GA49" s="703" t="e">
        <f t="shared" si="297"/>
        <v>#DIV/0!</v>
      </c>
      <c r="GB49" s="703" t="e">
        <f t="shared" si="298"/>
        <v>#DIV/0!</v>
      </c>
      <c r="GC49" s="703" t="e">
        <f t="shared" si="299"/>
        <v>#DIV/0!</v>
      </c>
      <c r="GD49" s="703" t="e">
        <f t="shared" si="300"/>
        <v>#DIV/0!</v>
      </c>
      <c r="GE49" s="703" t="e">
        <f t="shared" si="301"/>
        <v>#DIV/0!</v>
      </c>
      <c r="GF49" s="703" t="e">
        <f t="shared" si="302"/>
        <v>#DIV/0!</v>
      </c>
      <c r="GG49" s="695"/>
      <c r="GH49" s="695"/>
      <c r="GI49" s="724"/>
    </row>
    <row r="50" spans="2:191" ht="15.75" x14ac:dyDescent="0.25">
      <c r="B50" s="398"/>
      <c r="C50" s="501">
        <v>5</v>
      </c>
      <c r="D50" s="471">
        <f t="shared" si="303"/>
        <v>0</v>
      </c>
      <c r="E50" s="471">
        <f t="shared" si="304"/>
        <v>0</v>
      </c>
      <c r="F50" s="471">
        <f t="shared" si="305"/>
        <v>0</v>
      </c>
      <c r="G50" s="471">
        <f t="shared" si="306"/>
        <v>0</v>
      </c>
      <c r="H50" s="471">
        <f t="shared" si="307"/>
        <v>0</v>
      </c>
      <c r="I50" s="471">
        <f t="shared" si="308"/>
        <v>0</v>
      </c>
      <c r="J50" s="471">
        <f t="shared" si="309"/>
        <v>0</v>
      </c>
      <c r="K50" s="471">
        <f t="shared" si="310"/>
        <v>0</v>
      </c>
      <c r="L50" s="471">
        <f t="shared" si="311"/>
        <v>0</v>
      </c>
      <c r="M50" s="471">
        <f t="shared" si="312"/>
        <v>0</v>
      </c>
      <c r="N50" s="471">
        <f t="shared" si="313"/>
        <v>0</v>
      </c>
      <c r="O50" s="471">
        <f t="shared" si="314"/>
        <v>0</v>
      </c>
      <c r="P50" s="499"/>
      <c r="Q50" s="395"/>
      <c r="W50" s="398"/>
      <c r="X50" s="401">
        <v>9</v>
      </c>
      <c r="Y50" s="475"/>
      <c r="Z50" s="475"/>
      <c r="AA50" s="475"/>
      <c r="AB50" s="475"/>
      <c r="AC50" s="475"/>
      <c r="AD50" s="475"/>
      <c r="AE50" s="475"/>
      <c r="AF50" s="475"/>
      <c r="AG50" s="475"/>
      <c r="AH50" s="475"/>
      <c r="AI50" s="475"/>
      <c r="AJ50" s="475"/>
      <c r="AK50" s="475"/>
      <c r="AL50" s="475"/>
      <c r="AM50" s="475"/>
      <c r="AN50" s="475"/>
      <c r="AO50" s="475"/>
      <c r="AP50" s="475"/>
      <c r="AQ50" s="475"/>
      <c r="AR50" s="475"/>
      <c r="AS50" s="475"/>
      <c r="AT50" s="475"/>
      <c r="AU50" s="475"/>
      <c r="AV50" s="475"/>
      <c r="AW50" s="475"/>
      <c r="AX50" s="475"/>
      <c r="AY50" s="475"/>
      <c r="AZ50" s="475"/>
      <c r="BA50" s="475"/>
      <c r="BB50" s="467"/>
      <c r="BC50" s="467"/>
      <c r="BD50" s="857">
        <f t="shared" si="267"/>
        <v>0</v>
      </c>
      <c r="BE50" s="858">
        <f t="shared" si="234"/>
        <v>0</v>
      </c>
      <c r="BF50" s="436">
        <f t="shared" si="315"/>
        <v>0</v>
      </c>
      <c r="BG50" s="436">
        <f t="shared" si="316"/>
        <v>0</v>
      </c>
      <c r="BH50" s="439">
        <f t="shared" si="317"/>
        <v>0</v>
      </c>
      <c r="BI50" s="449">
        <f t="shared" si="318"/>
        <v>0</v>
      </c>
      <c r="BJ50" s="465"/>
      <c r="BK50" s="465"/>
      <c r="BL50" s="465"/>
      <c r="BM50" s="398"/>
      <c r="BN50" s="401">
        <v>9</v>
      </c>
      <c r="BO50" s="475"/>
      <c r="BP50" s="475"/>
      <c r="BQ50" s="475"/>
      <c r="BR50" s="475"/>
      <c r="BS50" s="475"/>
      <c r="BT50" s="475"/>
      <c r="BU50" s="475"/>
      <c r="BV50" s="475"/>
      <c r="BW50" s="475"/>
      <c r="BX50" s="475"/>
      <c r="BY50" s="475"/>
      <c r="BZ50" s="475"/>
      <c r="CA50" s="475"/>
      <c r="CB50" s="475"/>
      <c r="CC50" s="475"/>
      <c r="CD50" s="475"/>
      <c r="CE50" s="475"/>
      <c r="CF50" s="475"/>
      <c r="CG50" s="475"/>
      <c r="CH50" s="475"/>
      <c r="CI50" s="475"/>
      <c r="CJ50" s="475"/>
      <c r="CK50" s="475"/>
      <c r="CL50" s="475"/>
      <c r="CM50" s="475"/>
      <c r="CN50" s="475"/>
      <c r="CO50" s="475"/>
      <c r="CP50" s="475"/>
      <c r="CQ50" s="475"/>
      <c r="CR50" s="467"/>
      <c r="CS50" s="467"/>
      <c r="CT50" s="857">
        <f t="shared" si="269"/>
        <v>0</v>
      </c>
      <c r="CU50" s="858">
        <f t="shared" si="270"/>
        <v>0</v>
      </c>
      <c r="CV50" s="436">
        <f t="shared" si="319"/>
        <v>0</v>
      </c>
      <c r="CW50" s="436">
        <f t="shared" si="320"/>
        <v>0</v>
      </c>
      <c r="CX50" s="439">
        <f t="shared" si="271"/>
        <v>0</v>
      </c>
      <c r="CY50" s="449">
        <f t="shared" si="272"/>
        <v>0</v>
      </c>
      <c r="CZ50" s="465"/>
      <c r="DA50" s="465"/>
      <c r="DB50" s="465"/>
      <c r="DC50" s="465"/>
      <c r="DD50" s="465"/>
      <c r="DE50" s="465"/>
      <c r="DF50" s="465"/>
      <c r="DS50" s="698"/>
      <c r="DT50" s="702">
        <v>9</v>
      </c>
      <c r="DU50" s="703">
        <f t="shared" si="273"/>
        <v>0</v>
      </c>
      <c r="DV50" s="703">
        <f t="shared" si="238"/>
        <v>0</v>
      </c>
      <c r="DW50" s="703">
        <f t="shared" si="239"/>
        <v>0</v>
      </c>
      <c r="DX50" s="703">
        <f t="shared" si="240"/>
        <v>0</v>
      </c>
      <c r="DY50" s="703">
        <f t="shared" si="241"/>
        <v>0</v>
      </c>
      <c r="DZ50" s="703">
        <f t="shared" si="242"/>
        <v>0</v>
      </c>
      <c r="EA50" s="703">
        <f t="shared" si="243"/>
        <v>0</v>
      </c>
      <c r="EB50" s="703">
        <f t="shared" si="244"/>
        <v>0</v>
      </c>
      <c r="EC50" s="703">
        <f t="shared" si="245"/>
        <v>0</v>
      </c>
      <c r="ED50" s="703">
        <f t="shared" si="246"/>
        <v>0</v>
      </c>
      <c r="EE50" s="703">
        <f t="shared" si="247"/>
        <v>0</v>
      </c>
      <c r="EF50" s="703">
        <f t="shared" si="248"/>
        <v>0</v>
      </c>
      <c r="EG50" s="703">
        <f t="shared" si="249"/>
        <v>0</v>
      </c>
      <c r="EH50" s="703">
        <f t="shared" si="250"/>
        <v>0</v>
      </c>
      <c r="EI50" s="703">
        <f t="shared" si="251"/>
        <v>0</v>
      </c>
      <c r="EJ50" s="703">
        <f t="shared" si="252"/>
        <v>0</v>
      </c>
      <c r="EK50" s="703">
        <f t="shared" si="253"/>
        <v>0</v>
      </c>
      <c r="EL50" s="703">
        <f t="shared" si="254"/>
        <v>0</v>
      </c>
      <c r="EM50" s="703">
        <f t="shared" si="255"/>
        <v>0</v>
      </c>
      <c r="EN50" s="703">
        <f t="shared" si="256"/>
        <v>0</v>
      </c>
      <c r="EO50" s="703">
        <f t="shared" si="257"/>
        <v>0</v>
      </c>
      <c r="EP50" s="703">
        <f t="shared" si="258"/>
        <v>0</v>
      </c>
      <c r="EQ50" s="703">
        <f t="shared" si="259"/>
        <v>0</v>
      </c>
      <c r="ER50" s="703">
        <f t="shared" si="260"/>
        <v>0</v>
      </c>
      <c r="ES50" s="703">
        <f t="shared" si="261"/>
        <v>0</v>
      </c>
      <c r="ET50" s="703">
        <f t="shared" si="262"/>
        <v>0</v>
      </c>
      <c r="EU50" s="703">
        <f t="shared" si="263"/>
        <v>0</v>
      </c>
      <c r="EV50" s="703">
        <f t="shared" si="264"/>
        <v>0</v>
      </c>
      <c r="EW50" s="703">
        <f t="shared" si="265"/>
        <v>0</v>
      </c>
      <c r="EX50" s="695"/>
      <c r="EY50" s="695"/>
      <c r="EZ50" s="724"/>
      <c r="FB50" s="698"/>
      <c r="FC50" s="702">
        <v>9</v>
      </c>
      <c r="FD50" s="703" t="e">
        <f t="shared" si="274"/>
        <v>#DIV/0!</v>
      </c>
      <c r="FE50" s="703" t="e">
        <f t="shared" si="275"/>
        <v>#DIV/0!</v>
      </c>
      <c r="FF50" s="703" t="e">
        <f t="shared" si="276"/>
        <v>#DIV/0!</v>
      </c>
      <c r="FG50" s="703" t="e">
        <f t="shared" si="277"/>
        <v>#DIV/0!</v>
      </c>
      <c r="FH50" s="703" t="e">
        <f t="shared" si="278"/>
        <v>#DIV/0!</v>
      </c>
      <c r="FI50" s="703" t="e">
        <f t="shared" si="279"/>
        <v>#DIV/0!</v>
      </c>
      <c r="FJ50" s="703" t="e">
        <f t="shared" si="280"/>
        <v>#DIV/0!</v>
      </c>
      <c r="FK50" s="703" t="e">
        <f t="shared" si="281"/>
        <v>#DIV/0!</v>
      </c>
      <c r="FL50" s="703" t="e">
        <f t="shared" si="282"/>
        <v>#DIV/0!</v>
      </c>
      <c r="FM50" s="703" t="e">
        <f t="shared" si="283"/>
        <v>#DIV/0!</v>
      </c>
      <c r="FN50" s="703" t="e">
        <f t="shared" si="284"/>
        <v>#DIV/0!</v>
      </c>
      <c r="FO50" s="703" t="e">
        <f t="shared" si="285"/>
        <v>#DIV/0!</v>
      </c>
      <c r="FP50" s="703" t="e">
        <f t="shared" si="286"/>
        <v>#DIV/0!</v>
      </c>
      <c r="FQ50" s="703" t="e">
        <f t="shared" si="287"/>
        <v>#DIV/0!</v>
      </c>
      <c r="FR50" s="703" t="e">
        <f t="shared" si="288"/>
        <v>#DIV/0!</v>
      </c>
      <c r="FS50" s="703" t="e">
        <f t="shared" si="289"/>
        <v>#DIV/0!</v>
      </c>
      <c r="FT50" s="703" t="e">
        <f t="shared" si="290"/>
        <v>#DIV/0!</v>
      </c>
      <c r="FU50" s="703" t="e">
        <f t="shared" si="291"/>
        <v>#DIV/0!</v>
      </c>
      <c r="FV50" s="703" t="e">
        <f t="shared" si="292"/>
        <v>#DIV/0!</v>
      </c>
      <c r="FW50" s="703" t="e">
        <f t="shared" si="293"/>
        <v>#DIV/0!</v>
      </c>
      <c r="FX50" s="703" t="e">
        <f t="shared" si="294"/>
        <v>#DIV/0!</v>
      </c>
      <c r="FY50" s="703" t="e">
        <f t="shared" si="295"/>
        <v>#DIV/0!</v>
      </c>
      <c r="FZ50" s="703" t="e">
        <f t="shared" si="296"/>
        <v>#DIV/0!</v>
      </c>
      <c r="GA50" s="703" t="e">
        <f t="shared" si="297"/>
        <v>#DIV/0!</v>
      </c>
      <c r="GB50" s="703" t="e">
        <f t="shared" si="298"/>
        <v>#DIV/0!</v>
      </c>
      <c r="GC50" s="703" t="e">
        <f t="shared" si="299"/>
        <v>#DIV/0!</v>
      </c>
      <c r="GD50" s="703" t="e">
        <f t="shared" si="300"/>
        <v>#DIV/0!</v>
      </c>
      <c r="GE50" s="703" t="e">
        <f t="shared" si="301"/>
        <v>#DIV/0!</v>
      </c>
      <c r="GF50" s="703" t="e">
        <f t="shared" si="302"/>
        <v>#DIV/0!</v>
      </c>
      <c r="GG50" s="695"/>
      <c r="GH50" s="695"/>
      <c r="GI50" s="724"/>
    </row>
    <row r="51" spans="2:191" ht="15.75" x14ac:dyDescent="0.25">
      <c r="B51" s="398"/>
      <c r="C51" s="501">
        <v>6</v>
      </c>
      <c r="D51" s="471">
        <f t="shared" si="303"/>
        <v>0</v>
      </c>
      <c r="E51" s="471">
        <f t="shared" si="304"/>
        <v>0</v>
      </c>
      <c r="F51" s="471">
        <f t="shared" si="305"/>
        <v>0</v>
      </c>
      <c r="G51" s="471">
        <f t="shared" si="306"/>
        <v>0</v>
      </c>
      <c r="H51" s="471">
        <f t="shared" si="307"/>
        <v>0</v>
      </c>
      <c r="I51" s="471">
        <f t="shared" si="308"/>
        <v>0</v>
      </c>
      <c r="J51" s="471">
        <f t="shared" si="309"/>
        <v>0</v>
      </c>
      <c r="K51" s="471">
        <f t="shared" si="310"/>
        <v>0</v>
      </c>
      <c r="L51" s="471">
        <f t="shared" si="311"/>
        <v>0</v>
      </c>
      <c r="M51" s="471">
        <f t="shared" si="312"/>
        <v>0</v>
      </c>
      <c r="N51" s="471">
        <f t="shared" si="313"/>
        <v>0</v>
      </c>
      <c r="O51" s="471">
        <f t="shared" si="314"/>
        <v>0</v>
      </c>
      <c r="P51" s="499"/>
      <c r="Q51" s="395"/>
      <c r="W51" s="398"/>
      <c r="X51" s="401">
        <v>10</v>
      </c>
      <c r="Y51" s="475"/>
      <c r="Z51" s="475"/>
      <c r="AA51" s="475"/>
      <c r="AB51" s="475"/>
      <c r="AC51" s="475"/>
      <c r="AD51" s="475"/>
      <c r="AE51" s="475"/>
      <c r="AF51" s="475"/>
      <c r="AG51" s="475"/>
      <c r="AH51" s="475"/>
      <c r="AI51" s="475"/>
      <c r="AJ51" s="475"/>
      <c r="AK51" s="475"/>
      <c r="AL51" s="475"/>
      <c r="AM51" s="475"/>
      <c r="AN51" s="475"/>
      <c r="AO51" s="475"/>
      <c r="AP51" s="475"/>
      <c r="AQ51" s="475"/>
      <c r="AR51" s="475"/>
      <c r="AS51" s="475"/>
      <c r="AT51" s="475"/>
      <c r="AU51" s="475"/>
      <c r="AV51" s="475"/>
      <c r="AW51" s="475"/>
      <c r="AX51" s="475"/>
      <c r="AY51" s="475"/>
      <c r="AZ51" s="475"/>
      <c r="BA51" s="475"/>
      <c r="BB51" s="467"/>
      <c r="BC51" s="467"/>
      <c r="BD51" s="857">
        <f t="shared" si="267"/>
        <v>0</v>
      </c>
      <c r="BE51" s="858">
        <f t="shared" si="234"/>
        <v>0</v>
      </c>
      <c r="BF51" s="436">
        <f t="shared" si="315"/>
        <v>0</v>
      </c>
      <c r="BG51" s="436">
        <f t="shared" si="316"/>
        <v>0</v>
      </c>
      <c r="BH51" s="439">
        <f t="shared" si="317"/>
        <v>0</v>
      </c>
      <c r="BI51" s="449">
        <f t="shared" si="318"/>
        <v>0</v>
      </c>
      <c r="BJ51" s="465"/>
      <c r="BK51" s="465"/>
      <c r="BL51" s="465"/>
      <c r="BM51" s="398"/>
      <c r="BN51" s="401">
        <v>10</v>
      </c>
      <c r="BO51" s="475"/>
      <c r="BP51" s="475"/>
      <c r="BQ51" s="475"/>
      <c r="BR51" s="475"/>
      <c r="BS51" s="475"/>
      <c r="BT51" s="475"/>
      <c r="BU51" s="475"/>
      <c r="BV51" s="475"/>
      <c r="BW51" s="475"/>
      <c r="BX51" s="475"/>
      <c r="BY51" s="475"/>
      <c r="BZ51" s="475"/>
      <c r="CA51" s="475"/>
      <c r="CB51" s="475"/>
      <c r="CC51" s="475"/>
      <c r="CD51" s="475"/>
      <c r="CE51" s="475"/>
      <c r="CF51" s="475"/>
      <c r="CG51" s="475"/>
      <c r="CH51" s="475"/>
      <c r="CI51" s="475"/>
      <c r="CJ51" s="475"/>
      <c r="CK51" s="475"/>
      <c r="CL51" s="475"/>
      <c r="CM51" s="475"/>
      <c r="CN51" s="475"/>
      <c r="CO51" s="475"/>
      <c r="CP51" s="475"/>
      <c r="CQ51" s="475"/>
      <c r="CR51" s="467"/>
      <c r="CS51" s="467"/>
      <c r="CT51" s="857">
        <f t="shared" si="269"/>
        <v>0</v>
      </c>
      <c r="CU51" s="858">
        <f t="shared" si="270"/>
        <v>0</v>
      </c>
      <c r="CV51" s="436">
        <f t="shared" si="319"/>
        <v>0</v>
      </c>
      <c r="CW51" s="436">
        <f t="shared" si="320"/>
        <v>0</v>
      </c>
      <c r="CX51" s="439">
        <f t="shared" si="271"/>
        <v>0</v>
      </c>
      <c r="CY51" s="449">
        <f t="shared" si="272"/>
        <v>0</v>
      </c>
      <c r="CZ51" s="465"/>
      <c r="DA51" s="465"/>
      <c r="DB51" s="465"/>
      <c r="DC51" s="465"/>
      <c r="DD51" s="465"/>
      <c r="DE51" s="465"/>
      <c r="DF51" s="465"/>
      <c r="DS51" s="698"/>
      <c r="DT51" s="702">
        <v>10</v>
      </c>
      <c r="DU51" s="703">
        <f t="shared" si="273"/>
        <v>0</v>
      </c>
      <c r="DV51" s="703">
        <f t="shared" si="238"/>
        <v>0</v>
      </c>
      <c r="DW51" s="703">
        <f t="shared" si="239"/>
        <v>0</v>
      </c>
      <c r="DX51" s="703">
        <f t="shared" si="240"/>
        <v>0</v>
      </c>
      <c r="DY51" s="703">
        <f t="shared" si="241"/>
        <v>0</v>
      </c>
      <c r="DZ51" s="703">
        <f t="shared" si="242"/>
        <v>0</v>
      </c>
      <c r="EA51" s="703">
        <f t="shared" si="243"/>
        <v>0</v>
      </c>
      <c r="EB51" s="703">
        <f t="shared" si="244"/>
        <v>0</v>
      </c>
      <c r="EC51" s="703">
        <f t="shared" si="245"/>
        <v>0</v>
      </c>
      <c r="ED51" s="703">
        <f t="shared" si="246"/>
        <v>0</v>
      </c>
      <c r="EE51" s="703">
        <f t="shared" si="247"/>
        <v>0</v>
      </c>
      <c r="EF51" s="703">
        <f t="shared" si="248"/>
        <v>0</v>
      </c>
      <c r="EG51" s="703">
        <f t="shared" si="249"/>
        <v>0</v>
      </c>
      <c r="EH51" s="703">
        <f t="shared" si="250"/>
        <v>0</v>
      </c>
      <c r="EI51" s="703">
        <f t="shared" si="251"/>
        <v>0</v>
      </c>
      <c r="EJ51" s="703">
        <f t="shared" si="252"/>
        <v>0</v>
      </c>
      <c r="EK51" s="703">
        <f t="shared" si="253"/>
        <v>0</v>
      </c>
      <c r="EL51" s="703">
        <f t="shared" si="254"/>
        <v>0</v>
      </c>
      <c r="EM51" s="703">
        <f t="shared" si="255"/>
        <v>0</v>
      </c>
      <c r="EN51" s="703">
        <f t="shared" si="256"/>
        <v>0</v>
      </c>
      <c r="EO51" s="703">
        <f t="shared" si="257"/>
        <v>0</v>
      </c>
      <c r="EP51" s="703">
        <f t="shared" si="258"/>
        <v>0</v>
      </c>
      <c r="EQ51" s="703">
        <f t="shared" si="259"/>
        <v>0</v>
      </c>
      <c r="ER51" s="703">
        <f t="shared" si="260"/>
        <v>0</v>
      </c>
      <c r="ES51" s="703">
        <f t="shared" si="261"/>
        <v>0</v>
      </c>
      <c r="ET51" s="703">
        <f t="shared" si="262"/>
        <v>0</v>
      </c>
      <c r="EU51" s="703">
        <f t="shared" si="263"/>
        <v>0</v>
      </c>
      <c r="EV51" s="703">
        <f t="shared" si="264"/>
        <v>0</v>
      </c>
      <c r="EW51" s="703">
        <f t="shared" si="265"/>
        <v>0</v>
      </c>
      <c r="EX51" s="695"/>
      <c r="EY51" s="695"/>
      <c r="EZ51" s="724"/>
      <c r="FB51" s="698"/>
      <c r="FC51" s="702">
        <v>10</v>
      </c>
      <c r="FD51" s="703" t="e">
        <f t="shared" si="274"/>
        <v>#DIV/0!</v>
      </c>
      <c r="FE51" s="703" t="e">
        <f t="shared" si="275"/>
        <v>#DIV/0!</v>
      </c>
      <c r="FF51" s="703" t="e">
        <f t="shared" si="276"/>
        <v>#DIV/0!</v>
      </c>
      <c r="FG51" s="703" t="e">
        <f t="shared" si="277"/>
        <v>#DIV/0!</v>
      </c>
      <c r="FH51" s="703" t="e">
        <f t="shared" si="278"/>
        <v>#DIV/0!</v>
      </c>
      <c r="FI51" s="703" t="e">
        <f t="shared" si="279"/>
        <v>#DIV/0!</v>
      </c>
      <c r="FJ51" s="703" t="e">
        <f t="shared" si="280"/>
        <v>#DIV/0!</v>
      </c>
      <c r="FK51" s="703" t="e">
        <f t="shared" si="281"/>
        <v>#DIV/0!</v>
      </c>
      <c r="FL51" s="703" t="e">
        <f t="shared" si="282"/>
        <v>#DIV/0!</v>
      </c>
      <c r="FM51" s="703" t="e">
        <f t="shared" si="283"/>
        <v>#DIV/0!</v>
      </c>
      <c r="FN51" s="703" t="e">
        <f t="shared" si="284"/>
        <v>#DIV/0!</v>
      </c>
      <c r="FO51" s="703" t="e">
        <f t="shared" si="285"/>
        <v>#DIV/0!</v>
      </c>
      <c r="FP51" s="703" t="e">
        <f t="shared" si="286"/>
        <v>#DIV/0!</v>
      </c>
      <c r="FQ51" s="703" t="e">
        <f t="shared" si="287"/>
        <v>#DIV/0!</v>
      </c>
      <c r="FR51" s="703" t="e">
        <f t="shared" si="288"/>
        <v>#DIV/0!</v>
      </c>
      <c r="FS51" s="703" t="e">
        <f t="shared" si="289"/>
        <v>#DIV/0!</v>
      </c>
      <c r="FT51" s="703" t="e">
        <f t="shared" si="290"/>
        <v>#DIV/0!</v>
      </c>
      <c r="FU51" s="703" t="e">
        <f t="shared" si="291"/>
        <v>#DIV/0!</v>
      </c>
      <c r="FV51" s="703" t="e">
        <f t="shared" si="292"/>
        <v>#DIV/0!</v>
      </c>
      <c r="FW51" s="703" t="e">
        <f t="shared" si="293"/>
        <v>#DIV/0!</v>
      </c>
      <c r="FX51" s="703" t="e">
        <f t="shared" si="294"/>
        <v>#DIV/0!</v>
      </c>
      <c r="FY51" s="703" t="e">
        <f t="shared" si="295"/>
        <v>#DIV/0!</v>
      </c>
      <c r="FZ51" s="703" t="e">
        <f t="shared" si="296"/>
        <v>#DIV/0!</v>
      </c>
      <c r="GA51" s="703" t="e">
        <f t="shared" si="297"/>
        <v>#DIV/0!</v>
      </c>
      <c r="GB51" s="703" t="e">
        <f t="shared" si="298"/>
        <v>#DIV/0!</v>
      </c>
      <c r="GC51" s="703" t="e">
        <f t="shared" si="299"/>
        <v>#DIV/0!</v>
      </c>
      <c r="GD51" s="703" t="e">
        <f t="shared" si="300"/>
        <v>#DIV/0!</v>
      </c>
      <c r="GE51" s="703" t="e">
        <f t="shared" si="301"/>
        <v>#DIV/0!</v>
      </c>
      <c r="GF51" s="703" t="e">
        <f t="shared" si="302"/>
        <v>#DIV/0!</v>
      </c>
      <c r="GG51" s="695"/>
      <c r="GH51" s="695"/>
      <c r="GI51" s="724"/>
    </row>
    <row r="52" spans="2:191" ht="15.75" x14ac:dyDescent="0.25">
      <c r="B52" s="398"/>
      <c r="C52" s="501">
        <v>7</v>
      </c>
      <c r="D52" s="471">
        <f t="shared" si="303"/>
        <v>0</v>
      </c>
      <c r="E52" s="471">
        <f t="shared" si="304"/>
        <v>0</v>
      </c>
      <c r="F52" s="471">
        <f t="shared" si="305"/>
        <v>0</v>
      </c>
      <c r="G52" s="471">
        <f t="shared" si="306"/>
        <v>0</v>
      </c>
      <c r="H52" s="471">
        <f t="shared" si="307"/>
        <v>0</v>
      </c>
      <c r="I52" s="471">
        <f t="shared" si="308"/>
        <v>0</v>
      </c>
      <c r="J52" s="471">
        <f t="shared" si="309"/>
        <v>0</v>
      </c>
      <c r="K52" s="471">
        <f t="shared" si="310"/>
        <v>0</v>
      </c>
      <c r="L52" s="471">
        <f t="shared" si="311"/>
        <v>0</v>
      </c>
      <c r="M52" s="471">
        <f t="shared" si="312"/>
        <v>0</v>
      </c>
      <c r="N52" s="471">
        <f t="shared" si="313"/>
        <v>0</v>
      </c>
      <c r="O52" s="471">
        <f t="shared" si="314"/>
        <v>0</v>
      </c>
      <c r="P52" s="499"/>
      <c r="Q52" s="395"/>
      <c r="W52" s="398"/>
      <c r="X52" s="401">
        <v>11</v>
      </c>
      <c r="Y52" s="475"/>
      <c r="Z52" s="475"/>
      <c r="AA52" s="475"/>
      <c r="AB52" s="475"/>
      <c r="AC52" s="475"/>
      <c r="AD52" s="475"/>
      <c r="AE52" s="475"/>
      <c r="AF52" s="475"/>
      <c r="AG52" s="475"/>
      <c r="AH52" s="475"/>
      <c r="AI52" s="475"/>
      <c r="AJ52" s="475"/>
      <c r="AK52" s="475"/>
      <c r="AL52" s="475"/>
      <c r="AM52" s="475"/>
      <c r="AN52" s="475"/>
      <c r="AO52" s="475"/>
      <c r="AP52" s="475"/>
      <c r="AQ52" s="475"/>
      <c r="AR52" s="475"/>
      <c r="AS52" s="475"/>
      <c r="AT52" s="475"/>
      <c r="AU52" s="475"/>
      <c r="AV52" s="475"/>
      <c r="AW52" s="475"/>
      <c r="AX52" s="475"/>
      <c r="AY52" s="475"/>
      <c r="AZ52" s="475"/>
      <c r="BA52" s="475"/>
      <c r="BB52" s="467"/>
      <c r="BC52" s="467"/>
      <c r="BD52" s="857">
        <f t="shared" si="267"/>
        <v>0</v>
      </c>
      <c r="BE52" s="858">
        <f t="shared" si="234"/>
        <v>0</v>
      </c>
      <c r="BF52" s="436">
        <f t="shared" si="315"/>
        <v>0</v>
      </c>
      <c r="BG52" s="436">
        <f t="shared" si="316"/>
        <v>0</v>
      </c>
      <c r="BH52" s="439">
        <f t="shared" si="317"/>
        <v>0</v>
      </c>
      <c r="BI52" s="449">
        <f t="shared" si="318"/>
        <v>0</v>
      </c>
      <c r="BJ52" s="465"/>
      <c r="BK52" s="465"/>
      <c r="BL52" s="465"/>
      <c r="BM52" s="398"/>
      <c r="BN52" s="401">
        <v>11</v>
      </c>
      <c r="BO52" s="475"/>
      <c r="BP52" s="475"/>
      <c r="BQ52" s="475"/>
      <c r="BR52" s="475"/>
      <c r="BS52" s="475"/>
      <c r="BT52" s="475"/>
      <c r="BU52" s="475"/>
      <c r="BV52" s="475"/>
      <c r="BW52" s="475"/>
      <c r="BX52" s="475"/>
      <c r="BY52" s="475"/>
      <c r="BZ52" s="475"/>
      <c r="CA52" s="475"/>
      <c r="CB52" s="475"/>
      <c r="CC52" s="475"/>
      <c r="CD52" s="475"/>
      <c r="CE52" s="475"/>
      <c r="CF52" s="475"/>
      <c r="CG52" s="475"/>
      <c r="CH52" s="475"/>
      <c r="CI52" s="475"/>
      <c r="CJ52" s="475"/>
      <c r="CK52" s="475"/>
      <c r="CL52" s="475"/>
      <c r="CM52" s="475"/>
      <c r="CN52" s="475"/>
      <c r="CO52" s="475"/>
      <c r="CP52" s="475"/>
      <c r="CQ52" s="475"/>
      <c r="CR52" s="467"/>
      <c r="CS52" s="467"/>
      <c r="CT52" s="857">
        <f t="shared" si="269"/>
        <v>0</v>
      </c>
      <c r="CU52" s="858">
        <f t="shared" si="270"/>
        <v>0</v>
      </c>
      <c r="CV52" s="436">
        <f t="shared" si="319"/>
        <v>0</v>
      </c>
      <c r="CW52" s="436">
        <f t="shared" si="320"/>
        <v>0</v>
      </c>
      <c r="CX52" s="439">
        <f t="shared" si="271"/>
        <v>0</v>
      </c>
      <c r="CY52" s="449">
        <f t="shared" si="272"/>
        <v>0</v>
      </c>
      <c r="CZ52" s="465"/>
      <c r="DA52" s="465"/>
      <c r="DB52" s="465"/>
      <c r="DC52" s="465"/>
      <c r="DD52" s="465"/>
      <c r="DE52" s="465"/>
      <c r="DF52" s="465"/>
      <c r="DS52" s="698"/>
      <c r="DT52" s="702">
        <v>11</v>
      </c>
      <c r="DU52" s="703">
        <f t="shared" si="273"/>
        <v>0</v>
      </c>
      <c r="DV52" s="703">
        <f t="shared" si="238"/>
        <v>0</v>
      </c>
      <c r="DW52" s="703">
        <f t="shared" si="239"/>
        <v>0</v>
      </c>
      <c r="DX52" s="703">
        <f t="shared" si="240"/>
        <v>0</v>
      </c>
      <c r="DY52" s="703">
        <f t="shared" si="241"/>
        <v>0</v>
      </c>
      <c r="DZ52" s="703">
        <f t="shared" si="242"/>
        <v>0</v>
      </c>
      <c r="EA52" s="703">
        <f t="shared" si="243"/>
        <v>0</v>
      </c>
      <c r="EB52" s="703">
        <f t="shared" si="244"/>
        <v>0</v>
      </c>
      <c r="EC52" s="703">
        <f t="shared" si="245"/>
        <v>0</v>
      </c>
      <c r="ED52" s="703">
        <f t="shared" si="246"/>
        <v>0</v>
      </c>
      <c r="EE52" s="703">
        <f t="shared" si="247"/>
        <v>0</v>
      </c>
      <c r="EF52" s="703">
        <f t="shared" si="248"/>
        <v>0</v>
      </c>
      <c r="EG52" s="703">
        <f t="shared" si="249"/>
        <v>0</v>
      </c>
      <c r="EH52" s="703">
        <f t="shared" si="250"/>
        <v>0</v>
      </c>
      <c r="EI52" s="703">
        <f t="shared" si="251"/>
        <v>0</v>
      </c>
      <c r="EJ52" s="703">
        <f t="shared" si="252"/>
        <v>0</v>
      </c>
      <c r="EK52" s="703">
        <f t="shared" si="253"/>
        <v>0</v>
      </c>
      <c r="EL52" s="703">
        <f t="shared" si="254"/>
        <v>0</v>
      </c>
      <c r="EM52" s="703">
        <f t="shared" si="255"/>
        <v>0</v>
      </c>
      <c r="EN52" s="703">
        <f t="shared" si="256"/>
        <v>0</v>
      </c>
      <c r="EO52" s="703">
        <f t="shared" si="257"/>
        <v>0</v>
      </c>
      <c r="EP52" s="703">
        <f t="shared" si="258"/>
        <v>0</v>
      </c>
      <c r="EQ52" s="703">
        <f t="shared" si="259"/>
        <v>0</v>
      </c>
      <c r="ER52" s="703">
        <f t="shared" si="260"/>
        <v>0</v>
      </c>
      <c r="ES52" s="703">
        <f t="shared" si="261"/>
        <v>0</v>
      </c>
      <c r="ET52" s="703">
        <f t="shared" si="262"/>
        <v>0</v>
      </c>
      <c r="EU52" s="703">
        <f t="shared" si="263"/>
        <v>0</v>
      </c>
      <c r="EV52" s="703">
        <f t="shared" si="264"/>
        <v>0</v>
      </c>
      <c r="EW52" s="703">
        <f t="shared" si="265"/>
        <v>0</v>
      </c>
      <c r="EX52" s="695"/>
      <c r="EY52" s="695"/>
      <c r="EZ52" s="724"/>
      <c r="FB52" s="698"/>
      <c r="FC52" s="702">
        <v>11</v>
      </c>
      <c r="FD52" s="703" t="e">
        <f t="shared" si="274"/>
        <v>#DIV/0!</v>
      </c>
      <c r="FE52" s="703" t="e">
        <f t="shared" si="275"/>
        <v>#DIV/0!</v>
      </c>
      <c r="FF52" s="703" t="e">
        <f t="shared" si="276"/>
        <v>#DIV/0!</v>
      </c>
      <c r="FG52" s="703" t="e">
        <f t="shared" si="277"/>
        <v>#DIV/0!</v>
      </c>
      <c r="FH52" s="703" t="e">
        <f t="shared" si="278"/>
        <v>#DIV/0!</v>
      </c>
      <c r="FI52" s="703" t="e">
        <f t="shared" si="279"/>
        <v>#DIV/0!</v>
      </c>
      <c r="FJ52" s="703" t="e">
        <f t="shared" si="280"/>
        <v>#DIV/0!</v>
      </c>
      <c r="FK52" s="703" t="e">
        <f t="shared" si="281"/>
        <v>#DIV/0!</v>
      </c>
      <c r="FL52" s="703" t="e">
        <f t="shared" si="282"/>
        <v>#DIV/0!</v>
      </c>
      <c r="FM52" s="703" t="e">
        <f t="shared" si="283"/>
        <v>#DIV/0!</v>
      </c>
      <c r="FN52" s="703" t="e">
        <f t="shared" si="284"/>
        <v>#DIV/0!</v>
      </c>
      <c r="FO52" s="703" t="e">
        <f t="shared" si="285"/>
        <v>#DIV/0!</v>
      </c>
      <c r="FP52" s="703" t="e">
        <f t="shared" si="286"/>
        <v>#DIV/0!</v>
      </c>
      <c r="FQ52" s="703" t="e">
        <f t="shared" si="287"/>
        <v>#DIV/0!</v>
      </c>
      <c r="FR52" s="703" t="e">
        <f t="shared" si="288"/>
        <v>#DIV/0!</v>
      </c>
      <c r="FS52" s="703" t="e">
        <f t="shared" si="289"/>
        <v>#DIV/0!</v>
      </c>
      <c r="FT52" s="703" t="e">
        <f t="shared" si="290"/>
        <v>#DIV/0!</v>
      </c>
      <c r="FU52" s="703" t="e">
        <f t="shared" si="291"/>
        <v>#DIV/0!</v>
      </c>
      <c r="FV52" s="703" t="e">
        <f t="shared" si="292"/>
        <v>#DIV/0!</v>
      </c>
      <c r="FW52" s="703" t="e">
        <f t="shared" si="293"/>
        <v>#DIV/0!</v>
      </c>
      <c r="FX52" s="703" t="e">
        <f t="shared" si="294"/>
        <v>#DIV/0!</v>
      </c>
      <c r="FY52" s="703" t="e">
        <f t="shared" si="295"/>
        <v>#DIV/0!</v>
      </c>
      <c r="FZ52" s="703" t="e">
        <f t="shared" si="296"/>
        <v>#DIV/0!</v>
      </c>
      <c r="GA52" s="703" t="e">
        <f t="shared" si="297"/>
        <v>#DIV/0!</v>
      </c>
      <c r="GB52" s="703" t="e">
        <f t="shared" si="298"/>
        <v>#DIV/0!</v>
      </c>
      <c r="GC52" s="703" t="e">
        <f t="shared" si="299"/>
        <v>#DIV/0!</v>
      </c>
      <c r="GD52" s="703" t="e">
        <f t="shared" si="300"/>
        <v>#DIV/0!</v>
      </c>
      <c r="GE52" s="703" t="e">
        <f t="shared" si="301"/>
        <v>#DIV/0!</v>
      </c>
      <c r="GF52" s="703" t="e">
        <f t="shared" si="302"/>
        <v>#DIV/0!</v>
      </c>
      <c r="GG52" s="695"/>
      <c r="GH52" s="695"/>
      <c r="GI52" s="724"/>
    </row>
    <row r="53" spans="2:191" ht="15.75" x14ac:dyDescent="0.25">
      <c r="B53" s="398"/>
      <c r="C53" s="501">
        <v>8</v>
      </c>
      <c r="D53" s="471">
        <f t="shared" si="303"/>
        <v>0</v>
      </c>
      <c r="E53" s="471">
        <f t="shared" si="304"/>
        <v>0</v>
      </c>
      <c r="F53" s="471">
        <f t="shared" si="305"/>
        <v>0</v>
      </c>
      <c r="G53" s="471">
        <f t="shared" si="306"/>
        <v>0</v>
      </c>
      <c r="H53" s="471">
        <f t="shared" si="307"/>
        <v>0</v>
      </c>
      <c r="I53" s="471">
        <f t="shared" si="308"/>
        <v>0</v>
      </c>
      <c r="J53" s="471">
        <f t="shared" si="309"/>
        <v>0</v>
      </c>
      <c r="K53" s="471">
        <f t="shared" si="310"/>
        <v>0</v>
      </c>
      <c r="L53" s="471">
        <f t="shared" si="311"/>
        <v>0</v>
      </c>
      <c r="M53" s="471">
        <f t="shared" si="312"/>
        <v>0</v>
      </c>
      <c r="N53" s="471">
        <f t="shared" si="313"/>
        <v>0</v>
      </c>
      <c r="O53" s="471">
        <f t="shared" si="314"/>
        <v>0</v>
      </c>
      <c r="P53" s="499"/>
      <c r="Q53" s="395"/>
      <c r="W53" s="398"/>
      <c r="X53" s="401">
        <v>12</v>
      </c>
      <c r="Y53" s="475"/>
      <c r="Z53" s="475"/>
      <c r="AA53" s="475"/>
      <c r="AB53" s="475"/>
      <c r="AC53" s="475"/>
      <c r="AD53" s="475"/>
      <c r="AE53" s="475"/>
      <c r="AF53" s="475"/>
      <c r="AG53" s="475"/>
      <c r="AH53" s="475"/>
      <c r="AI53" s="475"/>
      <c r="AJ53" s="475"/>
      <c r="AK53" s="475"/>
      <c r="AL53" s="475"/>
      <c r="AM53" s="475"/>
      <c r="AN53" s="475"/>
      <c r="AO53" s="475"/>
      <c r="AP53" s="475"/>
      <c r="AQ53" s="475"/>
      <c r="AR53" s="475"/>
      <c r="AS53" s="475"/>
      <c r="AT53" s="475"/>
      <c r="AU53" s="475"/>
      <c r="AV53" s="475"/>
      <c r="AW53" s="475"/>
      <c r="AX53" s="475"/>
      <c r="AY53" s="475"/>
      <c r="AZ53" s="475"/>
      <c r="BA53" s="475"/>
      <c r="BB53" s="467"/>
      <c r="BC53" s="467"/>
      <c r="BD53" s="857">
        <f t="shared" si="267"/>
        <v>0</v>
      </c>
      <c r="BE53" s="858">
        <f t="shared" si="234"/>
        <v>0</v>
      </c>
      <c r="BF53" s="436">
        <f t="shared" si="315"/>
        <v>0</v>
      </c>
      <c r="BG53" s="436">
        <f t="shared" si="316"/>
        <v>0</v>
      </c>
      <c r="BH53" s="439">
        <f t="shared" si="317"/>
        <v>0</v>
      </c>
      <c r="BI53" s="449">
        <f t="shared" si="318"/>
        <v>0</v>
      </c>
      <c r="BJ53" s="465"/>
      <c r="BK53" s="465"/>
      <c r="BL53" s="465"/>
      <c r="BM53" s="398"/>
      <c r="BN53" s="401">
        <v>12</v>
      </c>
      <c r="BO53" s="475"/>
      <c r="BP53" s="475"/>
      <c r="BQ53" s="475"/>
      <c r="BR53" s="475"/>
      <c r="BS53" s="475"/>
      <c r="BT53" s="475"/>
      <c r="BU53" s="475"/>
      <c r="BV53" s="475"/>
      <c r="BW53" s="475"/>
      <c r="BX53" s="475"/>
      <c r="BY53" s="475"/>
      <c r="BZ53" s="475"/>
      <c r="CA53" s="475"/>
      <c r="CB53" s="475"/>
      <c r="CC53" s="475"/>
      <c r="CD53" s="475"/>
      <c r="CE53" s="475"/>
      <c r="CF53" s="475"/>
      <c r="CG53" s="475"/>
      <c r="CH53" s="475"/>
      <c r="CI53" s="475"/>
      <c r="CJ53" s="475"/>
      <c r="CK53" s="475"/>
      <c r="CL53" s="475"/>
      <c r="CM53" s="475"/>
      <c r="CN53" s="475"/>
      <c r="CO53" s="475"/>
      <c r="CP53" s="475"/>
      <c r="CQ53" s="475"/>
      <c r="CR53" s="467"/>
      <c r="CS53" s="467"/>
      <c r="CT53" s="857">
        <f t="shared" si="269"/>
        <v>0</v>
      </c>
      <c r="CU53" s="858">
        <f t="shared" si="270"/>
        <v>0</v>
      </c>
      <c r="CV53" s="436">
        <f t="shared" si="319"/>
        <v>0</v>
      </c>
      <c r="CW53" s="436">
        <f t="shared" si="320"/>
        <v>0</v>
      </c>
      <c r="CX53" s="439">
        <f t="shared" si="271"/>
        <v>0</v>
      </c>
      <c r="CY53" s="449">
        <f t="shared" si="272"/>
        <v>0</v>
      </c>
      <c r="CZ53" s="465"/>
      <c r="DA53" s="465"/>
      <c r="DB53" s="465"/>
      <c r="DC53" s="465"/>
      <c r="DD53" s="465"/>
      <c r="DE53" s="465"/>
      <c r="DF53" s="465"/>
      <c r="DS53" s="698"/>
      <c r="DT53" s="702">
        <v>12</v>
      </c>
      <c r="DU53" s="703">
        <f t="shared" si="273"/>
        <v>0</v>
      </c>
      <c r="DV53" s="703">
        <f t="shared" si="238"/>
        <v>0</v>
      </c>
      <c r="DW53" s="703">
        <f t="shared" si="239"/>
        <v>0</v>
      </c>
      <c r="DX53" s="703">
        <f t="shared" si="240"/>
        <v>0</v>
      </c>
      <c r="DY53" s="703">
        <f t="shared" si="241"/>
        <v>0</v>
      </c>
      <c r="DZ53" s="703">
        <f t="shared" si="242"/>
        <v>0</v>
      </c>
      <c r="EA53" s="703">
        <f t="shared" si="243"/>
        <v>0</v>
      </c>
      <c r="EB53" s="703">
        <f t="shared" si="244"/>
        <v>0</v>
      </c>
      <c r="EC53" s="703">
        <f t="shared" si="245"/>
        <v>0</v>
      </c>
      <c r="ED53" s="703">
        <f t="shared" si="246"/>
        <v>0</v>
      </c>
      <c r="EE53" s="703">
        <f t="shared" si="247"/>
        <v>0</v>
      </c>
      <c r="EF53" s="703">
        <f t="shared" si="248"/>
        <v>0</v>
      </c>
      <c r="EG53" s="703">
        <f t="shared" si="249"/>
        <v>0</v>
      </c>
      <c r="EH53" s="703">
        <f t="shared" si="250"/>
        <v>0</v>
      </c>
      <c r="EI53" s="703">
        <f t="shared" si="251"/>
        <v>0</v>
      </c>
      <c r="EJ53" s="703">
        <f t="shared" si="252"/>
        <v>0</v>
      </c>
      <c r="EK53" s="703">
        <f t="shared" si="253"/>
        <v>0</v>
      </c>
      <c r="EL53" s="703">
        <f t="shared" si="254"/>
        <v>0</v>
      </c>
      <c r="EM53" s="703">
        <f t="shared" si="255"/>
        <v>0</v>
      </c>
      <c r="EN53" s="703">
        <f t="shared" si="256"/>
        <v>0</v>
      </c>
      <c r="EO53" s="703">
        <f t="shared" si="257"/>
        <v>0</v>
      </c>
      <c r="EP53" s="703">
        <f t="shared" si="258"/>
        <v>0</v>
      </c>
      <c r="EQ53" s="703">
        <f t="shared" si="259"/>
        <v>0</v>
      </c>
      <c r="ER53" s="703">
        <f t="shared" si="260"/>
        <v>0</v>
      </c>
      <c r="ES53" s="703">
        <f t="shared" si="261"/>
        <v>0</v>
      </c>
      <c r="ET53" s="703">
        <f t="shared" si="262"/>
        <v>0</v>
      </c>
      <c r="EU53" s="703">
        <f t="shared" si="263"/>
        <v>0</v>
      </c>
      <c r="EV53" s="703">
        <f t="shared" si="264"/>
        <v>0</v>
      </c>
      <c r="EW53" s="703">
        <f t="shared" si="265"/>
        <v>0</v>
      </c>
      <c r="EX53" s="695"/>
      <c r="EY53" s="695"/>
      <c r="EZ53" s="724"/>
      <c r="FB53" s="698"/>
      <c r="FC53" s="702">
        <v>12</v>
      </c>
      <c r="FD53" s="703" t="e">
        <f t="shared" si="274"/>
        <v>#DIV/0!</v>
      </c>
      <c r="FE53" s="703" t="e">
        <f t="shared" si="275"/>
        <v>#DIV/0!</v>
      </c>
      <c r="FF53" s="703" t="e">
        <f t="shared" si="276"/>
        <v>#DIV/0!</v>
      </c>
      <c r="FG53" s="703" t="e">
        <f t="shared" si="277"/>
        <v>#DIV/0!</v>
      </c>
      <c r="FH53" s="703" t="e">
        <f t="shared" si="278"/>
        <v>#DIV/0!</v>
      </c>
      <c r="FI53" s="703" t="e">
        <f t="shared" si="279"/>
        <v>#DIV/0!</v>
      </c>
      <c r="FJ53" s="703" t="e">
        <f t="shared" si="280"/>
        <v>#DIV/0!</v>
      </c>
      <c r="FK53" s="703" t="e">
        <f t="shared" si="281"/>
        <v>#DIV/0!</v>
      </c>
      <c r="FL53" s="703" t="e">
        <f t="shared" si="282"/>
        <v>#DIV/0!</v>
      </c>
      <c r="FM53" s="703" t="e">
        <f t="shared" si="283"/>
        <v>#DIV/0!</v>
      </c>
      <c r="FN53" s="703" t="e">
        <f t="shared" si="284"/>
        <v>#DIV/0!</v>
      </c>
      <c r="FO53" s="703" t="e">
        <f t="shared" si="285"/>
        <v>#DIV/0!</v>
      </c>
      <c r="FP53" s="703" t="e">
        <f t="shared" si="286"/>
        <v>#DIV/0!</v>
      </c>
      <c r="FQ53" s="703" t="e">
        <f t="shared" si="287"/>
        <v>#DIV/0!</v>
      </c>
      <c r="FR53" s="703" t="e">
        <f t="shared" si="288"/>
        <v>#DIV/0!</v>
      </c>
      <c r="FS53" s="703" t="e">
        <f t="shared" si="289"/>
        <v>#DIV/0!</v>
      </c>
      <c r="FT53" s="703" t="e">
        <f t="shared" si="290"/>
        <v>#DIV/0!</v>
      </c>
      <c r="FU53" s="703" t="e">
        <f t="shared" si="291"/>
        <v>#DIV/0!</v>
      </c>
      <c r="FV53" s="703" t="e">
        <f t="shared" si="292"/>
        <v>#DIV/0!</v>
      </c>
      <c r="FW53" s="703" t="e">
        <f t="shared" si="293"/>
        <v>#DIV/0!</v>
      </c>
      <c r="FX53" s="703" t="e">
        <f t="shared" si="294"/>
        <v>#DIV/0!</v>
      </c>
      <c r="FY53" s="703" t="e">
        <f t="shared" si="295"/>
        <v>#DIV/0!</v>
      </c>
      <c r="FZ53" s="703" t="e">
        <f t="shared" si="296"/>
        <v>#DIV/0!</v>
      </c>
      <c r="GA53" s="703" t="e">
        <f t="shared" si="297"/>
        <v>#DIV/0!</v>
      </c>
      <c r="GB53" s="703" t="e">
        <f t="shared" si="298"/>
        <v>#DIV/0!</v>
      </c>
      <c r="GC53" s="703" t="e">
        <f t="shared" si="299"/>
        <v>#DIV/0!</v>
      </c>
      <c r="GD53" s="703" t="e">
        <f t="shared" si="300"/>
        <v>#DIV/0!</v>
      </c>
      <c r="GE53" s="703" t="e">
        <f t="shared" si="301"/>
        <v>#DIV/0!</v>
      </c>
      <c r="GF53" s="703" t="e">
        <f t="shared" si="302"/>
        <v>#DIV/0!</v>
      </c>
      <c r="GG53" s="695"/>
      <c r="GH53" s="695"/>
      <c r="GI53" s="724"/>
    </row>
    <row r="54" spans="2:191" ht="15.75" x14ac:dyDescent="0.25">
      <c r="B54" s="398"/>
      <c r="C54" s="501">
        <v>9</v>
      </c>
      <c r="D54" s="471">
        <f t="shared" si="303"/>
        <v>0</v>
      </c>
      <c r="E54" s="471">
        <f t="shared" si="304"/>
        <v>0</v>
      </c>
      <c r="F54" s="471">
        <f t="shared" si="305"/>
        <v>0</v>
      </c>
      <c r="G54" s="471">
        <f t="shared" si="306"/>
        <v>0</v>
      </c>
      <c r="H54" s="471">
        <f t="shared" si="307"/>
        <v>0</v>
      </c>
      <c r="I54" s="471">
        <f t="shared" si="308"/>
        <v>0</v>
      </c>
      <c r="J54" s="471">
        <f t="shared" si="309"/>
        <v>0</v>
      </c>
      <c r="K54" s="471">
        <f t="shared" si="310"/>
        <v>0</v>
      </c>
      <c r="L54" s="471">
        <f t="shared" si="311"/>
        <v>0</v>
      </c>
      <c r="M54" s="471">
        <f t="shared" si="312"/>
        <v>0</v>
      </c>
      <c r="N54" s="471">
        <f t="shared" si="313"/>
        <v>0</v>
      </c>
      <c r="O54" s="471">
        <f t="shared" si="314"/>
        <v>0</v>
      </c>
      <c r="P54" s="499"/>
      <c r="Q54" s="395"/>
      <c r="W54" s="398"/>
      <c r="X54" s="401">
        <v>13</v>
      </c>
      <c r="Y54" s="475"/>
      <c r="Z54" s="475"/>
      <c r="AA54" s="475"/>
      <c r="AB54" s="475"/>
      <c r="AC54" s="475"/>
      <c r="AD54" s="475"/>
      <c r="AE54" s="475"/>
      <c r="AF54" s="475"/>
      <c r="AG54" s="475"/>
      <c r="AH54" s="475"/>
      <c r="AI54" s="475"/>
      <c r="AJ54" s="475"/>
      <c r="AK54" s="475"/>
      <c r="AL54" s="475"/>
      <c r="AM54" s="475"/>
      <c r="AN54" s="475"/>
      <c r="AO54" s="475"/>
      <c r="AP54" s="475"/>
      <c r="AQ54" s="475"/>
      <c r="AR54" s="475"/>
      <c r="AS54" s="475"/>
      <c r="AT54" s="475"/>
      <c r="AU54" s="475"/>
      <c r="AV54" s="475"/>
      <c r="AW54" s="475"/>
      <c r="AX54" s="475"/>
      <c r="AY54" s="475"/>
      <c r="AZ54" s="475"/>
      <c r="BA54" s="475"/>
      <c r="BB54" s="467"/>
      <c r="BC54" s="467"/>
      <c r="BD54" s="857">
        <f t="shared" si="267"/>
        <v>0</v>
      </c>
      <c r="BE54" s="858">
        <f t="shared" si="234"/>
        <v>0</v>
      </c>
      <c r="BF54" s="436">
        <f t="shared" si="315"/>
        <v>0</v>
      </c>
      <c r="BG54" s="436">
        <f t="shared" si="316"/>
        <v>0</v>
      </c>
      <c r="BH54" s="439">
        <f t="shared" si="317"/>
        <v>0</v>
      </c>
      <c r="BI54" s="449">
        <f t="shared" si="318"/>
        <v>0</v>
      </c>
      <c r="BJ54" s="465"/>
      <c r="BK54" s="465"/>
      <c r="BL54" s="465"/>
      <c r="BM54" s="398"/>
      <c r="BN54" s="401">
        <v>13</v>
      </c>
      <c r="BO54" s="475"/>
      <c r="BP54" s="475"/>
      <c r="BQ54" s="475"/>
      <c r="BR54" s="475"/>
      <c r="BS54" s="475"/>
      <c r="BT54" s="475"/>
      <c r="BU54" s="475"/>
      <c r="BV54" s="475"/>
      <c r="BW54" s="475"/>
      <c r="BX54" s="475"/>
      <c r="BY54" s="475"/>
      <c r="BZ54" s="475"/>
      <c r="CA54" s="475"/>
      <c r="CB54" s="475"/>
      <c r="CC54" s="475"/>
      <c r="CD54" s="475"/>
      <c r="CE54" s="475"/>
      <c r="CF54" s="475"/>
      <c r="CG54" s="475"/>
      <c r="CH54" s="475"/>
      <c r="CI54" s="475"/>
      <c r="CJ54" s="475"/>
      <c r="CK54" s="475"/>
      <c r="CL54" s="475"/>
      <c r="CM54" s="475"/>
      <c r="CN54" s="475"/>
      <c r="CO54" s="475"/>
      <c r="CP54" s="475"/>
      <c r="CQ54" s="475"/>
      <c r="CR54" s="467"/>
      <c r="CS54" s="467"/>
      <c r="CT54" s="857">
        <f t="shared" si="269"/>
        <v>0</v>
      </c>
      <c r="CU54" s="858">
        <f t="shared" si="270"/>
        <v>0</v>
      </c>
      <c r="CV54" s="436">
        <f t="shared" si="319"/>
        <v>0</v>
      </c>
      <c r="CW54" s="436">
        <f t="shared" si="320"/>
        <v>0</v>
      </c>
      <c r="CX54" s="439">
        <f t="shared" si="271"/>
        <v>0</v>
      </c>
      <c r="CY54" s="449">
        <f t="shared" si="272"/>
        <v>0</v>
      </c>
      <c r="CZ54" s="465"/>
      <c r="DA54" s="465"/>
      <c r="DB54" s="465"/>
      <c r="DC54" s="465"/>
      <c r="DD54" s="465"/>
      <c r="DE54" s="465"/>
      <c r="DF54" s="465"/>
      <c r="DS54" s="698"/>
      <c r="DT54" s="702">
        <v>13</v>
      </c>
      <c r="DU54" s="703">
        <f t="shared" si="273"/>
        <v>0</v>
      </c>
      <c r="DV54" s="703">
        <f t="shared" si="238"/>
        <v>0</v>
      </c>
      <c r="DW54" s="703">
        <f t="shared" si="239"/>
        <v>0</v>
      </c>
      <c r="DX54" s="703">
        <f t="shared" si="240"/>
        <v>0</v>
      </c>
      <c r="DY54" s="703">
        <f t="shared" si="241"/>
        <v>0</v>
      </c>
      <c r="DZ54" s="703">
        <f t="shared" si="242"/>
        <v>0</v>
      </c>
      <c r="EA54" s="703">
        <f t="shared" si="243"/>
        <v>0</v>
      </c>
      <c r="EB54" s="703">
        <f t="shared" si="244"/>
        <v>0</v>
      </c>
      <c r="EC54" s="703">
        <f t="shared" si="245"/>
        <v>0</v>
      </c>
      <c r="ED54" s="703">
        <f t="shared" si="246"/>
        <v>0</v>
      </c>
      <c r="EE54" s="703">
        <f t="shared" si="247"/>
        <v>0</v>
      </c>
      <c r="EF54" s="703">
        <f t="shared" si="248"/>
        <v>0</v>
      </c>
      <c r="EG54" s="703">
        <f t="shared" si="249"/>
        <v>0</v>
      </c>
      <c r="EH54" s="703">
        <f t="shared" si="250"/>
        <v>0</v>
      </c>
      <c r="EI54" s="703">
        <f t="shared" si="251"/>
        <v>0</v>
      </c>
      <c r="EJ54" s="703">
        <f t="shared" si="252"/>
        <v>0</v>
      </c>
      <c r="EK54" s="703">
        <f t="shared" si="253"/>
        <v>0</v>
      </c>
      <c r="EL54" s="703">
        <f t="shared" si="254"/>
        <v>0</v>
      </c>
      <c r="EM54" s="703">
        <f t="shared" si="255"/>
        <v>0</v>
      </c>
      <c r="EN54" s="703">
        <f t="shared" si="256"/>
        <v>0</v>
      </c>
      <c r="EO54" s="703">
        <f t="shared" si="257"/>
        <v>0</v>
      </c>
      <c r="EP54" s="703">
        <f t="shared" si="258"/>
        <v>0</v>
      </c>
      <c r="EQ54" s="703">
        <f t="shared" si="259"/>
        <v>0</v>
      </c>
      <c r="ER54" s="703">
        <f t="shared" si="260"/>
        <v>0</v>
      </c>
      <c r="ES54" s="703">
        <f t="shared" si="261"/>
        <v>0</v>
      </c>
      <c r="ET54" s="703">
        <f t="shared" si="262"/>
        <v>0</v>
      </c>
      <c r="EU54" s="703">
        <f t="shared" si="263"/>
        <v>0</v>
      </c>
      <c r="EV54" s="703">
        <f t="shared" si="264"/>
        <v>0</v>
      </c>
      <c r="EW54" s="703">
        <f t="shared" si="265"/>
        <v>0</v>
      </c>
      <c r="EX54" s="695"/>
      <c r="EY54" s="695"/>
      <c r="EZ54" s="724"/>
      <c r="FB54" s="698"/>
      <c r="FC54" s="702">
        <v>13</v>
      </c>
      <c r="FD54" s="703" t="e">
        <f t="shared" si="274"/>
        <v>#DIV/0!</v>
      </c>
      <c r="FE54" s="703" t="e">
        <f t="shared" si="275"/>
        <v>#DIV/0!</v>
      </c>
      <c r="FF54" s="703" t="e">
        <f t="shared" si="276"/>
        <v>#DIV/0!</v>
      </c>
      <c r="FG54" s="703" t="e">
        <f t="shared" si="277"/>
        <v>#DIV/0!</v>
      </c>
      <c r="FH54" s="703" t="e">
        <f t="shared" si="278"/>
        <v>#DIV/0!</v>
      </c>
      <c r="FI54" s="703" t="e">
        <f t="shared" si="279"/>
        <v>#DIV/0!</v>
      </c>
      <c r="FJ54" s="703" t="e">
        <f t="shared" si="280"/>
        <v>#DIV/0!</v>
      </c>
      <c r="FK54" s="703" t="e">
        <f t="shared" si="281"/>
        <v>#DIV/0!</v>
      </c>
      <c r="FL54" s="703" t="e">
        <f t="shared" si="282"/>
        <v>#DIV/0!</v>
      </c>
      <c r="FM54" s="703" t="e">
        <f t="shared" si="283"/>
        <v>#DIV/0!</v>
      </c>
      <c r="FN54" s="703" t="e">
        <f t="shared" si="284"/>
        <v>#DIV/0!</v>
      </c>
      <c r="FO54" s="703" t="e">
        <f t="shared" si="285"/>
        <v>#DIV/0!</v>
      </c>
      <c r="FP54" s="703" t="e">
        <f t="shared" si="286"/>
        <v>#DIV/0!</v>
      </c>
      <c r="FQ54" s="703" t="e">
        <f t="shared" si="287"/>
        <v>#DIV/0!</v>
      </c>
      <c r="FR54" s="703" t="e">
        <f t="shared" si="288"/>
        <v>#DIV/0!</v>
      </c>
      <c r="FS54" s="703" t="e">
        <f t="shared" si="289"/>
        <v>#DIV/0!</v>
      </c>
      <c r="FT54" s="703" t="e">
        <f t="shared" si="290"/>
        <v>#DIV/0!</v>
      </c>
      <c r="FU54" s="703" t="e">
        <f t="shared" si="291"/>
        <v>#DIV/0!</v>
      </c>
      <c r="FV54" s="703" t="e">
        <f t="shared" si="292"/>
        <v>#DIV/0!</v>
      </c>
      <c r="FW54" s="703" t="e">
        <f t="shared" si="293"/>
        <v>#DIV/0!</v>
      </c>
      <c r="FX54" s="703" t="e">
        <f t="shared" si="294"/>
        <v>#DIV/0!</v>
      </c>
      <c r="FY54" s="703" t="e">
        <f t="shared" si="295"/>
        <v>#DIV/0!</v>
      </c>
      <c r="FZ54" s="703" t="e">
        <f t="shared" si="296"/>
        <v>#DIV/0!</v>
      </c>
      <c r="GA54" s="703" t="e">
        <f t="shared" si="297"/>
        <v>#DIV/0!</v>
      </c>
      <c r="GB54" s="703" t="e">
        <f t="shared" si="298"/>
        <v>#DIV/0!</v>
      </c>
      <c r="GC54" s="703" t="e">
        <f t="shared" si="299"/>
        <v>#DIV/0!</v>
      </c>
      <c r="GD54" s="703" t="e">
        <f t="shared" si="300"/>
        <v>#DIV/0!</v>
      </c>
      <c r="GE54" s="703" t="e">
        <f t="shared" si="301"/>
        <v>#DIV/0!</v>
      </c>
      <c r="GF54" s="703" t="e">
        <f t="shared" si="302"/>
        <v>#DIV/0!</v>
      </c>
      <c r="GG54" s="695"/>
      <c r="GH54" s="695"/>
      <c r="GI54" s="724"/>
    </row>
    <row r="55" spans="2:191" ht="15.75" x14ac:dyDescent="0.25">
      <c r="B55" s="398"/>
      <c r="C55" s="501">
        <v>10</v>
      </c>
      <c r="D55" s="471">
        <f t="shared" si="303"/>
        <v>0</v>
      </c>
      <c r="E55" s="471">
        <f t="shared" si="304"/>
        <v>0</v>
      </c>
      <c r="F55" s="471">
        <f t="shared" si="305"/>
        <v>0</v>
      </c>
      <c r="G55" s="471">
        <f t="shared" si="306"/>
        <v>0</v>
      </c>
      <c r="H55" s="471">
        <f t="shared" si="307"/>
        <v>0</v>
      </c>
      <c r="I55" s="471">
        <f t="shared" si="308"/>
        <v>0</v>
      </c>
      <c r="J55" s="471">
        <f t="shared" si="309"/>
        <v>0</v>
      </c>
      <c r="K55" s="471">
        <f t="shared" si="310"/>
        <v>0</v>
      </c>
      <c r="L55" s="471">
        <f t="shared" si="311"/>
        <v>0</v>
      </c>
      <c r="M55" s="471">
        <f t="shared" si="312"/>
        <v>0</v>
      </c>
      <c r="N55" s="471">
        <f t="shared" si="313"/>
        <v>0</v>
      </c>
      <c r="O55" s="471">
        <f t="shared" si="314"/>
        <v>0</v>
      </c>
      <c r="P55" s="499"/>
      <c r="Q55" s="395"/>
      <c r="W55" s="398"/>
      <c r="X55" s="401">
        <v>14</v>
      </c>
      <c r="Y55" s="475"/>
      <c r="Z55" s="475"/>
      <c r="AA55" s="475"/>
      <c r="AB55" s="475"/>
      <c r="AC55" s="475"/>
      <c r="AD55" s="475"/>
      <c r="AE55" s="475"/>
      <c r="AF55" s="475"/>
      <c r="AG55" s="475"/>
      <c r="AH55" s="475"/>
      <c r="AI55" s="475"/>
      <c r="AJ55" s="475"/>
      <c r="AK55" s="475"/>
      <c r="AL55" s="475"/>
      <c r="AM55" s="475"/>
      <c r="AN55" s="475"/>
      <c r="AO55" s="475"/>
      <c r="AP55" s="475"/>
      <c r="AQ55" s="475"/>
      <c r="AR55" s="475"/>
      <c r="AS55" s="475"/>
      <c r="AT55" s="475"/>
      <c r="AU55" s="475"/>
      <c r="AV55" s="475"/>
      <c r="AW55" s="475"/>
      <c r="AX55" s="475"/>
      <c r="AY55" s="475"/>
      <c r="AZ55" s="475"/>
      <c r="BA55" s="475"/>
      <c r="BB55" s="467"/>
      <c r="BC55" s="467"/>
      <c r="BD55" s="857">
        <f t="shared" si="267"/>
        <v>0</v>
      </c>
      <c r="BE55" s="858">
        <f t="shared" si="234"/>
        <v>0</v>
      </c>
      <c r="BF55" s="436">
        <f t="shared" si="315"/>
        <v>0</v>
      </c>
      <c r="BG55" s="436">
        <f t="shared" si="316"/>
        <v>0</v>
      </c>
      <c r="BH55" s="439">
        <f t="shared" si="317"/>
        <v>0</v>
      </c>
      <c r="BI55" s="449">
        <f t="shared" si="318"/>
        <v>0</v>
      </c>
      <c r="BJ55" s="465"/>
      <c r="BK55" s="465"/>
      <c r="BL55" s="465"/>
      <c r="BM55" s="398"/>
      <c r="BN55" s="401">
        <v>14</v>
      </c>
      <c r="BO55" s="475"/>
      <c r="BP55" s="475"/>
      <c r="BQ55" s="475"/>
      <c r="BR55" s="475"/>
      <c r="BS55" s="475"/>
      <c r="BT55" s="475"/>
      <c r="BU55" s="475"/>
      <c r="BV55" s="475"/>
      <c r="BW55" s="475"/>
      <c r="BX55" s="475"/>
      <c r="BY55" s="475"/>
      <c r="BZ55" s="475"/>
      <c r="CA55" s="475"/>
      <c r="CB55" s="475"/>
      <c r="CC55" s="475"/>
      <c r="CD55" s="475"/>
      <c r="CE55" s="475"/>
      <c r="CF55" s="475"/>
      <c r="CG55" s="475"/>
      <c r="CH55" s="475"/>
      <c r="CI55" s="475"/>
      <c r="CJ55" s="475"/>
      <c r="CK55" s="475"/>
      <c r="CL55" s="475"/>
      <c r="CM55" s="475"/>
      <c r="CN55" s="475"/>
      <c r="CO55" s="475"/>
      <c r="CP55" s="475"/>
      <c r="CQ55" s="475"/>
      <c r="CR55" s="467"/>
      <c r="CS55" s="467"/>
      <c r="CT55" s="857">
        <f t="shared" si="269"/>
        <v>0</v>
      </c>
      <c r="CU55" s="858">
        <f t="shared" si="270"/>
        <v>0</v>
      </c>
      <c r="CV55" s="436">
        <f t="shared" si="319"/>
        <v>0</v>
      </c>
      <c r="CW55" s="436">
        <f t="shared" si="320"/>
        <v>0</v>
      </c>
      <c r="CX55" s="439">
        <f t="shared" si="271"/>
        <v>0</v>
      </c>
      <c r="CY55" s="449">
        <f t="shared" si="272"/>
        <v>0</v>
      </c>
      <c r="CZ55" s="465"/>
      <c r="DA55" s="465"/>
      <c r="DB55" s="465"/>
      <c r="DC55" s="465"/>
      <c r="DD55" s="465"/>
      <c r="DE55" s="465"/>
      <c r="DF55" s="465"/>
      <c r="DS55" s="698"/>
      <c r="DT55" s="702">
        <v>14</v>
      </c>
      <c r="DU55" s="703">
        <f t="shared" si="273"/>
        <v>0</v>
      </c>
      <c r="DV55" s="703">
        <f t="shared" si="238"/>
        <v>0</v>
      </c>
      <c r="DW55" s="703">
        <f t="shared" si="239"/>
        <v>0</v>
      </c>
      <c r="DX55" s="703">
        <f t="shared" si="240"/>
        <v>0</v>
      </c>
      <c r="DY55" s="703">
        <f t="shared" si="241"/>
        <v>0</v>
      </c>
      <c r="DZ55" s="703">
        <f t="shared" si="242"/>
        <v>0</v>
      </c>
      <c r="EA55" s="703">
        <f t="shared" si="243"/>
        <v>0</v>
      </c>
      <c r="EB55" s="703">
        <f t="shared" si="244"/>
        <v>0</v>
      </c>
      <c r="EC55" s="703">
        <f t="shared" si="245"/>
        <v>0</v>
      </c>
      <c r="ED55" s="703">
        <f t="shared" si="246"/>
        <v>0</v>
      </c>
      <c r="EE55" s="703">
        <f t="shared" si="247"/>
        <v>0</v>
      </c>
      <c r="EF55" s="703">
        <f t="shared" si="248"/>
        <v>0</v>
      </c>
      <c r="EG55" s="703">
        <f t="shared" si="249"/>
        <v>0</v>
      </c>
      <c r="EH55" s="703">
        <f t="shared" si="250"/>
        <v>0</v>
      </c>
      <c r="EI55" s="703">
        <f t="shared" si="251"/>
        <v>0</v>
      </c>
      <c r="EJ55" s="703">
        <f t="shared" si="252"/>
        <v>0</v>
      </c>
      <c r="EK55" s="703">
        <f t="shared" si="253"/>
        <v>0</v>
      </c>
      <c r="EL55" s="703">
        <f t="shared" si="254"/>
        <v>0</v>
      </c>
      <c r="EM55" s="703">
        <f t="shared" si="255"/>
        <v>0</v>
      </c>
      <c r="EN55" s="703">
        <f t="shared" si="256"/>
        <v>0</v>
      </c>
      <c r="EO55" s="703">
        <f t="shared" si="257"/>
        <v>0</v>
      </c>
      <c r="EP55" s="703">
        <f t="shared" si="258"/>
        <v>0</v>
      </c>
      <c r="EQ55" s="703">
        <f t="shared" si="259"/>
        <v>0</v>
      </c>
      <c r="ER55" s="703">
        <f t="shared" si="260"/>
        <v>0</v>
      </c>
      <c r="ES55" s="703">
        <f t="shared" si="261"/>
        <v>0</v>
      </c>
      <c r="ET55" s="703">
        <f t="shared" si="262"/>
        <v>0</v>
      </c>
      <c r="EU55" s="703">
        <f t="shared" si="263"/>
        <v>0</v>
      </c>
      <c r="EV55" s="703">
        <f t="shared" si="264"/>
        <v>0</v>
      </c>
      <c r="EW55" s="703">
        <f t="shared" si="265"/>
        <v>0</v>
      </c>
      <c r="EX55" s="695"/>
      <c r="EY55" s="695"/>
      <c r="EZ55" s="724"/>
      <c r="FB55" s="698"/>
      <c r="FC55" s="702">
        <v>14</v>
      </c>
      <c r="FD55" s="703" t="e">
        <f t="shared" si="274"/>
        <v>#DIV/0!</v>
      </c>
      <c r="FE55" s="703" t="e">
        <f t="shared" si="275"/>
        <v>#DIV/0!</v>
      </c>
      <c r="FF55" s="703" t="e">
        <f t="shared" si="276"/>
        <v>#DIV/0!</v>
      </c>
      <c r="FG55" s="703" t="e">
        <f t="shared" si="277"/>
        <v>#DIV/0!</v>
      </c>
      <c r="FH55" s="703" t="e">
        <f t="shared" si="278"/>
        <v>#DIV/0!</v>
      </c>
      <c r="FI55" s="703" t="e">
        <f t="shared" si="279"/>
        <v>#DIV/0!</v>
      </c>
      <c r="FJ55" s="703" t="e">
        <f t="shared" si="280"/>
        <v>#DIV/0!</v>
      </c>
      <c r="FK55" s="703" t="e">
        <f t="shared" si="281"/>
        <v>#DIV/0!</v>
      </c>
      <c r="FL55" s="703" t="e">
        <f t="shared" si="282"/>
        <v>#DIV/0!</v>
      </c>
      <c r="FM55" s="703" t="e">
        <f t="shared" si="283"/>
        <v>#DIV/0!</v>
      </c>
      <c r="FN55" s="703" t="e">
        <f t="shared" si="284"/>
        <v>#DIV/0!</v>
      </c>
      <c r="FO55" s="703" t="e">
        <f t="shared" si="285"/>
        <v>#DIV/0!</v>
      </c>
      <c r="FP55" s="703" t="e">
        <f t="shared" si="286"/>
        <v>#DIV/0!</v>
      </c>
      <c r="FQ55" s="703" t="e">
        <f t="shared" si="287"/>
        <v>#DIV/0!</v>
      </c>
      <c r="FR55" s="703" t="e">
        <f t="shared" si="288"/>
        <v>#DIV/0!</v>
      </c>
      <c r="FS55" s="703" t="e">
        <f t="shared" si="289"/>
        <v>#DIV/0!</v>
      </c>
      <c r="FT55" s="703" t="e">
        <f t="shared" si="290"/>
        <v>#DIV/0!</v>
      </c>
      <c r="FU55" s="703" t="e">
        <f t="shared" si="291"/>
        <v>#DIV/0!</v>
      </c>
      <c r="FV55" s="703" t="e">
        <f t="shared" si="292"/>
        <v>#DIV/0!</v>
      </c>
      <c r="FW55" s="703" t="e">
        <f t="shared" si="293"/>
        <v>#DIV/0!</v>
      </c>
      <c r="FX55" s="703" t="e">
        <f t="shared" si="294"/>
        <v>#DIV/0!</v>
      </c>
      <c r="FY55" s="703" t="e">
        <f t="shared" si="295"/>
        <v>#DIV/0!</v>
      </c>
      <c r="FZ55" s="703" t="e">
        <f t="shared" si="296"/>
        <v>#DIV/0!</v>
      </c>
      <c r="GA55" s="703" t="e">
        <f t="shared" si="297"/>
        <v>#DIV/0!</v>
      </c>
      <c r="GB55" s="703" t="e">
        <f t="shared" si="298"/>
        <v>#DIV/0!</v>
      </c>
      <c r="GC55" s="703" t="e">
        <f t="shared" si="299"/>
        <v>#DIV/0!</v>
      </c>
      <c r="GD55" s="703" t="e">
        <f t="shared" si="300"/>
        <v>#DIV/0!</v>
      </c>
      <c r="GE55" s="703" t="e">
        <f t="shared" si="301"/>
        <v>#DIV/0!</v>
      </c>
      <c r="GF55" s="703" t="e">
        <f t="shared" si="302"/>
        <v>#DIV/0!</v>
      </c>
      <c r="GG55" s="695"/>
      <c r="GH55" s="695"/>
      <c r="GI55" s="724"/>
    </row>
    <row r="56" spans="2:191" ht="15.75" x14ac:dyDescent="0.25">
      <c r="B56" s="398"/>
      <c r="C56" s="501">
        <v>11</v>
      </c>
      <c r="D56" s="471">
        <f t="shared" si="303"/>
        <v>0</v>
      </c>
      <c r="E56" s="471">
        <f t="shared" si="304"/>
        <v>0</v>
      </c>
      <c r="F56" s="471">
        <f t="shared" si="305"/>
        <v>0</v>
      </c>
      <c r="G56" s="471">
        <f t="shared" si="306"/>
        <v>0</v>
      </c>
      <c r="H56" s="471">
        <f t="shared" si="307"/>
        <v>0</v>
      </c>
      <c r="I56" s="471">
        <f t="shared" si="308"/>
        <v>0</v>
      </c>
      <c r="J56" s="471">
        <f t="shared" si="309"/>
        <v>0</v>
      </c>
      <c r="K56" s="471">
        <f t="shared" si="310"/>
        <v>0</v>
      </c>
      <c r="L56" s="471">
        <f t="shared" si="311"/>
        <v>0</v>
      </c>
      <c r="M56" s="471">
        <f t="shared" si="312"/>
        <v>0</v>
      </c>
      <c r="N56" s="471">
        <f t="shared" si="313"/>
        <v>0</v>
      </c>
      <c r="O56" s="471">
        <f t="shared" si="314"/>
        <v>0</v>
      </c>
      <c r="P56" s="499"/>
      <c r="Q56" s="395"/>
      <c r="W56" s="398"/>
      <c r="X56" s="401">
        <v>15</v>
      </c>
      <c r="Y56" s="475"/>
      <c r="Z56" s="475"/>
      <c r="AA56" s="475"/>
      <c r="AB56" s="475"/>
      <c r="AC56" s="475"/>
      <c r="AD56" s="475"/>
      <c r="AE56" s="475"/>
      <c r="AF56" s="475"/>
      <c r="AG56" s="475"/>
      <c r="AH56" s="475"/>
      <c r="AI56" s="475"/>
      <c r="AJ56" s="475"/>
      <c r="AK56" s="475"/>
      <c r="AL56" s="475"/>
      <c r="AM56" s="475"/>
      <c r="AN56" s="475"/>
      <c r="AO56" s="475"/>
      <c r="AP56" s="475"/>
      <c r="AQ56" s="475"/>
      <c r="AR56" s="475"/>
      <c r="AS56" s="475"/>
      <c r="AT56" s="475"/>
      <c r="AU56" s="475"/>
      <c r="AV56" s="475"/>
      <c r="AW56" s="475"/>
      <c r="AX56" s="475"/>
      <c r="AY56" s="475"/>
      <c r="AZ56" s="475"/>
      <c r="BA56" s="475"/>
      <c r="BB56" s="467"/>
      <c r="BC56" s="467"/>
      <c r="BD56" s="857">
        <f t="shared" si="267"/>
        <v>0</v>
      </c>
      <c r="BE56" s="858">
        <f t="shared" si="234"/>
        <v>0</v>
      </c>
      <c r="BF56" s="436">
        <f t="shared" si="315"/>
        <v>0</v>
      </c>
      <c r="BG56" s="436">
        <f t="shared" si="316"/>
        <v>0</v>
      </c>
      <c r="BH56" s="439">
        <f t="shared" si="317"/>
        <v>0</v>
      </c>
      <c r="BI56" s="449">
        <f t="shared" si="318"/>
        <v>0</v>
      </c>
      <c r="BJ56" s="465"/>
      <c r="BK56" s="465"/>
      <c r="BL56" s="465"/>
      <c r="BM56" s="398"/>
      <c r="BN56" s="401">
        <v>15</v>
      </c>
      <c r="BO56" s="475"/>
      <c r="BP56" s="475"/>
      <c r="BQ56" s="475"/>
      <c r="BR56" s="475"/>
      <c r="BS56" s="475"/>
      <c r="BT56" s="475"/>
      <c r="BU56" s="475"/>
      <c r="BV56" s="475"/>
      <c r="BW56" s="475"/>
      <c r="BX56" s="475"/>
      <c r="BY56" s="475"/>
      <c r="BZ56" s="475"/>
      <c r="CA56" s="475"/>
      <c r="CB56" s="475"/>
      <c r="CC56" s="475"/>
      <c r="CD56" s="475"/>
      <c r="CE56" s="475"/>
      <c r="CF56" s="475"/>
      <c r="CG56" s="475"/>
      <c r="CH56" s="475"/>
      <c r="CI56" s="475"/>
      <c r="CJ56" s="475"/>
      <c r="CK56" s="475"/>
      <c r="CL56" s="475"/>
      <c r="CM56" s="475"/>
      <c r="CN56" s="475"/>
      <c r="CO56" s="475"/>
      <c r="CP56" s="475"/>
      <c r="CQ56" s="475"/>
      <c r="CR56" s="467"/>
      <c r="CS56" s="467"/>
      <c r="CT56" s="857">
        <f t="shared" si="269"/>
        <v>0</v>
      </c>
      <c r="CU56" s="858">
        <f t="shared" si="270"/>
        <v>0</v>
      </c>
      <c r="CV56" s="436">
        <f t="shared" si="319"/>
        <v>0</v>
      </c>
      <c r="CW56" s="436">
        <f t="shared" si="320"/>
        <v>0</v>
      </c>
      <c r="CX56" s="439">
        <f t="shared" si="271"/>
        <v>0</v>
      </c>
      <c r="CY56" s="449">
        <f t="shared" si="272"/>
        <v>0</v>
      </c>
      <c r="CZ56" s="465"/>
      <c r="DA56" s="465"/>
      <c r="DB56" s="465"/>
      <c r="DC56" s="465"/>
      <c r="DD56" s="465"/>
      <c r="DE56" s="465"/>
      <c r="DF56" s="465"/>
      <c r="DS56" s="698"/>
      <c r="DT56" s="702">
        <v>15</v>
      </c>
      <c r="DU56" s="703">
        <f t="shared" si="273"/>
        <v>0</v>
      </c>
      <c r="DV56" s="703">
        <f t="shared" si="238"/>
        <v>0</v>
      </c>
      <c r="DW56" s="703">
        <f t="shared" si="239"/>
        <v>0</v>
      </c>
      <c r="DX56" s="703">
        <f t="shared" si="240"/>
        <v>0</v>
      </c>
      <c r="DY56" s="703">
        <f t="shared" si="241"/>
        <v>0</v>
      </c>
      <c r="DZ56" s="703">
        <f t="shared" si="242"/>
        <v>0</v>
      </c>
      <c r="EA56" s="703">
        <f t="shared" si="243"/>
        <v>0</v>
      </c>
      <c r="EB56" s="703">
        <f t="shared" si="244"/>
        <v>0</v>
      </c>
      <c r="EC56" s="703">
        <f t="shared" si="245"/>
        <v>0</v>
      </c>
      <c r="ED56" s="703">
        <f t="shared" si="246"/>
        <v>0</v>
      </c>
      <c r="EE56" s="703">
        <f t="shared" si="247"/>
        <v>0</v>
      </c>
      <c r="EF56" s="703">
        <f t="shared" si="248"/>
        <v>0</v>
      </c>
      <c r="EG56" s="703">
        <f t="shared" si="249"/>
        <v>0</v>
      </c>
      <c r="EH56" s="703">
        <f t="shared" si="250"/>
        <v>0</v>
      </c>
      <c r="EI56" s="703">
        <f t="shared" si="251"/>
        <v>0</v>
      </c>
      <c r="EJ56" s="703">
        <f t="shared" si="252"/>
        <v>0</v>
      </c>
      <c r="EK56" s="703">
        <f t="shared" si="253"/>
        <v>0</v>
      </c>
      <c r="EL56" s="703">
        <f t="shared" si="254"/>
        <v>0</v>
      </c>
      <c r="EM56" s="703">
        <f t="shared" si="255"/>
        <v>0</v>
      </c>
      <c r="EN56" s="703">
        <f t="shared" si="256"/>
        <v>0</v>
      </c>
      <c r="EO56" s="703">
        <f t="shared" si="257"/>
        <v>0</v>
      </c>
      <c r="EP56" s="703">
        <f t="shared" si="258"/>
        <v>0</v>
      </c>
      <c r="EQ56" s="703">
        <f t="shared" si="259"/>
        <v>0</v>
      </c>
      <c r="ER56" s="703">
        <f t="shared" si="260"/>
        <v>0</v>
      </c>
      <c r="ES56" s="703">
        <f t="shared" si="261"/>
        <v>0</v>
      </c>
      <c r="ET56" s="703">
        <f t="shared" si="262"/>
        <v>0</v>
      </c>
      <c r="EU56" s="703">
        <f t="shared" si="263"/>
        <v>0</v>
      </c>
      <c r="EV56" s="703">
        <f t="shared" si="264"/>
        <v>0</v>
      </c>
      <c r="EW56" s="703">
        <f t="shared" si="265"/>
        <v>0</v>
      </c>
      <c r="EX56" s="695"/>
      <c r="EY56" s="695"/>
      <c r="EZ56" s="724"/>
      <c r="FB56" s="698"/>
      <c r="FC56" s="702">
        <v>15</v>
      </c>
      <c r="FD56" s="703" t="e">
        <f t="shared" si="274"/>
        <v>#DIV/0!</v>
      </c>
      <c r="FE56" s="703" t="e">
        <f t="shared" si="275"/>
        <v>#DIV/0!</v>
      </c>
      <c r="FF56" s="703" t="e">
        <f t="shared" si="276"/>
        <v>#DIV/0!</v>
      </c>
      <c r="FG56" s="703" t="e">
        <f t="shared" si="277"/>
        <v>#DIV/0!</v>
      </c>
      <c r="FH56" s="703" t="e">
        <f t="shared" si="278"/>
        <v>#DIV/0!</v>
      </c>
      <c r="FI56" s="703" t="e">
        <f t="shared" si="279"/>
        <v>#DIV/0!</v>
      </c>
      <c r="FJ56" s="703" t="e">
        <f t="shared" si="280"/>
        <v>#DIV/0!</v>
      </c>
      <c r="FK56" s="703" t="e">
        <f t="shared" si="281"/>
        <v>#DIV/0!</v>
      </c>
      <c r="FL56" s="703" t="e">
        <f t="shared" si="282"/>
        <v>#DIV/0!</v>
      </c>
      <c r="FM56" s="703" t="e">
        <f t="shared" si="283"/>
        <v>#DIV/0!</v>
      </c>
      <c r="FN56" s="703" t="e">
        <f t="shared" si="284"/>
        <v>#DIV/0!</v>
      </c>
      <c r="FO56" s="703" t="e">
        <f t="shared" si="285"/>
        <v>#DIV/0!</v>
      </c>
      <c r="FP56" s="703" t="e">
        <f t="shared" si="286"/>
        <v>#DIV/0!</v>
      </c>
      <c r="FQ56" s="703" t="e">
        <f t="shared" si="287"/>
        <v>#DIV/0!</v>
      </c>
      <c r="FR56" s="703" t="e">
        <f t="shared" si="288"/>
        <v>#DIV/0!</v>
      </c>
      <c r="FS56" s="703" t="e">
        <f t="shared" si="289"/>
        <v>#DIV/0!</v>
      </c>
      <c r="FT56" s="703" t="e">
        <f t="shared" si="290"/>
        <v>#DIV/0!</v>
      </c>
      <c r="FU56" s="703" t="e">
        <f t="shared" si="291"/>
        <v>#DIV/0!</v>
      </c>
      <c r="FV56" s="703" t="e">
        <f t="shared" si="292"/>
        <v>#DIV/0!</v>
      </c>
      <c r="FW56" s="703" t="e">
        <f t="shared" si="293"/>
        <v>#DIV/0!</v>
      </c>
      <c r="FX56" s="703" t="e">
        <f t="shared" si="294"/>
        <v>#DIV/0!</v>
      </c>
      <c r="FY56" s="703" t="e">
        <f t="shared" si="295"/>
        <v>#DIV/0!</v>
      </c>
      <c r="FZ56" s="703" t="e">
        <f t="shared" si="296"/>
        <v>#DIV/0!</v>
      </c>
      <c r="GA56" s="703" t="e">
        <f t="shared" si="297"/>
        <v>#DIV/0!</v>
      </c>
      <c r="GB56" s="703" t="e">
        <f t="shared" si="298"/>
        <v>#DIV/0!</v>
      </c>
      <c r="GC56" s="703" t="e">
        <f t="shared" si="299"/>
        <v>#DIV/0!</v>
      </c>
      <c r="GD56" s="703" t="e">
        <f t="shared" si="300"/>
        <v>#DIV/0!</v>
      </c>
      <c r="GE56" s="703" t="e">
        <f t="shared" si="301"/>
        <v>#DIV/0!</v>
      </c>
      <c r="GF56" s="703" t="e">
        <f t="shared" si="302"/>
        <v>#DIV/0!</v>
      </c>
      <c r="GG56" s="695"/>
      <c r="GH56" s="695"/>
      <c r="GI56" s="724"/>
    </row>
    <row r="57" spans="2:191" ht="15.75" x14ac:dyDescent="0.25">
      <c r="B57" s="398"/>
      <c r="C57" s="501">
        <v>12</v>
      </c>
      <c r="D57" s="471">
        <f t="shared" si="303"/>
        <v>0</v>
      </c>
      <c r="E57" s="471">
        <f t="shared" si="304"/>
        <v>0</v>
      </c>
      <c r="F57" s="471">
        <f t="shared" si="305"/>
        <v>0</v>
      </c>
      <c r="G57" s="471">
        <f t="shared" si="306"/>
        <v>0</v>
      </c>
      <c r="H57" s="471">
        <f t="shared" si="307"/>
        <v>0</v>
      </c>
      <c r="I57" s="471">
        <f t="shared" si="308"/>
        <v>0</v>
      </c>
      <c r="J57" s="471">
        <f t="shared" si="309"/>
        <v>0</v>
      </c>
      <c r="K57" s="471">
        <f t="shared" si="310"/>
        <v>0</v>
      </c>
      <c r="L57" s="471">
        <f t="shared" si="311"/>
        <v>0</v>
      </c>
      <c r="M57" s="471">
        <f t="shared" si="312"/>
        <v>0</v>
      </c>
      <c r="N57" s="471">
        <f t="shared" si="313"/>
        <v>0</v>
      </c>
      <c r="O57" s="471">
        <f t="shared" si="314"/>
        <v>0</v>
      </c>
      <c r="P57" s="499"/>
      <c r="Q57" s="395"/>
      <c r="W57" s="398"/>
      <c r="X57" s="401">
        <v>16</v>
      </c>
      <c r="Y57" s="475"/>
      <c r="Z57" s="475"/>
      <c r="AA57" s="475"/>
      <c r="AB57" s="475"/>
      <c r="AC57" s="475"/>
      <c r="AD57" s="475"/>
      <c r="AE57" s="475"/>
      <c r="AF57" s="475"/>
      <c r="AG57" s="475"/>
      <c r="AH57" s="475"/>
      <c r="AI57" s="475"/>
      <c r="AJ57" s="475"/>
      <c r="AK57" s="475"/>
      <c r="AL57" s="475"/>
      <c r="AM57" s="475"/>
      <c r="AN57" s="475"/>
      <c r="AO57" s="475"/>
      <c r="AP57" s="475"/>
      <c r="AQ57" s="475"/>
      <c r="AR57" s="475"/>
      <c r="AS57" s="475"/>
      <c r="AT57" s="475"/>
      <c r="AU57" s="475"/>
      <c r="AV57" s="475"/>
      <c r="AW57" s="475"/>
      <c r="AX57" s="475"/>
      <c r="AY57" s="475"/>
      <c r="AZ57" s="475"/>
      <c r="BA57" s="475"/>
      <c r="BB57" s="467"/>
      <c r="BC57" s="467"/>
      <c r="BD57" s="857">
        <f t="shared" si="267"/>
        <v>0</v>
      </c>
      <c r="BE57" s="858">
        <f t="shared" si="234"/>
        <v>0</v>
      </c>
      <c r="BF57" s="436">
        <f t="shared" si="315"/>
        <v>0</v>
      </c>
      <c r="BG57" s="436">
        <f t="shared" si="316"/>
        <v>0</v>
      </c>
      <c r="BH57" s="439">
        <f t="shared" si="317"/>
        <v>0</v>
      </c>
      <c r="BI57" s="449">
        <f t="shared" si="318"/>
        <v>0</v>
      </c>
      <c r="BJ57" s="465"/>
      <c r="BK57" s="465"/>
      <c r="BL57" s="465"/>
      <c r="BM57" s="398"/>
      <c r="BN57" s="401">
        <v>16</v>
      </c>
      <c r="BO57" s="475"/>
      <c r="BP57" s="475"/>
      <c r="BQ57" s="475"/>
      <c r="BR57" s="475"/>
      <c r="BS57" s="475"/>
      <c r="BT57" s="475"/>
      <c r="BU57" s="475"/>
      <c r="BV57" s="475"/>
      <c r="BW57" s="475"/>
      <c r="BX57" s="475"/>
      <c r="BY57" s="475"/>
      <c r="BZ57" s="475"/>
      <c r="CA57" s="475"/>
      <c r="CB57" s="475"/>
      <c r="CC57" s="475"/>
      <c r="CD57" s="475"/>
      <c r="CE57" s="475"/>
      <c r="CF57" s="475"/>
      <c r="CG57" s="475"/>
      <c r="CH57" s="475"/>
      <c r="CI57" s="475"/>
      <c r="CJ57" s="475"/>
      <c r="CK57" s="475"/>
      <c r="CL57" s="475"/>
      <c r="CM57" s="475"/>
      <c r="CN57" s="475"/>
      <c r="CO57" s="475"/>
      <c r="CP57" s="475"/>
      <c r="CQ57" s="475"/>
      <c r="CR57" s="467"/>
      <c r="CS57" s="467"/>
      <c r="CT57" s="857">
        <f t="shared" si="269"/>
        <v>0</v>
      </c>
      <c r="CU57" s="858">
        <f t="shared" si="270"/>
        <v>0</v>
      </c>
      <c r="CV57" s="436">
        <f t="shared" si="319"/>
        <v>0</v>
      </c>
      <c r="CW57" s="436">
        <f t="shared" si="320"/>
        <v>0</v>
      </c>
      <c r="CX57" s="439">
        <f t="shared" si="271"/>
        <v>0</v>
      </c>
      <c r="CY57" s="449">
        <f t="shared" si="272"/>
        <v>0</v>
      </c>
      <c r="CZ57" s="465"/>
      <c r="DA57" s="465"/>
      <c r="DB57" s="465"/>
      <c r="DC57" s="465"/>
      <c r="DD57" s="465"/>
      <c r="DE57" s="465"/>
      <c r="DF57" s="465"/>
      <c r="DS57" s="698"/>
      <c r="DT57" s="702">
        <v>16</v>
      </c>
      <c r="DU57" s="703">
        <f t="shared" si="273"/>
        <v>0</v>
      </c>
      <c r="DV57" s="703">
        <f t="shared" si="238"/>
        <v>0</v>
      </c>
      <c r="DW57" s="703">
        <f t="shared" si="239"/>
        <v>0</v>
      </c>
      <c r="DX57" s="703">
        <f t="shared" si="240"/>
        <v>0</v>
      </c>
      <c r="DY57" s="703">
        <f t="shared" si="241"/>
        <v>0</v>
      </c>
      <c r="DZ57" s="703">
        <f t="shared" si="242"/>
        <v>0</v>
      </c>
      <c r="EA57" s="703">
        <f t="shared" si="243"/>
        <v>0</v>
      </c>
      <c r="EB57" s="703">
        <f t="shared" si="244"/>
        <v>0</v>
      </c>
      <c r="EC57" s="703">
        <f t="shared" si="245"/>
        <v>0</v>
      </c>
      <c r="ED57" s="703">
        <f t="shared" si="246"/>
        <v>0</v>
      </c>
      <c r="EE57" s="703">
        <f t="shared" si="247"/>
        <v>0</v>
      </c>
      <c r="EF57" s="703">
        <f t="shared" si="248"/>
        <v>0</v>
      </c>
      <c r="EG57" s="703">
        <f t="shared" si="249"/>
        <v>0</v>
      </c>
      <c r="EH57" s="703">
        <f t="shared" si="250"/>
        <v>0</v>
      </c>
      <c r="EI57" s="703">
        <f t="shared" si="251"/>
        <v>0</v>
      </c>
      <c r="EJ57" s="703">
        <f t="shared" si="252"/>
        <v>0</v>
      </c>
      <c r="EK57" s="703">
        <f t="shared" si="253"/>
        <v>0</v>
      </c>
      <c r="EL57" s="703">
        <f t="shared" si="254"/>
        <v>0</v>
      </c>
      <c r="EM57" s="703">
        <f t="shared" si="255"/>
        <v>0</v>
      </c>
      <c r="EN57" s="703">
        <f t="shared" si="256"/>
        <v>0</v>
      </c>
      <c r="EO57" s="703">
        <f t="shared" si="257"/>
        <v>0</v>
      </c>
      <c r="EP57" s="703">
        <f t="shared" si="258"/>
        <v>0</v>
      </c>
      <c r="EQ57" s="703">
        <f t="shared" si="259"/>
        <v>0</v>
      </c>
      <c r="ER57" s="703">
        <f t="shared" si="260"/>
        <v>0</v>
      </c>
      <c r="ES57" s="703">
        <f t="shared" si="261"/>
        <v>0</v>
      </c>
      <c r="ET57" s="703">
        <f t="shared" si="262"/>
        <v>0</v>
      </c>
      <c r="EU57" s="703">
        <f t="shared" si="263"/>
        <v>0</v>
      </c>
      <c r="EV57" s="703">
        <f t="shared" si="264"/>
        <v>0</v>
      </c>
      <c r="EW57" s="703">
        <f t="shared" si="265"/>
        <v>0</v>
      </c>
      <c r="EX57" s="695"/>
      <c r="EY57" s="695"/>
      <c r="EZ57" s="724"/>
      <c r="FB57" s="698"/>
      <c r="FC57" s="702">
        <v>16</v>
      </c>
      <c r="FD57" s="703" t="e">
        <f t="shared" si="274"/>
        <v>#DIV/0!</v>
      </c>
      <c r="FE57" s="703" t="e">
        <f t="shared" si="275"/>
        <v>#DIV/0!</v>
      </c>
      <c r="FF57" s="703" t="e">
        <f t="shared" si="276"/>
        <v>#DIV/0!</v>
      </c>
      <c r="FG57" s="703" t="e">
        <f t="shared" si="277"/>
        <v>#DIV/0!</v>
      </c>
      <c r="FH57" s="703" t="e">
        <f t="shared" si="278"/>
        <v>#DIV/0!</v>
      </c>
      <c r="FI57" s="703" t="e">
        <f t="shared" si="279"/>
        <v>#DIV/0!</v>
      </c>
      <c r="FJ57" s="703" t="e">
        <f t="shared" si="280"/>
        <v>#DIV/0!</v>
      </c>
      <c r="FK57" s="703" t="e">
        <f t="shared" si="281"/>
        <v>#DIV/0!</v>
      </c>
      <c r="FL57" s="703" t="e">
        <f t="shared" si="282"/>
        <v>#DIV/0!</v>
      </c>
      <c r="FM57" s="703" t="e">
        <f t="shared" si="283"/>
        <v>#DIV/0!</v>
      </c>
      <c r="FN57" s="703" t="e">
        <f t="shared" si="284"/>
        <v>#DIV/0!</v>
      </c>
      <c r="FO57" s="703" t="e">
        <f t="shared" si="285"/>
        <v>#DIV/0!</v>
      </c>
      <c r="FP57" s="703" t="e">
        <f t="shared" si="286"/>
        <v>#DIV/0!</v>
      </c>
      <c r="FQ57" s="703" t="e">
        <f t="shared" si="287"/>
        <v>#DIV/0!</v>
      </c>
      <c r="FR57" s="703" t="e">
        <f t="shared" si="288"/>
        <v>#DIV/0!</v>
      </c>
      <c r="FS57" s="703" t="e">
        <f t="shared" si="289"/>
        <v>#DIV/0!</v>
      </c>
      <c r="FT57" s="703" t="e">
        <f t="shared" si="290"/>
        <v>#DIV/0!</v>
      </c>
      <c r="FU57" s="703" t="e">
        <f t="shared" si="291"/>
        <v>#DIV/0!</v>
      </c>
      <c r="FV57" s="703" t="e">
        <f t="shared" si="292"/>
        <v>#DIV/0!</v>
      </c>
      <c r="FW57" s="703" t="e">
        <f t="shared" si="293"/>
        <v>#DIV/0!</v>
      </c>
      <c r="FX57" s="703" t="e">
        <f t="shared" si="294"/>
        <v>#DIV/0!</v>
      </c>
      <c r="FY57" s="703" t="e">
        <f t="shared" si="295"/>
        <v>#DIV/0!</v>
      </c>
      <c r="FZ57" s="703" t="e">
        <f t="shared" si="296"/>
        <v>#DIV/0!</v>
      </c>
      <c r="GA57" s="703" t="e">
        <f t="shared" si="297"/>
        <v>#DIV/0!</v>
      </c>
      <c r="GB57" s="703" t="e">
        <f t="shared" si="298"/>
        <v>#DIV/0!</v>
      </c>
      <c r="GC57" s="703" t="e">
        <f t="shared" si="299"/>
        <v>#DIV/0!</v>
      </c>
      <c r="GD57" s="703" t="e">
        <f t="shared" si="300"/>
        <v>#DIV/0!</v>
      </c>
      <c r="GE57" s="703" t="e">
        <f t="shared" si="301"/>
        <v>#DIV/0!</v>
      </c>
      <c r="GF57" s="703" t="e">
        <f t="shared" si="302"/>
        <v>#DIV/0!</v>
      </c>
      <c r="GG57" s="695"/>
      <c r="GH57" s="695"/>
      <c r="GI57" s="724"/>
    </row>
    <row r="58" spans="2:191" ht="15.75" x14ac:dyDescent="0.25">
      <c r="B58" s="398"/>
      <c r="C58" s="501">
        <v>13</v>
      </c>
      <c r="D58" s="471">
        <f t="shared" si="303"/>
        <v>0</v>
      </c>
      <c r="E58" s="471">
        <f t="shared" si="304"/>
        <v>0</v>
      </c>
      <c r="F58" s="471">
        <f t="shared" si="305"/>
        <v>0</v>
      </c>
      <c r="G58" s="471">
        <f t="shared" si="306"/>
        <v>0</v>
      </c>
      <c r="H58" s="471">
        <f t="shared" si="307"/>
        <v>0</v>
      </c>
      <c r="I58" s="471">
        <f t="shared" si="308"/>
        <v>0</v>
      </c>
      <c r="J58" s="471">
        <f t="shared" si="309"/>
        <v>0</v>
      </c>
      <c r="K58" s="471">
        <f t="shared" si="310"/>
        <v>0</v>
      </c>
      <c r="L58" s="471">
        <f t="shared" si="311"/>
        <v>0</v>
      </c>
      <c r="M58" s="471">
        <f t="shared" si="312"/>
        <v>0</v>
      </c>
      <c r="N58" s="471">
        <f t="shared" si="313"/>
        <v>0</v>
      </c>
      <c r="O58" s="471">
        <f t="shared" si="314"/>
        <v>0</v>
      </c>
      <c r="P58" s="499"/>
      <c r="Q58" s="395"/>
      <c r="W58" s="398"/>
      <c r="X58" s="401">
        <v>17</v>
      </c>
      <c r="Y58" s="475"/>
      <c r="Z58" s="475"/>
      <c r="AA58" s="475"/>
      <c r="AB58" s="475"/>
      <c r="AC58" s="475"/>
      <c r="AD58" s="475"/>
      <c r="AE58" s="475"/>
      <c r="AF58" s="475"/>
      <c r="AG58" s="475"/>
      <c r="AH58" s="475"/>
      <c r="AI58" s="475"/>
      <c r="AJ58" s="475"/>
      <c r="AK58" s="475"/>
      <c r="AL58" s="475"/>
      <c r="AM58" s="475"/>
      <c r="AN58" s="475"/>
      <c r="AO58" s="475"/>
      <c r="AP58" s="475"/>
      <c r="AQ58" s="475"/>
      <c r="AR58" s="475"/>
      <c r="AS58" s="475"/>
      <c r="AT58" s="475"/>
      <c r="AU58" s="475"/>
      <c r="AV58" s="475"/>
      <c r="AW58" s="475"/>
      <c r="AX58" s="475"/>
      <c r="AY58" s="475"/>
      <c r="AZ58" s="475"/>
      <c r="BA58" s="475"/>
      <c r="BB58" s="467"/>
      <c r="BC58" s="467"/>
      <c r="BD58" s="857">
        <f t="shared" si="267"/>
        <v>0</v>
      </c>
      <c r="BE58" s="858">
        <f t="shared" si="234"/>
        <v>0</v>
      </c>
      <c r="BF58" s="436">
        <f t="shared" si="315"/>
        <v>0</v>
      </c>
      <c r="BG58" s="436">
        <f t="shared" si="316"/>
        <v>0</v>
      </c>
      <c r="BH58" s="439">
        <f t="shared" si="317"/>
        <v>0</v>
      </c>
      <c r="BI58" s="449">
        <f t="shared" si="318"/>
        <v>0</v>
      </c>
      <c r="BJ58" s="465"/>
      <c r="BK58" s="465"/>
      <c r="BL58" s="465"/>
      <c r="BM58" s="398"/>
      <c r="BN58" s="401">
        <v>17</v>
      </c>
      <c r="BO58" s="475"/>
      <c r="BP58" s="475"/>
      <c r="BQ58" s="475"/>
      <c r="BR58" s="475"/>
      <c r="BS58" s="475"/>
      <c r="BT58" s="475"/>
      <c r="BU58" s="475"/>
      <c r="BV58" s="475"/>
      <c r="BW58" s="475"/>
      <c r="BX58" s="475"/>
      <c r="BY58" s="475"/>
      <c r="BZ58" s="475"/>
      <c r="CA58" s="475"/>
      <c r="CB58" s="475"/>
      <c r="CC58" s="475"/>
      <c r="CD58" s="475"/>
      <c r="CE58" s="475"/>
      <c r="CF58" s="475"/>
      <c r="CG58" s="475"/>
      <c r="CH58" s="475"/>
      <c r="CI58" s="475"/>
      <c r="CJ58" s="475"/>
      <c r="CK58" s="475"/>
      <c r="CL58" s="475"/>
      <c r="CM58" s="475"/>
      <c r="CN58" s="475"/>
      <c r="CO58" s="475"/>
      <c r="CP58" s="475"/>
      <c r="CQ58" s="475"/>
      <c r="CR58" s="467"/>
      <c r="CS58" s="467"/>
      <c r="CT58" s="857">
        <f t="shared" si="269"/>
        <v>0</v>
      </c>
      <c r="CU58" s="858">
        <f t="shared" si="270"/>
        <v>0</v>
      </c>
      <c r="CV58" s="436">
        <f t="shared" si="319"/>
        <v>0</v>
      </c>
      <c r="CW58" s="436">
        <f t="shared" si="320"/>
        <v>0</v>
      </c>
      <c r="CX58" s="439">
        <f t="shared" si="271"/>
        <v>0</v>
      </c>
      <c r="CY58" s="449">
        <f t="shared" si="272"/>
        <v>0</v>
      </c>
      <c r="CZ58" s="465"/>
      <c r="DA58" s="465"/>
      <c r="DB58" s="465"/>
      <c r="DC58" s="465"/>
      <c r="DD58" s="465"/>
      <c r="DE58" s="465"/>
      <c r="DF58" s="465"/>
      <c r="DS58" s="698"/>
      <c r="DT58" s="702">
        <v>17</v>
      </c>
      <c r="DU58" s="703">
        <f t="shared" si="273"/>
        <v>0</v>
      </c>
      <c r="DV58" s="703">
        <f t="shared" si="238"/>
        <v>0</v>
      </c>
      <c r="DW58" s="703">
        <f t="shared" si="239"/>
        <v>0</v>
      </c>
      <c r="DX58" s="703">
        <f t="shared" si="240"/>
        <v>0</v>
      </c>
      <c r="DY58" s="703">
        <f t="shared" si="241"/>
        <v>0</v>
      </c>
      <c r="DZ58" s="703">
        <f t="shared" si="242"/>
        <v>0</v>
      </c>
      <c r="EA58" s="703">
        <f t="shared" si="243"/>
        <v>0</v>
      </c>
      <c r="EB58" s="703">
        <f t="shared" si="244"/>
        <v>0</v>
      </c>
      <c r="EC58" s="703">
        <f t="shared" si="245"/>
        <v>0</v>
      </c>
      <c r="ED58" s="703">
        <f t="shared" si="246"/>
        <v>0</v>
      </c>
      <c r="EE58" s="703">
        <f t="shared" si="247"/>
        <v>0</v>
      </c>
      <c r="EF58" s="703">
        <f t="shared" si="248"/>
        <v>0</v>
      </c>
      <c r="EG58" s="703">
        <f t="shared" si="249"/>
        <v>0</v>
      </c>
      <c r="EH58" s="703">
        <f t="shared" si="250"/>
        <v>0</v>
      </c>
      <c r="EI58" s="703">
        <f t="shared" si="251"/>
        <v>0</v>
      </c>
      <c r="EJ58" s="703">
        <f t="shared" si="252"/>
        <v>0</v>
      </c>
      <c r="EK58" s="703">
        <f t="shared" si="253"/>
        <v>0</v>
      </c>
      <c r="EL58" s="703">
        <f t="shared" si="254"/>
        <v>0</v>
      </c>
      <c r="EM58" s="703">
        <f t="shared" si="255"/>
        <v>0</v>
      </c>
      <c r="EN58" s="703">
        <f t="shared" si="256"/>
        <v>0</v>
      </c>
      <c r="EO58" s="703">
        <f t="shared" si="257"/>
        <v>0</v>
      </c>
      <c r="EP58" s="703">
        <f t="shared" si="258"/>
        <v>0</v>
      </c>
      <c r="EQ58" s="703">
        <f t="shared" si="259"/>
        <v>0</v>
      </c>
      <c r="ER58" s="703">
        <f t="shared" si="260"/>
        <v>0</v>
      </c>
      <c r="ES58" s="703">
        <f t="shared" si="261"/>
        <v>0</v>
      </c>
      <c r="ET58" s="703">
        <f t="shared" si="262"/>
        <v>0</v>
      </c>
      <c r="EU58" s="703">
        <f t="shared" si="263"/>
        <v>0</v>
      </c>
      <c r="EV58" s="703">
        <f t="shared" si="264"/>
        <v>0</v>
      </c>
      <c r="EW58" s="703">
        <f t="shared" si="265"/>
        <v>0</v>
      </c>
      <c r="EX58" s="695"/>
      <c r="EY58" s="695"/>
      <c r="EZ58" s="724"/>
      <c r="FB58" s="698"/>
      <c r="FC58" s="702">
        <v>17</v>
      </c>
      <c r="FD58" s="703" t="e">
        <f t="shared" si="274"/>
        <v>#DIV/0!</v>
      </c>
      <c r="FE58" s="703" t="e">
        <f t="shared" si="275"/>
        <v>#DIV/0!</v>
      </c>
      <c r="FF58" s="703" t="e">
        <f t="shared" si="276"/>
        <v>#DIV/0!</v>
      </c>
      <c r="FG58" s="703" t="e">
        <f t="shared" si="277"/>
        <v>#DIV/0!</v>
      </c>
      <c r="FH58" s="703" t="e">
        <f t="shared" si="278"/>
        <v>#DIV/0!</v>
      </c>
      <c r="FI58" s="703" t="e">
        <f t="shared" si="279"/>
        <v>#DIV/0!</v>
      </c>
      <c r="FJ58" s="703" t="e">
        <f t="shared" si="280"/>
        <v>#DIV/0!</v>
      </c>
      <c r="FK58" s="703" t="e">
        <f t="shared" si="281"/>
        <v>#DIV/0!</v>
      </c>
      <c r="FL58" s="703" t="e">
        <f t="shared" si="282"/>
        <v>#DIV/0!</v>
      </c>
      <c r="FM58" s="703" t="e">
        <f t="shared" si="283"/>
        <v>#DIV/0!</v>
      </c>
      <c r="FN58" s="703" t="e">
        <f t="shared" si="284"/>
        <v>#DIV/0!</v>
      </c>
      <c r="FO58" s="703" t="e">
        <f t="shared" si="285"/>
        <v>#DIV/0!</v>
      </c>
      <c r="FP58" s="703" t="e">
        <f t="shared" si="286"/>
        <v>#DIV/0!</v>
      </c>
      <c r="FQ58" s="703" t="e">
        <f t="shared" si="287"/>
        <v>#DIV/0!</v>
      </c>
      <c r="FR58" s="703" t="e">
        <f t="shared" si="288"/>
        <v>#DIV/0!</v>
      </c>
      <c r="FS58" s="703" t="e">
        <f t="shared" si="289"/>
        <v>#DIV/0!</v>
      </c>
      <c r="FT58" s="703" t="e">
        <f t="shared" si="290"/>
        <v>#DIV/0!</v>
      </c>
      <c r="FU58" s="703" t="e">
        <f t="shared" si="291"/>
        <v>#DIV/0!</v>
      </c>
      <c r="FV58" s="703" t="e">
        <f t="shared" si="292"/>
        <v>#DIV/0!</v>
      </c>
      <c r="FW58" s="703" t="e">
        <f t="shared" si="293"/>
        <v>#DIV/0!</v>
      </c>
      <c r="FX58" s="703" t="e">
        <f t="shared" si="294"/>
        <v>#DIV/0!</v>
      </c>
      <c r="FY58" s="703" t="e">
        <f t="shared" si="295"/>
        <v>#DIV/0!</v>
      </c>
      <c r="FZ58" s="703" t="e">
        <f t="shared" si="296"/>
        <v>#DIV/0!</v>
      </c>
      <c r="GA58" s="703" t="e">
        <f t="shared" si="297"/>
        <v>#DIV/0!</v>
      </c>
      <c r="GB58" s="703" t="e">
        <f t="shared" si="298"/>
        <v>#DIV/0!</v>
      </c>
      <c r="GC58" s="703" t="e">
        <f t="shared" si="299"/>
        <v>#DIV/0!</v>
      </c>
      <c r="GD58" s="703" t="e">
        <f t="shared" si="300"/>
        <v>#DIV/0!</v>
      </c>
      <c r="GE58" s="703" t="e">
        <f t="shared" si="301"/>
        <v>#DIV/0!</v>
      </c>
      <c r="GF58" s="703" t="e">
        <f t="shared" si="302"/>
        <v>#DIV/0!</v>
      </c>
      <c r="GG58" s="695"/>
      <c r="GH58" s="695"/>
      <c r="GI58" s="724"/>
    </row>
    <row r="59" spans="2:191" ht="15.75" x14ac:dyDescent="0.25">
      <c r="B59" s="398"/>
      <c r="C59" s="501">
        <v>14</v>
      </c>
      <c r="D59" s="471">
        <f t="shared" si="303"/>
        <v>0</v>
      </c>
      <c r="E59" s="471">
        <f t="shared" si="304"/>
        <v>0</v>
      </c>
      <c r="F59" s="471">
        <f t="shared" si="305"/>
        <v>0</v>
      </c>
      <c r="G59" s="471">
        <f t="shared" si="306"/>
        <v>0</v>
      </c>
      <c r="H59" s="471">
        <f t="shared" si="307"/>
        <v>0</v>
      </c>
      <c r="I59" s="471">
        <f t="shared" si="308"/>
        <v>0</v>
      </c>
      <c r="J59" s="471">
        <f t="shared" si="309"/>
        <v>0</v>
      </c>
      <c r="K59" s="471">
        <f t="shared" si="310"/>
        <v>0</v>
      </c>
      <c r="L59" s="471">
        <f t="shared" si="311"/>
        <v>0</v>
      </c>
      <c r="M59" s="471">
        <f t="shared" si="312"/>
        <v>0</v>
      </c>
      <c r="N59" s="471">
        <f t="shared" si="313"/>
        <v>0</v>
      </c>
      <c r="O59" s="471">
        <f t="shared" si="314"/>
        <v>0</v>
      </c>
      <c r="P59" s="499"/>
      <c r="Q59" s="395"/>
      <c r="W59" s="398"/>
      <c r="X59" s="401">
        <v>18</v>
      </c>
      <c r="Y59" s="475"/>
      <c r="Z59" s="475"/>
      <c r="AA59" s="475"/>
      <c r="AB59" s="475"/>
      <c r="AC59" s="475"/>
      <c r="AD59" s="475"/>
      <c r="AE59" s="475"/>
      <c r="AF59" s="475"/>
      <c r="AG59" s="475"/>
      <c r="AH59" s="475"/>
      <c r="AI59" s="475"/>
      <c r="AJ59" s="475"/>
      <c r="AK59" s="475"/>
      <c r="AL59" s="475"/>
      <c r="AM59" s="475"/>
      <c r="AN59" s="475"/>
      <c r="AO59" s="475"/>
      <c r="AP59" s="475"/>
      <c r="AQ59" s="475"/>
      <c r="AR59" s="475"/>
      <c r="AS59" s="475"/>
      <c r="AT59" s="475"/>
      <c r="AU59" s="475"/>
      <c r="AV59" s="475"/>
      <c r="AW59" s="475"/>
      <c r="AX59" s="475"/>
      <c r="AY59" s="475"/>
      <c r="AZ59" s="475"/>
      <c r="BA59" s="475"/>
      <c r="BB59" s="467"/>
      <c r="BC59" s="467"/>
      <c r="BD59" s="857">
        <f t="shared" si="267"/>
        <v>0</v>
      </c>
      <c r="BE59" s="858">
        <f t="shared" si="234"/>
        <v>0</v>
      </c>
      <c r="BF59" s="436">
        <f t="shared" si="315"/>
        <v>0</v>
      </c>
      <c r="BG59" s="436">
        <f t="shared" si="316"/>
        <v>0</v>
      </c>
      <c r="BH59" s="439">
        <f t="shared" si="317"/>
        <v>0</v>
      </c>
      <c r="BI59" s="449">
        <f t="shared" si="318"/>
        <v>0</v>
      </c>
      <c r="BJ59" s="465"/>
      <c r="BK59" s="465"/>
      <c r="BL59" s="465"/>
      <c r="BM59" s="398"/>
      <c r="BN59" s="401">
        <v>18</v>
      </c>
      <c r="BO59" s="475"/>
      <c r="BP59" s="475"/>
      <c r="BQ59" s="475"/>
      <c r="BR59" s="475"/>
      <c r="BS59" s="475"/>
      <c r="BT59" s="475"/>
      <c r="BU59" s="475"/>
      <c r="BV59" s="475"/>
      <c r="BW59" s="475"/>
      <c r="BX59" s="475"/>
      <c r="BY59" s="475"/>
      <c r="BZ59" s="475"/>
      <c r="CA59" s="475"/>
      <c r="CB59" s="475"/>
      <c r="CC59" s="475"/>
      <c r="CD59" s="475"/>
      <c r="CE59" s="475"/>
      <c r="CF59" s="475"/>
      <c r="CG59" s="475"/>
      <c r="CH59" s="475"/>
      <c r="CI59" s="475"/>
      <c r="CJ59" s="475"/>
      <c r="CK59" s="475"/>
      <c r="CL59" s="475"/>
      <c r="CM59" s="475"/>
      <c r="CN59" s="475"/>
      <c r="CO59" s="475"/>
      <c r="CP59" s="475"/>
      <c r="CQ59" s="475"/>
      <c r="CR59" s="467"/>
      <c r="CS59" s="467"/>
      <c r="CT59" s="857">
        <f t="shared" si="269"/>
        <v>0</v>
      </c>
      <c r="CU59" s="858">
        <f t="shared" si="270"/>
        <v>0</v>
      </c>
      <c r="CV59" s="436">
        <f t="shared" si="319"/>
        <v>0</v>
      </c>
      <c r="CW59" s="436">
        <f t="shared" si="320"/>
        <v>0</v>
      </c>
      <c r="CX59" s="439">
        <f t="shared" si="271"/>
        <v>0</v>
      </c>
      <c r="CY59" s="449">
        <f t="shared" si="272"/>
        <v>0</v>
      </c>
      <c r="CZ59" s="465"/>
      <c r="DA59" s="465"/>
      <c r="DB59" s="465"/>
      <c r="DC59" s="465"/>
      <c r="DD59" s="465"/>
      <c r="DE59" s="465"/>
      <c r="DF59" s="465"/>
      <c r="DS59" s="698"/>
      <c r="DT59" s="702">
        <v>18</v>
      </c>
      <c r="DU59" s="703">
        <f t="shared" si="273"/>
        <v>0</v>
      </c>
      <c r="DV59" s="703">
        <f t="shared" si="238"/>
        <v>0</v>
      </c>
      <c r="DW59" s="703">
        <f t="shared" si="239"/>
        <v>0</v>
      </c>
      <c r="DX59" s="703">
        <f t="shared" si="240"/>
        <v>0</v>
      </c>
      <c r="DY59" s="703">
        <f t="shared" si="241"/>
        <v>0</v>
      </c>
      <c r="DZ59" s="703">
        <f t="shared" si="242"/>
        <v>0</v>
      </c>
      <c r="EA59" s="703">
        <f t="shared" si="243"/>
        <v>0</v>
      </c>
      <c r="EB59" s="703">
        <f t="shared" si="244"/>
        <v>0</v>
      </c>
      <c r="EC59" s="703">
        <f t="shared" si="245"/>
        <v>0</v>
      </c>
      <c r="ED59" s="703">
        <f t="shared" si="246"/>
        <v>0</v>
      </c>
      <c r="EE59" s="703">
        <f t="shared" si="247"/>
        <v>0</v>
      </c>
      <c r="EF59" s="703">
        <f t="shared" si="248"/>
        <v>0</v>
      </c>
      <c r="EG59" s="703">
        <f t="shared" si="249"/>
        <v>0</v>
      </c>
      <c r="EH59" s="703">
        <f t="shared" si="250"/>
        <v>0</v>
      </c>
      <c r="EI59" s="703">
        <f t="shared" si="251"/>
        <v>0</v>
      </c>
      <c r="EJ59" s="703">
        <f t="shared" si="252"/>
        <v>0</v>
      </c>
      <c r="EK59" s="703">
        <f t="shared" si="253"/>
        <v>0</v>
      </c>
      <c r="EL59" s="703">
        <f t="shared" si="254"/>
        <v>0</v>
      </c>
      <c r="EM59" s="703">
        <f t="shared" si="255"/>
        <v>0</v>
      </c>
      <c r="EN59" s="703">
        <f t="shared" si="256"/>
        <v>0</v>
      </c>
      <c r="EO59" s="703">
        <f t="shared" si="257"/>
        <v>0</v>
      </c>
      <c r="EP59" s="703">
        <f t="shared" si="258"/>
        <v>0</v>
      </c>
      <c r="EQ59" s="703">
        <f t="shared" si="259"/>
        <v>0</v>
      </c>
      <c r="ER59" s="703">
        <f t="shared" si="260"/>
        <v>0</v>
      </c>
      <c r="ES59" s="703">
        <f t="shared" si="261"/>
        <v>0</v>
      </c>
      <c r="ET59" s="703">
        <f t="shared" si="262"/>
        <v>0</v>
      </c>
      <c r="EU59" s="703">
        <f t="shared" si="263"/>
        <v>0</v>
      </c>
      <c r="EV59" s="703">
        <f t="shared" si="264"/>
        <v>0</v>
      </c>
      <c r="EW59" s="703">
        <f t="shared" si="265"/>
        <v>0</v>
      </c>
      <c r="EX59" s="695"/>
      <c r="EY59" s="695"/>
      <c r="EZ59" s="724"/>
      <c r="FB59" s="698"/>
      <c r="FC59" s="702">
        <v>18</v>
      </c>
      <c r="FD59" s="703" t="e">
        <f t="shared" si="274"/>
        <v>#DIV/0!</v>
      </c>
      <c r="FE59" s="703" t="e">
        <f t="shared" si="275"/>
        <v>#DIV/0!</v>
      </c>
      <c r="FF59" s="703" t="e">
        <f t="shared" si="276"/>
        <v>#DIV/0!</v>
      </c>
      <c r="FG59" s="703" t="e">
        <f t="shared" si="277"/>
        <v>#DIV/0!</v>
      </c>
      <c r="FH59" s="703" t="e">
        <f t="shared" si="278"/>
        <v>#DIV/0!</v>
      </c>
      <c r="FI59" s="703" t="e">
        <f t="shared" si="279"/>
        <v>#DIV/0!</v>
      </c>
      <c r="FJ59" s="703" t="e">
        <f t="shared" si="280"/>
        <v>#DIV/0!</v>
      </c>
      <c r="FK59" s="703" t="e">
        <f t="shared" si="281"/>
        <v>#DIV/0!</v>
      </c>
      <c r="FL59" s="703" t="e">
        <f t="shared" si="282"/>
        <v>#DIV/0!</v>
      </c>
      <c r="FM59" s="703" t="e">
        <f t="shared" si="283"/>
        <v>#DIV/0!</v>
      </c>
      <c r="FN59" s="703" t="e">
        <f t="shared" si="284"/>
        <v>#DIV/0!</v>
      </c>
      <c r="FO59" s="703" t="e">
        <f t="shared" si="285"/>
        <v>#DIV/0!</v>
      </c>
      <c r="FP59" s="703" t="e">
        <f t="shared" si="286"/>
        <v>#DIV/0!</v>
      </c>
      <c r="FQ59" s="703" t="e">
        <f t="shared" si="287"/>
        <v>#DIV/0!</v>
      </c>
      <c r="FR59" s="703" t="e">
        <f t="shared" si="288"/>
        <v>#DIV/0!</v>
      </c>
      <c r="FS59" s="703" t="e">
        <f t="shared" si="289"/>
        <v>#DIV/0!</v>
      </c>
      <c r="FT59" s="703" t="e">
        <f t="shared" si="290"/>
        <v>#DIV/0!</v>
      </c>
      <c r="FU59" s="703" t="e">
        <f t="shared" si="291"/>
        <v>#DIV/0!</v>
      </c>
      <c r="FV59" s="703" t="e">
        <f t="shared" si="292"/>
        <v>#DIV/0!</v>
      </c>
      <c r="FW59" s="703" t="e">
        <f t="shared" si="293"/>
        <v>#DIV/0!</v>
      </c>
      <c r="FX59" s="703" t="e">
        <f t="shared" si="294"/>
        <v>#DIV/0!</v>
      </c>
      <c r="FY59" s="703" t="e">
        <f t="shared" si="295"/>
        <v>#DIV/0!</v>
      </c>
      <c r="FZ59" s="703" t="e">
        <f t="shared" si="296"/>
        <v>#DIV/0!</v>
      </c>
      <c r="GA59" s="703" t="e">
        <f t="shared" si="297"/>
        <v>#DIV/0!</v>
      </c>
      <c r="GB59" s="703" t="e">
        <f t="shared" si="298"/>
        <v>#DIV/0!</v>
      </c>
      <c r="GC59" s="703" t="e">
        <f t="shared" si="299"/>
        <v>#DIV/0!</v>
      </c>
      <c r="GD59" s="703" t="e">
        <f t="shared" si="300"/>
        <v>#DIV/0!</v>
      </c>
      <c r="GE59" s="703" t="e">
        <f t="shared" si="301"/>
        <v>#DIV/0!</v>
      </c>
      <c r="GF59" s="703" t="e">
        <f t="shared" si="302"/>
        <v>#DIV/0!</v>
      </c>
      <c r="GG59" s="695"/>
      <c r="GH59" s="695"/>
      <c r="GI59" s="724"/>
    </row>
    <row r="60" spans="2:191" ht="15.75" x14ac:dyDescent="0.25">
      <c r="B60" s="398"/>
      <c r="C60" s="501">
        <v>15</v>
      </c>
      <c r="D60" s="471">
        <f t="shared" si="303"/>
        <v>0</v>
      </c>
      <c r="E60" s="471">
        <f t="shared" si="304"/>
        <v>0</v>
      </c>
      <c r="F60" s="471">
        <f t="shared" si="305"/>
        <v>0</v>
      </c>
      <c r="G60" s="471">
        <f t="shared" si="306"/>
        <v>0</v>
      </c>
      <c r="H60" s="471">
        <f t="shared" si="307"/>
        <v>0</v>
      </c>
      <c r="I60" s="471">
        <f t="shared" si="308"/>
        <v>0</v>
      </c>
      <c r="J60" s="471">
        <f t="shared" si="309"/>
        <v>0</v>
      </c>
      <c r="K60" s="471">
        <f t="shared" si="310"/>
        <v>0</v>
      </c>
      <c r="L60" s="471">
        <f t="shared" si="311"/>
        <v>0</v>
      </c>
      <c r="M60" s="471">
        <f t="shared" si="312"/>
        <v>0</v>
      </c>
      <c r="N60" s="471">
        <f t="shared" si="313"/>
        <v>0</v>
      </c>
      <c r="O60" s="471">
        <f t="shared" si="314"/>
        <v>0</v>
      </c>
      <c r="P60" s="499"/>
      <c r="Q60" s="395"/>
      <c r="W60" s="398"/>
      <c r="X60" s="401">
        <v>19</v>
      </c>
      <c r="Y60" s="475"/>
      <c r="Z60" s="475"/>
      <c r="AA60" s="475"/>
      <c r="AB60" s="475"/>
      <c r="AC60" s="475"/>
      <c r="AD60" s="475"/>
      <c r="AE60" s="475"/>
      <c r="AF60" s="475"/>
      <c r="AG60" s="475"/>
      <c r="AH60" s="475"/>
      <c r="AI60" s="475"/>
      <c r="AJ60" s="475"/>
      <c r="AK60" s="475"/>
      <c r="AL60" s="475"/>
      <c r="AM60" s="475"/>
      <c r="AN60" s="475"/>
      <c r="AO60" s="475"/>
      <c r="AP60" s="475"/>
      <c r="AQ60" s="475"/>
      <c r="AR60" s="475"/>
      <c r="AS60" s="475"/>
      <c r="AT60" s="475"/>
      <c r="AU60" s="475"/>
      <c r="AV60" s="475"/>
      <c r="AW60" s="475"/>
      <c r="AX60" s="475"/>
      <c r="AY60" s="475"/>
      <c r="AZ60" s="475"/>
      <c r="BA60" s="475"/>
      <c r="BB60" s="467"/>
      <c r="BC60" s="467"/>
      <c r="BD60" s="857">
        <f t="shared" si="267"/>
        <v>0</v>
      </c>
      <c r="BE60" s="858">
        <f t="shared" si="234"/>
        <v>0</v>
      </c>
      <c r="BF60" s="436">
        <f t="shared" si="315"/>
        <v>0</v>
      </c>
      <c r="BG60" s="436">
        <f t="shared" si="316"/>
        <v>0</v>
      </c>
      <c r="BH60" s="439">
        <f t="shared" si="317"/>
        <v>0</v>
      </c>
      <c r="BI60" s="449">
        <f t="shared" si="318"/>
        <v>0</v>
      </c>
      <c r="BJ60" s="465"/>
      <c r="BK60" s="465"/>
      <c r="BL60" s="465"/>
      <c r="BM60" s="398"/>
      <c r="BN60" s="401">
        <v>19</v>
      </c>
      <c r="BO60" s="475"/>
      <c r="BP60" s="475"/>
      <c r="BQ60" s="475"/>
      <c r="BR60" s="475"/>
      <c r="BS60" s="475"/>
      <c r="BT60" s="475"/>
      <c r="BU60" s="475"/>
      <c r="BV60" s="475"/>
      <c r="BW60" s="475"/>
      <c r="BX60" s="475"/>
      <c r="BY60" s="475"/>
      <c r="BZ60" s="475"/>
      <c r="CA60" s="475"/>
      <c r="CB60" s="475"/>
      <c r="CC60" s="475"/>
      <c r="CD60" s="475"/>
      <c r="CE60" s="475"/>
      <c r="CF60" s="475"/>
      <c r="CG60" s="475"/>
      <c r="CH60" s="475"/>
      <c r="CI60" s="475"/>
      <c r="CJ60" s="475"/>
      <c r="CK60" s="475"/>
      <c r="CL60" s="475"/>
      <c r="CM60" s="475"/>
      <c r="CN60" s="475"/>
      <c r="CO60" s="475"/>
      <c r="CP60" s="475"/>
      <c r="CQ60" s="475"/>
      <c r="CR60" s="467"/>
      <c r="CS60" s="467"/>
      <c r="CT60" s="857">
        <f t="shared" si="269"/>
        <v>0</v>
      </c>
      <c r="CU60" s="858">
        <f t="shared" si="270"/>
        <v>0</v>
      </c>
      <c r="CV60" s="436">
        <f t="shared" si="319"/>
        <v>0</v>
      </c>
      <c r="CW60" s="436">
        <f t="shared" si="320"/>
        <v>0</v>
      </c>
      <c r="CX60" s="439">
        <f t="shared" si="271"/>
        <v>0</v>
      </c>
      <c r="CY60" s="449">
        <f t="shared" si="272"/>
        <v>0</v>
      </c>
      <c r="CZ60" s="465"/>
      <c r="DA60" s="465"/>
      <c r="DB60" s="465"/>
      <c r="DC60" s="465"/>
      <c r="DD60" s="465"/>
      <c r="DE60" s="465"/>
      <c r="DF60" s="465"/>
      <c r="DS60" s="698"/>
      <c r="DT60" s="702">
        <v>19</v>
      </c>
      <c r="DU60" s="703">
        <f t="shared" si="273"/>
        <v>0</v>
      </c>
      <c r="DV60" s="703">
        <f t="shared" si="238"/>
        <v>0</v>
      </c>
      <c r="DW60" s="703">
        <f t="shared" si="239"/>
        <v>0</v>
      </c>
      <c r="DX60" s="703">
        <f t="shared" si="240"/>
        <v>0</v>
      </c>
      <c r="DY60" s="703">
        <f t="shared" si="241"/>
        <v>0</v>
      </c>
      <c r="DZ60" s="703">
        <f t="shared" si="242"/>
        <v>0</v>
      </c>
      <c r="EA60" s="703">
        <f t="shared" si="243"/>
        <v>0</v>
      </c>
      <c r="EB60" s="703">
        <f t="shared" si="244"/>
        <v>0</v>
      </c>
      <c r="EC60" s="703">
        <f t="shared" si="245"/>
        <v>0</v>
      </c>
      <c r="ED60" s="703">
        <f t="shared" si="246"/>
        <v>0</v>
      </c>
      <c r="EE60" s="703">
        <f t="shared" si="247"/>
        <v>0</v>
      </c>
      <c r="EF60" s="703">
        <f t="shared" si="248"/>
        <v>0</v>
      </c>
      <c r="EG60" s="703">
        <f t="shared" si="249"/>
        <v>0</v>
      </c>
      <c r="EH60" s="703">
        <f t="shared" si="250"/>
        <v>0</v>
      </c>
      <c r="EI60" s="703">
        <f t="shared" si="251"/>
        <v>0</v>
      </c>
      <c r="EJ60" s="703">
        <f t="shared" si="252"/>
        <v>0</v>
      </c>
      <c r="EK60" s="703">
        <f t="shared" si="253"/>
        <v>0</v>
      </c>
      <c r="EL60" s="703">
        <f t="shared" si="254"/>
        <v>0</v>
      </c>
      <c r="EM60" s="703">
        <f t="shared" si="255"/>
        <v>0</v>
      </c>
      <c r="EN60" s="703">
        <f t="shared" si="256"/>
        <v>0</v>
      </c>
      <c r="EO60" s="703">
        <f t="shared" si="257"/>
        <v>0</v>
      </c>
      <c r="EP60" s="703">
        <f t="shared" si="258"/>
        <v>0</v>
      </c>
      <c r="EQ60" s="703">
        <f t="shared" si="259"/>
        <v>0</v>
      </c>
      <c r="ER60" s="703">
        <f t="shared" si="260"/>
        <v>0</v>
      </c>
      <c r="ES60" s="703">
        <f t="shared" si="261"/>
        <v>0</v>
      </c>
      <c r="ET60" s="703">
        <f t="shared" si="262"/>
        <v>0</v>
      </c>
      <c r="EU60" s="703">
        <f t="shared" si="263"/>
        <v>0</v>
      </c>
      <c r="EV60" s="703">
        <f t="shared" si="264"/>
        <v>0</v>
      </c>
      <c r="EW60" s="703">
        <f t="shared" si="265"/>
        <v>0</v>
      </c>
      <c r="EX60" s="695"/>
      <c r="EY60" s="695"/>
      <c r="EZ60" s="724"/>
      <c r="FB60" s="698"/>
      <c r="FC60" s="702">
        <v>19</v>
      </c>
      <c r="FD60" s="703" t="e">
        <f t="shared" si="274"/>
        <v>#DIV/0!</v>
      </c>
      <c r="FE60" s="703" t="e">
        <f t="shared" si="275"/>
        <v>#DIV/0!</v>
      </c>
      <c r="FF60" s="703" t="e">
        <f t="shared" si="276"/>
        <v>#DIV/0!</v>
      </c>
      <c r="FG60" s="703" t="e">
        <f t="shared" si="277"/>
        <v>#DIV/0!</v>
      </c>
      <c r="FH60" s="703" t="e">
        <f t="shared" si="278"/>
        <v>#DIV/0!</v>
      </c>
      <c r="FI60" s="703" t="e">
        <f t="shared" si="279"/>
        <v>#DIV/0!</v>
      </c>
      <c r="FJ60" s="703" t="e">
        <f t="shared" si="280"/>
        <v>#DIV/0!</v>
      </c>
      <c r="FK60" s="703" t="e">
        <f t="shared" si="281"/>
        <v>#DIV/0!</v>
      </c>
      <c r="FL60" s="703" t="e">
        <f t="shared" si="282"/>
        <v>#DIV/0!</v>
      </c>
      <c r="FM60" s="703" t="e">
        <f t="shared" si="283"/>
        <v>#DIV/0!</v>
      </c>
      <c r="FN60" s="703" t="e">
        <f t="shared" si="284"/>
        <v>#DIV/0!</v>
      </c>
      <c r="FO60" s="703" t="e">
        <f t="shared" si="285"/>
        <v>#DIV/0!</v>
      </c>
      <c r="FP60" s="703" t="e">
        <f t="shared" si="286"/>
        <v>#DIV/0!</v>
      </c>
      <c r="FQ60" s="703" t="e">
        <f t="shared" si="287"/>
        <v>#DIV/0!</v>
      </c>
      <c r="FR60" s="703" t="e">
        <f t="shared" si="288"/>
        <v>#DIV/0!</v>
      </c>
      <c r="FS60" s="703" t="e">
        <f t="shared" si="289"/>
        <v>#DIV/0!</v>
      </c>
      <c r="FT60" s="703" t="e">
        <f t="shared" si="290"/>
        <v>#DIV/0!</v>
      </c>
      <c r="FU60" s="703" t="e">
        <f t="shared" si="291"/>
        <v>#DIV/0!</v>
      </c>
      <c r="FV60" s="703" t="e">
        <f t="shared" si="292"/>
        <v>#DIV/0!</v>
      </c>
      <c r="FW60" s="703" t="e">
        <f t="shared" si="293"/>
        <v>#DIV/0!</v>
      </c>
      <c r="FX60" s="703" t="e">
        <f t="shared" si="294"/>
        <v>#DIV/0!</v>
      </c>
      <c r="FY60" s="703" t="e">
        <f t="shared" si="295"/>
        <v>#DIV/0!</v>
      </c>
      <c r="FZ60" s="703" t="e">
        <f t="shared" si="296"/>
        <v>#DIV/0!</v>
      </c>
      <c r="GA60" s="703" t="e">
        <f t="shared" si="297"/>
        <v>#DIV/0!</v>
      </c>
      <c r="GB60" s="703" t="e">
        <f t="shared" si="298"/>
        <v>#DIV/0!</v>
      </c>
      <c r="GC60" s="703" t="e">
        <f t="shared" si="299"/>
        <v>#DIV/0!</v>
      </c>
      <c r="GD60" s="703" t="e">
        <f t="shared" si="300"/>
        <v>#DIV/0!</v>
      </c>
      <c r="GE60" s="703" t="e">
        <f t="shared" si="301"/>
        <v>#DIV/0!</v>
      </c>
      <c r="GF60" s="703" t="e">
        <f t="shared" si="302"/>
        <v>#DIV/0!</v>
      </c>
      <c r="GG60" s="695"/>
      <c r="GH60" s="695"/>
      <c r="GI60" s="724"/>
    </row>
    <row r="61" spans="2:191" ht="15.75" x14ac:dyDescent="0.25">
      <c r="B61" s="398"/>
      <c r="C61" s="501">
        <v>16</v>
      </c>
      <c r="D61" s="471">
        <f t="shared" si="303"/>
        <v>0</v>
      </c>
      <c r="E61" s="471">
        <f t="shared" si="304"/>
        <v>0</v>
      </c>
      <c r="F61" s="471">
        <f t="shared" si="305"/>
        <v>0</v>
      </c>
      <c r="G61" s="471">
        <f t="shared" si="306"/>
        <v>0</v>
      </c>
      <c r="H61" s="471">
        <f t="shared" si="307"/>
        <v>0</v>
      </c>
      <c r="I61" s="471">
        <f t="shared" si="308"/>
        <v>0</v>
      </c>
      <c r="J61" s="471">
        <f t="shared" si="309"/>
        <v>0</v>
      </c>
      <c r="K61" s="471">
        <f t="shared" si="310"/>
        <v>0</v>
      </c>
      <c r="L61" s="471">
        <f t="shared" si="311"/>
        <v>0</v>
      </c>
      <c r="M61" s="471">
        <f t="shared" si="312"/>
        <v>0</v>
      </c>
      <c r="N61" s="471">
        <f t="shared" si="313"/>
        <v>0</v>
      </c>
      <c r="O61" s="471">
        <f t="shared" si="314"/>
        <v>0</v>
      </c>
      <c r="P61" s="499"/>
      <c r="Q61" s="395"/>
      <c r="W61" s="398"/>
      <c r="X61" s="401">
        <v>20</v>
      </c>
      <c r="Y61" s="475"/>
      <c r="Z61" s="475"/>
      <c r="AA61" s="475"/>
      <c r="AB61" s="475"/>
      <c r="AC61" s="475"/>
      <c r="AD61" s="475"/>
      <c r="AE61" s="475"/>
      <c r="AF61" s="475"/>
      <c r="AG61" s="475"/>
      <c r="AH61" s="475"/>
      <c r="AI61" s="475"/>
      <c r="AJ61" s="475"/>
      <c r="AK61" s="475"/>
      <c r="AL61" s="475"/>
      <c r="AM61" s="475"/>
      <c r="AN61" s="475"/>
      <c r="AO61" s="475"/>
      <c r="AP61" s="475"/>
      <c r="AQ61" s="475"/>
      <c r="AR61" s="475"/>
      <c r="AS61" s="475"/>
      <c r="AT61" s="475"/>
      <c r="AU61" s="475"/>
      <c r="AV61" s="475"/>
      <c r="AW61" s="475"/>
      <c r="AX61" s="475"/>
      <c r="AY61" s="475"/>
      <c r="AZ61" s="475"/>
      <c r="BA61" s="475"/>
      <c r="BB61" s="467"/>
      <c r="BC61" s="467"/>
      <c r="BD61" s="857">
        <f t="shared" si="267"/>
        <v>0</v>
      </c>
      <c r="BE61" s="858">
        <f t="shared" si="234"/>
        <v>0</v>
      </c>
      <c r="BF61" s="436">
        <f t="shared" si="315"/>
        <v>0</v>
      </c>
      <c r="BG61" s="436">
        <f t="shared" si="316"/>
        <v>0</v>
      </c>
      <c r="BH61" s="439">
        <f t="shared" si="317"/>
        <v>0</v>
      </c>
      <c r="BI61" s="449">
        <f t="shared" si="318"/>
        <v>0</v>
      </c>
      <c r="BJ61" s="465"/>
      <c r="BK61" s="465"/>
      <c r="BL61" s="465"/>
      <c r="BM61" s="398"/>
      <c r="BN61" s="401">
        <v>20</v>
      </c>
      <c r="BO61" s="475"/>
      <c r="BP61" s="475"/>
      <c r="BQ61" s="475"/>
      <c r="BR61" s="475"/>
      <c r="BS61" s="475"/>
      <c r="BT61" s="475"/>
      <c r="BU61" s="475"/>
      <c r="BV61" s="475"/>
      <c r="BW61" s="475"/>
      <c r="BX61" s="475"/>
      <c r="BY61" s="475"/>
      <c r="BZ61" s="475"/>
      <c r="CA61" s="475"/>
      <c r="CB61" s="475"/>
      <c r="CC61" s="475"/>
      <c r="CD61" s="475"/>
      <c r="CE61" s="475"/>
      <c r="CF61" s="475"/>
      <c r="CG61" s="475"/>
      <c r="CH61" s="475"/>
      <c r="CI61" s="475"/>
      <c r="CJ61" s="475"/>
      <c r="CK61" s="475"/>
      <c r="CL61" s="475"/>
      <c r="CM61" s="475"/>
      <c r="CN61" s="475"/>
      <c r="CO61" s="475"/>
      <c r="CP61" s="475"/>
      <c r="CQ61" s="475"/>
      <c r="CR61" s="467"/>
      <c r="CS61" s="467"/>
      <c r="CT61" s="857">
        <f t="shared" si="269"/>
        <v>0</v>
      </c>
      <c r="CU61" s="858">
        <f t="shared" si="270"/>
        <v>0</v>
      </c>
      <c r="CV61" s="436">
        <f t="shared" si="319"/>
        <v>0</v>
      </c>
      <c r="CW61" s="436">
        <f t="shared" si="320"/>
        <v>0</v>
      </c>
      <c r="CX61" s="439">
        <f t="shared" si="271"/>
        <v>0</v>
      </c>
      <c r="CY61" s="449">
        <f t="shared" si="272"/>
        <v>0</v>
      </c>
      <c r="CZ61" s="465"/>
      <c r="DA61" s="465"/>
      <c r="DB61" s="465"/>
      <c r="DC61" s="465"/>
      <c r="DD61" s="465"/>
      <c r="DE61" s="465"/>
      <c r="DF61" s="465"/>
      <c r="DS61" s="698"/>
      <c r="DT61" s="702">
        <v>20</v>
      </c>
      <c r="DU61" s="703">
        <f t="shared" si="273"/>
        <v>0</v>
      </c>
      <c r="DV61" s="703">
        <f t="shared" si="238"/>
        <v>0</v>
      </c>
      <c r="DW61" s="703">
        <f t="shared" si="239"/>
        <v>0</v>
      </c>
      <c r="DX61" s="703">
        <f t="shared" si="240"/>
        <v>0</v>
      </c>
      <c r="DY61" s="703">
        <f t="shared" si="241"/>
        <v>0</v>
      </c>
      <c r="DZ61" s="703">
        <f t="shared" si="242"/>
        <v>0</v>
      </c>
      <c r="EA61" s="703">
        <f t="shared" si="243"/>
        <v>0</v>
      </c>
      <c r="EB61" s="703">
        <f t="shared" si="244"/>
        <v>0</v>
      </c>
      <c r="EC61" s="703">
        <f t="shared" si="245"/>
        <v>0</v>
      </c>
      <c r="ED61" s="703">
        <f t="shared" si="246"/>
        <v>0</v>
      </c>
      <c r="EE61" s="703">
        <f t="shared" si="247"/>
        <v>0</v>
      </c>
      <c r="EF61" s="703">
        <f t="shared" si="248"/>
        <v>0</v>
      </c>
      <c r="EG61" s="703">
        <f t="shared" si="249"/>
        <v>0</v>
      </c>
      <c r="EH61" s="703">
        <f t="shared" si="250"/>
        <v>0</v>
      </c>
      <c r="EI61" s="703">
        <f t="shared" si="251"/>
        <v>0</v>
      </c>
      <c r="EJ61" s="703">
        <f t="shared" si="252"/>
        <v>0</v>
      </c>
      <c r="EK61" s="703">
        <f t="shared" si="253"/>
        <v>0</v>
      </c>
      <c r="EL61" s="703">
        <f t="shared" si="254"/>
        <v>0</v>
      </c>
      <c r="EM61" s="703">
        <f t="shared" si="255"/>
        <v>0</v>
      </c>
      <c r="EN61" s="703">
        <f t="shared" si="256"/>
        <v>0</v>
      </c>
      <c r="EO61" s="703">
        <f t="shared" si="257"/>
        <v>0</v>
      </c>
      <c r="EP61" s="703">
        <f t="shared" si="258"/>
        <v>0</v>
      </c>
      <c r="EQ61" s="703">
        <f t="shared" si="259"/>
        <v>0</v>
      </c>
      <c r="ER61" s="703">
        <f t="shared" si="260"/>
        <v>0</v>
      </c>
      <c r="ES61" s="703">
        <f t="shared" si="261"/>
        <v>0</v>
      </c>
      <c r="ET61" s="703">
        <f t="shared" si="262"/>
        <v>0</v>
      </c>
      <c r="EU61" s="703">
        <f t="shared" si="263"/>
        <v>0</v>
      </c>
      <c r="EV61" s="703">
        <f t="shared" si="264"/>
        <v>0</v>
      </c>
      <c r="EW61" s="703">
        <f t="shared" si="265"/>
        <v>0</v>
      </c>
      <c r="EX61" s="695"/>
      <c r="EY61" s="695"/>
      <c r="EZ61" s="724"/>
      <c r="FB61" s="698"/>
      <c r="FC61" s="702">
        <v>20</v>
      </c>
      <c r="FD61" s="703" t="e">
        <f t="shared" si="274"/>
        <v>#DIV/0!</v>
      </c>
      <c r="FE61" s="703" t="e">
        <f t="shared" si="275"/>
        <v>#DIV/0!</v>
      </c>
      <c r="FF61" s="703" t="e">
        <f t="shared" si="276"/>
        <v>#DIV/0!</v>
      </c>
      <c r="FG61" s="703" t="e">
        <f t="shared" si="277"/>
        <v>#DIV/0!</v>
      </c>
      <c r="FH61" s="703" t="e">
        <f t="shared" si="278"/>
        <v>#DIV/0!</v>
      </c>
      <c r="FI61" s="703" t="e">
        <f t="shared" si="279"/>
        <v>#DIV/0!</v>
      </c>
      <c r="FJ61" s="703" t="e">
        <f t="shared" si="280"/>
        <v>#DIV/0!</v>
      </c>
      <c r="FK61" s="703" t="e">
        <f t="shared" si="281"/>
        <v>#DIV/0!</v>
      </c>
      <c r="FL61" s="703" t="e">
        <f t="shared" si="282"/>
        <v>#DIV/0!</v>
      </c>
      <c r="FM61" s="703" t="e">
        <f t="shared" si="283"/>
        <v>#DIV/0!</v>
      </c>
      <c r="FN61" s="703" t="e">
        <f t="shared" si="284"/>
        <v>#DIV/0!</v>
      </c>
      <c r="FO61" s="703" t="e">
        <f t="shared" si="285"/>
        <v>#DIV/0!</v>
      </c>
      <c r="FP61" s="703" t="e">
        <f t="shared" si="286"/>
        <v>#DIV/0!</v>
      </c>
      <c r="FQ61" s="703" t="e">
        <f t="shared" si="287"/>
        <v>#DIV/0!</v>
      </c>
      <c r="FR61" s="703" t="e">
        <f t="shared" si="288"/>
        <v>#DIV/0!</v>
      </c>
      <c r="FS61" s="703" t="e">
        <f t="shared" si="289"/>
        <v>#DIV/0!</v>
      </c>
      <c r="FT61" s="703" t="e">
        <f t="shared" si="290"/>
        <v>#DIV/0!</v>
      </c>
      <c r="FU61" s="703" t="e">
        <f t="shared" si="291"/>
        <v>#DIV/0!</v>
      </c>
      <c r="FV61" s="703" t="e">
        <f t="shared" si="292"/>
        <v>#DIV/0!</v>
      </c>
      <c r="FW61" s="703" t="e">
        <f t="shared" si="293"/>
        <v>#DIV/0!</v>
      </c>
      <c r="FX61" s="703" t="e">
        <f t="shared" si="294"/>
        <v>#DIV/0!</v>
      </c>
      <c r="FY61" s="703" t="e">
        <f t="shared" si="295"/>
        <v>#DIV/0!</v>
      </c>
      <c r="FZ61" s="703" t="e">
        <f t="shared" si="296"/>
        <v>#DIV/0!</v>
      </c>
      <c r="GA61" s="703" t="e">
        <f t="shared" si="297"/>
        <v>#DIV/0!</v>
      </c>
      <c r="GB61" s="703" t="e">
        <f t="shared" si="298"/>
        <v>#DIV/0!</v>
      </c>
      <c r="GC61" s="703" t="e">
        <f t="shared" si="299"/>
        <v>#DIV/0!</v>
      </c>
      <c r="GD61" s="703" t="e">
        <f t="shared" si="300"/>
        <v>#DIV/0!</v>
      </c>
      <c r="GE61" s="703" t="e">
        <f t="shared" si="301"/>
        <v>#DIV/0!</v>
      </c>
      <c r="GF61" s="703" t="e">
        <f t="shared" si="302"/>
        <v>#DIV/0!</v>
      </c>
      <c r="GG61" s="695"/>
      <c r="GH61" s="695"/>
      <c r="GI61" s="724"/>
    </row>
    <row r="62" spans="2:191" ht="15.75" x14ac:dyDescent="0.25">
      <c r="B62" s="398"/>
      <c r="C62" s="501">
        <v>17</v>
      </c>
      <c r="D62" s="471">
        <f t="shared" si="303"/>
        <v>0</v>
      </c>
      <c r="E62" s="471">
        <f t="shared" si="304"/>
        <v>0</v>
      </c>
      <c r="F62" s="471">
        <f t="shared" si="305"/>
        <v>0</v>
      </c>
      <c r="G62" s="471">
        <f t="shared" si="306"/>
        <v>0</v>
      </c>
      <c r="H62" s="471">
        <f t="shared" si="307"/>
        <v>0</v>
      </c>
      <c r="I62" s="471">
        <f t="shared" si="308"/>
        <v>0</v>
      </c>
      <c r="J62" s="471">
        <f t="shared" si="309"/>
        <v>0</v>
      </c>
      <c r="K62" s="471">
        <f t="shared" si="310"/>
        <v>0</v>
      </c>
      <c r="L62" s="471">
        <f t="shared" si="311"/>
        <v>0</v>
      </c>
      <c r="M62" s="471">
        <f t="shared" si="312"/>
        <v>0</v>
      </c>
      <c r="N62" s="471">
        <f t="shared" si="313"/>
        <v>0</v>
      </c>
      <c r="O62" s="471">
        <f t="shared" si="314"/>
        <v>0</v>
      </c>
      <c r="P62" s="499"/>
      <c r="Q62" s="395"/>
      <c r="W62" s="398"/>
      <c r="X62" s="401">
        <v>21</v>
      </c>
      <c r="Y62" s="475"/>
      <c r="Z62" s="475"/>
      <c r="AA62" s="475"/>
      <c r="AB62" s="475"/>
      <c r="AC62" s="475"/>
      <c r="AD62" s="475"/>
      <c r="AE62" s="475"/>
      <c r="AF62" s="475"/>
      <c r="AG62" s="475"/>
      <c r="AH62" s="475"/>
      <c r="AI62" s="475"/>
      <c r="AJ62" s="475"/>
      <c r="AK62" s="475"/>
      <c r="AL62" s="475"/>
      <c r="AM62" s="475"/>
      <c r="AN62" s="475"/>
      <c r="AO62" s="475"/>
      <c r="AP62" s="475"/>
      <c r="AQ62" s="475"/>
      <c r="AR62" s="475"/>
      <c r="AS62" s="475"/>
      <c r="AT62" s="475"/>
      <c r="AU62" s="475"/>
      <c r="AV62" s="475"/>
      <c r="AW62" s="475"/>
      <c r="AX62" s="475"/>
      <c r="AY62" s="475"/>
      <c r="AZ62" s="475"/>
      <c r="BA62" s="475"/>
      <c r="BB62" s="467"/>
      <c r="BC62" s="467"/>
      <c r="BD62" s="857">
        <f t="shared" si="267"/>
        <v>0</v>
      </c>
      <c r="BE62" s="858">
        <f t="shared" si="234"/>
        <v>0</v>
      </c>
      <c r="BF62" s="436">
        <f t="shared" si="315"/>
        <v>0</v>
      </c>
      <c r="BG62" s="436">
        <f t="shared" si="316"/>
        <v>0</v>
      </c>
      <c r="BH62" s="439">
        <f t="shared" si="317"/>
        <v>0</v>
      </c>
      <c r="BI62" s="449">
        <f t="shared" si="318"/>
        <v>0</v>
      </c>
      <c r="BJ62" s="465"/>
      <c r="BK62" s="465"/>
      <c r="BL62" s="465"/>
      <c r="BM62" s="398"/>
      <c r="BN62" s="401">
        <v>21</v>
      </c>
      <c r="BO62" s="475"/>
      <c r="BP62" s="475"/>
      <c r="BQ62" s="475"/>
      <c r="BR62" s="475"/>
      <c r="BS62" s="475"/>
      <c r="BT62" s="475"/>
      <c r="BU62" s="475"/>
      <c r="BV62" s="475"/>
      <c r="BW62" s="475"/>
      <c r="BX62" s="475"/>
      <c r="BY62" s="475"/>
      <c r="BZ62" s="475"/>
      <c r="CA62" s="475"/>
      <c r="CB62" s="475"/>
      <c r="CC62" s="475"/>
      <c r="CD62" s="475"/>
      <c r="CE62" s="475"/>
      <c r="CF62" s="475"/>
      <c r="CG62" s="475"/>
      <c r="CH62" s="475"/>
      <c r="CI62" s="475"/>
      <c r="CJ62" s="475"/>
      <c r="CK62" s="475"/>
      <c r="CL62" s="475"/>
      <c r="CM62" s="475"/>
      <c r="CN62" s="475"/>
      <c r="CO62" s="475"/>
      <c r="CP62" s="475"/>
      <c r="CQ62" s="475"/>
      <c r="CR62" s="467"/>
      <c r="CS62" s="467"/>
      <c r="CT62" s="857">
        <f t="shared" si="269"/>
        <v>0</v>
      </c>
      <c r="CU62" s="858">
        <f t="shared" si="270"/>
        <v>0</v>
      </c>
      <c r="CV62" s="436">
        <f t="shared" si="319"/>
        <v>0</v>
      </c>
      <c r="CW62" s="436">
        <f t="shared" si="320"/>
        <v>0</v>
      </c>
      <c r="CX62" s="439">
        <f t="shared" si="271"/>
        <v>0</v>
      </c>
      <c r="CY62" s="449">
        <f t="shared" si="272"/>
        <v>0</v>
      </c>
      <c r="CZ62" s="465"/>
      <c r="DA62" s="465"/>
      <c r="DB62" s="465"/>
      <c r="DC62" s="465"/>
      <c r="DD62" s="465"/>
      <c r="DE62" s="465"/>
      <c r="DF62" s="465"/>
      <c r="DS62" s="698"/>
      <c r="DT62" s="702">
        <v>21</v>
      </c>
      <c r="DU62" s="703">
        <f t="shared" si="273"/>
        <v>0</v>
      </c>
      <c r="DV62" s="703">
        <f t="shared" si="238"/>
        <v>0</v>
      </c>
      <c r="DW62" s="703">
        <f t="shared" si="239"/>
        <v>0</v>
      </c>
      <c r="DX62" s="703">
        <f t="shared" si="240"/>
        <v>0</v>
      </c>
      <c r="DY62" s="703">
        <f t="shared" si="241"/>
        <v>0</v>
      </c>
      <c r="DZ62" s="703">
        <f t="shared" si="242"/>
        <v>0</v>
      </c>
      <c r="EA62" s="703">
        <f t="shared" si="243"/>
        <v>0</v>
      </c>
      <c r="EB62" s="703">
        <f t="shared" si="244"/>
        <v>0</v>
      </c>
      <c r="EC62" s="703">
        <f t="shared" si="245"/>
        <v>0</v>
      </c>
      <c r="ED62" s="703">
        <f t="shared" si="246"/>
        <v>0</v>
      </c>
      <c r="EE62" s="703">
        <f t="shared" si="247"/>
        <v>0</v>
      </c>
      <c r="EF62" s="703">
        <f t="shared" si="248"/>
        <v>0</v>
      </c>
      <c r="EG62" s="703">
        <f t="shared" si="249"/>
        <v>0</v>
      </c>
      <c r="EH62" s="703">
        <f t="shared" si="250"/>
        <v>0</v>
      </c>
      <c r="EI62" s="703">
        <f t="shared" si="251"/>
        <v>0</v>
      </c>
      <c r="EJ62" s="703">
        <f t="shared" si="252"/>
        <v>0</v>
      </c>
      <c r="EK62" s="703">
        <f t="shared" si="253"/>
        <v>0</v>
      </c>
      <c r="EL62" s="703">
        <f t="shared" si="254"/>
        <v>0</v>
      </c>
      <c r="EM62" s="703">
        <f t="shared" si="255"/>
        <v>0</v>
      </c>
      <c r="EN62" s="703">
        <f t="shared" si="256"/>
        <v>0</v>
      </c>
      <c r="EO62" s="703">
        <f t="shared" si="257"/>
        <v>0</v>
      </c>
      <c r="EP62" s="703">
        <f t="shared" si="258"/>
        <v>0</v>
      </c>
      <c r="EQ62" s="703">
        <f t="shared" si="259"/>
        <v>0</v>
      </c>
      <c r="ER62" s="703">
        <f t="shared" si="260"/>
        <v>0</v>
      </c>
      <c r="ES62" s="703">
        <f t="shared" si="261"/>
        <v>0</v>
      </c>
      <c r="ET62" s="703">
        <f t="shared" si="262"/>
        <v>0</v>
      </c>
      <c r="EU62" s="703">
        <f t="shared" si="263"/>
        <v>0</v>
      </c>
      <c r="EV62" s="703">
        <f t="shared" si="264"/>
        <v>0</v>
      </c>
      <c r="EW62" s="703">
        <f t="shared" si="265"/>
        <v>0</v>
      </c>
      <c r="EX62" s="695"/>
      <c r="EY62" s="695"/>
      <c r="EZ62" s="724"/>
      <c r="FB62" s="698"/>
      <c r="FC62" s="702">
        <v>21</v>
      </c>
      <c r="FD62" s="703" t="e">
        <f t="shared" si="274"/>
        <v>#DIV/0!</v>
      </c>
      <c r="FE62" s="703" t="e">
        <f t="shared" si="275"/>
        <v>#DIV/0!</v>
      </c>
      <c r="FF62" s="703" t="e">
        <f t="shared" si="276"/>
        <v>#DIV/0!</v>
      </c>
      <c r="FG62" s="703" t="e">
        <f t="shared" si="277"/>
        <v>#DIV/0!</v>
      </c>
      <c r="FH62" s="703" t="e">
        <f t="shared" si="278"/>
        <v>#DIV/0!</v>
      </c>
      <c r="FI62" s="703" t="e">
        <f t="shared" si="279"/>
        <v>#DIV/0!</v>
      </c>
      <c r="FJ62" s="703" t="e">
        <f t="shared" si="280"/>
        <v>#DIV/0!</v>
      </c>
      <c r="FK62" s="703" t="e">
        <f t="shared" si="281"/>
        <v>#DIV/0!</v>
      </c>
      <c r="FL62" s="703" t="e">
        <f t="shared" si="282"/>
        <v>#DIV/0!</v>
      </c>
      <c r="FM62" s="703" t="e">
        <f t="shared" si="283"/>
        <v>#DIV/0!</v>
      </c>
      <c r="FN62" s="703" t="e">
        <f t="shared" si="284"/>
        <v>#DIV/0!</v>
      </c>
      <c r="FO62" s="703" t="e">
        <f t="shared" si="285"/>
        <v>#DIV/0!</v>
      </c>
      <c r="FP62" s="703" t="e">
        <f t="shared" si="286"/>
        <v>#DIV/0!</v>
      </c>
      <c r="FQ62" s="703" t="e">
        <f t="shared" si="287"/>
        <v>#DIV/0!</v>
      </c>
      <c r="FR62" s="703" t="e">
        <f t="shared" si="288"/>
        <v>#DIV/0!</v>
      </c>
      <c r="FS62" s="703" t="e">
        <f t="shared" si="289"/>
        <v>#DIV/0!</v>
      </c>
      <c r="FT62" s="703" t="e">
        <f t="shared" si="290"/>
        <v>#DIV/0!</v>
      </c>
      <c r="FU62" s="703" t="e">
        <f t="shared" si="291"/>
        <v>#DIV/0!</v>
      </c>
      <c r="FV62" s="703" t="e">
        <f t="shared" si="292"/>
        <v>#DIV/0!</v>
      </c>
      <c r="FW62" s="703" t="e">
        <f t="shared" si="293"/>
        <v>#DIV/0!</v>
      </c>
      <c r="FX62" s="703" t="e">
        <f t="shared" si="294"/>
        <v>#DIV/0!</v>
      </c>
      <c r="FY62" s="703" t="e">
        <f t="shared" si="295"/>
        <v>#DIV/0!</v>
      </c>
      <c r="FZ62" s="703" t="e">
        <f t="shared" si="296"/>
        <v>#DIV/0!</v>
      </c>
      <c r="GA62" s="703" t="e">
        <f t="shared" si="297"/>
        <v>#DIV/0!</v>
      </c>
      <c r="GB62" s="703" t="e">
        <f t="shared" si="298"/>
        <v>#DIV/0!</v>
      </c>
      <c r="GC62" s="703" t="e">
        <f t="shared" si="299"/>
        <v>#DIV/0!</v>
      </c>
      <c r="GD62" s="703" t="e">
        <f t="shared" si="300"/>
        <v>#DIV/0!</v>
      </c>
      <c r="GE62" s="703" t="e">
        <f t="shared" si="301"/>
        <v>#DIV/0!</v>
      </c>
      <c r="GF62" s="703" t="e">
        <f t="shared" si="302"/>
        <v>#DIV/0!</v>
      </c>
      <c r="GG62" s="695"/>
      <c r="GH62" s="695"/>
      <c r="GI62" s="724"/>
    </row>
    <row r="63" spans="2:191" ht="15.75" x14ac:dyDescent="0.25">
      <c r="B63" s="398"/>
      <c r="C63" s="501">
        <v>18</v>
      </c>
      <c r="D63" s="471">
        <f t="shared" si="303"/>
        <v>0</v>
      </c>
      <c r="E63" s="471">
        <f t="shared" si="304"/>
        <v>0</v>
      </c>
      <c r="F63" s="471">
        <f t="shared" si="305"/>
        <v>0</v>
      </c>
      <c r="G63" s="471">
        <f t="shared" si="306"/>
        <v>0</v>
      </c>
      <c r="H63" s="471">
        <f t="shared" si="307"/>
        <v>0</v>
      </c>
      <c r="I63" s="471">
        <f t="shared" si="308"/>
        <v>0</v>
      </c>
      <c r="J63" s="471">
        <f t="shared" si="309"/>
        <v>0</v>
      </c>
      <c r="K63" s="471">
        <f t="shared" si="310"/>
        <v>0</v>
      </c>
      <c r="L63" s="471">
        <f t="shared" si="311"/>
        <v>0</v>
      </c>
      <c r="M63" s="471">
        <f t="shared" si="312"/>
        <v>0</v>
      </c>
      <c r="N63" s="471">
        <f t="shared" si="313"/>
        <v>0</v>
      </c>
      <c r="O63" s="471">
        <f t="shared" si="314"/>
        <v>0</v>
      </c>
      <c r="P63" s="499"/>
      <c r="Q63" s="395"/>
      <c r="W63" s="398"/>
      <c r="X63" s="401">
        <v>22</v>
      </c>
      <c r="Y63" s="475"/>
      <c r="Z63" s="475"/>
      <c r="AA63" s="475"/>
      <c r="AB63" s="475"/>
      <c r="AC63" s="475"/>
      <c r="AD63" s="475"/>
      <c r="AE63" s="475"/>
      <c r="AF63" s="475"/>
      <c r="AG63" s="475"/>
      <c r="AH63" s="475"/>
      <c r="AI63" s="475"/>
      <c r="AJ63" s="475"/>
      <c r="AK63" s="475"/>
      <c r="AL63" s="475"/>
      <c r="AM63" s="475"/>
      <c r="AN63" s="475"/>
      <c r="AO63" s="475"/>
      <c r="AP63" s="475"/>
      <c r="AQ63" s="475"/>
      <c r="AR63" s="475"/>
      <c r="AS63" s="475"/>
      <c r="AT63" s="475"/>
      <c r="AU63" s="475"/>
      <c r="AV63" s="475"/>
      <c r="AW63" s="475"/>
      <c r="AX63" s="475"/>
      <c r="AY63" s="475"/>
      <c r="AZ63" s="475"/>
      <c r="BA63" s="475"/>
      <c r="BB63" s="467"/>
      <c r="BC63" s="467"/>
      <c r="BD63" s="857">
        <f t="shared" si="267"/>
        <v>0</v>
      </c>
      <c r="BE63" s="858">
        <f t="shared" si="234"/>
        <v>0</v>
      </c>
      <c r="BF63" s="436">
        <f t="shared" si="315"/>
        <v>0</v>
      </c>
      <c r="BG63" s="436">
        <f t="shared" si="316"/>
        <v>0</v>
      </c>
      <c r="BH63" s="439">
        <f t="shared" si="317"/>
        <v>0</v>
      </c>
      <c r="BI63" s="449">
        <f t="shared" si="318"/>
        <v>0</v>
      </c>
      <c r="BJ63" s="465"/>
      <c r="BK63" s="465"/>
      <c r="BL63" s="465"/>
      <c r="BM63" s="398"/>
      <c r="BN63" s="401">
        <v>22</v>
      </c>
      <c r="BO63" s="475"/>
      <c r="BP63" s="475"/>
      <c r="BQ63" s="475"/>
      <c r="BR63" s="475"/>
      <c r="BS63" s="475"/>
      <c r="BT63" s="475"/>
      <c r="BU63" s="475"/>
      <c r="BV63" s="475"/>
      <c r="BW63" s="475"/>
      <c r="BX63" s="475"/>
      <c r="BY63" s="475"/>
      <c r="BZ63" s="475"/>
      <c r="CA63" s="475"/>
      <c r="CB63" s="475"/>
      <c r="CC63" s="475"/>
      <c r="CD63" s="475"/>
      <c r="CE63" s="475"/>
      <c r="CF63" s="475"/>
      <c r="CG63" s="475"/>
      <c r="CH63" s="475"/>
      <c r="CI63" s="475"/>
      <c r="CJ63" s="475"/>
      <c r="CK63" s="475"/>
      <c r="CL63" s="475"/>
      <c r="CM63" s="475"/>
      <c r="CN63" s="475"/>
      <c r="CO63" s="475"/>
      <c r="CP63" s="475"/>
      <c r="CQ63" s="475"/>
      <c r="CR63" s="467"/>
      <c r="CS63" s="467"/>
      <c r="CT63" s="857">
        <f t="shared" si="269"/>
        <v>0</v>
      </c>
      <c r="CU63" s="858">
        <f t="shared" si="270"/>
        <v>0</v>
      </c>
      <c r="CV63" s="436">
        <f t="shared" si="319"/>
        <v>0</v>
      </c>
      <c r="CW63" s="436">
        <f t="shared" si="320"/>
        <v>0</v>
      </c>
      <c r="CX63" s="439">
        <f t="shared" si="271"/>
        <v>0</v>
      </c>
      <c r="CY63" s="449">
        <f t="shared" si="272"/>
        <v>0</v>
      </c>
      <c r="CZ63" s="465"/>
      <c r="DA63" s="465"/>
      <c r="DB63" s="477" t="s">
        <v>312</v>
      </c>
      <c r="DC63" s="465"/>
      <c r="DD63" s="465"/>
      <c r="DE63" s="465"/>
      <c r="DF63" s="465"/>
      <c r="DS63" s="698"/>
      <c r="DT63" s="702">
        <v>22</v>
      </c>
      <c r="DU63" s="703">
        <f t="shared" si="273"/>
        <v>0</v>
      </c>
      <c r="DV63" s="703">
        <f t="shared" si="238"/>
        <v>0</v>
      </c>
      <c r="DW63" s="703">
        <f t="shared" si="239"/>
        <v>0</v>
      </c>
      <c r="DX63" s="703">
        <f t="shared" si="240"/>
        <v>0</v>
      </c>
      <c r="DY63" s="703">
        <f t="shared" si="241"/>
        <v>0</v>
      </c>
      <c r="DZ63" s="703">
        <f t="shared" si="242"/>
        <v>0</v>
      </c>
      <c r="EA63" s="703">
        <f t="shared" si="243"/>
        <v>0</v>
      </c>
      <c r="EB63" s="703">
        <f t="shared" si="244"/>
        <v>0</v>
      </c>
      <c r="EC63" s="703">
        <f t="shared" si="245"/>
        <v>0</v>
      </c>
      <c r="ED63" s="703">
        <f t="shared" si="246"/>
        <v>0</v>
      </c>
      <c r="EE63" s="703">
        <f t="shared" si="247"/>
        <v>0</v>
      </c>
      <c r="EF63" s="703">
        <f t="shared" si="248"/>
        <v>0</v>
      </c>
      <c r="EG63" s="703">
        <f t="shared" si="249"/>
        <v>0</v>
      </c>
      <c r="EH63" s="703">
        <f t="shared" si="250"/>
        <v>0</v>
      </c>
      <c r="EI63" s="703">
        <f t="shared" si="251"/>
        <v>0</v>
      </c>
      <c r="EJ63" s="703">
        <f t="shared" si="252"/>
        <v>0</v>
      </c>
      <c r="EK63" s="703">
        <f t="shared" si="253"/>
        <v>0</v>
      </c>
      <c r="EL63" s="703">
        <f t="shared" si="254"/>
        <v>0</v>
      </c>
      <c r="EM63" s="703">
        <f t="shared" si="255"/>
        <v>0</v>
      </c>
      <c r="EN63" s="703">
        <f t="shared" si="256"/>
        <v>0</v>
      </c>
      <c r="EO63" s="703">
        <f t="shared" si="257"/>
        <v>0</v>
      </c>
      <c r="EP63" s="703">
        <f t="shared" si="258"/>
        <v>0</v>
      </c>
      <c r="EQ63" s="703">
        <f t="shared" si="259"/>
        <v>0</v>
      </c>
      <c r="ER63" s="703">
        <f t="shared" si="260"/>
        <v>0</v>
      </c>
      <c r="ES63" s="703">
        <f t="shared" si="261"/>
        <v>0</v>
      </c>
      <c r="ET63" s="703">
        <f t="shared" si="262"/>
        <v>0</v>
      </c>
      <c r="EU63" s="703">
        <f t="shared" si="263"/>
        <v>0</v>
      </c>
      <c r="EV63" s="703">
        <f t="shared" si="264"/>
        <v>0</v>
      </c>
      <c r="EW63" s="703">
        <f t="shared" si="265"/>
        <v>0</v>
      </c>
      <c r="EX63" s="695"/>
      <c r="EY63" s="695"/>
      <c r="EZ63" s="724"/>
      <c r="FB63" s="698"/>
      <c r="FC63" s="702">
        <v>22</v>
      </c>
      <c r="FD63" s="703" t="e">
        <f t="shared" si="274"/>
        <v>#DIV/0!</v>
      </c>
      <c r="FE63" s="703" t="e">
        <f t="shared" si="275"/>
        <v>#DIV/0!</v>
      </c>
      <c r="FF63" s="703" t="e">
        <f t="shared" si="276"/>
        <v>#DIV/0!</v>
      </c>
      <c r="FG63" s="703" t="e">
        <f t="shared" si="277"/>
        <v>#DIV/0!</v>
      </c>
      <c r="FH63" s="703" t="e">
        <f t="shared" si="278"/>
        <v>#DIV/0!</v>
      </c>
      <c r="FI63" s="703" t="e">
        <f t="shared" si="279"/>
        <v>#DIV/0!</v>
      </c>
      <c r="FJ63" s="703" t="e">
        <f t="shared" si="280"/>
        <v>#DIV/0!</v>
      </c>
      <c r="FK63" s="703" t="e">
        <f t="shared" si="281"/>
        <v>#DIV/0!</v>
      </c>
      <c r="FL63" s="703" t="e">
        <f t="shared" si="282"/>
        <v>#DIV/0!</v>
      </c>
      <c r="FM63" s="703" t="e">
        <f t="shared" si="283"/>
        <v>#DIV/0!</v>
      </c>
      <c r="FN63" s="703" t="e">
        <f t="shared" si="284"/>
        <v>#DIV/0!</v>
      </c>
      <c r="FO63" s="703" t="e">
        <f t="shared" si="285"/>
        <v>#DIV/0!</v>
      </c>
      <c r="FP63" s="703" t="e">
        <f t="shared" si="286"/>
        <v>#DIV/0!</v>
      </c>
      <c r="FQ63" s="703" t="e">
        <f t="shared" si="287"/>
        <v>#DIV/0!</v>
      </c>
      <c r="FR63" s="703" t="e">
        <f t="shared" si="288"/>
        <v>#DIV/0!</v>
      </c>
      <c r="FS63" s="703" t="e">
        <f t="shared" si="289"/>
        <v>#DIV/0!</v>
      </c>
      <c r="FT63" s="703" t="e">
        <f t="shared" si="290"/>
        <v>#DIV/0!</v>
      </c>
      <c r="FU63" s="703" t="e">
        <f t="shared" si="291"/>
        <v>#DIV/0!</v>
      </c>
      <c r="FV63" s="703" t="e">
        <f t="shared" si="292"/>
        <v>#DIV/0!</v>
      </c>
      <c r="FW63" s="703" t="e">
        <f t="shared" si="293"/>
        <v>#DIV/0!</v>
      </c>
      <c r="FX63" s="703" t="e">
        <f t="shared" si="294"/>
        <v>#DIV/0!</v>
      </c>
      <c r="FY63" s="703" t="e">
        <f t="shared" si="295"/>
        <v>#DIV/0!</v>
      </c>
      <c r="FZ63" s="703" t="e">
        <f t="shared" si="296"/>
        <v>#DIV/0!</v>
      </c>
      <c r="GA63" s="703" t="e">
        <f t="shared" si="297"/>
        <v>#DIV/0!</v>
      </c>
      <c r="GB63" s="703" t="e">
        <f t="shared" si="298"/>
        <v>#DIV/0!</v>
      </c>
      <c r="GC63" s="703" t="e">
        <f t="shared" si="299"/>
        <v>#DIV/0!</v>
      </c>
      <c r="GD63" s="703" t="e">
        <f t="shared" si="300"/>
        <v>#DIV/0!</v>
      </c>
      <c r="GE63" s="703" t="e">
        <f t="shared" si="301"/>
        <v>#DIV/0!</v>
      </c>
      <c r="GF63" s="703" t="e">
        <f t="shared" si="302"/>
        <v>#DIV/0!</v>
      </c>
      <c r="GG63" s="695"/>
      <c r="GH63" s="695"/>
      <c r="GI63" s="724"/>
    </row>
    <row r="64" spans="2:191" ht="15.75" x14ac:dyDescent="0.25">
      <c r="B64" s="398"/>
      <c r="C64" s="501">
        <v>19</v>
      </c>
      <c r="D64" s="471">
        <f t="shared" si="303"/>
        <v>0</v>
      </c>
      <c r="E64" s="471">
        <f t="shared" si="304"/>
        <v>0</v>
      </c>
      <c r="F64" s="471">
        <f t="shared" si="305"/>
        <v>0</v>
      </c>
      <c r="G64" s="471">
        <f t="shared" si="306"/>
        <v>0</v>
      </c>
      <c r="H64" s="471">
        <f t="shared" si="307"/>
        <v>0</v>
      </c>
      <c r="I64" s="471">
        <f t="shared" si="308"/>
        <v>0</v>
      </c>
      <c r="J64" s="471">
        <f t="shared" si="309"/>
        <v>0</v>
      </c>
      <c r="K64" s="471">
        <f t="shared" si="310"/>
        <v>0</v>
      </c>
      <c r="L64" s="471">
        <f t="shared" si="311"/>
        <v>0</v>
      </c>
      <c r="M64" s="471">
        <f t="shared" si="312"/>
        <v>0</v>
      </c>
      <c r="N64" s="471">
        <f t="shared" si="313"/>
        <v>0</v>
      </c>
      <c r="O64" s="471">
        <f t="shared" si="314"/>
        <v>0</v>
      </c>
      <c r="P64" s="499"/>
      <c r="Q64" s="395"/>
      <c r="W64" s="398"/>
      <c r="X64" s="401">
        <v>23</v>
      </c>
      <c r="Y64" s="475"/>
      <c r="Z64" s="475"/>
      <c r="AA64" s="475"/>
      <c r="AB64" s="475"/>
      <c r="AC64" s="475"/>
      <c r="AD64" s="475"/>
      <c r="AE64" s="475"/>
      <c r="AF64" s="475"/>
      <c r="AG64" s="475"/>
      <c r="AH64" s="475"/>
      <c r="AI64" s="475"/>
      <c r="AJ64" s="475"/>
      <c r="AK64" s="475"/>
      <c r="AL64" s="475"/>
      <c r="AM64" s="475"/>
      <c r="AN64" s="475"/>
      <c r="AO64" s="475"/>
      <c r="AP64" s="475"/>
      <c r="AQ64" s="475"/>
      <c r="AR64" s="475"/>
      <c r="AS64" s="475"/>
      <c r="AT64" s="475"/>
      <c r="AU64" s="475"/>
      <c r="AV64" s="475"/>
      <c r="AW64" s="475"/>
      <c r="AX64" s="475"/>
      <c r="AY64" s="475"/>
      <c r="AZ64" s="475"/>
      <c r="BA64" s="475"/>
      <c r="BB64" s="467"/>
      <c r="BC64" s="467"/>
      <c r="BD64" s="857">
        <f t="shared" si="267"/>
        <v>0</v>
      </c>
      <c r="BE64" s="858">
        <f t="shared" si="234"/>
        <v>0</v>
      </c>
      <c r="BF64" s="436">
        <f t="shared" si="315"/>
        <v>0</v>
      </c>
      <c r="BG64" s="436">
        <f t="shared" si="316"/>
        <v>0</v>
      </c>
      <c r="BH64" s="439">
        <f t="shared" si="317"/>
        <v>0</v>
      </c>
      <c r="BI64" s="449">
        <f t="shared" si="318"/>
        <v>0</v>
      </c>
      <c r="BJ64" s="465"/>
      <c r="BK64" s="465"/>
      <c r="BL64" s="465"/>
      <c r="BM64" s="398"/>
      <c r="BN64" s="401">
        <v>23</v>
      </c>
      <c r="BO64" s="475"/>
      <c r="BP64" s="475"/>
      <c r="BQ64" s="475"/>
      <c r="BR64" s="475"/>
      <c r="BS64" s="475"/>
      <c r="BT64" s="475"/>
      <c r="BU64" s="475"/>
      <c r="BV64" s="475"/>
      <c r="BW64" s="475"/>
      <c r="BX64" s="475"/>
      <c r="BY64" s="475"/>
      <c r="BZ64" s="475"/>
      <c r="CA64" s="475"/>
      <c r="CB64" s="475"/>
      <c r="CC64" s="475"/>
      <c r="CD64" s="475"/>
      <c r="CE64" s="475"/>
      <c r="CF64" s="475"/>
      <c r="CG64" s="475"/>
      <c r="CH64" s="475"/>
      <c r="CI64" s="475"/>
      <c r="CJ64" s="475"/>
      <c r="CK64" s="475"/>
      <c r="CL64" s="475"/>
      <c r="CM64" s="475"/>
      <c r="CN64" s="475"/>
      <c r="CO64" s="475"/>
      <c r="CP64" s="475"/>
      <c r="CQ64" s="475"/>
      <c r="CR64" s="467"/>
      <c r="CS64" s="467"/>
      <c r="CT64" s="857">
        <f t="shared" si="269"/>
        <v>0</v>
      </c>
      <c r="CU64" s="858">
        <f t="shared" si="270"/>
        <v>0</v>
      </c>
      <c r="CV64" s="436">
        <f t="shared" si="319"/>
        <v>0</v>
      </c>
      <c r="CW64" s="436">
        <f t="shared" si="320"/>
        <v>0</v>
      </c>
      <c r="CX64" s="439">
        <f t="shared" si="271"/>
        <v>0</v>
      </c>
      <c r="CY64" s="449">
        <f t="shared" si="272"/>
        <v>0</v>
      </c>
      <c r="CZ64" s="465"/>
      <c r="DA64" s="477">
        <f>COUNTIF(BO42:CS65,"&gt;"&amp;MxDisch)</f>
        <v>0</v>
      </c>
      <c r="DB64" s="477" t="s">
        <v>309</v>
      </c>
      <c r="DC64" s="465"/>
      <c r="DD64" s="465"/>
      <c r="DE64" s="465"/>
      <c r="DF64" s="465"/>
      <c r="DS64" s="698"/>
      <c r="DT64" s="702">
        <v>23</v>
      </c>
      <c r="DU64" s="703">
        <f t="shared" si="273"/>
        <v>0</v>
      </c>
      <c r="DV64" s="703">
        <f t="shared" si="238"/>
        <v>0</v>
      </c>
      <c r="DW64" s="703">
        <f t="shared" si="239"/>
        <v>0</v>
      </c>
      <c r="DX64" s="703">
        <f t="shared" si="240"/>
        <v>0</v>
      </c>
      <c r="DY64" s="703">
        <f t="shared" si="241"/>
        <v>0</v>
      </c>
      <c r="DZ64" s="703">
        <f t="shared" si="242"/>
        <v>0</v>
      </c>
      <c r="EA64" s="703">
        <f t="shared" si="243"/>
        <v>0</v>
      </c>
      <c r="EB64" s="703">
        <f t="shared" si="244"/>
        <v>0</v>
      </c>
      <c r="EC64" s="703">
        <f t="shared" si="245"/>
        <v>0</v>
      </c>
      <c r="ED64" s="703">
        <f t="shared" si="246"/>
        <v>0</v>
      </c>
      <c r="EE64" s="703">
        <f t="shared" si="247"/>
        <v>0</v>
      </c>
      <c r="EF64" s="703">
        <f t="shared" si="248"/>
        <v>0</v>
      </c>
      <c r="EG64" s="703">
        <f t="shared" si="249"/>
        <v>0</v>
      </c>
      <c r="EH64" s="703">
        <f t="shared" si="250"/>
        <v>0</v>
      </c>
      <c r="EI64" s="703">
        <f t="shared" si="251"/>
        <v>0</v>
      </c>
      <c r="EJ64" s="703">
        <f t="shared" si="252"/>
        <v>0</v>
      </c>
      <c r="EK64" s="703">
        <f t="shared" si="253"/>
        <v>0</v>
      </c>
      <c r="EL64" s="703">
        <f t="shared" si="254"/>
        <v>0</v>
      </c>
      <c r="EM64" s="703">
        <f t="shared" si="255"/>
        <v>0</v>
      </c>
      <c r="EN64" s="703">
        <f t="shared" si="256"/>
        <v>0</v>
      </c>
      <c r="EO64" s="703">
        <f t="shared" si="257"/>
        <v>0</v>
      </c>
      <c r="EP64" s="703">
        <f t="shared" si="258"/>
        <v>0</v>
      </c>
      <c r="EQ64" s="703">
        <f t="shared" si="259"/>
        <v>0</v>
      </c>
      <c r="ER64" s="703">
        <f t="shared" si="260"/>
        <v>0</v>
      </c>
      <c r="ES64" s="703">
        <f t="shared" si="261"/>
        <v>0</v>
      </c>
      <c r="ET64" s="703">
        <f t="shared" si="262"/>
        <v>0</v>
      </c>
      <c r="EU64" s="703">
        <f t="shared" si="263"/>
        <v>0</v>
      </c>
      <c r="EV64" s="703">
        <f t="shared" si="264"/>
        <v>0</v>
      </c>
      <c r="EW64" s="703">
        <f t="shared" si="265"/>
        <v>0</v>
      </c>
      <c r="EX64" s="695"/>
      <c r="EY64" s="695"/>
      <c r="EZ64" s="724"/>
      <c r="FB64" s="698"/>
      <c r="FC64" s="702">
        <v>23</v>
      </c>
      <c r="FD64" s="703" t="e">
        <f t="shared" si="274"/>
        <v>#DIV/0!</v>
      </c>
      <c r="FE64" s="703" t="e">
        <f t="shared" si="275"/>
        <v>#DIV/0!</v>
      </c>
      <c r="FF64" s="703" t="e">
        <f t="shared" si="276"/>
        <v>#DIV/0!</v>
      </c>
      <c r="FG64" s="703" t="e">
        <f t="shared" si="277"/>
        <v>#DIV/0!</v>
      </c>
      <c r="FH64" s="703" t="e">
        <f t="shared" si="278"/>
        <v>#DIV/0!</v>
      </c>
      <c r="FI64" s="703" t="e">
        <f t="shared" si="279"/>
        <v>#DIV/0!</v>
      </c>
      <c r="FJ64" s="703" t="e">
        <f t="shared" si="280"/>
        <v>#DIV/0!</v>
      </c>
      <c r="FK64" s="703" t="e">
        <f t="shared" si="281"/>
        <v>#DIV/0!</v>
      </c>
      <c r="FL64" s="703" t="e">
        <f t="shared" si="282"/>
        <v>#DIV/0!</v>
      </c>
      <c r="FM64" s="703" t="e">
        <f t="shared" si="283"/>
        <v>#DIV/0!</v>
      </c>
      <c r="FN64" s="703" t="e">
        <f t="shared" si="284"/>
        <v>#DIV/0!</v>
      </c>
      <c r="FO64" s="703" t="e">
        <f t="shared" si="285"/>
        <v>#DIV/0!</v>
      </c>
      <c r="FP64" s="703" t="e">
        <f t="shared" si="286"/>
        <v>#DIV/0!</v>
      </c>
      <c r="FQ64" s="703" t="e">
        <f t="shared" si="287"/>
        <v>#DIV/0!</v>
      </c>
      <c r="FR64" s="703" t="e">
        <f t="shared" si="288"/>
        <v>#DIV/0!</v>
      </c>
      <c r="FS64" s="703" t="e">
        <f t="shared" si="289"/>
        <v>#DIV/0!</v>
      </c>
      <c r="FT64" s="703" t="e">
        <f t="shared" si="290"/>
        <v>#DIV/0!</v>
      </c>
      <c r="FU64" s="703" t="e">
        <f t="shared" si="291"/>
        <v>#DIV/0!</v>
      </c>
      <c r="FV64" s="703" t="e">
        <f t="shared" si="292"/>
        <v>#DIV/0!</v>
      </c>
      <c r="FW64" s="703" t="e">
        <f t="shared" si="293"/>
        <v>#DIV/0!</v>
      </c>
      <c r="FX64" s="703" t="e">
        <f t="shared" si="294"/>
        <v>#DIV/0!</v>
      </c>
      <c r="FY64" s="703" t="e">
        <f t="shared" si="295"/>
        <v>#DIV/0!</v>
      </c>
      <c r="FZ64" s="703" t="e">
        <f t="shared" si="296"/>
        <v>#DIV/0!</v>
      </c>
      <c r="GA64" s="703" t="e">
        <f t="shared" si="297"/>
        <v>#DIV/0!</v>
      </c>
      <c r="GB64" s="703" t="e">
        <f t="shared" si="298"/>
        <v>#DIV/0!</v>
      </c>
      <c r="GC64" s="703" t="e">
        <f t="shared" si="299"/>
        <v>#DIV/0!</v>
      </c>
      <c r="GD64" s="703" t="e">
        <f t="shared" si="300"/>
        <v>#DIV/0!</v>
      </c>
      <c r="GE64" s="703" t="e">
        <f t="shared" si="301"/>
        <v>#DIV/0!</v>
      </c>
      <c r="GF64" s="703" t="e">
        <f t="shared" si="302"/>
        <v>#DIV/0!</v>
      </c>
      <c r="GG64" s="695"/>
      <c r="GH64" s="695"/>
      <c r="GI64" s="724"/>
    </row>
    <row r="65" spans="2:191" ht="15.75" x14ac:dyDescent="0.25">
      <c r="B65" s="398"/>
      <c r="C65" s="501">
        <v>20</v>
      </c>
      <c r="D65" s="471">
        <f t="shared" si="303"/>
        <v>0</v>
      </c>
      <c r="E65" s="471">
        <f t="shared" si="304"/>
        <v>0</v>
      </c>
      <c r="F65" s="471">
        <f t="shared" si="305"/>
        <v>0</v>
      </c>
      <c r="G65" s="471">
        <f t="shared" si="306"/>
        <v>0</v>
      </c>
      <c r="H65" s="471">
        <f t="shared" si="307"/>
        <v>0</v>
      </c>
      <c r="I65" s="471">
        <f t="shared" si="308"/>
        <v>0</v>
      </c>
      <c r="J65" s="471">
        <f t="shared" si="309"/>
        <v>0</v>
      </c>
      <c r="K65" s="471">
        <f t="shared" si="310"/>
        <v>0</v>
      </c>
      <c r="L65" s="471">
        <f t="shared" si="311"/>
        <v>0</v>
      </c>
      <c r="M65" s="471">
        <f t="shared" si="312"/>
        <v>0</v>
      </c>
      <c r="N65" s="471">
        <f t="shared" si="313"/>
        <v>0</v>
      </c>
      <c r="O65" s="471">
        <f t="shared" si="314"/>
        <v>0</v>
      </c>
      <c r="P65" s="499"/>
      <c r="Q65" s="395"/>
      <c r="W65" s="398"/>
      <c r="X65" s="402">
        <v>24</v>
      </c>
      <c r="Y65" s="476"/>
      <c r="Z65" s="476"/>
      <c r="AA65" s="476"/>
      <c r="AB65" s="476"/>
      <c r="AC65" s="476"/>
      <c r="AD65" s="476"/>
      <c r="AE65" s="476"/>
      <c r="AF65" s="476"/>
      <c r="AG65" s="476"/>
      <c r="AH65" s="476"/>
      <c r="AI65" s="476"/>
      <c r="AJ65" s="476"/>
      <c r="AK65" s="476"/>
      <c r="AL65" s="476"/>
      <c r="AM65" s="476"/>
      <c r="AN65" s="476"/>
      <c r="AO65" s="476"/>
      <c r="AP65" s="476"/>
      <c r="AQ65" s="476"/>
      <c r="AR65" s="476"/>
      <c r="AS65" s="476"/>
      <c r="AT65" s="476"/>
      <c r="AU65" s="476"/>
      <c r="AV65" s="476"/>
      <c r="AW65" s="476"/>
      <c r="AX65" s="476"/>
      <c r="AY65" s="476"/>
      <c r="AZ65" s="476"/>
      <c r="BA65" s="476"/>
      <c r="BB65" s="467"/>
      <c r="BC65" s="467"/>
      <c r="BD65" s="861">
        <f t="shared" si="267"/>
        <v>0</v>
      </c>
      <c r="BE65" s="862">
        <f t="shared" si="234"/>
        <v>0</v>
      </c>
      <c r="BF65" s="437">
        <f>SUM($Y65:$BC65)</f>
        <v>0</v>
      </c>
      <c r="BG65" s="437">
        <v>0</v>
      </c>
      <c r="BH65" s="440">
        <f t="shared" ref="BH65" si="321">IFERROR(SUM(Y65:BC65)/COUNT(Y65:BC65),0)</f>
        <v>0</v>
      </c>
      <c r="BI65" s="450">
        <v>0</v>
      </c>
      <c r="BJ65" s="465"/>
      <c r="BK65" s="465"/>
      <c r="BL65" s="465"/>
      <c r="BM65" s="398"/>
      <c r="BN65" s="402">
        <v>24</v>
      </c>
      <c r="BO65" s="476"/>
      <c r="BP65" s="476"/>
      <c r="BQ65" s="476"/>
      <c r="BR65" s="476"/>
      <c r="BS65" s="476"/>
      <c r="BT65" s="476"/>
      <c r="BU65" s="476"/>
      <c r="BV65" s="476"/>
      <c r="BW65" s="476"/>
      <c r="BX65" s="476"/>
      <c r="BY65" s="476"/>
      <c r="BZ65" s="476"/>
      <c r="CA65" s="476"/>
      <c r="CB65" s="476"/>
      <c r="CC65" s="476"/>
      <c r="CD65" s="476"/>
      <c r="CE65" s="476"/>
      <c r="CF65" s="476"/>
      <c r="CG65" s="476"/>
      <c r="CH65" s="476"/>
      <c r="CI65" s="476"/>
      <c r="CJ65" s="476"/>
      <c r="CK65" s="476"/>
      <c r="CL65" s="476"/>
      <c r="CM65" s="476"/>
      <c r="CN65" s="476"/>
      <c r="CO65" s="476"/>
      <c r="CP65" s="476"/>
      <c r="CQ65" s="476"/>
      <c r="CR65" s="467"/>
      <c r="CS65" s="467"/>
      <c r="CT65" s="861">
        <f t="shared" si="269"/>
        <v>0</v>
      </c>
      <c r="CU65" s="862">
        <f t="shared" si="270"/>
        <v>0</v>
      </c>
      <c r="CV65" s="437">
        <f>SUM($Y65:$BC65)</f>
        <v>0</v>
      </c>
      <c r="CW65" s="437">
        <v>0</v>
      </c>
      <c r="CX65" s="440">
        <f t="shared" si="271"/>
        <v>0</v>
      </c>
      <c r="CY65" s="450">
        <f t="shared" si="272"/>
        <v>0</v>
      </c>
      <c r="CZ65" s="465"/>
      <c r="DA65" s="477">
        <f>COUNTIF(BO42:CS65,"&lt;"&amp;MXChgRate)</f>
        <v>0</v>
      </c>
      <c r="DB65" s="477" t="s">
        <v>310</v>
      </c>
      <c r="DC65" s="465"/>
      <c r="DD65" s="465"/>
      <c r="DE65" s="465"/>
      <c r="DF65" s="465"/>
      <c r="DS65" s="698"/>
      <c r="DT65" s="704">
        <v>24</v>
      </c>
      <c r="DU65" s="705">
        <f t="shared" si="273"/>
        <v>0</v>
      </c>
      <c r="DV65" s="705">
        <f t="shared" si="238"/>
        <v>0</v>
      </c>
      <c r="DW65" s="705">
        <f t="shared" si="239"/>
        <v>0</v>
      </c>
      <c r="DX65" s="705">
        <f t="shared" si="240"/>
        <v>0</v>
      </c>
      <c r="DY65" s="705">
        <f t="shared" si="241"/>
        <v>0</v>
      </c>
      <c r="DZ65" s="705">
        <f t="shared" si="242"/>
        <v>0</v>
      </c>
      <c r="EA65" s="705">
        <f t="shared" si="243"/>
        <v>0</v>
      </c>
      <c r="EB65" s="705">
        <f t="shared" si="244"/>
        <v>0</v>
      </c>
      <c r="EC65" s="705">
        <f t="shared" si="245"/>
        <v>0</v>
      </c>
      <c r="ED65" s="705">
        <f t="shared" si="246"/>
        <v>0</v>
      </c>
      <c r="EE65" s="705">
        <f t="shared" si="247"/>
        <v>0</v>
      </c>
      <c r="EF65" s="705">
        <f t="shared" si="248"/>
        <v>0</v>
      </c>
      <c r="EG65" s="705">
        <f t="shared" si="249"/>
        <v>0</v>
      </c>
      <c r="EH65" s="705">
        <f t="shared" si="250"/>
        <v>0</v>
      </c>
      <c r="EI65" s="705">
        <f t="shared" si="251"/>
        <v>0</v>
      </c>
      <c r="EJ65" s="705">
        <f t="shared" si="252"/>
        <v>0</v>
      </c>
      <c r="EK65" s="705">
        <f t="shared" si="253"/>
        <v>0</v>
      </c>
      <c r="EL65" s="705">
        <f t="shared" si="254"/>
        <v>0</v>
      </c>
      <c r="EM65" s="705">
        <f t="shared" si="255"/>
        <v>0</v>
      </c>
      <c r="EN65" s="705">
        <f t="shared" si="256"/>
        <v>0</v>
      </c>
      <c r="EO65" s="705">
        <f t="shared" si="257"/>
        <v>0</v>
      </c>
      <c r="EP65" s="705">
        <f t="shared" si="258"/>
        <v>0</v>
      </c>
      <c r="EQ65" s="705">
        <f t="shared" si="259"/>
        <v>0</v>
      </c>
      <c r="ER65" s="705">
        <f t="shared" si="260"/>
        <v>0</v>
      </c>
      <c r="ES65" s="705">
        <f t="shared" si="261"/>
        <v>0</v>
      </c>
      <c r="ET65" s="705">
        <f t="shared" si="262"/>
        <v>0</v>
      </c>
      <c r="EU65" s="705">
        <f t="shared" si="263"/>
        <v>0</v>
      </c>
      <c r="EV65" s="705">
        <f t="shared" si="264"/>
        <v>0</v>
      </c>
      <c r="EW65" s="705">
        <f t="shared" si="265"/>
        <v>0</v>
      </c>
      <c r="EX65" s="695"/>
      <c r="EY65" s="695"/>
      <c r="EZ65" s="661">
        <f>COUNTIF(DU42:EY65,"&lt;0")</f>
        <v>0</v>
      </c>
      <c r="FB65" s="698"/>
      <c r="FC65" s="704">
        <v>24</v>
      </c>
      <c r="FD65" s="705" t="e">
        <f t="shared" si="274"/>
        <v>#DIV/0!</v>
      </c>
      <c r="FE65" s="705" t="e">
        <f t="shared" si="275"/>
        <v>#DIV/0!</v>
      </c>
      <c r="FF65" s="705" t="e">
        <f t="shared" si="276"/>
        <v>#DIV/0!</v>
      </c>
      <c r="FG65" s="705" t="e">
        <f t="shared" si="277"/>
        <v>#DIV/0!</v>
      </c>
      <c r="FH65" s="705" t="e">
        <f t="shared" si="278"/>
        <v>#DIV/0!</v>
      </c>
      <c r="FI65" s="705" t="e">
        <f t="shared" si="279"/>
        <v>#DIV/0!</v>
      </c>
      <c r="FJ65" s="705" t="e">
        <f t="shared" si="280"/>
        <v>#DIV/0!</v>
      </c>
      <c r="FK65" s="705" t="e">
        <f t="shared" si="281"/>
        <v>#DIV/0!</v>
      </c>
      <c r="FL65" s="705" t="e">
        <f t="shared" si="282"/>
        <v>#DIV/0!</v>
      </c>
      <c r="FM65" s="705" t="e">
        <f t="shared" si="283"/>
        <v>#DIV/0!</v>
      </c>
      <c r="FN65" s="705" t="e">
        <f t="shared" si="284"/>
        <v>#DIV/0!</v>
      </c>
      <c r="FO65" s="705" t="e">
        <f t="shared" si="285"/>
        <v>#DIV/0!</v>
      </c>
      <c r="FP65" s="705" t="e">
        <f t="shared" si="286"/>
        <v>#DIV/0!</v>
      </c>
      <c r="FQ65" s="705" t="e">
        <f t="shared" si="287"/>
        <v>#DIV/0!</v>
      </c>
      <c r="FR65" s="705" t="e">
        <f t="shared" si="288"/>
        <v>#DIV/0!</v>
      </c>
      <c r="FS65" s="705" t="e">
        <f t="shared" si="289"/>
        <v>#DIV/0!</v>
      </c>
      <c r="FT65" s="705" t="e">
        <f t="shared" si="290"/>
        <v>#DIV/0!</v>
      </c>
      <c r="FU65" s="705" t="e">
        <f t="shared" si="291"/>
        <v>#DIV/0!</v>
      </c>
      <c r="FV65" s="705" t="e">
        <f t="shared" si="292"/>
        <v>#DIV/0!</v>
      </c>
      <c r="FW65" s="705" t="e">
        <f t="shared" si="293"/>
        <v>#DIV/0!</v>
      </c>
      <c r="FX65" s="705" t="e">
        <f t="shared" si="294"/>
        <v>#DIV/0!</v>
      </c>
      <c r="FY65" s="705" t="e">
        <f t="shared" si="295"/>
        <v>#DIV/0!</v>
      </c>
      <c r="FZ65" s="705" t="e">
        <f t="shared" si="296"/>
        <v>#DIV/0!</v>
      </c>
      <c r="GA65" s="705" t="e">
        <f t="shared" si="297"/>
        <v>#DIV/0!</v>
      </c>
      <c r="GB65" s="705" t="e">
        <f t="shared" si="298"/>
        <v>#DIV/0!</v>
      </c>
      <c r="GC65" s="705" t="e">
        <f t="shared" si="299"/>
        <v>#DIV/0!</v>
      </c>
      <c r="GD65" s="705" t="e">
        <f t="shared" si="300"/>
        <v>#DIV/0!</v>
      </c>
      <c r="GE65" s="705" t="e">
        <f t="shared" si="301"/>
        <v>#DIV/0!</v>
      </c>
      <c r="GF65" s="705" t="e">
        <f t="shared" si="302"/>
        <v>#DIV/0!</v>
      </c>
      <c r="GG65" s="695"/>
      <c r="GH65" s="695"/>
      <c r="GI65" s="661">
        <f>COUNTIF(FD42:GH65,"&lt;"&amp;-StorCap)</f>
        <v>0</v>
      </c>
    </row>
    <row r="66" spans="2:191" ht="15.75" x14ac:dyDescent="0.25">
      <c r="B66" s="398"/>
      <c r="C66" s="501">
        <v>21</v>
      </c>
      <c r="D66" s="471">
        <f t="shared" si="303"/>
        <v>0</v>
      </c>
      <c r="E66" s="471">
        <f t="shared" si="304"/>
        <v>0</v>
      </c>
      <c r="F66" s="471">
        <f t="shared" si="305"/>
        <v>0</v>
      </c>
      <c r="G66" s="471">
        <f t="shared" si="306"/>
        <v>0</v>
      </c>
      <c r="H66" s="471">
        <f t="shared" si="307"/>
        <v>0</v>
      </c>
      <c r="I66" s="471">
        <f t="shared" si="308"/>
        <v>0</v>
      </c>
      <c r="J66" s="471">
        <f t="shared" si="309"/>
        <v>0</v>
      </c>
      <c r="K66" s="471">
        <f t="shared" si="310"/>
        <v>0</v>
      </c>
      <c r="L66" s="471">
        <f t="shared" si="311"/>
        <v>0</v>
      </c>
      <c r="M66" s="471">
        <f t="shared" si="312"/>
        <v>0</v>
      </c>
      <c r="N66" s="471">
        <f t="shared" si="313"/>
        <v>0</v>
      </c>
      <c r="O66" s="471">
        <f t="shared" si="314"/>
        <v>0</v>
      </c>
      <c r="P66" s="499"/>
      <c r="Q66" s="395"/>
      <c r="W66" s="398"/>
      <c r="X66" s="403"/>
      <c r="Y66" s="467"/>
      <c r="Z66" s="467"/>
      <c r="AA66" s="467"/>
      <c r="AB66" s="467"/>
      <c r="AC66" s="467"/>
      <c r="AD66" s="467"/>
      <c r="AE66" s="467"/>
      <c r="AF66" s="467"/>
      <c r="AG66" s="467"/>
      <c r="AH66" s="467"/>
      <c r="AI66" s="467"/>
      <c r="AJ66" s="467"/>
      <c r="AK66" s="467"/>
      <c r="AL66" s="467"/>
      <c r="AM66" s="467"/>
      <c r="AN66" s="467"/>
      <c r="AO66" s="466"/>
      <c r="AP66" s="466"/>
      <c r="AQ66" s="466"/>
      <c r="AR66" s="466"/>
      <c r="AS66" s="466"/>
      <c r="AT66" s="466"/>
      <c r="AU66" s="466"/>
      <c r="AV66" s="466"/>
      <c r="AW66" s="466"/>
      <c r="AX66" s="466"/>
      <c r="AY66" s="466"/>
      <c r="AZ66" s="466"/>
      <c r="BA66" s="467"/>
      <c r="BB66" s="467"/>
      <c r="BC66" s="467"/>
      <c r="BD66" s="444"/>
      <c r="BE66" s="459"/>
      <c r="BF66" s="437">
        <f>SUM(BF42:BF65)</f>
        <v>0</v>
      </c>
      <c r="BG66" s="437">
        <f>SUM(BG49:BG64)</f>
        <v>0</v>
      </c>
      <c r="BH66" s="442"/>
      <c r="BI66" s="452"/>
      <c r="BJ66" s="465"/>
      <c r="BK66" s="465"/>
      <c r="BL66" s="465"/>
      <c r="BM66" s="398"/>
      <c r="BN66" s="403"/>
      <c r="BO66" s="547" t="str">
        <f>IF(SUM(BO42:BO65)&gt;0,"Verify","")</f>
        <v/>
      </c>
      <c r="BP66" s="547" t="str">
        <f t="shared" ref="BP66:CQ66" si="322">IF(SUM(BP42:BP65)&gt;0,"Verify","")</f>
        <v/>
      </c>
      <c r="BQ66" s="547" t="str">
        <f t="shared" si="322"/>
        <v/>
      </c>
      <c r="BR66" s="547" t="str">
        <f t="shared" si="322"/>
        <v/>
      </c>
      <c r="BS66" s="547" t="str">
        <f t="shared" si="322"/>
        <v/>
      </c>
      <c r="BT66" s="547" t="str">
        <f t="shared" si="322"/>
        <v/>
      </c>
      <c r="BU66" s="547" t="str">
        <f t="shared" si="322"/>
        <v/>
      </c>
      <c r="BV66" s="547" t="str">
        <f t="shared" si="322"/>
        <v/>
      </c>
      <c r="BW66" s="547" t="str">
        <f t="shared" si="322"/>
        <v/>
      </c>
      <c r="BX66" s="547" t="str">
        <f t="shared" si="322"/>
        <v/>
      </c>
      <c r="BY66" s="547" t="str">
        <f t="shared" si="322"/>
        <v/>
      </c>
      <c r="BZ66" s="547" t="str">
        <f t="shared" si="322"/>
        <v/>
      </c>
      <c r="CA66" s="547" t="str">
        <f t="shared" si="322"/>
        <v/>
      </c>
      <c r="CB66" s="547" t="str">
        <f t="shared" si="322"/>
        <v/>
      </c>
      <c r="CC66" s="547" t="str">
        <f t="shared" si="322"/>
        <v/>
      </c>
      <c r="CD66" s="547" t="str">
        <f t="shared" si="322"/>
        <v/>
      </c>
      <c r="CE66" s="547" t="str">
        <f t="shared" si="322"/>
        <v/>
      </c>
      <c r="CF66" s="547" t="str">
        <f t="shared" si="322"/>
        <v/>
      </c>
      <c r="CG66" s="547" t="str">
        <f t="shared" si="322"/>
        <v/>
      </c>
      <c r="CH66" s="547" t="str">
        <f t="shared" si="322"/>
        <v/>
      </c>
      <c r="CI66" s="547" t="str">
        <f t="shared" si="322"/>
        <v/>
      </c>
      <c r="CJ66" s="547" t="str">
        <f t="shared" si="322"/>
        <v/>
      </c>
      <c r="CK66" s="547" t="str">
        <f t="shared" si="322"/>
        <v/>
      </c>
      <c r="CL66" s="547" t="str">
        <f t="shared" si="322"/>
        <v/>
      </c>
      <c r="CM66" s="547" t="str">
        <f t="shared" si="322"/>
        <v/>
      </c>
      <c r="CN66" s="547" t="str">
        <f t="shared" si="322"/>
        <v/>
      </c>
      <c r="CO66" s="547" t="str">
        <f t="shared" si="322"/>
        <v/>
      </c>
      <c r="CP66" s="547" t="str">
        <f t="shared" si="322"/>
        <v/>
      </c>
      <c r="CQ66" s="547" t="str">
        <f t="shared" si="322"/>
        <v/>
      </c>
      <c r="CR66" s="467"/>
      <c r="CS66" s="467"/>
      <c r="CT66" s="444"/>
      <c r="CU66" s="459"/>
      <c r="CV66" s="437">
        <f>SUM(CV42:CV65)</f>
        <v>0</v>
      </c>
      <c r="CW66" s="437">
        <f>SUM(CW49:CW64)</f>
        <v>0</v>
      </c>
      <c r="CX66" s="437">
        <f>SUM(CX42:CX65)</f>
        <v>0</v>
      </c>
      <c r="CY66" s="462">
        <f>SUM(CY49:CY64)</f>
        <v>0</v>
      </c>
      <c r="CZ66" s="465"/>
      <c r="DA66" s="465"/>
      <c r="DB66" s="465"/>
      <c r="DC66" s="465"/>
      <c r="DD66" s="465"/>
      <c r="DE66" s="465"/>
      <c r="DF66" s="465"/>
      <c r="DS66" s="698"/>
      <c r="DT66" s="706"/>
      <c r="DU66" s="713"/>
      <c r="DV66" s="713"/>
      <c r="DW66" s="713"/>
      <c r="DX66" s="713"/>
      <c r="DY66" s="713"/>
      <c r="DZ66" s="713"/>
      <c r="EA66" s="713"/>
      <c r="EB66" s="713"/>
      <c r="EC66" s="713"/>
      <c r="ED66" s="713"/>
      <c r="EE66" s="713"/>
      <c r="EF66" s="713"/>
      <c r="EG66" s="713"/>
      <c r="EH66" s="713"/>
      <c r="EI66" s="713"/>
      <c r="EJ66" s="713"/>
      <c r="EK66" s="713"/>
      <c r="EL66" s="713"/>
      <c r="EM66" s="713"/>
      <c r="EN66" s="713"/>
      <c r="EO66" s="713"/>
      <c r="EP66" s="713"/>
      <c r="EQ66" s="713"/>
      <c r="ER66" s="713"/>
      <c r="ES66" s="713"/>
      <c r="ET66" s="713"/>
      <c r="EU66" s="713"/>
      <c r="EV66" s="713"/>
      <c r="EW66" s="713"/>
      <c r="EX66" s="695"/>
      <c r="EY66" s="695"/>
      <c r="EZ66" s="724"/>
      <c r="FB66" s="698"/>
      <c r="FC66" s="706"/>
      <c r="FD66" s="713"/>
      <c r="FE66" s="713"/>
      <c r="FF66" s="713"/>
      <c r="FG66" s="713"/>
      <c r="FH66" s="713"/>
      <c r="FI66" s="713"/>
      <c r="FJ66" s="713"/>
      <c r="FK66" s="713"/>
      <c r="FL66" s="713"/>
      <c r="FM66" s="713"/>
      <c r="FN66" s="713"/>
      <c r="FO66" s="713"/>
      <c r="FP66" s="713"/>
      <c r="FQ66" s="713"/>
      <c r="FR66" s="713"/>
      <c r="FS66" s="713"/>
      <c r="FT66" s="713"/>
      <c r="FU66" s="713"/>
      <c r="FV66" s="713"/>
      <c r="FW66" s="713"/>
      <c r="FX66" s="713"/>
      <c r="FY66" s="713"/>
      <c r="FZ66" s="713"/>
      <c r="GA66" s="713"/>
      <c r="GB66" s="713"/>
      <c r="GC66" s="713"/>
      <c r="GD66" s="713"/>
      <c r="GE66" s="713"/>
      <c r="GF66" s="713"/>
      <c r="GG66" s="695"/>
      <c r="GH66" s="695"/>
      <c r="GI66" s="724"/>
    </row>
    <row r="67" spans="2:191" ht="15.75" x14ac:dyDescent="0.25">
      <c r="B67" s="398"/>
      <c r="C67" s="501">
        <v>22</v>
      </c>
      <c r="D67" s="471">
        <f t="shared" si="303"/>
        <v>0</v>
      </c>
      <c r="E67" s="471">
        <f t="shared" si="304"/>
        <v>0</v>
      </c>
      <c r="F67" s="471">
        <f t="shared" si="305"/>
        <v>0</v>
      </c>
      <c r="G67" s="471">
        <f t="shared" si="306"/>
        <v>0</v>
      </c>
      <c r="H67" s="471">
        <f t="shared" si="307"/>
        <v>0</v>
      </c>
      <c r="I67" s="471">
        <f t="shared" si="308"/>
        <v>0</v>
      </c>
      <c r="J67" s="471">
        <f t="shared" si="309"/>
        <v>0</v>
      </c>
      <c r="K67" s="471">
        <f t="shared" si="310"/>
        <v>0</v>
      </c>
      <c r="L67" s="471">
        <f t="shared" si="311"/>
        <v>0</v>
      </c>
      <c r="M67" s="471">
        <f t="shared" si="312"/>
        <v>0</v>
      </c>
      <c r="N67" s="471">
        <f t="shared" si="313"/>
        <v>0</v>
      </c>
      <c r="O67" s="471">
        <f t="shared" si="314"/>
        <v>0</v>
      </c>
      <c r="P67" s="499"/>
      <c r="Q67" s="395"/>
      <c r="W67" s="404"/>
      <c r="X67" s="405"/>
      <c r="Y67" s="406"/>
      <c r="Z67" s="406"/>
      <c r="AA67" s="406"/>
      <c r="AB67" s="406"/>
      <c r="AC67" s="406"/>
      <c r="AD67" s="406"/>
      <c r="AE67" s="406"/>
      <c r="AF67" s="406"/>
      <c r="AG67" s="406"/>
      <c r="AH67" s="406"/>
      <c r="AI67" s="406"/>
      <c r="AJ67" s="406"/>
      <c r="AK67" s="406"/>
      <c r="AL67" s="406"/>
      <c r="AM67" s="406"/>
      <c r="AN67" s="406"/>
      <c r="AO67" s="406"/>
      <c r="AP67" s="406"/>
      <c r="AQ67" s="406"/>
      <c r="AR67" s="406"/>
      <c r="AS67" s="406"/>
      <c r="AT67" s="406"/>
      <c r="AU67" s="406"/>
      <c r="AV67" s="406"/>
      <c r="AW67" s="406"/>
      <c r="AX67" s="406"/>
      <c r="AY67" s="406"/>
      <c r="AZ67" s="406"/>
      <c r="BA67" s="406"/>
      <c r="BB67" s="406"/>
      <c r="BC67" s="406"/>
      <c r="BD67" s="406"/>
      <c r="BE67" s="406"/>
      <c r="BF67" s="455"/>
      <c r="BG67" s="343"/>
      <c r="BH67" s="343"/>
      <c r="BI67" s="456"/>
      <c r="BJ67" s="465"/>
      <c r="BK67" s="465"/>
      <c r="BL67" s="465"/>
      <c r="BM67" s="404"/>
      <c r="BN67" s="405"/>
      <c r="BO67" s="405"/>
      <c r="BP67" s="405"/>
      <c r="BQ67" s="405"/>
      <c r="BR67" s="405"/>
      <c r="BS67" s="405"/>
      <c r="BT67" s="405"/>
      <c r="BU67" s="405"/>
      <c r="BV67" s="405"/>
      <c r="BW67" s="405"/>
      <c r="BX67" s="405"/>
      <c r="BY67" s="405"/>
      <c r="BZ67" s="405"/>
      <c r="CA67" s="405"/>
      <c r="CB67" s="405"/>
      <c r="CC67" s="405"/>
      <c r="CD67" s="405"/>
      <c r="CE67" s="405"/>
      <c r="CF67" s="405"/>
      <c r="CG67" s="405"/>
      <c r="CH67" s="405"/>
      <c r="CI67" s="405"/>
      <c r="CJ67" s="405"/>
      <c r="CK67" s="405"/>
      <c r="CL67" s="405"/>
      <c r="CM67" s="405"/>
      <c r="CN67" s="405"/>
      <c r="CO67" s="405"/>
      <c r="CP67" s="405"/>
      <c r="CQ67" s="405"/>
      <c r="CR67" s="406"/>
      <c r="CS67" s="406"/>
      <c r="CT67" s="406"/>
      <c r="CU67" s="406"/>
      <c r="CV67" s="455"/>
      <c r="CW67" s="343"/>
      <c r="CX67" s="343"/>
      <c r="CY67" s="456"/>
      <c r="CZ67" s="465"/>
      <c r="DA67" s="465"/>
      <c r="DB67" s="465"/>
      <c r="DC67" s="465"/>
      <c r="DD67" s="465"/>
      <c r="DE67" s="465"/>
      <c r="DF67" s="465"/>
      <c r="DS67" s="707"/>
      <c r="DT67" s="708"/>
      <c r="DU67" s="708"/>
      <c r="DV67" s="708"/>
      <c r="DW67" s="708"/>
      <c r="DX67" s="708"/>
      <c r="DY67" s="708"/>
      <c r="DZ67" s="708"/>
      <c r="EA67" s="708"/>
      <c r="EB67" s="708"/>
      <c r="EC67" s="708"/>
      <c r="ED67" s="708"/>
      <c r="EE67" s="708"/>
      <c r="EF67" s="708"/>
      <c r="EG67" s="708"/>
      <c r="EH67" s="708"/>
      <c r="EI67" s="708"/>
      <c r="EJ67" s="708"/>
      <c r="EK67" s="708"/>
      <c r="EL67" s="708"/>
      <c r="EM67" s="708"/>
      <c r="EN67" s="708"/>
      <c r="EO67" s="708"/>
      <c r="EP67" s="708"/>
      <c r="EQ67" s="708"/>
      <c r="ER67" s="708"/>
      <c r="ES67" s="708"/>
      <c r="ET67" s="708"/>
      <c r="EU67" s="708"/>
      <c r="EV67" s="708"/>
      <c r="EW67" s="708"/>
      <c r="EX67" s="722"/>
      <c r="EY67" s="722"/>
      <c r="EZ67" s="724"/>
      <c r="FB67" s="707"/>
      <c r="FC67" s="708"/>
      <c r="FD67" s="708"/>
      <c r="FE67" s="708"/>
      <c r="FF67" s="708"/>
      <c r="FG67" s="708"/>
      <c r="FH67" s="708"/>
      <c r="FI67" s="708"/>
      <c r="FJ67" s="708"/>
      <c r="FK67" s="708"/>
      <c r="FL67" s="708"/>
      <c r="FM67" s="708"/>
      <c r="FN67" s="708"/>
      <c r="FO67" s="708"/>
      <c r="FP67" s="708"/>
      <c r="FQ67" s="708"/>
      <c r="FR67" s="708"/>
      <c r="FS67" s="708"/>
      <c r="FT67" s="708"/>
      <c r="FU67" s="708"/>
      <c r="FV67" s="708"/>
      <c r="FW67" s="708"/>
      <c r="FX67" s="708"/>
      <c r="FY67" s="708"/>
      <c r="FZ67" s="708"/>
      <c r="GA67" s="708"/>
      <c r="GB67" s="708"/>
      <c r="GC67" s="708"/>
      <c r="GD67" s="708"/>
      <c r="GE67" s="708"/>
      <c r="GF67" s="708"/>
      <c r="GG67" s="722"/>
      <c r="GH67" s="722"/>
      <c r="GI67" s="724"/>
    </row>
    <row r="68" spans="2:191" ht="15.75" x14ac:dyDescent="0.25">
      <c r="B68" s="398"/>
      <c r="C68" s="501">
        <v>23</v>
      </c>
      <c r="D68" s="471">
        <f t="shared" si="303"/>
        <v>0</v>
      </c>
      <c r="E68" s="471">
        <f t="shared" si="304"/>
        <v>0</v>
      </c>
      <c r="F68" s="471">
        <f t="shared" si="305"/>
        <v>0</v>
      </c>
      <c r="G68" s="471">
        <f t="shared" si="306"/>
        <v>0</v>
      </c>
      <c r="H68" s="471">
        <f t="shared" si="307"/>
        <v>0</v>
      </c>
      <c r="I68" s="471">
        <f t="shared" si="308"/>
        <v>0</v>
      </c>
      <c r="J68" s="471">
        <f t="shared" si="309"/>
        <v>0</v>
      </c>
      <c r="K68" s="471">
        <f t="shared" si="310"/>
        <v>0</v>
      </c>
      <c r="L68" s="471">
        <f t="shared" si="311"/>
        <v>0</v>
      </c>
      <c r="M68" s="471">
        <f t="shared" si="312"/>
        <v>0</v>
      </c>
      <c r="N68" s="471">
        <f t="shared" si="313"/>
        <v>0</v>
      </c>
      <c r="O68" s="471">
        <f t="shared" si="314"/>
        <v>0</v>
      </c>
      <c r="P68" s="499"/>
      <c r="Q68" s="395"/>
      <c r="W68" s="396"/>
      <c r="X68" s="204"/>
      <c r="Y68" s="204"/>
      <c r="Z68" s="204"/>
      <c r="AA68" s="204"/>
      <c r="AB68" s="204"/>
      <c r="AC68" s="204"/>
      <c r="AD68" s="204"/>
      <c r="AE68" s="204"/>
      <c r="AF68" s="204"/>
      <c r="AG68" s="204"/>
      <c r="AH68" s="204"/>
      <c r="AI68" s="204"/>
      <c r="AJ68" s="204"/>
      <c r="AK68" s="204"/>
      <c r="AL68" s="204"/>
      <c r="AM68" s="468"/>
      <c r="AN68" s="467"/>
      <c r="AO68" s="467"/>
      <c r="AP68" s="467"/>
      <c r="AQ68" s="467"/>
      <c r="AR68" s="467"/>
      <c r="AS68" s="467"/>
      <c r="AT68" s="467"/>
      <c r="AU68" s="467"/>
      <c r="AV68" s="467"/>
      <c r="AW68" s="467"/>
      <c r="AX68" s="467"/>
      <c r="AY68" s="467"/>
      <c r="AZ68" s="467"/>
      <c r="BA68" s="467"/>
      <c r="BB68" s="467"/>
      <c r="BC68" s="467"/>
      <c r="BD68" s="481"/>
      <c r="BE68" s="481"/>
      <c r="BF68" s="466"/>
      <c r="BG68" s="466"/>
      <c r="BH68" s="466"/>
      <c r="BI68" s="395"/>
      <c r="BJ68" s="465"/>
      <c r="BK68" s="465"/>
      <c r="BL68" s="465"/>
      <c r="BM68" s="396"/>
      <c r="BN68" s="204"/>
      <c r="BO68" s="204"/>
      <c r="BP68" s="204"/>
      <c r="BQ68" s="204"/>
      <c r="BR68" s="204"/>
      <c r="BS68" s="204"/>
      <c r="BT68" s="204"/>
      <c r="BU68" s="204"/>
      <c r="BV68" s="204"/>
      <c r="BW68" s="204"/>
      <c r="BX68" s="204"/>
      <c r="BY68" s="204"/>
      <c r="BZ68" s="204"/>
      <c r="CA68" s="204"/>
      <c r="CB68" s="204"/>
      <c r="CC68" s="468"/>
      <c r="CD68" s="467"/>
      <c r="CE68" s="467"/>
      <c r="CF68" s="467"/>
      <c r="CG68" s="467"/>
      <c r="CH68" s="467"/>
      <c r="CI68" s="467"/>
      <c r="CJ68" s="467"/>
      <c r="CK68" s="467"/>
      <c r="CL68" s="467"/>
      <c r="CM68" s="467"/>
      <c r="CN68" s="467"/>
      <c r="CO68" s="467"/>
      <c r="CP68" s="467"/>
      <c r="CQ68" s="467"/>
      <c r="CR68" s="467"/>
      <c r="CS68" s="467"/>
      <c r="CT68" s="466"/>
      <c r="CU68" s="466"/>
      <c r="CV68" s="466"/>
      <c r="CW68" s="466"/>
      <c r="CX68" s="466"/>
      <c r="CY68" s="395"/>
      <c r="CZ68" s="465"/>
      <c r="DA68" s="465"/>
      <c r="DB68" s="465"/>
      <c r="DC68" s="465"/>
      <c r="DD68" s="465"/>
      <c r="DE68" s="465"/>
      <c r="DF68" s="465"/>
      <c r="DS68" s="710"/>
      <c r="DT68" s="711"/>
      <c r="DU68" s="711"/>
      <c r="DV68" s="711"/>
      <c r="DW68" s="711"/>
      <c r="DX68" s="711"/>
      <c r="DY68" s="711"/>
      <c r="DZ68" s="711"/>
      <c r="EA68" s="711"/>
      <c r="EB68" s="711"/>
      <c r="EC68" s="711"/>
      <c r="ED68" s="711"/>
      <c r="EE68" s="711"/>
      <c r="EF68" s="711"/>
      <c r="EG68" s="711"/>
      <c r="EH68" s="711"/>
      <c r="EI68" s="712"/>
      <c r="EJ68" s="695"/>
      <c r="EK68" s="695"/>
      <c r="EL68" s="695"/>
      <c r="EM68" s="695"/>
      <c r="EN68" s="695"/>
      <c r="EO68" s="695"/>
      <c r="EP68" s="695"/>
      <c r="EQ68" s="695"/>
      <c r="ER68" s="695"/>
      <c r="ES68" s="695"/>
      <c r="ET68" s="695"/>
      <c r="EU68" s="695"/>
      <c r="EV68" s="695"/>
      <c r="EW68" s="695"/>
      <c r="EX68" s="695"/>
      <c r="EY68" s="695"/>
      <c r="EZ68" s="724"/>
      <c r="FB68" s="710"/>
      <c r="FC68" s="711"/>
      <c r="FD68" s="711"/>
      <c r="FE68" s="711"/>
      <c r="FF68" s="711"/>
      <c r="FG68" s="711"/>
      <c r="FH68" s="711"/>
      <c r="FI68" s="711"/>
      <c r="FJ68" s="711"/>
      <c r="FK68" s="711"/>
      <c r="FL68" s="711"/>
      <c r="FM68" s="711"/>
      <c r="FN68" s="711"/>
      <c r="FO68" s="711"/>
      <c r="FP68" s="711"/>
      <c r="FQ68" s="711"/>
      <c r="FR68" s="712"/>
      <c r="FS68" s="695"/>
      <c r="FT68" s="695"/>
      <c r="FU68" s="695"/>
      <c r="FV68" s="695"/>
      <c r="FW68" s="695"/>
      <c r="FX68" s="695"/>
      <c r="FY68" s="695"/>
      <c r="FZ68" s="695"/>
      <c r="GA68" s="695"/>
      <c r="GB68" s="695"/>
      <c r="GC68" s="695"/>
      <c r="GD68" s="695"/>
      <c r="GE68" s="695"/>
      <c r="GF68" s="695"/>
      <c r="GG68" s="695"/>
      <c r="GH68" s="695"/>
      <c r="GI68" s="724"/>
    </row>
    <row r="69" spans="2:191" ht="15.75" x14ac:dyDescent="0.25">
      <c r="B69" s="398"/>
      <c r="C69" s="503">
        <v>24</v>
      </c>
      <c r="D69" s="472">
        <f t="shared" si="303"/>
        <v>0</v>
      </c>
      <c r="E69" s="472">
        <f t="shared" si="304"/>
        <v>0</v>
      </c>
      <c r="F69" s="472">
        <f t="shared" si="305"/>
        <v>0</v>
      </c>
      <c r="G69" s="472">
        <f t="shared" si="306"/>
        <v>0</v>
      </c>
      <c r="H69" s="472">
        <f t="shared" si="307"/>
        <v>0</v>
      </c>
      <c r="I69" s="472">
        <f t="shared" si="308"/>
        <v>0</v>
      </c>
      <c r="J69" s="472">
        <f t="shared" si="309"/>
        <v>0</v>
      </c>
      <c r="K69" s="472">
        <f t="shared" si="310"/>
        <v>0</v>
      </c>
      <c r="L69" s="472">
        <f t="shared" si="311"/>
        <v>0</v>
      </c>
      <c r="M69" s="472">
        <f t="shared" si="312"/>
        <v>0</v>
      </c>
      <c r="N69" s="472">
        <f t="shared" si="313"/>
        <v>0</v>
      </c>
      <c r="O69" s="472">
        <f t="shared" si="314"/>
        <v>0</v>
      </c>
      <c r="P69" s="499"/>
      <c r="Q69" s="395"/>
      <c r="W69" s="398" t="s">
        <v>223</v>
      </c>
      <c r="X69" s="467"/>
      <c r="Y69" s="467"/>
      <c r="Z69" s="467"/>
      <c r="AA69" s="467"/>
      <c r="AB69" s="467"/>
      <c r="AC69" s="467"/>
      <c r="AD69" s="467"/>
      <c r="AE69" s="467"/>
      <c r="AF69" s="467"/>
      <c r="AG69" s="467"/>
      <c r="AH69" s="467"/>
      <c r="AI69" s="467"/>
      <c r="AJ69" s="467"/>
      <c r="AK69" s="467"/>
      <c r="AL69" s="467"/>
      <c r="AM69" s="467"/>
      <c r="AN69" s="467"/>
      <c r="AO69" s="467"/>
      <c r="AP69" s="467"/>
      <c r="AQ69" s="467"/>
      <c r="AR69" s="467"/>
      <c r="AS69" s="467"/>
      <c r="AT69" s="467"/>
      <c r="AU69" s="467"/>
      <c r="AV69" s="467"/>
      <c r="AW69" s="467"/>
      <c r="AX69" s="467"/>
      <c r="AY69" s="467"/>
      <c r="AZ69" s="467"/>
      <c r="BA69" s="467"/>
      <c r="BB69" s="467"/>
      <c r="BC69" s="467"/>
      <c r="BD69" s="481"/>
      <c r="BE69" s="481"/>
      <c r="BF69" s="466"/>
      <c r="BG69" s="466"/>
      <c r="BH69" s="466"/>
      <c r="BI69" s="395"/>
      <c r="BJ69" s="465"/>
      <c r="BK69" s="465"/>
      <c r="BL69" s="465"/>
      <c r="BM69" s="398" t="s">
        <v>223</v>
      </c>
      <c r="BN69" s="467"/>
      <c r="BO69" s="467"/>
      <c r="BP69" s="467"/>
      <c r="BQ69" s="467"/>
      <c r="BR69" s="467"/>
      <c r="BS69" s="467"/>
      <c r="BT69" s="467"/>
      <c r="BU69" s="467"/>
      <c r="BV69" s="467"/>
      <c r="BW69" s="467"/>
      <c r="BX69" s="467"/>
      <c r="BY69" s="467"/>
      <c r="BZ69" s="467"/>
      <c r="CA69" s="467"/>
      <c r="CB69" s="467"/>
      <c r="CC69" s="467"/>
      <c r="CD69" s="467"/>
      <c r="CE69" s="467"/>
      <c r="CF69" s="467"/>
      <c r="CG69" s="467"/>
      <c r="CH69" s="467"/>
      <c r="CI69" s="467"/>
      <c r="CJ69" s="467"/>
      <c r="CK69" s="467"/>
      <c r="CL69" s="467"/>
      <c r="CM69" s="467"/>
      <c r="CN69" s="467"/>
      <c r="CO69" s="467"/>
      <c r="CP69" s="467"/>
      <c r="CQ69" s="467"/>
      <c r="CR69" s="467"/>
      <c r="CS69" s="467"/>
      <c r="CT69" s="466"/>
      <c r="CU69" s="466"/>
      <c r="CV69" s="466"/>
      <c r="CW69" s="466"/>
      <c r="CX69" s="466"/>
      <c r="CY69" s="395"/>
      <c r="CZ69" s="465"/>
      <c r="DA69" s="465"/>
      <c r="DB69" s="465"/>
      <c r="DC69" s="465"/>
      <c r="DD69" s="465"/>
      <c r="DE69" s="465"/>
      <c r="DF69" s="465"/>
      <c r="DS69" s="698" t="s">
        <v>223</v>
      </c>
      <c r="DT69" s="695"/>
      <c r="DU69" s="695"/>
      <c r="DV69" s="695"/>
      <c r="DW69" s="695"/>
      <c r="DX69" s="695"/>
      <c r="DY69" s="695"/>
      <c r="DZ69" s="695"/>
      <c r="EA69" s="695"/>
      <c r="EB69" s="695"/>
      <c r="EC69" s="695"/>
      <c r="ED69" s="695"/>
      <c r="EE69" s="695"/>
      <c r="EF69" s="695"/>
      <c r="EG69" s="695"/>
      <c r="EH69" s="695"/>
      <c r="EI69" s="695"/>
      <c r="EJ69" s="695"/>
      <c r="EK69" s="695"/>
      <c r="EL69" s="695"/>
      <c r="EM69" s="695"/>
      <c r="EN69" s="695"/>
      <c r="EO69" s="695"/>
      <c r="EP69" s="695"/>
      <c r="EQ69" s="695"/>
      <c r="ER69" s="695"/>
      <c r="ES69" s="695"/>
      <c r="ET69" s="695"/>
      <c r="EU69" s="695"/>
      <c r="EV69" s="695"/>
      <c r="EW69" s="695"/>
      <c r="EX69" s="695"/>
      <c r="EY69" s="695"/>
      <c r="EZ69" s="724"/>
      <c r="FB69" s="698" t="s">
        <v>223</v>
      </c>
      <c r="FC69" s="695"/>
      <c r="FD69" s="695"/>
      <c r="FE69" s="695"/>
      <c r="FF69" s="695"/>
      <c r="FG69" s="695"/>
      <c r="FH69" s="695"/>
      <c r="FI69" s="695"/>
      <c r="FJ69" s="695"/>
      <c r="FK69" s="695"/>
      <c r="FL69" s="695"/>
      <c r="FM69" s="695"/>
      <c r="FN69" s="695"/>
      <c r="FO69" s="695"/>
      <c r="FP69" s="695"/>
      <c r="FQ69" s="695"/>
      <c r="FR69" s="695"/>
      <c r="FS69" s="695"/>
      <c r="FT69" s="695"/>
      <c r="FU69" s="695"/>
      <c r="FV69" s="695"/>
      <c r="FW69" s="695"/>
      <c r="FX69" s="695"/>
      <c r="FY69" s="695"/>
      <c r="FZ69" s="695"/>
      <c r="GA69" s="695"/>
      <c r="GB69" s="695"/>
      <c r="GC69" s="695"/>
      <c r="GD69" s="695"/>
      <c r="GE69" s="695"/>
      <c r="GF69" s="695"/>
      <c r="GG69" s="695"/>
      <c r="GH69" s="695"/>
      <c r="GI69" s="724"/>
    </row>
    <row r="70" spans="2:191" ht="15.75" x14ac:dyDescent="0.25">
      <c r="B70" s="398"/>
      <c r="C70" s="403"/>
      <c r="D70" s="486"/>
      <c r="E70" s="486"/>
      <c r="F70" s="486"/>
      <c r="G70" s="486"/>
      <c r="H70" s="486"/>
      <c r="I70" s="486"/>
      <c r="J70" s="486"/>
      <c r="K70" s="486"/>
      <c r="L70" s="486"/>
      <c r="M70" s="486"/>
      <c r="N70" s="486"/>
      <c r="O70" s="486"/>
      <c r="P70" s="499"/>
      <c r="Q70" s="395"/>
      <c r="W70" s="398"/>
      <c r="X70" s="467"/>
      <c r="Y70" s="467"/>
      <c r="Z70" s="467"/>
      <c r="AA70" s="467"/>
      <c r="AB70" s="467"/>
      <c r="AC70" s="467"/>
      <c r="AD70" s="467"/>
      <c r="AE70" s="467"/>
      <c r="AF70" s="467"/>
      <c r="AG70" s="467"/>
      <c r="AH70" s="467"/>
      <c r="AI70" s="467"/>
      <c r="AJ70" s="467"/>
      <c r="AK70" s="467"/>
      <c r="AL70" s="467"/>
      <c r="AM70" s="467"/>
      <c r="AN70" s="467"/>
      <c r="AO70" s="467"/>
      <c r="AP70" s="467"/>
      <c r="AQ70" s="467"/>
      <c r="AR70" s="467"/>
      <c r="AS70" s="467"/>
      <c r="AT70" s="467"/>
      <c r="AU70" s="467"/>
      <c r="AV70" s="467"/>
      <c r="AW70" s="467"/>
      <c r="AX70" s="467"/>
      <c r="AY70" s="467"/>
      <c r="AZ70" s="467"/>
      <c r="BA70" s="467"/>
      <c r="BB70" s="467"/>
      <c r="BC70" s="467"/>
      <c r="BD70" s="481"/>
      <c r="BE70" s="481"/>
      <c r="BF70" s="445"/>
      <c r="BG70" s="466"/>
      <c r="BH70" s="466"/>
      <c r="BI70" s="395"/>
      <c r="BJ70" s="465"/>
      <c r="BK70" s="465"/>
      <c r="BL70" s="465"/>
      <c r="BM70" s="398"/>
      <c r="BN70" s="467"/>
      <c r="BO70" s="649" t="str">
        <f t="shared" ref="BO70:CS70" si="323">IFERROR(SUMIF(BO73:BO96,"&gt;0",BO73:BO96)/-SUMIF(BO73:BO96,"&lt;0",BO73:BO96),"")</f>
        <v/>
      </c>
      <c r="BP70" s="649" t="str">
        <f t="shared" si="323"/>
        <v/>
      </c>
      <c r="BQ70" s="649" t="str">
        <f t="shared" si="323"/>
        <v/>
      </c>
      <c r="BR70" s="649" t="str">
        <f t="shared" si="323"/>
        <v/>
      </c>
      <c r="BS70" s="649" t="str">
        <f t="shared" si="323"/>
        <v/>
      </c>
      <c r="BT70" s="649" t="str">
        <f t="shared" si="323"/>
        <v/>
      </c>
      <c r="BU70" s="649" t="str">
        <f t="shared" si="323"/>
        <v/>
      </c>
      <c r="BV70" s="649" t="str">
        <f t="shared" si="323"/>
        <v/>
      </c>
      <c r="BW70" s="649" t="str">
        <f t="shared" si="323"/>
        <v/>
      </c>
      <c r="BX70" s="649" t="str">
        <f t="shared" si="323"/>
        <v/>
      </c>
      <c r="BY70" s="649" t="str">
        <f t="shared" si="323"/>
        <v/>
      </c>
      <c r="BZ70" s="649" t="str">
        <f t="shared" si="323"/>
        <v/>
      </c>
      <c r="CA70" s="649" t="str">
        <f t="shared" si="323"/>
        <v/>
      </c>
      <c r="CB70" s="649" t="str">
        <f t="shared" si="323"/>
        <v/>
      </c>
      <c r="CC70" s="649" t="str">
        <f t="shared" si="323"/>
        <v/>
      </c>
      <c r="CD70" s="649" t="str">
        <f t="shared" si="323"/>
        <v/>
      </c>
      <c r="CE70" s="649" t="str">
        <f t="shared" si="323"/>
        <v/>
      </c>
      <c r="CF70" s="649" t="str">
        <f t="shared" si="323"/>
        <v/>
      </c>
      <c r="CG70" s="649" t="str">
        <f t="shared" si="323"/>
        <v/>
      </c>
      <c r="CH70" s="649" t="str">
        <f t="shared" si="323"/>
        <v/>
      </c>
      <c r="CI70" s="649" t="str">
        <f t="shared" si="323"/>
        <v/>
      </c>
      <c r="CJ70" s="649" t="str">
        <f t="shared" si="323"/>
        <v/>
      </c>
      <c r="CK70" s="649" t="str">
        <f t="shared" si="323"/>
        <v/>
      </c>
      <c r="CL70" s="649" t="str">
        <f t="shared" si="323"/>
        <v/>
      </c>
      <c r="CM70" s="649" t="str">
        <f t="shared" si="323"/>
        <v/>
      </c>
      <c r="CN70" s="649" t="str">
        <f t="shared" si="323"/>
        <v/>
      </c>
      <c r="CO70" s="649" t="str">
        <f t="shared" si="323"/>
        <v/>
      </c>
      <c r="CP70" s="649" t="str">
        <f t="shared" si="323"/>
        <v/>
      </c>
      <c r="CQ70" s="649" t="str">
        <f t="shared" si="323"/>
        <v/>
      </c>
      <c r="CR70" s="649" t="str">
        <f t="shared" si="323"/>
        <v/>
      </c>
      <c r="CS70" s="649" t="str">
        <f t="shared" si="323"/>
        <v/>
      </c>
      <c r="CT70" s="466"/>
      <c r="CU70" s="466"/>
      <c r="CV70" s="445"/>
      <c r="CW70" s="466"/>
      <c r="CX70" s="466"/>
      <c r="CY70" s="395"/>
      <c r="CZ70" s="465"/>
      <c r="DA70" s="465"/>
      <c r="DB70" s="465"/>
      <c r="DC70" s="465"/>
      <c r="DD70" s="465"/>
      <c r="DE70" s="465"/>
      <c r="DF70" s="465"/>
      <c r="DS70" s="698"/>
      <c r="DT70" s="695"/>
      <c r="DU70" s="699"/>
      <c r="DV70" s="699"/>
      <c r="DW70" s="699"/>
      <c r="DX70" s="699"/>
      <c r="DY70" s="699"/>
      <c r="DZ70" s="699"/>
      <c r="EA70" s="699"/>
      <c r="EB70" s="699"/>
      <c r="EC70" s="699"/>
      <c r="ED70" s="699"/>
      <c r="EE70" s="699"/>
      <c r="EF70" s="699"/>
      <c r="EG70" s="699"/>
      <c r="EH70" s="699"/>
      <c r="EI70" s="699"/>
      <c r="EJ70" s="699"/>
      <c r="EK70" s="699"/>
      <c r="EL70" s="699"/>
      <c r="EM70" s="699"/>
      <c r="EN70" s="699"/>
      <c r="EO70" s="699"/>
      <c r="EP70" s="699"/>
      <c r="EQ70" s="699"/>
      <c r="ER70" s="699"/>
      <c r="ES70" s="699"/>
      <c r="ET70" s="699"/>
      <c r="EU70" s="699"/>
      <c r="EV70" s="699"/>
      <c r="EW70" s="699"/>
      <c r="EX70" s="699"/>
      <c r="EY70" s="699"/>
      <c r="EZ70" s="724"/>
      <c r="FB70" s="698"/>
      <c r="FC70" s="695"/>
      <c r="FD70" s="699"/>
      <c r="FE70" s="699"/>
      <c r="FF70" s="699"/>
      <c r="FG70" s="699"/>
      <c r="FH70" s="699"/>
      <c r="FI70" s="699"/>
      <c r="FJ70" s="699"/>
      <c r="FK70" s="699"/>
      <c r="FL70" s="699"/>
      <c r="FM70" s="699"/>
      <c r="FN70" s="699"/>
      <c r="FO70" s="699"/>
      <c r="FP70" s="699"/>
      <c r="FQ70" s="699"/>
      <c r="FR70" s="699"/>
      <c r="FS70" s="699"/>
      <c r="FT70" s="699"/>
      <c r="FU70" s="699"/>
      <c r="FV70" s="699"/>
      <c r="FW70" s="699"/>
      <c r="FX70" s="699"/>
      <c r="FY70" s="699"/>
      <c r="FZ70" s="699"/>
      <c r="GA70" s="699"/>
      <c r="GB70" s="699"/>
      <c r="GC70" s="699"/>
      <c r="GD70" s="699"/>
      <c r="GE70" s="699"/>
      <c r="GF70" s="699"/>
      <c r="GG70" s="699"/>
      <c r="GH70" s="699"/>
      <c r="GI70" s="724"/>
    </row>
    <row r="71" spans="2:191" ht="16.5" thickBot="1" x14ac:dyDescent="0.3">
      <c r="B71" s="412"/>
      <c r="C71" s="413"/>
      <c r="D71" s="414"/>
      <c r="E71" s="414"/>
      <c r="F71" s="414"/>
      <c r="G71" s="414"/>
      <c r="H71" s="414"/>
      <c r="I71" s="414"/>
      <c r="J71" s="414"/>
      <c r="K71" s="414"/>
      <c r="L71" s="414"/>
      <c r="M71" s="414"/>
      <c r="N71" s="414"/>
      <c r="O71" s="414"/>
      <c r="P71" s="414"/>
      <c r="Q71" s="415"/>
      <c r="W71" s="398"/>
      <c r="X71" s="399" t="s">
        <v>57</v>
      </c>
      <c r="Y71" s="400">
        <v>1</v>
      </c>
      <c r="Z71" s="400">
        <v>2</v>
      </c>
      <c r="AA71" s="400">
        <v>3</v>
      </c>
      <c r="AB71" s="400">
        <v>4</v>
      </c>
      <c r="AC71" s="400">
        <v>5</v>
      </c>
      <c r="AD71" s="400">
        <v>6</v>
      </c>
      <c r="AE71" s="400">
        <v>7</v>
      </c>
      <c r="AF71" s="400">
        <v>8</v>
      </c>
      <c r="AG71" s="400">
        <v>9</v>
      </c>
      <c r="AH71" s="400">
        <v>10</v>
      </c>
      <c r="AI71" s="400">
        <v>11</v>
      </c>
      <c r="AJ71" s="400">
        <v>12</v>
      </c>
      <c r="AK71" s="400">
        <v>13</v>
      </c>
      <c r="AL71" s="400">
        <v>14</v>
      </c>
      <c r="AM71" s="400">
        <v>15</v>
      </c>
      <c r="AN71" s="400">
        <v>16</v>
      </c>
      <c r="AO71" s="400">
        <v>17</v>
      </c>
      <c r="AP71" s="400">
        <v>18</v>
      </c>
      <c r="AQ71" s="400">
        <v>19</v>
      </c>
      <c r="AR71" s="400">
        <v>20</v>
      </c>
      <c r="AS71" s="400">
        <v>21</v>
      </c>
      <c r="AT71" s="400">
        <v>22</v>
      </c>
      <c r="AU71" s="400">
        <v>23</v>
      </c>
      <c r="AV71" s="400">
        <v>24</v>
      </c>
      <c r="AW71" s="400">
        <v>25</v>
      </c>
      <c r="AX71" s="400">
        <v>26</v>
      </c>
      <c r="AY71" s="400">
        <v>27</v>
      </c>
      <c r="AZ71" s="400">
        <v>28</v>
      </c>
      <c r="BA71" s="400">
        <v>29</v>
      </c>
      <c r="BB71" s="400">
        <v>30</v>
      </c>
      <c r="BC71" s="400">
        <v>31</v>
      </c>
      <c r="BD71" s="863" t="s">
        <v>215</v>
      </c>
      <c r="BE71" s="864"/>
      <c r="BF71" s="434" t="s">
        <v>250</v>
      </c>
      <c r="BG71" s="434" t="s">
        <v>251</v>
      </c>
      <c r="BH71" s="434" t="s">
        <v>250</v>
      </c>
      <c r="BI71" s="447" t="s">
        <v>251</v>
      </c>
      <c r="BJ71" s="465"/>
      <c r="BK71" s="465"/>
      <c r="BL71" s="465"/>
      <c r="BM71" s="398"/>
      <c r="BN71" s="399" t="s">
        <v>57</v>
      </c>
      <c r="BO71" s="400">
        <v>1</v>
      </c>
      <c r="BP71" s="400">
        <v>2</v>
      </c>
      <c r="BQ71" s="400">
        <v>3</v>
      </c>
      <c r="BR71" s="400">
        <v>4</v>
      </c>
      <c r="BS71" s="400">
        <v>5</v>
      </c>
      <c r="BT71" s="400">
        <v>6</v>
      </c>
      <c r="BU71" s="400">
        <v>7</v>
      </c>
      <c r="BV71" s="400">
        <v>8</v>
      </c>
      <c r="BW71" s="400">
        <v>9</v>
      </c>
      <c r="BX71" s="400">
        <v>10</v>
      </c>
      <c r="BY71" s="400">
        <v>11</v>
      </c>
      <c r="BZ71" s="400">
        <v>12</v>
      </c>
      <c r="CA71" s="400">
        <v>13</v>
      </c>
      <c r="CB71" s="400">
        <v>14</v>
      </c>
      <c r="CC71" s="400">
        <v>15</v>
      </c>
      <c r="CD71" s="400">
        <v>16</v>
      </c>
      <c r="CE71" s="400">
        <v>17</v>
      </c>
      <c r="CF71" s="400">
        <v>18</v>
      </c>
      <c r="CG71" s="400">
        <v>19</v>
      </c>
      <c r="CH71" s="400">
        <v>20</v>
      </c>
      <c r="CI71" s="400">
        <v>21</v>
      </c>
      <c r="CJ71" s="400">
        <v>22</v>
      </c>
      <c r="CK71" s="400">
        <v>23</v>
      </c>
      <c r="CL71" s="400">
        <v>24</v>
      </c>
      <c r="CM71" s="400">
        <v>25</v>
      </c>
      <c r="CN71" s="400">
        <v>26</v>
      </c>
      <c r="CO71" s="400">
        <v>27</v>
      </c>
      <c r="CP71" s="400">
        <v>28</v>
      </c>
      <c r="CQ71" s="400">
        <v>29</v>
      </c>
      <c r="CR71" s="400">
        <v>30</v>
      </c>
      <c r="CS71" s="400">
        <v>31</v>
      </c>
      <c r="CT71" s="863" t="s">
        <v>215</v>
      </c>
      <c r="CU71" s="864"/>
      <c r="CV71" s="434" t="s">
        <v>250</v>
      </c>
      <c r="CW71" s="434" t="s">
        <v>251</v>
      </c>
      <c r="CX71" s="434" t="s">
        <v>253</v>
      </c>
      <c r="CY71" s="447" t="s">
        <v>254</v>
      </c>
      <c r="CZ71" s="465"/>
      <c r="DA71" s="465"/>
      <c r="DB71" s="465"/>
      <c r="DC71" s="465"/>
      <c r="DD71" s="465"/>
      <c r="DE71" s="465"/>
      <c r="DF71" s="465"/>
      <c r="DS71" s="698"/>
      <c r="DT71" s="700" t="s">
        <v>57</v>
      </c>
      <c r="DU71" s="701">
        <v>1</v>
      </c>
      <c r="DV71" s="701">
        <v>2</v>
      </c>
      <c r="DW71" s="701">
        <v>3</v>
      </c>
      <c r="DX71" s="701">
        <v>4</v>
      </c>
      <c r="DY71" s="701">
        <v>5</v>
      </c>
      <c r="DZ71" s="701">
        <v>6</v>
      </c>
      <c r="EA71" s="701">
        <v>7</v>
      </c>
      <c r="EB71" s="701">
        <v>8</v>
      </c>
      <c r="EC71" s="701">
        <v>9</v>
      </c>
      <c r="ED71" s="701">
        <v>10</v>
      </c>
      <c r="EE71" s="701">
        <v>11</v>
      </c>
      <c r="EF71" s="701">
        <v>12</v>
      </c>
      <c r="EG71" s="701">
        <v>13</v>
      </c>
      <c r="EH71" s="701">
        <v>14</v>
      </c>
      <c r="EI71" s="701">
        <v>15</v>
      </c>
      <c r="EJ71" s="701">
        <v>16</v>
      </c>
      <c r="EK71" s="701">
        <v>17</v>
      </c>
      <c r="EL71" s="701">
        <v>18</v>
      </c>
      <c r="EM71" s="701">
        <v>19</v>
      </c>
      <c r="EN71" s="701">
        <v>20</v>
      </c>
      <c r="EO71" s="701">
        <v>21</v>
      </c>
      <c r="EP71" s="701">
        <v>22</v>
      </c>
      <c r="EQ71" s="701">
        <v>23</v>
      </c>
      <c r="ER71" s="701">
        <v>24</v>
      </c>
      <c r="ES71" s="701">
        <v>25</v>
      </c>
      <c r="ET71" s="701">
        <v>26</v>
      </c>
      <c r="EU71" s="701">
        <v>27</v>
      </c>
      <c r="EV71" s="701">
        <v>28</v>
      </c>
      <c r="EW71" s="701">
        <v>29</v>
      </c>
      <c r="EX71" s="701">
        <v>30</v>
      </c>
      <c r="EY71" s="701">
        <v>31</v>
      </c>
      <c r="EZ71" s="724"/>
      <c r="FB71" s="698"/>
      <c r="FC71" s="700" t="s">
        <v>57</v>
      </c>
      <c r="FD71" s="701">
        <v>1</v>
      </c>
      <c r="FE71" s="701">
        <v>2</v>
      </c>
      <c r="FF71" s="701">
        <v>3</v>
      </c>
      <c r="FG71" s="701">
        <v>4</v>
      </c>
      <c r="FH71" s="701">
        <v>5</v>
      </c>
      <c r="FI71" s="701">
        <v>6</v>
      </c>
      <c r="FJ71" s="701">
        <v>7</v>
      </c>
      <c r="FK71" s="701">
        <v>8</v>
      </c>
      <c r="FL71" s="701">
        <v>9</v>
      </c>
      <c r="FM71" s="701">
        <v>10</v>
      </c>
      <c r="FN71" s="701">
        <v>11</v>
      </c>
      <c r="FO71" s="701">
        <v>12</v>
      </c>
      <c r="FP71" s="701">
        <v>13</v>
      </c>
      <c r="FQ71" s="701">
        <v>14</v>
      </c>
      <c r="FR71" s="701">
        <v>15</v>
      </c>
      <c r="FS71" s="701">
        <v>16</v>
      </c>
      <c r="FT71" s="701">
        <v>17</v>
      </c>
      <c r="FU71" s="701">
        <v>18</v>
      </c>
      <c r="FV71" s="701">
        <v>19</v>
      </c>
      <c r="FW71" s="701">
        <v>20</v>
      </c>
      <c r="FX71" s="701">
        <v>21</v>
      </c>
      <c r="FY71" s="701">
        <v>22</v>
      </c>
      <c r="FZ71" s="701">
        <v>23</v>
      </c>
      <c r="GA71" s="701">
        <v>24</v>
      </c>
      <c r="GB71" s="701">
        <v>25</v>
      </c>
      <c r="GC71" s="701">
        <v>26</v>
      </c>
      <c r="GD71" s="701">
        <v>27</v>
      </c>
      <c r="GE71" s="701">
        <v>28</v>
      </c>
      <c r="GF71" s="701">
        <v>29</v>
      </c>
      <c r="GG71" s="701">
        <v>30</v>
      </c>
      <c r="GH71" s="701">
        <v>31</v>
      </c>
      <c r="GI71" s="724"/>
    </row>
    <row r="72" spans="2:191" s="464" customFormat="1" ht="15.75" x14ac:dyDescent="0.25">
      <c r="B72" s="478" t="str">
        <f>"Version: " &amp; Version</f>
        <v>Version: 09/04/2018</v>
      </c>
      <c r="C72" s="490"/>
      <c r="D72" s="490"/>
      <c r="E72" s="490"/>
      <c r="F72" s="490"/>
      <c r="G72" s="490"/>
      <c r="H72" s="490"/>
      <c r="I72" s="490"/>
      <c r="J72" s="479"/>
      <c r="K72" s="479"/>
      <c r="L72" s="479"/>
      <c r="M72" s="479"/>
      <c r="N72" s="479"/>
      <c r="O72" s="479"/>
      <c r="P72" s="479"/>
      <c r="Q72" s="485"/>
      <c r="W72" s="398"/>
      <c r="X72" s="399"/>
      <c r="Y72" s="400" t="str">
        <f t="shared" ref="Y72:AE72" si="324">VLOOKUP(WEEKDAY(CONCATENATE("3","/",Y71,"/",$AE$6)),$DN$11:$DO$17,2,FALSE)</f>
        <v>Wed</v>
      </c>
      <c r="Z72" s="400" t="str">
        <f t="shared" si="324"/>
        <v>Thur</v>
      </c>
      <c r="AA72" s="400" t="str">
        <f t="shared" si="324"/>
        <v>Fri</v>
      </c>
      <c r="AB72" s="400" t="str">
        <f t="shared" si="324"/>
        <v>Sat</v>
      </c>
      <c r="AC72" s="400" t="str">
        <f t="shared" si="324"/>
        <v>Sun</v>
      </c>
      <c r="AD72" s="400" t="str">
        <f t="shared" si="324"/>
        <v>Mon</v>
      </c>
      <c r="AE72" s="400" t="str">
        <f t="shared" si="324"/>
        <v>Tues</v>
      </c>
      <c r="AF72" s="400" t="str">
        <f>Y72</f>
        <v>Wed</v>
      </c>
      <c r="AG72" s="400" t="str">
        <f t="shared" ref="AG72:BC72" si="325">Z72</f>
        <v>Thur</v>
      </c>
      <c r="AH72" s="400" t="str">
        <f t="shared" si="325"/>
        <v>Fri</v>
      </c>
      <c r="AI72" s="400" t="str">
        <f t="shared" si="325"/>
        <v>Sat</v>
      </c>
      <c r="AJ72" s="400" t="str">
        <f t="shared" si="325"/>
        <v>Sun</v>
      </c>
      <c r="AK72" s="400" t="str">
        <f t="shared" si="325"/>
        <v>Mon</v>
      </c>
      <c r="AL72" s="400" t="str">
        <f t="shared" si="325"/>
        <v>Tues</v>
      </c>
      <c r="AM72" s="400" t="str">
        <f t="shared" si="325"/>
        <v>Wed</v>
      </c>
      <c r="AN72" s="400" t="str">
        <f t="shared" si="325"/>
        <v>Thur</v>
      </c>
      <c r="AO72" s="400" t="str">
        <f t="shared" si="325"/>
        <v>Fri</v>
      </c>
      <c r="AP72" s="400" t="str">
        <f t="shared" si="325"/>
        <v>Sat</v>
      </c>
      <c r="AQ72" s="400" t="str">
        <f t="shared" si="325"/>
        <v>Sun</v>
      </c>
      <c r="AR72" s="400" t="str">
        <f t="shared" si="325"/>
        <v>Mon</v>
      </c>
      <c r="AS72" s="400" t="str">
        <f t="shared" si="325"/>
        <v>Tues</v>
      </c>
      <c r="AT72" s="400" t="str">
        <f t="shared" si="325"/>
        <v>Wed</v>
      </c>
      <c r="AU72" s="400" t="str">
        <f t="shared" si="325"/>
        <v>Thur</v>
      </c>
      <c r="AV72" s="400" t="str">
        <f t="shared" si="325"/>
        <v>Fri</v>
      </c>
      <c r="AW72" s="400" t="str">
        <f t="shared" si="325"/>
        <v>Sat</v>
      </c>
      <c r="AX72" s="400" t="str">
        <f t="shared" si="325"/>
        <v>Sun</v>
      </c>
      <c r="AY72" s="400" t="str">
        <f t="shared" si="325"/>
        <v>Mon</v>
      </c>
      <c r="AZ72" s="400" t="str">
        <f t="shared" si="325"/>
        <v>Tues</v>
      </c>
      <c r="BA72" s="400" t="str">
        <f t="shared" si="325"/>
        <v>Wed</v>
      </c>
      <c r="BB72" s="400" t="str">
        <f t="shared" si="325"/>
        <v>Thur</v>
      </c>
      <c r="BC72" s="400" t="str">
        <f t="shared" si="325"/>
        <v>Fri</v>
      </c>
      <c r="BD72" s="863" t="s">
        <v>221</v>
      </c>
      <c r="BE72" s="864"/>
      <c r="BF72" s="434" t="s">
        <v>244</v>
      </c>
      <c r="BG72" s="434" t="s">
        <v>244</v>
      </c>
      <c r="BH72" s="434" t="s">
        <v>221</v>
      </c>
      <c r="BI72" s="447" t="s">
        <v>221</v>
      </c>
      <c r="BJ72" s="465"/>
      <c r="BK72" s="465"/>
      <c r="BL72" s="465"/>
      <c r="BM72" s="398"/>
      <c r="BN72" s="399"/>
      <c r="BO72" s="400" t="str">
        <f t="shared" ref="BO72:BU72" si="326">Y72</f>
        <v>Wed</v>
      </c>
      <c r="BP72" s="400" t="str">
        <f t="shared" si="326"/>
        <v>Thur</v>
      </c>
      <c r="BQ72" s="400" t="str">
        <f t="shared" si="326"/>
        <v>Fri</v>
      </c>
      <c r="BR72" s="400" t="str">
        <f t="shared" si="326"/>
        <v>Sat</v>
      </c>
      <c r="BS72" s="400" t="str">
        <f t="shared" si="326"/>
        <v>Sun</v>
      </c>
      <c r="BT72" s="400" t="str">
        <f t="shared" si="326"/>
        <v>Mon</v>
      </c>
      <c r="BU72" s="400" t="str">
        <f t="shared" si="326"/>
        <v>Tues</v>
      </c>
      <c r="BV72" s="400" t="str">
        <f>BO72</f>
        <v>Wed</v>
      </c>
      <c r="BW72" s="400" t="str">
        <f t="shared" ref="BW72" si="327">BP72</f>
        <v>Thur</v>
      </c>
      <c r="BX72" s="400" t="str">
        <f t="shared" ref="BX72" si="328">BQ72</f>
        <v>Fri</v>
      </c>
      <c r="BY72" s="400" t="str">
        <f t="shared" ref="BY72" si="329">BR72</f>
        <v>Sat</v>
      </c>
      <c r="BZ72" s="400" t="str">
        <f t="shared" ref="BZ72" si="330">BS72</f>
        <v>Sun</v>
      </c>
      <c r="CA72" s="400" t="str">
        <f t="shared" ref="CA72" si="331">BT72</f>
        <v>Mon</v>
      </c>
      <c r="CB72" s="400" t="str">
        <f t="shared" ref="CB72" si="332">BU72</f>
        <v>Tues</v>
      </c>
      <c r="CC72" s="400" t="str">
        <f t="shared" ref="CC72" si="333">BV72</f>
        <v>Wed</v>
      </c>
      <c r="CD72" s="400" t="str">
        <f t="shared" ref="CD72" si="334">BW72</f>
        <v>Thur</v>
      </c>
      <c r="CE72" s="400" t="str">
        <f t="shared" ref="CE72" si="335">BX72</f>
        <v>Fri</v>
      </c>
      <c r="CF72" s="400" t="str">
        <f t="shared" ref="CF72" si="336">BY72</f>
        <v>Sat</v>
      </c>
      <c r="CG72" s="400" t="str">
        <f t="shared" ref="CG72" si="337">BZ72</f>
        <v>Sun</v>
      </c>
      <c r="CH72" s="400" t="str">
        <f t="shared" ref="CH72" si="338">CA72</f>
        <v>Mon</v>
      </c>
      <c r="CI72" s="400" t="str">
        <f t="shared" ref="CI72" si="339">CB72</f>
        <v>Tues</v>
      </c>
      <c r="CJ72" s="400" t="str">
        <f t="shared" ref="CJ72" si="340">CC72</f>
        <v>Wed</v>
      </c>
      <c r="CK72" s="400" t="str">
        <f t="shared" ref="CK72" si="341">CD72</f>
        <v>Thur</v>
      </c>
      <c r="CL72" s="400" t="str">
        <f t="shared" ref="CL72" si="342">CE72</f>
        <v>Fri</v>
      </c>
      <c r="CM72" s="400" t="str">
        <f t="shared" ref="CM72" si="343">CF72</f>
        <v>Sat</v>
      </c>
      <c r="CN72" s="400" t="str">
        <f t="shared" ref="CN72" si="344">CG72</f>
        <v>Sun</v>
      </c>
      <c r="CO72" s="400" t="str">
        <f t="shared" ref="CO72" si="345">CH72</f>
        <v>Mon</v>
      </c>
      <c r="CP72" s="400" t="str">
        <f t="shared" ref="CP72" si="346">CI72</f>
        <v>Tues</v>
      </c>
      <c r="CQ72" s="400" t="str">
        <f t="shared" ref="CQ72" si="347">CJ72</f>
        <v>Wed</v>
      </c>
      <c r="CR72" s="400" t="str">
        <f t="shared" ref="CR72" si="348">CK72</f>
        <v>Thur</v>
      </c>
      <c r="CS72" s="400" t="str">
        <f t="shared" ref="CS72" si="349">CL72</f>
        <v>Fri</v>
      </c>
      <c r="CT72" s="863" t="s">
        <v>221</v>
      </c>
      <c r="CU72" s="864"/>
      <c r="CV72" s="434" t="s">
        <v>244</v>
      </c>
      <c r="CW72" s="434" t="s">
        <v>244</v>
      </c>
      <c r="CX72" s="434" t="s">
        <v>221</v>
      </c>
      <c r="CY72" s="447" t="s">
        <v>221</v>
      </c>
      <c r="CZ72" s="465"/>
      <c r="DA72" s="465"/>
      <c r="DB72" s="465"/>
      <c r="DC72" s="465"/>
      <c r="DD72" s="465"/>
      <c r="DE72" s="465"/>
      <c r="DF72" s="465"/>
      <c r="DS72" s="698"/>
      <c r="DT72" s="700"/>
      <c r="DU72" s="701" t="str">
        <f t="shared" ref="DU72:EA72" si="350">Y72</f>
        <v>Wed</v>
      </c>
      <c r="DV72" s="701" t="str">
        <f t="shared" si="350"/>
        <v>Thur</v>
      </c>
      <c r="DW72" s="701" t="str">
        <f t="shared" si="350"/>
        <v>Fri</v>
      </c>
      <c r="DX72" s="701" t="str">
        <f t="shared" si="350"/>
        <v>Sat</v>
      </c>
      <c r="DY72" s="701" t="str">
        <f t="shared" si="350"/>
        <v>Sun</v>
      </c>
      <c r="DZ72" s="701" t="str">
        <f t="shared" si="350"/>
        <v>Mon</v>
      </c>
      <c r="EA72" s="701" t="str">
        <f t="shared" si="350"/>
        <v>Tues</v>
      </c>
      <c r="EB72" s="701" t="str">
        <f>DU72</f>
        <v>Wed</v>
      </c>
      <c r="EC72" s="701" t="str">
        <f t="shared" ref="EC72" si="351">DV72</f>
        <v>Thur</v>
      </c>
      <c r="ED72" s="701" t="str">
        <f t="shared" ref="ED72" si="352">DW72</f>
        <v>Fri</v>
      </c>
      <c r="EE72" s="701" t="str">
        <f t="shared" ref="EE72" si="353">DX72</f>
        <v>Sat</v>
      </c>
      <c r="EF72" s="701" t="str">
        <f t="shared" ref="EF72" si="354">DY72</f>
        <v>Sun</v>
      </c>
      <c r="EG72" s="701" t="str">
        <f t="shared" ref="EG72" si="355">DZ72</f>
        <v>Mon</v>
      </c>
      <c r="EH72" s="701" t="str">
        <f t="shared" ref="EH72" si="356">EA72</f>
        <v>Tues</v>
      </c>
      <c r="EI72" s="701" t="str">
        <f t="shared" ref="EI72" si="357">EB72</f>
        <v>Wed</v>
      </c>
      <c r="EJ72" s="701" t="str">
        <f t="shared" ref="EJ72" si="358">EC72</f>
        <v>Thur</v>
      </c>
      <c r="EK72" s="701" t="str">
        <f t="shared" ref="EK72" si="359">ED72</f>
        <v>Fri</v>
      </c>
      <c r="EL72" s="701" t="str">
        <f t="shared" ref="EL72" si="360">EE72</f>
        <v>Sat</v>
      </c>
      <c r="EM72" s="701" t="str">
        <f t="shared" ref="EM72" si="361">EF72</f>
        <v>Sun</v>
      </c>
      <c r="EN72" s="701" t="str">
        <f t="shared" ref="EN72" si="362">EG72</f>
        <v>Mon</v>
      </c>
      <c r="EO72" s="701" t="str">
        <f t="shared" ref="EO72" si="363">EH72</f>
        <v>Tues</v>
      </c>
      <c r="EP72" s="701" t="str">
        <f t="shared" ref="EP72" si="364">EI72</f>
        <v>Wed</v>
      </c>
      <c r="EQ72" s="701" t="str">
        <f t="shared" ref="EQ72" si="365">EJ72</f>
        <v>Thur</v>
      </c>
      <c r="ER72" s="701" t="str">
        <f t="shared" ref="ER72" si="366">EK72</f>
        <v>Fri</v>
      </c>
      <c r="ES72" s="701" t="str">
        <f t="shared" ref="ES72" si="367">EL72</f>
        <v>Sat</v>
      </c>
      <c r="ET72" s="701" t="str">
        <f t="shared" ref="ET72" si="368">EM72</f>
        <v>Sun</v>
      </c>
      <c r="EU72" s="701" t="str">
        <f t="shared" ref="EU72" si="369">EN72</f>
        <v>Mon</v>
      </c>
      <c r="EV72" s="701" t="str">
        <f t="shared" ref="EV72" si="370">EO72</f>
        <v>Tues</v>
      </c>
      <c r="EW72" s="701" t="str">
        <f t="shared" ref="EW72" si="371">EP72</f>
        <v>Wed</v>
      </c>
      <c r="EX72" s="701" t="str">
        <f t="shared" ref="EX72" si="372">EQ72</f>
        <v>Thur</v>
      </c>
      <c r="EY72" s="701" t="str">
        <f t="shared" ref="EY72" si="373">ER72</f>
        <v>Fri</v>
      </c>
      <c r="EZ72" s="724"/>
      <c r="FB72" s="698"/>
      <c r="FC72" s="700"/>
      <c r="FD72" s="701" t="str">
        <f t="shared" ref="FD72:FJ72" si="374">BO72</f>
        <v>Wed</v>
      </c>
      <c r="FE72" s="701" t="str">
        <f t="shared" si="374"/>
        <v>Thur</v>
      </c>
      <c r="FF72" s="701" t="str">
        <f t="shared" si="374"/>
        <v>Fri</v>
      </c>
      <c r="FG72" s="701" t="str">
        <f t="shared" si="374"/>
        <v>Sat</v>
      </c>
      <c r="FH72" s="701" t="str">
        <f t="shared" si="374"/>
        <v>Sun</v>
      </c>
      <c r="FI72" s="701" t="str">
        <f t="shared" si="374"/>
        <v>Mon</v>
      </c>
      <c r="FJ72" s="701" t="str">
        <f t="shared" si="374"/>
        <v>Tues</v>
      </c>
      <c r="FK72" s="701" t="str">
        <f>FD72</f>
        <v>Wed</v>
      </c>
      <c r="FL72" s="701" t="str">
        <f t="shared" ref="FL72" si="375">FE72</f>
        <v>Thur</v>
      </c>
      <c r="FM72" s="701" t="str">
        <f t="shared" ref="FM72" si="376">FF72</f>
        <v>Fri</v>
      </c>
      <c r="FN72" s="701" t="str">
        <f t="shared" ref="FN72" si="377">FG72</f>
        <v>Sat</v>
      </c>
      <c r="FO72" s="701" t="str">
        <f t="shared" ref="FO72" si="378">FH72</f>
        <v>Sun</v>
      </c>
      <c r="FP72" s="701" t="str">
        <f t="shared" ref="FP72" si="379">FI72</f>
        <v>Mon</v>
      </c>
      <c r="FQ72" s="701" t="str">
        <f t="shared" ref="FQ72" si="380">FJ72</f>
        <v>Tues</v>
      </c>
      <c r="FR72" s="701" t="str">
        <f t="shared" ref="FR72" si="381">FK72</f>
        <v>Wed</v>
      </c>
      <c r="FS72" s="701" t="str">
        <f t="shared" ref="FS72" si="382">FL72</f>
        <v>Thur</v>
      </c>
      <c r="FT72" s="701" t="str">
        <f t="shared" ref="FT72" si="383">FM72</f>
        <v>Fri</v>
      </c>
      <c r="FU72" s="701" t="str">
        <f t="shared" ref="FU72" si="384">FN72</f>
        <v>Sat</v>
      </c>
      <c r="FV72" s="701" t="str">
        <f t="shared" ref="FV72" si="385">FO72</f>
        <v>Sun</v>
      </c>
      <c r="FW72" s="701" t="str">
        <f t="shared" ref="FW72" si="386">FP72</f>
        <v>Mon</v>
      </c>
      <c r="FX72" s="701" t="str">
        <f t="shared" ref="FX72" si="387">FQ72</f>
        <v>Tues</v>
      </c>
      <c r="FY72" s="701" t="str">
        <f t="shared" ref="FY72" si="388">FR72</f>
        <v>Wed</v>
      </c>
      <c r="FZ72" s="701" t="str">
        <f t="shared" ref="FZ72" si="389">FS72</f>
        <v>Thur</v>
      </c>
      <c r="GA72" s="701" t="str">
        <f t="shared" ref="GA72" si="390">FT72</f>
        <v>Fri</v>
      </c>
      <c r="GB72" s="701" t="str">
        <f t="shared" ref="GB72" si="391">FU72</f>
        <v>Sat</v>
      </c>
      <c r="GC72" s="701" t="str">
        <f t="shared" ref="GC72" si="392">FV72</f>
        <v>Sun</v>
      </c>
      <c r="GD72" s="701" t="str">
        <f t="shared" ref="GD72" si="393">FW72</f>
        <v>Mon</v>
      </c>
      <c r="GE72" s="701" t="str">
        <f t="shared" ref="GE72" si="394">FX72</f>
        <v>Tues</v>
      </c>
      <c r="GF72" s="701" t="str">
        <f t="shared" ref="GF72" si="395">FY72</f>
        <v>Wed</v>
      </c>
      <c r="GG72" s="701" t="str">
        <f t="shared" ref="GG72" si="396">FZ72</f>
        <v>Thur</v>
      </c>
      <c r="GH72" s="701" t="str">
        <f t="shared" ref="GH72" si="397">GA72</f>
        <v>Fri</v>
      </c>
      <c r="GI72" s="724"/>
    </row>
    <row r="73" spans="2:191" s="464" customFormat="1" ht="15.75" x14ac:dyDescent="0.25">
      <c r="B73" s="758" t="s">
        <v>69</v>
      </c>
      <c r="C73" s="759"/>
      <c r="D73" s="759"/>
      <c r="E73" s="759"/>
      <c r="F73" s="759"/>
      <c r="G73" s="759"/>
      <c r="H73" s="759"/>
      <c r="I73" s="759"/>
      <c r="J73" s="759"/>
      <c r="K73" s="759"/>
      <c r="L73" s="759"/>
      <c r="M73" s="759"/>
      <c r="N73" s="759"/>
      <c r="O73" s="759"/>
      <c r="P73" s="759"/>
      <c r="Q73" s="760"/>
      <c r="W73" s="398"/>
      <c r="X73" s="401">
        <v>1</v>
      </c>
      <c r="Y73" s="475"/>
      <c r="Z73" s="475"/>
      <c r="AA73" s="475"/>
      <c r="AB73" s="475"/>
      <c r="AC73" s="475"/>
      <c r="AD73" s="475"/>
      <c r="AE73" s="475"/>
      <c r="AF73" s="475"/>
      <c r="AG73" s="475"/>
      <c r="AH73" s="475"/>
      <c r="AI73" s="475"/>
      <c r="AJ73" s="475"/>
      <c r="AK73" s="475"/>
      <c r="AL73" s="475"/>
      <c r="AM73" s="475"/>
      <c r="AN73" s="475"/>
      <c r="AO73" s="475"/>
      <c r="AP73" s="475"/>
      <c r="AQ73" s="475"/>
      <c r="AR73" s="475"/>
      <c r="AS73" s="475"/>
      <c r="AT73" s="475"/>
      <c r="AU73" s="475"/>
      <c r="AV73" s="475"/>
      <c r="AW73" s="475"/>
      <c r="AX73" s="475"/>
      <c r="AY73" s="475"/>
      <c r="AZ73" s="475"/>
      <c r="BA73" s="475"/>
      <c r="BB73" s="475"/>
      <c r="BC73" s="475"/>
      <c r="BD73" s="857">
        <f>SUM(Y73:BC73)/COUNT(Y$71:BC$71)</f>
        <v>0</v>
      </c>
      <c r="BE73" s="858">
        <f t="shared" ref="BE73:BE96" si="398">SUM(Z73:BB73)/COUNT(Z$40:BB$40)</f>
        <v>0</v>
      </c>
      <c r="BF73" s="435">
        <f t="shared" ref="BF73:BF79" si="399">SUM($Y73:$BC73)</f>
        <v>0</v>
      </c>
      <c r="BG73" s="435">
        <v>0</v>
      </c>
      <c r="BH73" s="438">
        <f>IFERROR(SUM(Y73:BC73)/COUNT(Y73:BC73),0)</f>
        <v>0</v>
      </c>
      <c r="BI73" s="448">
        <v>0</v>
      </c>
      <c r="BJ73" s="465"/>
      <c r="BK73" s="465"/>
      <c r="BL73" s="465"/>
      <c r="BM73" s="398"/>
      <c r="BN73" s="401">
        <v>1</v>
      </c>
      <c r="BO73" s="475"/>
      <c r="BP73" s="475"/>
      <c r="BQ73" s="475"/>
      <c r="BR73" s="475"/>
      <c r="BS73" s="475"/>
      <c r="BT73" s="475"/>
      <c r="BU73" s="475"/>
      <c r="BV73" s="475"/>
      <c r="BW73" s="475"/>
      <c r="BX73" s="475"/>
      <c r="BY73" s="475"/>
      <c r="BZ73" s="475"/>
      <c r="CA73" s="475"/>
      <c r="CB73" s="475"/>
      <c r="CC73" s="475"/>
      <c r="CD73" s="475"/>
      <c r="CE73" s="475"/>
      <c r="CF73" s="475"/>
      <c r="CG73" s="475"/>
      <c r="CH73" s="475"/>
      <c r="CI73" s="475"/>
      <c r="CJ73" s="475"/>
      <c r="CK73" s="475"/>
      <c r="CL73" s="475"/>
      <c r="CM73" s="475"/>
      <c r="CN73" s="475"/>
      <c r="CO73" s="475"/>
      <c r="CP73" s="475"/>
      <c r="CQ73" s="475"/>
      <c r="CR73" s="475"/>
      <c r="CS73" s="475"/>
      <c r="CT73" s="857">
        <f>SUM(BO73:CS73)/COUNT(BO$71:CS$71)</f>
        <v>0</v>
      </c>
      <c r="CU73" s="858">
        <f t="shared" ref="CU73" si="400">SUM(BP73:CR73)/COUNT(BP$40:CR$40)</f>
        <v>0</v>
      </c>
      <c r="CV73" s="435">
        <f t="shared" ref="CV73:CV79" si="401">SUM($Y73:$BC73)</f>
        <v>0</v>
      </c>
      <c r="CW73" s="435">
        <v>0</v>
      </c>
      <c r="CX73" s="438">
        <f>SUMIF(BO73:CS73,"&lt;0",BO73:CS73)</f>
        <v>0</v>
      </c>
      <c r="CY73" s="448">
        <f>SUMIF(BO73:CS73,"&gt;0",BO73:CS73)</f>
        <v>0</v>
      </c>
      <c r="CZ73" s="465"/>
      <c r="DA73" s="465"/>
      <c r="DB73" s="465"/>
      <c r="DC73" s="465"/>
      <c r="DD73" s="465"/>
      <c r="DE73" s="465"/>
      <c r="DF73" s="465"/>
      <c r="DS73" s="698"/>
      <c r="DT73" s="702">
        <v>1</v>
      </c>
      <c r="DU73" s="703">
        <f>Y73+BO73</f>
        <v>0</v>
      </c>
      <c r="DV73" s="703">
        <f t="shared" ref="DV73:DV96" si="402">Z73+BP73</f>
        <v>0</v>
      </c>
      <c r="DW73" s="703">
        <f t="shared" ref="DW73:DW96" si="403">AA73+BQ73</f>
        <v>0</v>
      </c>
      <c r="DX73" s="703">
        <f t="shared" ref="DX73:DX96" si="404">AB73+BR73</f>
        <v>0</v>
      </c>
      <c r="DY73" s="703">
        <f t="shared" ref="DY73:DY96" si="405">AC73+BS73</f>
        <v>0</v>
      </c>
      <c r="DZ73" s="703">
        <f t="shared" ref="DZ73:DZ96" si="406">AD73+BT73</f>
        <v>0</v>
      </c>
      <c r="EA73" s="703">
        <f t="shared" ref="EA73:EA96" si="407">AE73+BU73</f>
        <v>0</v>
      </c>
      <c r="EB73" s="703">
        <f t="shared" ref="EB73:EB96" si="408">AF73+BV73</f>
        <v>0</v>
      </c>
      <c r="EC73" s="703">
        <f t="shared" ref="EC73:EC96" si="409">AG73+BW73</f>
        <v>0</v>
      </c>
      <c r="ED73" s="703">
        <f t="shared" ref="ED73:ED96" si="410">AH73+BX73</f>
        <v>0</v>
      </c>
      <c r="EE73" s="703">
        <f t="shared" ref="EE73:EE96" si="411">AI73+BY73</f>
        <v>0</v>
      </c>
      <c r="EF73" s="703">
        <f t="shared" ref="EF73:EF96" si="412">AJ73+BZ73</f>
        <v>0</v>
      </c>
      <c r="EG73" s="703">
        <f t="shared" ref="EG73:EG96" si="413">AK73+CA73</f>
        <v>0</v>
      </c>
      <c r="EH73" s="703">
        <f t="shared" ref="EH73:EH96" si="414">AL73+CB73</f>
        <v>0</v>
      </c>
      <c r="EI73" s="703">
        <f t="shared" ref="EI73:EI96" si="415">AM73+CC73</f>
        <v>0</v>
      </c>
      <c r="EJ73" s="703">
        <f t="shared" ref="EJ73:EJ96" si="416">AN73+CD73</f>
        <v>0</v>
      </c>
      <c r="EK73" s="703">
        <f t="shared" ref="EK73:EK96" si="417">AO73+CE73</f>
        <v>0</v>
      </c>
      <c r="EL73" s="703">
        <f t="shared" ref="EL73:EL96" si="418">AP73+CF73</f>
        <v>0</v>
      </c>
      <c r="EM73" s="703">
        <f t="shared" ref="EM73:EM96" si="419">AQ73+CG73</f>
        <v>0</v>
      </c>
      <c r="EN73" s="703">
        <f t="shared" ref="EN73:EN96" si="420">AR73+CH73</f>
        <v>0</v>
      </c>
      <c r="EO73" s="703">
        <f t="shared" ref="EO73:EO96" si="421">AS73+CI73</f>
        <v>0</v>
      </c>
      <c r="EP73" s="703">
        <f t="shared" ref="EP73:EP96" si="422">AT73+CJ73</f>
        <v>0</v>
      </c>
      <c r="EQ73" s="703">
        <f t="shared" ref="EQ73:EQ96" si="423">AU73+CK73</f>
        <v>0</v>
      </c>
      <c r="ER73" s="703">
        <f t="shared" ref="ER73:ER96" si="424">AV73+CL73</f>
        <v>0</v>
      </c>
      <c r="ES73" s="703">
        <f t="shared" ref="ES73:ES96" si="425">AW73+CM73</f>
        <v>0</v>
      </c>
      <c r="ET73" s="703">
        <f t="shared" ref="ET73:ET96" si="426">AX73+CN73</f>
        <v>0</v>
      </c>
      <c r="EU73" s="703">
        <f t="shared" ref="EU73:EU96" si="427">AY73+CO73</f>
        <v>0</v>
      </c>
      <c r="EV73" s="703">
        <f t="shared" ref="EV73:EV96" si="428">AZ73+CP73</f>
        <v>0</v>
      </c>
      <c r="EW73" s="703">
        <f t="shared" ref="EW73:EW96" si="429">BA73+CQ73</f>
        <v>0</v>
      </c>
      <c r="EX73" s="703">
        <f t="shared" ref="EX73:EX96" si="430">BB73+CR73</f>
        <v>0</v>
      </c>
      <c r="EY73" s="703">
        <f t="shared" ref="EY73:EY96" si="431">BC73+CS73</f>
        <v>0</v>
      </c>
      <c r="EZ73" s="724"/>
      <c r="FB73" s="698"/>
      <c r="FC73" s="702">
        <v>1</v>
      </c>
      <c r="FD73" s="703" t="e">
        <f>GF65+IF(BO73&lt;0,BO73,BO73/(StorEff/100))</f>
        <v>#DIV/0!</v>
      </c>
      <c r="FE73" s="703" t="e">
        <f t="shared" ref="FE73:GH73" si="432">FD96+IF(BP73&lt;0,BP73,BP73/(StorEff/100))</f>
        <v>#DIV/0!</v>
      </c>
      <c r="FF73" s="703" t="e">
        <f t="shared" si="432"/>
        <v>#DIV/0!</v>
      </c>
      <c r="FG73" s="703" t="e">
        <f t="shared" si="432"/>
        <v>#DIV/0!</v>
      </c>
      <c r="FH73" s="703" t="e">
        <f t="shared" si="432"/>
        <v>#DIV/0!</v>
      </c>
      <c r="FI73" s="703" t="e">
        <f t="shared" si="432"/>
        <v>#DIV/0!</v>
      </c>
      <c r="FJ73" s="703" t="e">
        <f t="shared" si="432"/>
        <v>#DIV/0!</v>
      </c>
      <c r="FK73" s="703" t="e">
        <f t="shared" si="432"/>
        <v>#DIV/0!</v>
      </c>
      <c r="FL73" s="703" t="e">
        <f t="shared" si="432"/>
        <v>#DIV/0!</v>
      </c>
      <c r="FM73" s="703" t="e">
        <f t="shared" si="432"/>
        <v>#DIV/0!</v>
      </c>
      <c r="FN73" s="703" t="e">
        <f t="shared" si="432"/>
        <v>#DIV/0!</v>
      </c>
      <c r="FO73" s="703" t="e">
        <f t="shared" si="432"/>
        <v>#DIV/0!</v>
      </c>
      <c r="FP73" s="703" t="e">
        <f t="shared" si="432"/>
        <v>#DIV/0!</v>
      </c>
      <c r="FQ73" s="703" t="e">
        <f t="shared" si="432"/>
        <v>#DIV/0!</v>
      </c>
      <c r="FR73" s="703" t="e">
        <f t="shared" si="432"/>
        <v>#DIV/0!</v>
      </c>
      <c r="FS73" s="703" t="e">
        <f t="shared" si="432"/>
        <v>#DIV/0!</v>
      </c>
      <c r="FT73" s="703" t="e">
        <f t="shared" si="432"/>
        <v>#DIV/0!</v>
      </c>
      <c r="FU73" s="703" t="e">
        <f t="shared" si="432"/>
        <v>#DIV/0!</v>
      </c>
      <c r="FV73" s="703" t="e">
        <f t="shared" si="432"/>
        <v>#DIV/0!</v>
      </c>
      <c r="FW73" s="703" t="e">
        <f t="shared" si="432"/>
        <v>#DIV/0!</v>
      </c>
      <c r="FX73" s="703" t="e">
        <f t="shared" si="432"/>
        <v>#DIV/0!</v>
      </c>
      <c r="FY73" s="703" t="e">
        <f t="shared" si="432"/>
        <v>#DIV/0!</v>
      </c>
      <c r="FZ73" s="703" t="e">
        <f t="shared" si="432"/>
        <v>#DIV/0!</v>
      </c>
      <c r="GA73" s="703" t="e">
        <f t="shared" si="432"/>
        <v>#DIV/0!</v>
      </c>
      <c r="GB73" s="703" t="e">
        <f t="shared" si="432"/>
        <v>#DIV/0!</v>
      </c>
      <c r="GC73" s="703" t="e">
        <f t="shared" si="432"/>
        <v>#DIV/0!</v>
      </c>
      <c r="GD73" s="703" t="e">
        <f t="shared" si="432"/>
        <v>#DIV/0!</v>
      </c>
      <c r="GE73" s="703" t="e">
        <f t="shared" si="432"/>
        <v>#DIV/0!</v>
      </c>
      <c r="GF73" s="703" t="e">
        <f t="shared" si="432"/>
        <v>#DIV/0!</v>
      </c>
      <c r="GG73" s="703" t="e">
        <f t="shared" si="432"/>
        <v>#DIV/0!</v>
      </c>
      <c r="GH73" s="703" t="e">
        <f t="shared" si="432"/>
        <v>#DIV/0!</v>
      </c>
      <c r="GI73" s="724"/>
    </row>
    <row r="74" spans="2:191" s="464" customFormat="1" ht="15.75" x14ac:dyDescent="0.25">
      <c r="B74" s="758" t="str">
        <f>"Operational Information - Delivery Schedule of " &amp; ResType &amp; " with Energy Storage"</f>
        <v>Operational Information - Delivery Schedule of  with Energy Storage</v>
      </c>
      <c r="C74" s="759"/>
      <c r="D74" s="759"/>
      <c r="E74" s="759"/>
      <c r="F74" s="759"/>
      <c r="G74" s="759"/>
      <c r="H74" s="759"/>
      <c r="I74" s="759"/>
      <c r="J74" s="759"/>
      <c r="K74" s="759"/>
      <c r="L74" s="759"/>
      <c r="M74" s="759"/>
      <c r="N74" s="759"/>
      <c r="O74" s="759"/>
      <c r="P74" s="759"/>
      <c r="Q74" s="760"/>
      <c r="W74" s="398"/>
      <c r="X74" s="401">
        <v>2</v>
      </c>
      <c r="Y74" s="475"/>
      <c r="Z74" s="475"/>
      <c r="AA74" s="475"/>
      <c r="AB74" s="475"/>
      <c r="AC74" s="475"/>
      <c r="AD74" s="475"/>
      <c r="AE74" s="475"/>
      <c r="AF74" s="475"/>
      <c r="AG74" s="475"/>
      <c r="AH74" s="475"/>
      <c r="AI74" s="475"/>
      <c r="AJ74" s="475"/>
      <c r="AK74" s="475"/>
      <c r="AL74" s="475"/>
      <c r="AM74" s="475"/>
      <c r="AN74" s="475"/>
      <c r="AO74" s="475"/>
      <c r="AP74" s="475"/>
      <c r="AQ74" s="475"/>
      <c r="AR74" s="475"/>
      <c r="AS74" s="475"/>
      <c r="AT74" s="475"/>
      <c r="AU74" s="475"/>
      <c r="AV74" s="475"/>
      <c r="AW74" s="475"/>
      <c r="AX74" s="475"/>
      <c r="AY74" s="475"/>
      <c r="AZ74" s="475"/>
      <c r="BA74" s="475"/>
      <c r="BB74" s="475"/>
      <c r="BC74" s="475"/>
      <c r="BD74" s="857">
        <f t="shared" ref="BD74:BD96" si="433">SUM(Y74:BC74)/COUNT(Y$71:BC$71)</f>
        <v>0</v>
      </c>
      <c r="BE74" s="858">
        <f t="shared" si="398"/>
        <v>0</v>
      </c>
      <c r="BF74" s="436">
        <f t="shared" si="399"/>
        <v>0</v>
      </c>
      <c r="BG74" s="436">
        <v>0</v>
      </c>
      <c r="BH74" s="439">
        <f t="shared" ref="BH74:BH79" si="434">IFERROR(SUM(Y74:BC74)/COUNT(Y74:BC74),0)</f>
        <v>0</v>
      </c>
      <c r="BI74" s="449">
        <v>0</v>
      </c>
      <c r="BJ74" s="465"/>
      <c r="BK74" s="465"/>
      <c r="BL74" s="465"/>
      <c r="BM74" s="398"/>
      <c r="BN74" s="401">
        <v>2</v>
      </c>
      <c r="BO74" s="475"/>
      <c r="BP74" s="475"/>
      <c r="BQ74" s="475"/>
      <c r="BR74" s="475"/>
      <c r="BS74" s="475"/>
      <c r="BT74" s="475"/>
      <c r="BU74" s="475"/>
      <c r="BV74" s="475"/>
      <c r="BW74" s="475"/>
      <c r="BX74" s="475"/>
      <c r="BY74" s="475"/>
      <c r="BZ74" s="475"/>
      <c r="CA74" s="475"/>
      <c r="CB74" s="475"/>
      <c r="CC74" s="475"/>
      <c r="CD74" s="475"/>
      <c r="CE74" s="475"/>
      <c r="CF74" s="475"/>
      <c r="CG74" s="475"/>
      <c r="CH74" s="475"/>
      <c r="CI74" s="475"/>
      <c r="CJ74" s="475"/>
      <c r="CK74" s="475"/>
      <c r="CL74" s="475"/>
      <c r="CM74" s="475"/>
      <c r="CN74" s="475"/>
      <c r="CO74" s="475"/>
      <c r="CP74" s="475"/>
      <c r="CQ74" s="475"/>
      <c r="CR74" s="475"/>
      <c r="CS74" s="475"/>
      <c r="CT74" s="857">
        <f t="shared" ref="CT74:CT96" si="435">SUM(BO74:CS74)/COUNT(BO$71:CS$71)</f>
        <v>0</v>
      </c>
      <c r="CU74" s="858">
        <f t="shared" ref="CU74:CU96" si="436">SUM(BP74:CR74)/COUNT(BP$40:CR$40)</f>
        <v>0</v>
      </c>
      <c r="CV74" s="436">
        <f t="shared" si="401"/>
        <v>0</v>
      </c>
      <c r="CW74" s="436">
        <v>0</v>
      </c>
      <c r="CX74" s="439">
        <f t="shared" ref="CX74:CX96" si="437">SUMIF(BO74:CS74,"&lt;0",BO74:CS74)</f>
        <v>0</v>
      </c>
      <c r="CY74" s="449">
        <f t="shared" ref="CY74:CY96" si="438">SUMIF(BO74:CS74,"&gt;0",BO74:CS74)</f>
        <v>0</v>
      </c>
      <c r="CZ74" s="465"/>
      <c r="DA74" s="465"/>
      <c r="DB74" s="465"/>
      <c r="DC74" s="465"/>
      <c r="DD74" s="465"/>
      <c r="DE74" s="465"/>
      <c r="DF74" s="465"/>
      <c r="DS74" s="698"/>
      <c r="DT74" s="702">
        <v>2</v>
      </c>
      <c r="DU74" s="703">
        <f t="shared" ref="DU74:DU96" si="439">Y74+BO74</f>
        <v>0</v>
      </c>
      <c r="DV74" s="703">
        <f t="shared" si="402"/>
        <v>0</v>
      </c>
      <c r="DW74" s="703">
        <f t="shared" si="403"/>
        <v>0</v>
      </c>
      <c r="DX74" s="703">
        <f t="shared" si="404"/>
        <v>0</v>
      </c>
      <c r="DY74" s="703">
        <f t="shared" si="405"/>
        <v>0</v>
      </c>
      <c r="DZ74" s="703">
        <f t="shared" si="406"/>
        <v>0</v>
      </c>
      <c r="EA74" s="703">
        <f t="shared" si="407"/>
        <v>0</v>
      </c>
      <c r="EB74" s="703">
        <f t="shared" si="408"/>
        <v>0</v>
      </c>
      <c r="EC74" s="703">
        <f t="shared" si="409"/>
        <v>0</v>
      </c>
      <c r="ED74" s="703">
        <f t="shared" si="410"/>
        <v>0</v>
      </c>
      <c r="EE74" s="703">
        <f t="shared" si="411"/>
        <v>0</v>
      </c>
      <c r="EF74" s="703">
        <f t="shared" si="412"/>
        <v>0</v>
      </c>
      <c r="EG74" s="703">
        <f t="shared" si="413"/>
        <v>0</v>
      </c>
      <c r="EH74" s="703">
        <f t="shared" si="414"/>
        <v>0</v>
      </c>
      <c r="EI74" s="703">
        <f t="shared" si="415"/>
        <v>0</v>
      </c>
      <c r="EJ74" s="703">
        <f t="shared" si="416"/>
        <v>0</v>
      </c>
      <c r="EK74" s="703">
        <f t="shared" si="417"/>
        <v>0</v>
      </c>
      <c r="EL74" s="703">
        <f t="shared" si="418"/>
        <v>0</v>
      </c>
      <c r="EM74" s="703">
        <f t="shared" si="419"/>
        <v>0</v>
      </c>
      <c r="EN74" s="703">
        <f t="shared" si="420"/>
        <v>0</v>
      </c>
      <c r="EO74" s="703">
        <f t="shared" si="421"/>
        <v>0</v>
      </c>
      <c r="EP74" s="703">
        <f t="shared" si="422"/>
        <v>0</v>
      </c>
      <c r="EQ74" s="703">
        <f t="shared" si="423"/>
        <v>0</v>
      </c>
      <c r="ER74" s="703">
        <f t="shared" si="424"/>
        <v>0</v>
      </c>
      <c r="ES74" s="703">
        <f t="shared" si="425"/>
        <v>0</v>
      </c>
      <c r="ET74" s="703">
        <f t="shared" si="426"/>
        <v>0</v>
      </c>
      <c r="EU74" s="703">
        <f t="shared" si="427"/>
        <v>0</v>
      </c>
      <c r="EV74" s="703">
        <f t="shared" si="428"/>
        <v>0</v>
      </c>
      <c r="EW74" s="703">
        <f t="shared" si="429"/>
        <v>0</v>
      </c>
      <c r="EX74" s="703">
        <f t="shared" si="430"/>
        <v>0</v>
      </c>
      <c r="EY74" s="703">
        <f t="shared" si="431"/>
        <v>0</v>
      </c>
      <c r="EZ74" s="724"/>
      <c r="FB74" s="698"/>
      <c r="FC74" s="702">
        <v>2</v>
      </c>
      <c r="FD74" s="703" t="e">
        <f t="shared" ref="FD74:FD96" si="440">FD73+IF(BO74&lt;0,BO74,BO74/(StorEff/100))</f>
        <v>#DIV/0!</v>
      </c>
      <c r="FE74" s="703" t="e">
        <f t="shared" ref="FE74:FE96" si="441">FE73+IF(BP74&lt;0,BP74,BP74/(StorEff/100))</f>
        <v>#DIV/0!</v>
      </c>
      <c r="FF74" s="703" t="e">
        <f t="shared" ref="FF74:FF96" si="442">FF73+IF(BQ74&lt;0,BQ74,BQ74/(StorEff/100))</f>
        <v>#DIV/0!</v>
      </c>
      <c r="FG74" s="703" t="e">
        <f t="shared" ref="FG74:FG96" si="443">FG73+IF(BR74&lt;0,BR74,BR74/(StorEff/100))</f>
        <v>#DIV/0!</v>
      </c>
      <c r="FH74" s="703" t="e">
        <f t="shared" ref="FH74:FH96" si="444">FH73+IF(BS74&lt;0,BS74,BS74/(StorEff/100))</f>
        <v>#DIV/0!</v>
      </c>
      <c r="FI74" s="703" t="e">
        <f t="shared" ref="FI74:FI96" si="445">FI73+IF(BT74&lt;0,BT74,BT74/(StorEff/100))</f>
        <v>#DIV/0!</v>
      </c>
      <c r="FJ74" s="703" t="e">
        <f t="shared" ref="FJ74:FJ96" si="446">FJ73+IF(BU74&lt;0,BU74,BU74/(StorEff/100))</f>
        <v>#DIV/0!</v>
      </c>
      <c r="FK74" s="703" t="e">
        <f t="shared" ref="FK74:FK96" si="447">FK73+IF(BV74&lt;0,BV74,BV74/(StorEff/100))</f>
        <v>#DIV/0!</v>
      </c>
      <c r="FL74" s="703" t="e">
        <f t="shared" ref="FL74:FL96" si="448">FL73+IF(BW74&lt;0,BW74,BW74/(StorEff/100))</f>
        <v>#DIV/0!</v>
      </c>
      <c r="FM74" s="703" t="e">
        <f t="shared" ref="FM74:FM96" si="449">FM73+IF(BX74&lt;0,BX74,BX74/(StorEff/100))</f>
        <v>#DIV/0!</v>
      </c>
      <c r="FN74" s="703" t="e">
        <f t="shared" ref="FN74:FN96" si="450">FN73+IF(BY74&lt;0,BY74,BY74/(StorEff/100))</f>
        <v>#DIV/0!</v>
      </c>
      <c r="FO74" s="703" t="e">
        <f t="shared" ref="FO74:FO96" si="451">FO73+IF(BZ74&lt;0,BZ74,BZ74/(StorEff/100))</f>
        <v>#DIV/0!</v>
      </c>
      <c r="FP74" s="703" t="e">
        <f t="shared" ref="FP74:FP96" si="452">FP73+IF(CA74&lt;0,CA74,CA74/(StorEff/100))</f>
        <v>#DIV/0!</v>
      </c>
      <c r="FQ74" s="703" t="e">
        <f t="shared" ref="FQ74:FQ96" si="453">FQ73+IF(CB74&lt;0,CB74,CB74/(StorEff/100))</f>
        <v>#DIV/0!</v>
      </c>
      <c r="FR74" s="703" t="e">
        <f t="shared" ref="FR74:FR96" si="454">FR73+IF(CC74&lt;0,CC74,CC74/(StorEff/100))</f>
        <v>#DIV/0!</v>
      </c>
      <c r="FS74" s="703" t="e">
        <f t="shared" ref="FS74:FS96" si="455">FS73+IF(CD74&lt;0,CD74,CD74/(StorEff/100))</f>
        <v>#DIV/0!</v>
      </c>
      <c r="FT74" s="703" t="e">
        <f t="shared" ref="FT74:FT96" si="456">FT73+IF(CE74&lt;0,CE74,CE74/(StorEff/100))</f>
        <v>#DIV/0!</v>
      </c>
      <c r="FU74" s="703" t="e">
        <f t="shared" ref="FU74:FU96" si="457">FU73+IF(CF74&lt;0,CF74,CF74/(StorEff/100))</f>
        <v>#DIV/0!</v>
      </c>
      <c r="FV74" s="703" t="e">
        <f t="shared" ref="FV74:FV96" si="458">FV73+IF(CG74&lt;0,CG74,CG74/(StorEff/100))</f>
        <v>#DIV/0!</v>
      </c>
      <c r="FW74" s="703" t="e">
        <f t="shared" ref="FW74:FW96" si="459">FW73+IF(CH74&lt;0,CH74,CH74/(StorEff/100))</f>
        <v>#DIV/0!</v>
      </c>
      <c r="FX74" s="703" t="e">
        <f t="shared" ref="FX74:FX96" si="460">FX73+IF(CI74&lt;0,CI74,CI74/(StorEff/100))</f>
        <v>#DIV/0!</v>
      </c>
      <c r="FY74" s="703" t="e">
        <f t="shared" ref="FY74:FY96" si="461">FY73+IF(CJ74&lt;0,CJ74,CJ74/(StorEff/100))</f>
        <v>#DIV/0!</v>
      </c>
      <c r="FZ74" s="703" t="e">
        <f t="shared" ref="FZ74:FZ96" si="462">FZ73+IF(CK74&lt;0,CK74,CK74/(StorEff/100))</f>
        <v>#DIV/0!</v>
      </c>
      <c r="GA74" s="703" t="e">
        <f t="shared" ref="GA74:GA96" si="463">GA73+IF(CL74&lt;0,CL74,CL74/(StorEff/100))</f>
        <v>#DIV/0!</v>
      </c>
      <c r="GB74" s="703" t="e">
        <f t="shared" ref="GB74:GB96" si="464">GB73+IF(CM74&lt;0,CM74,CM74/(StorEff/100))</f>
        <v>#DIV/0!</v>
      </c>
      <c r="GC74" s="703" t="e">
        <f t="shared" ref="GC74:GC96" si="465">GC73+IF(CN74&lt;0,CN74,CN74/(StorEff/100))</f>
        <v>#DIV/0!</v>
      </c>
      <c r="GD74" s="703" t="e">
        <f t="shared" ref="GD74:GD96" si="466">GD73+IF(CO74&lt;0,CO74,CO74/(StorEff/100))</f>
        <v>#DIV/0!</v>
      </c>
      <c r="GE74" s="703" t="e">
        <f t="shared" ref="GE74:GE96" si="467">GE73+IF(CP74&lt;0,CP74,CP74/(StorEff/100))</f>
        <v>#DIV/0!</v>
      </c>
      <c r="GF74" s="703" t="e">
        <f t="shared" ref="GF74:GF96" si="468">GF73+IF(CQ74&lt;0,CQ74,CQ74/(StorEff/100))</f>
        <v>#DIV/0!</v>
      </c>
      <c r="GG74" s="703" t="e">
        <f t="shared" ref="GG74:GG96" si="469">GG73+IF(CR74&lt;0,CR74,CR74/(StorEff/100))</f>
        <v>#DIV/0!</v>
      </c>
      <c r="GH74" s="703" t="e">
        <f t="shared" ref="GH74:GH96" si="470">GH73+IF(CS74&lt;0,CS74,CS74/(StorEff/100))</f>
        <v>#DIV/0!</v>
      </c>
      <c r="GI74" s="724"/>
    </row>
    <row r="75" spans="2:191" s="464" customFormat="1" ht="15.75" x14ac:dyDescent="0.25">
      <c r="B75" s="482"/>
      <c r="C75" s="491" t="s">
        <v>127</v>
      </c>
      <c r="D75" s="483"/>
      <c r="E75" s="885" t="str">
        <f>IF(ProjName="","Auto-Filled",ProjName)</f>
        <v>Auto-Filled</v>
      </c>
      <c r="F75" s="885"/>
      <c r="G75" s="885"/>
      <c r="H75" s="885"/>
      <c r="I75" s="885"/>
      <c r="J75" s="885"/>
      <c r="K75" s="492"/>
      <c r="L75" s="493" t="s">
        <v>233</v>
      </c>
      <c r="M75" s="891" t="s">
        <v>246</v>
      </c>
      <c r="N75" s="892"/>
      <c r="O75" s="892"/>
      <c r="P75" s="492"/>
      <c r="Q75" s="484"/>
      <c r="W75" s="398"/>
      <c r="X75" s="401">
        <v>3</v>
      </c>
      <c r="Y75" s="475"/>
      <c r="Z75" s="475"/>
      <c r="AA75" s="475"/>
      <c r="AB75" s="475"/>
      <c r="AC75" s="475"/>
      <c r="AD75" s="475"/>
      <c r="AE75" s="475"/>
      <c r="AF75" s="475"/>
      <c r="AG75" s="475"/>
      <c r="AH75" s="475"/>
      <c r="AI75" s="475"/>
      <c r="AJ75" s="475"/>
      <c r="AK75" s="475"/>
      <c r="AL75" s="475"/>
      <c r="AM75" s="475"/>
      <c r="AN75" s="475"/>
      <c r="AO75" s="475"/>
      <c r="AP75" s="475"/>
      <c r="AQ75" s="475"/>
      <c r="AR75" s="475"/>
      <c r="AS75" s="475"/>
      <c r="AT75" s="475"/>
      <c r="AU75" s="475"/>
      <c r="AV75" s="475"/>
      <c r="AW75" s="475"/>
      <c r="AX75" s="475"/>
      <c r="AY75" s="475"/>
      <c r="AZ75" s="475"/>
      <c r="BA75" s="475"/>
      <c r="BB75" s="475"/>
      <c r="BC75" s="475"/>
      <c r="BD75" s="857">
        <f t="shared" si="433"/>
        <v>0</v>
      </c>
      <c r="BE75" s="858">
        <f t="shared" si="398"/>
        <v>0</v>
      </c>
      <c r="BF75" s="436">
        <f t="shared" si="399"/>
        <v>0</v>
      </c>
      <c r="BG75" s="436">
        <v>0</v>
      </c>
      <c r="BH75" s="439">
        <f t="shared" si="434"/>
        <v>0</v>
      </c>
      <c r="BI75" s="449">
        <v>0</v>
      </c>
      <c r="BJ75" s="465"/>
      <c r="BK75" s="465"/>
      <c r="BL75" s="465"/>
      <c r="BM75" s="398"/>
      <c r="BN75" s="401">
        <v>3</v>
      </c>
      <c r="BO75" s="475"/>
      <c r="BP75" s="475"/>
      <c r="BQ75" s="475"/>
      <c r="BR75" s="475"/>
      <c r="BS75" s="475"/>
      <c r="BT75" s="475"/>
      <c r="BU75" s="475"/>
      <c r="BV75" s="475"/>
      <c r="BW75" s="475"/>
      <c r="BX75" s="475"/>
      <c r="BY75" s="475"/>
      <c r="BZ75" s="475"/>
      <c r="CA75" s="475"/>
      <c r="CB75" s="475"/>
      <c r="CC75" s="475"/>
      <c r="CD75" s="475"/>
      <c r="CE75" s="475"/>
      <c r="CF75" s="475"/>
      <c r="CG75" s="475"/>
      <c r="CH75" s="475"/>
      <c r="CI75" s="475"/>
      <c r="CJ75" s="475"/>
      <c r="CK75" s="475"/>
      <c r="CL75" s="475"/>
      <c r="CM75" s="475"/>
      <c r="CN75" s="475"/>
      <c r="CO75" s="475"/>
      <c r="CP75" s="475"/>
      <c r="CQ75" s="475"/>
      <c r="CR75" s="475"/>
      <c r="CS75" s="475"/>
      <c r="CT75" s="857">
        <f t="shared" si="435"/>
        <v>0</v>
      </c>
      <c r="CU75" s="858">
        <f t="shared" si="436"/>
        <v>0</v>
      </c>
      <c r="CV75" s="436">
        <f t="shared" si="401"/>
        <v>0</v>
      </c>
      <c r="CW75" s="436">
        <v>0</v>
      </c>
      <c r="CX75" s="439">
        <f t="shared" si="437"/>
        <v>0</v>
      </c>
      <c r="CY75" s="449">
        <f t="shared" si="438"/>
        <v>0</v>
      </c>
      <c r="CZ75" s="465"/>
      <c r="DA75" s="465"/>
      <c r="DB75" s="465"/>
      <c r="DC75" s="465"/>
      <c r="DD75" s="465"/>
      <c r="DE75" s="465"/>
      <c r="DF75" s="465"/>
      <c r="DS75" s="698"/>
      <c r="DT75" s="702">
        <v>3</v>
      </c>
      <c r="DU75" s="703">
        <f t="shared" si="439"/>
        <v>0</v>
      </c>
      <c r="DV75" s="703">
        <f t="shared" si="402"/>
        <v>0</v>
      </c>
      <c r="DW75" s="703">
        <f t="shared" si="403"/>
        <v>0</v>
      </c>
      <c r="DX75" s="703">
        <f t="shared" si="404"/>
        <v>0</v>
      </c>
      <c r="DY75" s="703">
        <f t="shared" si="405"/>
        <v>0</v>
      </c>
      <c r="DZ75" s="703">
        <f t="shared" si="406"/>
        <v>0</v>
      </c>
      <c r="EA75" s="703">
        <f t="shared" si="407"/>
        <v>0</v>
      </c>
      <c r="EB75" s="703">
        <f t="shared" si="408"/>
        <v>0</v>
      </c>
      <c r="EC75" s="703">
        <f t="shared" si="409"/>
        <v>0</v>
      </c>
      <c r="ED75" s="703">
        <f t="shared" si="410"/>
        <v>0</v>
      </c>
      <c r="EE75" s="703">
        <f t="shared" si="411"/>
        <v>0</v>
      </c>
      <c r="EF75" s="703">
        <f t="shared" si="412"/>
        <v>0</v>
      </c>
      <c r="EG75" s="703">
        <f t="shared" si="413"/>
        <v>0</v>
      </c>
      <c r="EH75" s="703">
        <f t="shared" si="414"/>
        <v>0</v>
      </c>
      <c r="EI75" s="703">
        <f t="shared" si="415"/>
        <v>0</v>
      </c>
      <c r="EJ75" s="703">
        <f t="shared" si="416"/>
        <v>0</v>
      </c>
      <c r="EK75" s="703">
        <f t="shared" si="417"/>
        <v>0</v>
      </c>
      <c r="EL75" s="703">
        <f t="shared" si="418"/>
        <v>0</v>
      </c>
      <c r="EM75" s="703">
        <f t="shared" si="419"/>
        <v>0</v>
      </c>
      <c r="EN75" s="703">
        <f t="shared" si="420"/>
        <v>0</v>
      </c>
      <c r="EO75" s="703">
        <f t="shared" si="421"/>
        <v>0</v>
      </c>
      <c r="EP75" s="703">
        <f t="shared" si="422"/>
        <v>0</v>
      </c>
      <c r="EQ75" s="703">
        <f t="shared" si="423"/>
        <v>0</v>
      </c>
      <c r="ER75" s="703">
        <f t="shared" si="424"/>
        <v>0</v>
      </c>
      <c r="ES75" s="703">
        <f t="shared" si="425"/>
        <v>0</v>
      </c>
      <c r="ET75" s="703">
        <f t="shared" si="426"/>
        <v>0</v>
      </c>
      <c r="EU75" s="703">
        <f t="shared" si="427"/>
        <v>0</v>
      </c>
      <c r="EV75" s="703">
        <f t="shared" si="428"/>
        <v>0</v>
      </c>
      <c r="EW75" s="703">
        <f t="shared" si="429"/>
        <v>0</v>
      </c>
      <c r="EX75" s="703">
        <f t="shared" si="430"/>
        <v>0</v>
      </c>
      <c r="EY75" s="703">
        <f t="shared" si="431"/>
        <v>0</v>
      </c>
      <c r="EZ75" s="724"/>
      <c r="FB75" s="698"/>
      <c r="FC75" s="702">
        <v>3</v>
      </c>
      <c r="FD75" s="703" t="e">
        <f t="shared" si="440"/>
        <v>#DIV/0!</v>
      </c>
      <c r="FE75" s="703" t="e">
        <f t="shared" si="441"/>
        <v>#DIV/0!</v>
      </c>
      <c r="FF75" s="703" t="e">
        <f t="shared" si="442"/>
        <v>#DIV/0!</v>
      </c>
      <c r="FG75" s="703" t="e">
        <f t="shared" si="443"/>
        <v>#DIV/0!</v>
      </c>
      <c r="FH75" s="703" t="e">
        <f t="shared" si="444"/>
        <v>#DIV/0!</v>
      </c>
      <c r="FI75" s="703" t="e">
        <f t="shared" si="445"/>
        <v>#DIV/0!</v>
      </c>
      <c r="FJ75" s="703" t="e">
        <f t="shared" si="446"/>
        <v>#DIV/0!</v>
      </c>
      <c r="FK75" s="703" t="e">
        <f t="shared" si="447"/>
        <v>#DIV/0!</v>
      </c>
      <c r="FL75" s="703" t="e">
        <f t="shared" si="448"/>
        <v>#DIV/0!</v>
      </c>
      <c r="FM75" s="703" t="e">
        <f t="shared" si="449"/>
        <v>#DIV/0!</v>
      </c>
      <c r="FN75" s="703" t="e">
        <f t="shared" si="450"/>
        <v>#DIV/0!</v>
      </c>
      <c r="FO75" s="703" t="e">
        <f t="shared" si="451"/>
        <v>#DIV/0!</v>
      </c>
      <c r="FP75" s="703" t="e">
        <f t="shared" si="452"/>
        <v>#DIV/0!</v>
      </c>
      <c r="FQ75" s="703" t="e">
        <f t="shared" si="453"/>
        <v>#DIV/0!</v>
      </c>
      <c r="FR75" s="703" t="e">
        <f t="shared" si="454"/>
        <v>#DIV/0!</v>
      </c>
      <c r="FS75" s="703" t="e">
        <f t="shared" si="455"/>
        <v>#DIV/0!</v>
      </c>
      <c r="FT75" s="703" t="e">
        <f t="shared" si="456"/>
        <v>#DIV/0!</v>
      </c>
      <c r="FU75" s="703" t="e">
        <f t="shared" si="457"/>
        <v>#DIV/0!</v>
      </c>
      <c r="FV75" s="703" t="e">
        <f t="shared" si="458"/>
        <v>#DIV/0!</v>
      </c>
      <c r="FW75" s="703" t="e">
        <f t="shared" si="459"/>
        <v>#DIV/0!</v>
      </c>
      <c r="FX75" s="703" t="e">
        <f t="shared" si="460"/>
        <v>#DIV/0!</v>
      </c>
      <c r="FY75" s="703" t="e">
        <f t="shared" si="461"/>
        <v>#DIV/0!</v>
      </c>
      <c r="FZ75" s="703" t="e">
        <f t="shared" si="462"/>
        <v>#DIV/0!</v>
      </c>
      <c r="GA75" s="703" t="e">
        <f t="shared" si="463"/>
        <v>#DIV/0!</v>
      </c>
      <c r="GB75" s="703" t="e">
        <f t="shared" si="464"/>
        <v>#DIV/0!</v>
      </c>
      <c r="GC75" s="703" t="e">
        <f t="shared" si="465"/>
        <v>#DIV/0!</v>
      </c>
      <c r="GD75" s="703" t="e">
        <f t="shared" si="466"/>
        <v>#DIV/0!</v>
      </c>
      <c r="GE75" s="703" t="e">
        <f t="shared" si="467"/>
        <v>#DIV/0!</v>
      </c>
      <c r="GF75" s="703" t="e">
        <f t="shared" si="468"/>
        <v>#DIV/0!</v>
      </c>
      <c r="GG75" s="703" t="e">
        <f t="shared" si="469"/>
        <v>#DIV/0!</v>
      </c>
      <c r="GH75" s="703" t="e">
        <f t="shared" si="470"/>
        <v>#DIV/0!</v>
      </c>
      <c r="GI75" s="724"/>
    </row>
    <row r="76" spans="2:191" s="464" customFormat="1" ht="15.75" x14ac:dyDescent="0.25">
      <c r="B76" s="482"/>
      <c r="C76" s="494"/>
      <c r="D76" s="495"/>
      <c r="E76" s="495"/>
      <c r="F76" s="495"/>
      <c r="G76" s="495"/>
      <c r="H76" s="495"/>
      <c r="I76" s="495"/>
      <c r="J76" s="492"/>
      <c r="K76" s="495"/>
      <c r="L76" s="494"/>
      <c r="M76" s="495"/>
      <c r="N76" s="495"/>
      <c r="O76" s="495"/>
      <c r="P76" s="495"/>
      <c r="Q76" s="484"/>
      <c r="W76" s="398"/>
      <c r="X76" s="401">
        <v>4</v>
      </c>
      <c r="Y76" s="475"/>
      <c r="Z76" s="475"/>
      <c r="AA76" s="475"/>
      <c r="AB76" s="475"/>
      <c r="AC76" s="475"/>
      <c r="AD76" s="475"/>
      <c r="AE76" s="475"/>
      <c r="AF76" s="475"/>
      <c r="AG76" s="475"/>
      <c r="AH76" s="475"/>
      <c r="AI76" s="475"/>
      <c r="AJ76" s="475"/>
      <c r="AK76" s="475"/>
      <c r="AL76" s="475"/>
      <c r="AM76" s="475"/>
      <c r="AN76" s="475"/>
      <c r="AO76" s="475"/>
      <c r="AP76" s="475"/>
      <c r="AQ76" s="475"/>
      <c r="AR76" s="475"/>
      <c r="AS76" s="475"/>
      <c r="AT76" s="475"/>
      <c r="AU76" s="475"/>
      <c r="AV76" s="475"/>
      <c r="AW76" s="475"/>
      <c r="AX76" s="475"/>
      <c r="AY76" s="475"/>
      <c r="AZ76" s="475"/>
      <c r="BA76" s="475"/>
      <c r="BB76" s="475"/>
      <c r="BC76" s="475"/>
      <c r="BD76" s="857">
        <f t="shared" si="433"/>
        <v>0</v>
      </c>
      <c r="BE76" s="858">
        <f t="shared" si="398"/>
        <v>0</v>
      </c>
      <c r="BF76" s="436">
        <f t="shared" si="399"/>
        <v>0</v>
      </c>
      <c r="BG76" s="436">
        <v>0</v>
      </c>
      <c r="BH76" s="439">
        <f t="shared" si="434"/>
        <v>0</v>
      </c>
      <c r="BI76" s="449">
        <v>0</v>
      </c>
      <c r="BJ76" s="465"/>
      <c r="BK76" s="465"/>
      <c r="BL76" s="465"/>
      <c r="BM76" s="398"/>
      <c r="BN76" s="401">
        <v>4</v>
      </c>
      <c r="BO76" s="475"/>
      <c r="BP76" s="475"/>
      <c r="BQ76" s="475"/>
      <c r="BR76" s="475"/>
      <c r="BS76" s="475"/>
      <c r="BT76" s="475"/>
      <c r="BU76" s="475"/>
      <c r="BV76" s="475"/>
      <c r="BW76" s="475"/>
      <c r="BX76" s="475"/>
      <c r="BY76" s="475"/>
      <c r="BZ76" s="475"/>
      <c r="CA76" s="475"/>
      <c r="CB76" s="475"/>
      <c r="CC76" s="475"/>
      <c r="CD76" s="475"/>
      <c r="CE76" s="475"/>
      <c r="CF76" s="475"/>
      <c r="CG76" s="475"/>
      <c r="CH76" s="475"/>
      <c r="CI76" s="475"/>
      <c r="CJ76" s="475"/>
      <c r="CK76" s="475"/>
      <c r="CL76" s="475"/>
      <c r="CM76" s="475"/>
      <c r="CN76" s="475"/>
      <c r="CO76" s="475"/>
      <c r="CP76" s="475"/>
      <c r="CQ76" s="475"/>
      <c r="CR76" s="475"/>
      <c r="CS76" s="475"/>
      <c r="CT76" s="857">
        <f t="shared" si="435"/>
        <v>0</v>
      </c>
      <c r="CU76" s="858">
        <f t="shared" si="436"/>
        <v>0</v>
      </c>
      <c r="CV76" s="436">
        <f t="shared" si="401"/>
        <v>0</v>
      </c>
      <c r="CW76" s="436">
        <v>0</v>
      </c>
      <c r="CX76" s="439">
        <f t="shared" si="437"/>
        <v>0</v>
      </c>
      <c r="CY76" s="449">
        <f t="shared" si="438"/>
        <v>0</v>
      </c>
      <c r="CZ76" s="465"/>
      <c r="DA76" s="465"/>
      <c r="DB76" s="465"/>
      <c r="DC76" s="465"/>
      <c r="DD76" s="465"/>
      <c r="DE76" s="465"/>
      <c r="DF76" s="465"/>
      <c r="DS76" s="698"/>
      <c r="DT76" s="702">
        <v>4</v>
      </c>
      <c r="DU76" s="703">
        <f t="shared" si="439"/>
        <v>0</v>
      </c>
      <c r="DV76" s="703">
        <f t="shared" si="402"/>
        <v>0</v>
      </c>
      <c r="DW76" s="703">
        <f t="shared" si="403"/>
        <v>0</v>
      </c>
      <c r="DX76" s="703">
        <f t="shared" si="404"/>
        <v>0</v>
      </c>
      <c r="DY76" s="703">
        <f t="shared" si="405"/>
        <v>0</v>
      </c>
      <c r="DZ76" s="703">
        <f t="shared" si="406"/>
        <v>0</v>
      </c>
      <c r="EA76" s="703">
        <f t="shared" si="407"/>
        <v>0</v>
      </c>
      <c r="EB76" s="703">
        <f t="shared" si="408"/>
        <v>0</v>
      </c>
      <c r="EC76" s="703">
        <f t="shared" si="409"/>
        <v>0</v>
      </c>
      <c r="ED76" s="703">
        <f t="shared" si="410"/>
        <v>0</v>
      </c>
      <c r="EE76" s="703">
        <f t="shared" si="411"/>
        <v>0</v>
      </c>
      <c r="EF76" s="703">
        <f t="shared" si="412"/>
        <v>0</v>
      </c>
      <c r="EG76" s="703">
        <f t="shared" si="413"/>
        <v>0</v>
      </c>
      <c r="EH76" s="703">
        <f t="shared" si="414"/>
        <v>0</v>
      </c>
      <c r="EI76" s="703">
        <f t="shared" si="415"/>
        <v>0</v>
      </c>
      <c r="EJ76" s="703">
        <f t="shared" si="416"/>
        <v>0</v>
      </c>
      <c r="EK76" s="703">
        <f t="shared" si="417"/>
        <v>0</v>
      </c>
      <c r="EL76" s="703">
        <f t="shared" si="418"/>
        <v>0</v>
      </c>
      <c r="EM76" s="703">
        <f t="shared" si="419"/>
        <v>0</v>
      </c>
      <c r="EN76" s="703">
        <f t="shared" si="420"/>
        <v>0</v>
      </c>
      <c r="EO76" s="703">
        <f t="shared" si="421"/>
        <v>0</v>
      </c>
      <c r="EP76" s="703">
        <f t="shared" si="422"/>
        <v>0</v>
      </c>
      <c r="EQ76" s="703">
        <f t="shared" si="423"/>
        <v>0</v>
      </c>
      <c r="ER76" s="703">
        <f t="shared" si="424"/>
        <v>0</v>
      </c>
      <c r="ES76" s="703">
        <f t="shared" si="425"/>
        <v>0</v>
      </c>
      <c r="ET76" s="703">
        <f t="shared" si="426"/>
        <v>0</v>
      </c>
      <c r="EU76" s="703">
        <f t="shared" si="427"/>
        <v>0</v>
      </c>
      <c r="EV76" s="703">
        <f t="shared" si="428"/>
        <v>0</v>
      </c>
      <c r="EW76" s="703">
        <f t="shared" si="429"/>
        <v>0</v>
      </c>
      <c r="EX76" s="703">
        <f t="shared" si="430"/>
        <v>0</v>
      </c>
      <c r="EY76" s="703">
        <f t="shared" si="431"/>
        <v>0</v>
      </c>
      <c r="EZ76" s="724"/>
      <c r="FB76" s="698"/>
      <c r="FC76" s="702">
        <v>4</v>
      </c>
      <c r="FD76" s="703" t="e">
        <f t="shared" si="440"/>
        <v>#DIV/0!</v>
      </c>
      <c r="FE76" s="703" t="e">
        <f t="shared" si="441"/>
        <v>#DIV/0!</v>
      </c>
      <c r="FF76" s="703" t="e">
        <f t="shared" si="442"/>
        <v>#DIV/0!</v>
      </c>
      <c r="FG76" s="703" t="e">
        <f t="shared" si="443"/>
        <v>#DIV/0!</v>
      </c>
      <c r="FH76" s="703" t="e">
        <f t="shared" si="444"/>
        <v>#DIV/0!</v>
      </c>
      <c r="FI76" s="703" t="e">
        <f t="shared" si="445"/>
        <v>#DIV/0!</v>
      </c>
      <c r="FJ76" s="703" t="e">
        <f t="shared" si="446"/>
        <v>#DIV/0!</v>
      </c>
      <c r="FK76" s="703" t="e">
        <f t="shared" si="447"/>
        <v>#DIV/0!</v>
      </c>
      <c r="FL76" s="703" t="e">
        <f t="shared" si="448"/>
        <v>#DIV/0!</v>
      </c>
      <c r="FM76" s="703" t="e">
        <f t="shared" si="449"/>
        <v>#DIV/0!</v>
      </c>
      <c r="FN76" s="703" t="e">
        <f t="shared" si="450"/>
        <v>#DIV/0!</v>
      </c>
      <c r="FO76" s="703" t="e">
        <f t="shared" si="451"/>
        <v>#DIV/0!</v>
      </c>
      <c r="FP76" s="703" t="e">
        <f t="shared" si="452"/>
        <v>#DIV/0!</v>
      </c>
      <c r="FQ76" s="703" t="e">
        <f t="shared" si="453"/>
        <v>#DIV/0!</v>
      </c>
      <c r="FR76" s="703" t="e">
        <f t="shared" si="454"/>
        <v>#DIV/0!</v>
      </c>
      <c r="FS76" s="703" t="e">
        <f t="shared" si="455"/>
        <v>#DIV/0!</v>
      </c>
      <c r="FT76" s="703" t="e">
        <f t="shared" si="456"/>
        <v>#DIV/0!</v>
      </c>
      <c r="FU76" s="703" t="e">
        <f t="shared" si="457"/>
        <v>#DIV/0!</v>
      </c>
      <c r="FV76" s="703" t="e">
        <f t="shared" si="458"/>
        <v>#DIV/0!</v>
      </c>
      <c r="FW76" s="703" t="e">
        <f t="shared" si="459"/>
        <v>#DIV/0!</v>
      </c>
      <c r="FX76" s="703" t="e">
        <f t="shared" si="460"/>
        <v>#DIV/0!</v>
      </c>
      <c r="FY76" s="703" t="e">
        <f t="shared" si="461"/>
        <v>#DIV/0!</v>
      </c>
      <c r="FZ76" s="703" t="e">
        <f t="shared" si="462"/>
        <v>#DIV/0!</v>
      </c>
      <c r="GA76" s="703" t="e">
        <f t="shared" si="463"/>
        <v>#DIV/0!</v>
      </c>
      <c r="GB76" s="703" t="e">
        <f t="shared" si="464"/>
        <v>#DIV/0!</v>
      </c>
      <c r="GC76" s="703" t="e">
        <f t="shared" si="465"/>
        <v>#DIV/0!</v>
      </c>
      <c r="GD76" s="703" t="e">
        <f t="shared" si="466"/>
        <v>#DIV/0!</v>
      </c>
      <c r="GE76" s="703" t="e">
        <f t="shared" si="467"/>
        <v>#DIV/0!</v>
      </c>
      <c r="GF76" s="703" t="e">
        <f t="shared" si="468"/>
        <v>#DIV/0!</v>
      </c>
      <c r="GG76" s="703" t="e">
        <f t="shared" si="469"/>
        <v>#DIV/0!</v>
      </c>
      <c r="GH76" s="703" t="e">
        <f t="shared" si="470"/>
        <v>#DIV/0!</v>
      </c>
      <c r="GI76" s="724"/>
    </row>
    <row r="77" spans="2:191" s="464" customFormat="1" ht="15.75" x14ac:dyDescent="0.25">
      <c r="B77" s="496"/>
      <c r="C77" s="893" t="s">
        <v>262</v>
      </c>
      <c r="D77" s="893"/>
      <c r="E77" s="893"/>
      <c r="F77" s="893"/>
      <c r="G77" s="893"/>
      <c r="H77" s="893"/>
      <c r="I77" s="893"/>
      <c r="J77" s="893"/>
      <c r="K77" s="893"/>
      <c r="L77" s="893"/>
      <c r="M77" s="893"/>
      <c r="N77" s="893"/>
      <c r="O77" s="893"/>
      <c r="P77" s="893"/>
      <c r="Q77" s="498"/>
      <c r="W77" s="398"/>
      <c r="X77" s="401">
        <v>5</v>
      </c>
      <c r="Y77" s="475"/>
      <c r="Z77" s="475"/>
      <c r="AA77" s="475"/>
      <c r="AB77" s="475"/>
      <c r="AC77" s="475"/>
      <c r="AD77" s="475"/>
      <c r="AE77" s="475"/>
      <c r="AF77" s="475"/>
      <c r="AG77" s="475"/>
      <c r="AH77" s="475"/>
      <c r="AI77" s="475"/>
      <c r="AJ77" s="475"/>
      <c r="AK77" s="475"/>
      <c r="AL77" s="475"/>
      <c r="AM77" s="475"/>
      <c r="AN77" s="475"/>
      <c r="AO77" s="475"/>
      <c r="AP77" s="475"/>
      <c r="AQ77" s="475"/>
      <c r="AR77" s="475"/>
      <c r="AS77" s="475"/>
      <c r="AT77" s="475"/>
      <c r="AU77" s="475"/>
      <c r="AV77" s="475"/>
      <c r="AW77" s="475"/>
      <c r="AX77" s="475"/>
      <c r="AY77" s="475"/>
      <c r="AZ77" s="475"/>
      <c r="BA77" s="475"/>
      <c r="BB77" s="475"/>
      <c r="BC77" s="475"/>
      <c r="BD77" s="857">
        <f t="shared" si="433"/>
        <v>0</v>
      </c>
      <c r="BE77" s="858">
        <f t="shared" si="398"/>
        <v>0</v>
      </c>
      <c r="BF77" s="436">
        <f t="shared" si="399"/>
        <v>0</v>
      </c>
      <c r="BG77" s="436">
        <v>0</v>
      </c>
      <c r="BH77" s="439">
        <f t="shared" si="434"/>
        <v>0</v>
      </c>
      <c r="BI77" s="449">
        <v>0</v>
      </c>
      <c r="BJ77" s="465"/>
      <c r="BK77" s="465"/>
      <c r="BL77" s="465"/>
      <c r="BM77" s="398"/>
      <c r="BN77" s="401">
        <v>5</v>
      </c>
      <c r="BO77" s="475"/>
      <c r="BP77" s="475"/>
      <c r="BQ77" s="475"/>
      <c r="BR77" s="475"/>
      <c r="BS77" s="475"/>
      <c r="BT77" s="475"/>
      <c r="BU77" s="475"/>
      <c r="BV77" s="475"/>
      <c r="BW77" s="475"/>
      <c r="BX77" s="475"/>
      <c r="BY77" s="475"/>
      <c r="BZ77" s="475"/>
      <c r="CA77" s="475"/>
      <c r="CB77" s="475"/>
      <c r="CC77" s="475"/>
      <c r="CD77" s="475"/>
      <c r="CE77" s="475"/>
      <c r="CF77" s="475"/>
      <c r="CG77" s="475"/>
      <c r="CH77" s="475"/>
      <c r="CI77" s="475"/>
      <c r="CJ77" s="475"/>
      <c r="CK77" s="475"/>
      <c r="CL77" s="475"/>
      <c r="CM77" s="475"/>
      <c r="CN77" s="475"/>
      <c r="CO77" s="475"/>
      <c r="CP77" s="475"/>
      <c r="CQ77" s="475"/>
      <c r="CR77" s="475"/>
      <c r="CS77" s="475"/>
      <c r="CT77" s="857">
        <f t="shared" si="435"/>
        <v>0</v>
      </c>
      <c r="CU77" s="858">
        <f t="shared" si="436"/>
        <v>0</v>
      </c>
      <c r="CV77" s="436">
        <f t="shared" si="401"/>
        <v>0</v>
      </c>
      <c r="CW77" s="436">
        <v>0</v>
      </c>
      <c r="CX77" s="439">
        <f t="shared" si="437"/>
        <v>0</v>
      </c>
      <c r="CY77" s="449">
        <f t="shared" si="438"/>
        <v>0</v>
      </c>
      <c r="CZ77" s="465"/>
      <c r="DA77" s="465"/>
      <c r="DB77" s="465"/>
      <c r="DC77" s="465"/>
      <c r="DD77" s="465"/>
      <c r="DE77" s="465"/>
      <c r="DF77" s="465"/>
      <c r="DS77" s="698"/>
      <c r="DT77" s="702">
        <v>5</v>
      </c>
      <c r="DU77" s="703">
        <f t="shared" si="439"/>
        <v>0</v>
      </c>
      <c r="DV77" s="703">
        <f t="shared" si="402"/>
        <v>0</v>
      </c>
      <c r="DW77" s="703">
        <f t="shared" si="403"/>
        <v>0</v>
      </c>
      <c r="DX77" s="703">
        <f t="shared" si="404"/>
        <v>0</v>
      </c>
      <c r="DY77" s="703">
        <f t="shared" si="405"/>
        <v>0</v>
      </c>
      <c r="DZ77" s="703">
        <f t="shared" si="406"/>
        <v>0</v>
      </c>
      <c r="EA77" s="703">
        <f t="shared" si="407"/>
        <v>0</v>
      </c>
      <c r="EB77" s="703">
        <f t="shared" si="408"/>
        <v>0</v>
      </c>
      <c r="EC77" s="703">
        <f t="shared" si="409"/>
        <v>0</v>
      </c>
      <c r="ED77" s="703">
        <f t="shared" si="410"/>
        <v>0</v>
      </c>
      <c r="EE77" s="703">
        <f t="shared" si="411"/>
        <v>0</v>
      </c>
      <c r="EF77" s="703">
        <f t="shared" si="412"/>
        <v>0</v>
      </c>
      <c r="EG77" s="703">
        <f t="shared" si="413"/>
        <v>0</v>
      </c>
      <c r="EH77" s="703">
        <f t="shared" si="414"/>
        <v>0</v>
      </c>
      <c r="EI77" s="703">
        <f t="shared" si="415"/>
        <v>0</v>
      </c>
      <c r="EJ77" s="703">
        <f t="shared" si="416"/>
        <v>0</v>
      </c>
      <c r="EK77" s="703">
        <f t="shared" si="417"/>
        <v>0</v>
      </c>
      <c r="EL77" s="703">
        <f t="shared" si="418"/>
        <v>0</v>
      </c>
      <c r="EM77" s="703">
        <f t="shared" si="419"/>
        <v>0</v>
      </c>
      <c r="EN77" s="703">
        <f t="shared" si="420"/>
        <v>0</v>
      </c>
      <c r="EO77" s="703">
        <f t="shared" si="421"/>
        <v>0</v>
      </c>
      <c r="EP77" s="703">
        <f t="shared" si="422"/>
        <v>0</v>
      </c>
      <c r="EQ77" s="703">
        <f t="shared" si="423"/>
        <v>0</v>
      </c>
      <c r="ER77" s="703">
        <f t="shared" si="424"/>
        <v>0</v>
      </c>
      <c r="ES77" s="703">
        <f t="shared" si="425"/>
        <v>0</v>
      </c>
      <c r="ET77" s="703">
        <f t="shared" si="426"/>
        <v>0</v>
      </c>
      <c r="EU77" s="703">
        <f t="shared" si="427"/>
        <v>0</v>
      </c>
      <c r="EV77" s="703">
        <f t="shared" si="428"/>
        <v>0</v>
      </c>
      <c r="EW77" s="703">
        <f t="shared" si="429"/>
        <v>0</v>
      </c>
      <c r="EX77" s="703">
        <f t="shared" si="430"/>
        <v>0</v>
      </c>
      <c r="EY77" s="703">
        <f t="shared" si="431"/>
        <v>0</v>
      </c>
      <c r="EZ77" s="724"/>
      <c r="FB77" s="698"/>
      <c r="FC77" s="702">
        <v>5</v>
      </c>
      <c r="FD77" s="703" t="e">
        <f t="shared" si="440"/>
        <v>#DIV/0!</v>
      </c>
      <c r="FE77" s="703" t="e">
        <f t="shared" si="441"/>
        <v>#DIV/0!</v>
      </c>
      <c r="FF77" s="703" t="e">
        <f t="shared" si="442"/>
        <v>#DIV/0!</v>
      </c>
      <c r="FG77" s="703" t="e">
        <f t="shared" si="443"/>
        <v>#DIV/0!</v>
      </c>
      <c r="FH77" s="703" t="e">
        <f t="shared" si="444"/>
        <v>#DIV/0!</v>
      </c>
      <c r="FI77" s="703" t="e">
        <f t="shared" si="445"/>
        <v>#DIV/0!</v>
      </c>
      <c r="FJ77" s="703" t="e">
        <f t="shared" si="446"/>
        <v>#DIV/0!</v>
      </c>
      <c r="FK77" s="703" t="e">
        <f t="shared" si="447"/>
        <v>#DIV/0!</v>
      </c>
      <c r="FL77" s="703" t="e">
        <f t="shared" si="448"/>
        <v>#DIV/0!</v>
      </c>
      <c r="FM77" s="703" t="e">
        <f t="shared" si="449"/>
        <v>#DIV/0!</v>
      </c>
      <c r="FN77" s="703" t="e">
        <f t="shared" si="450"/>
        <v>#DIV/0!</v>
      </c>
      <c r="FO77" s="703" t="e">
        <f t="shared" si="451"/>
        <v>#DIV/0!</v>
      </c>
      <c r="FP77" s="703" t="e">
        <f t="shared" si="452"/>
        <v>#DIV/0!</v>
      </c>
      <c r="FQ77" s="703" t="e">
        <f t="shared" si="453"/>
        <v>#DIV/0!</v>
      </c>
      <c r="FR77" s="703" t="e">
        <f t="shared" si="454"/>
        <v>#DIV/0!</v>
      </c>
      <c r="FS77" s="703" t="e">
        <f t="shared" si="455"/>
        <v>#DIV/0!</v>
      </c>
      <c r="FT77" s="703" t="e">
        <f t="shared" si="456"/>
        <v>#DIV/0!</v>
      </c>
      <c r="FU77" s="703" t="e">
        <f t="shared" si="457"/>
        <v>#DIV/0!</v>
      </c>
      <c r="FV77" s="703" t="e">
        <f t="shared" si="458"/>
        <v>#DIV/0!</v>
      </c>
      <c r="FW77" s="703" t="e">
        <f t="shared" si="459"/>
        <v>#DIV/0!</v>
      </c>
      <c r="FX77" s="703" t="e">
        <f t="shared" si="460"/>
        <v>#DIV/0!</v>
      </c>
      <c r="FY77" s="703" t="e">
        <f t="shared" si="461"/>
        <v>#DIV/0!</v>
      </c>
      <c r="FZ77" s="703" t="e">
        <f t="shared" si="462"/>
        <v>#DIV/0!</v>
      </c>
      <c r="GA77" s="703" t="e">
        <f t="shared" si="463"/>
        <v>#DIV/0!</v>
      </c>
      <c r="GB77" s="703" t="e">
        <f t="shared" si="464"/>
        <v>#DIV/0!</v>
      </c>
      <c r="GC77" s="703" t="e">
        <f t="shared" si="465"/>
        <v>#DIV/0!</v>
      </c>
      <c r="GD77" s="703" t="e">
        <f t="shared" si="466"/>
        <v>#DIV/0!</v>
      </c>
      <c r="GE77" s="703" t="e">
        <f t="shared" si="467"/>
        <v>#DIV/0!</v>
      </c>
      <c r="GF77" s="703" t="e">
        <f t="shared" si="468"/>
        <v>#DIV/0!</v>
      </c>
      <c r="GG77" s="703" t="e">
        <f t="shared" si="469"/>
        <v>#DIV/0!</v>
      </c>
      <c r="GH77" s="703" t="e">
        <f t="shared" si="470"/>
        <v>#DIV/0!</v>
      </c>
      <c r="GI77" s="724"/>
    </row>
    <row r="78" spans="2:191" s="464" customFormat="1" ht="15.75" x14ac:dyDescent="0.25">
      <c r="B78" s="758" t="s">
        <v>70</v>
      </c>
      <c r="C78" s="759"/>
      <c r="D78" s="759"/>
      <c r="E78" s="759"/>
      <c r="F78" s="759"/>
      <c r="G78" s="759"/>
      <c r="H78" s="759"/>
      <c r="I78" s="759"/>
      <c r="J78" s="759"/>
      <c r="K78" s="759"/>
      <c r="L78" s="759"/>
      <c r="M78" s="759"/>
      <c r="N78" s="759"/>
      <c r="O78" s="759"/>
      <c r="P78" s="759"/>
      <c r="Q78" s="760"/>
      <c r="W78" s="398"/>
      <c r="X78" s="401">
        <v>6</v>
      </c>
      <c r="Y78" s="475"/>
      <c r="Z78" s="475"/>
      <c r="AA78" s="475"/>
      <c r="AB78" s="475"/>
      <c r="AC78" s="475"/>
      <c r="AD78" s="475"/>
      <c r="AE78" s="475"/>
      <c r="AF78" s="475"/>
      <c r="AG78" s="475"/>
      <c r="AH78" s="475"/>
      <c r="AI78" s="475"/>
      <c r="AJ78" s="475"/>
      <c r="AK78" s="475"/>
      <c r="AL78" s="475"/>
      <c r="AM78" s="475"/>
      <c r="AN78" s="475"/>
      <c r="AO78" s="475"/>
      <c r="AP78" s="475"/>
      <c r="AQ78" s="475"/>
      <c r="AR78" s="475"/>
      <c r="AS78" s="475"/>
      <c r="AT78" s="475"/>
      <c r="AU78" s="475"/>
      <c r="AV78" s="475"/>
      <c r="AW78" s="475"/>
      <c r="AX78" s="475"/>
      <c r="AY78" s="475"/>
      <c r="AZ78" s="475"/>
      <c r="BA78" s="475"/>
      <c r="BB78" s="475"/>
      <c r="BC78" s="475"/>
      <c r="BD78" s="857">
        <f t="shared" si="433"/>
        <v>0</v>
      </c>
      <c r="BE78" s="858">
        <f t="shared" si="398"/>
        <v>0</v>
      </c>
      <c r="BF78" s="436">
        <f t="shared" si="399"/>
        <v>0</v>
      </c>
      <c r="BG78" s="436">
        <v>0</v>
      </c>
      <c r="BH78" s="439">
        <f t="shared" si="434"/>
        <v>0</v>
      </c>
      <c r="BI78" s="449">
        <v>0</v>
      </c>
      <c r="BJ78" s="465"/>
      <c r="BK78" s="465"/>
      <c r="BL78" s="465"/>
      <c r="BM78" s="398"/>
      <c r="BN78" s="401">
        <v>6</v>
      </c>
      <c r="BO78" s="475"/>
      <c r="BP78" s="475"/>
      <c r="BQ78" s="475"/>
      <c r="BR78" s="475"/>
      <c r="BS78" s="475"/>
      <c r="BT78" s="475"/>
      <c r="BU78" s="475"/>
      <c r="BV78" s="475"/>
      <c r="BW78" s="475"/>
      <c r="BX78" s="475"/>
      <c r="BY78" s="475"/>
      <c r="BZ78" s="475"/>
      <c r="CA78" s="475"/>
      <c r="CB78" s="475"/>
      <c r="CC78" s="475"/>
      <c r="CD78" s="475"/>
      <c r="CE78" s="475"/>
      <c r="CF78" s="475"/>
      <c r="CG78" s="475"/>
      <c r="CH78" s="475"/>
      <c r="CI78" s="475"/>
      <c r="CJ78" s="475"/>
      <c r="CK78" s="475"/>
      <c r="CL78" s="475"/>
      <c r="CM78" s="475"/>
      <c r="CN78" s="475"/>
      <c r="CO78" s="475"/>
      <c r="CP78" s="475"/>
      <c r="CQ78" s="475"/>
      <c r="CR78" s="475"/>
      <c r="CS78" s="475"/>
      <c r="CT78" s="857">
        <f t="shared" si="435"/>
        <v>0</v>
      </c>
      <c r="CU78" s="858">
        <f t="shared" si="436"/>
        <v>0</v>
      </c>
      <c r="CV78" s="436">
        <f t="shared" si="401"/>
        <v>0</v>
      </c>
      <c r="CW78" s="436">
        <v>0</v>
      </c>
      <c r="CX78" s="439">
        <f t="shared" si="437"/>
        <v>0</v>
      </c>
      <c r="CY78" s="449">
        <f t="shared" si="438"/>
        <v>0</v>
      </c>
      <c r="CZ78" s="465"/>
      <c r="DA78" s="465"/>
      <c r="DB78" s="465"/>
      <c r="DC78" s="465"/>
      <c r="DD78" s="465"/>
      <c r="DE78" s="465"/>
      <c r="DF78" s="465"/>
      <c r="DS78" s="698"/>
      <c r="DT78" s="702">
        <v>6</v>
      </c>
      <c r="DU78" s="703">
        <f t="shared" si="439"/>
        <v>0</v>
      </c>
      <c r="DV78" s="703">
        <f t="shared" si="402"/>
        <v>0</v>
      </c>
      <c r="DW78" s="703">
        <f t="shared" si="403"/>
        <v>0</v>
      </c>
      <c r="DX78" s="703">
        <f t="shared" si="404"/>
        <v>0</v>
      </c>
      <c r="DY78" s="703">
        <f t="shared" si="405"/>
        <v>0</v>
      </c>
      <c r="DZ78" s="703">
        <f t="shared" si="406"/>
        <v>0</v>
      </c>
      <c r="EA78" s="703">
        <f t="shared" si="407"/>
        <v>0</v>
      </c>
      <c r="EB78" s="703">
        <f t="shared" si="408"/>
        <v>0</v>
      </c>
      <c r="EC78" s="703">
        <f t="shared" si="409"/>
        <v>0</v>
      </c>
      <c r="ED78" s="703">
        <f t="shared" si="410"/>
        <v>0</v>
      </c>
      <c r="EE78" s="703">
        <f t="shared" si="411"/>
        <v>0</v>
      </c>
      <c r="EF78" s="703">
        <f t="shared" si="412"/>
        <v>0</v>
      </c>
      <c r="EG78" s="703">
        <f t="shared" si="413"/>
        <v>0</v>
      </c>
      <c r="EH78" s="703">
        <f t="shared" si="414"/>
        <v>0</v>
      </c>
      <c r="EI78" s="703">
        <f t="shared" si="415"/>
        <v>0</v>
      </c>
      <c r="EJ78" s="703">
        <f t="shared" si="416"/>
        <v>0</v>
      </c>
      <c r="EK78" s="703">
        <f t="shared" si="417"/>
        <v>0</v>
      </c>
      <c r="EL78" s="703">
        <f t="shared" si="418"/>
        <v>0</v>
      </c>
      <c r="EM78" s="703">
        <f t="shared" si="419"/>
        <v>0</v>
      </c>
      <c r="EN78" s="703">
        <f t="shared" si="420"/>
        <v>0</v>
      </c>
      <c r="EO78" s="703">
        <f t="shared" si="421"/>
        <v>0</v>
      </c>
      <c r="EP78" s="703">
        <f t="shared" si="422"/>
        <v>0</v>
      </c>
      <c r="EQ78" s="703">
        <f t="shared" si="423"/>
        <v>0</v>
      </c>
      <c r="ER78" s="703">
        <f t="shared" si="424"/>
        <v>0</v>
      </c>
      <c r="ES78" s="703">
        <f t="shared" si="425"/>
        <v>0</v>
      </c>
      <c r="ET78" s="703">
        <f t="shared" si="426"/>
        <v>0</v>
      </c>
      <c r="EU78" s="703">
        <f t="shared" si="427"/>
        <v>0</v>
      </c>
      <c r="EV78" s="703">
        <f t="shared" si="428"/>
        <v>0</v>
      </c>
      <c r="EW78" s="703">
        <f t="shared" si="429"/>
        <v>0</v>
      </c>
      <c r="EX78" s="703">
        <f t="shared" si="430"/>
        <v>0</v>
      </c>
      <c r="EY78" s="703">
        <f t="shared" si="431"/>
        <v>0</v>
      </c>
      <c r="EZ78" s="724"/>
      <c r="FB78" s="698"/>
      <c r="FC78" s="702">
        <v>6</v>
      </c>
      <c r="FD78" s="703" t="e">
        <f t="shared" si="440"/>
        <v>#DIV/0!</v>
      </c>
      <c r="FE78" s="703" t="e">
        <f t="shared" si="441"/>
        <v>#DIV/0!</v>
      </c>
      <c r="FF78" s="703" t="e">
        <f t="shared" si="442"/>
        <v>#DIV/0!</v>
      </c>
      <c r="FG78" s="703" t="e">
        <f t="shared" si="443"/>
        <v>#DIV/0!</v>
      </c>
      <c r="FH78" s="703" t="e">
        <f t="shared" si="444"/>
        <v>#DIV/0!</v>
      </c>
      <c r="FI78" s="703" t="e">
        <f t="shared" si="445"/>
        <v>#DIV/0!</v>
      </c>
      <c r="FJ78" s="703" t="e">
        <f t="shared" si="446"/>
        <v>#DIV/0!</v>
      </c>
      <c r="FK78" s="703" t="e">
        <f t="shared" si="447"/>
        <v>#DIV/0!</v>
      </c>
      <c r="FL78" s="703" t="e">
        <f t="shared" si="448"/>
        <v>#DIV/0!</v>
      </c>
      <c r="FM78" s="703" t="e">
        <f t="shared" si="449"/>
        <v>#DIV/0!</v>
      </c>
      <c r="FN78" s="703" t="e">
        <f t="shared" si="450"/>
        <v>#DIV/0!</v>
      </c>
      <c r="FO78" s="703" t="e">
        <f t="shared" si="451"/>
        <v>#DIV/0!</v>
      </c>
      <c r="FP78" s="703" t="e">
        <f t="shared" si="452"/>
        <v>#DIV/0!</v>
      </c>
      <c r="FQ78" s="703" t="e">
        <f t="shared" si="453"/>
        <v>#DIV/0!</v>
      </c>
      <c r="FR78" s="703" t="e">
        <f t="shared" si="454"/>
        <v>#DIV/0!</v>
      </c>
      <c r="FS78" s="703" t="e">
        <f t="shared" si="455"/>
        <v>#DIV/0!</v>
      </c>
      <c r="FT78" s="703" t="e">
        <f t="shared" si="456"/>
        <v>#DIV/0!</v>
      </c>
      <c r="FU78" s="703" t="e">
        <f t="shared" si="457"/>
        <v>#DIV/0!</v>
      </c>
      <c r="FV78" s="703" t="e">
        <f t="shared" si="458"/>
        <v>#DIV/0!</v>
      </c>
      <c r="FW78" s="703" t="e">
        <f t="shared" si="459"/>
        <v>#DIV/0!</v>
      </c>
      <c r="FX78" s="703" t="e">
        <f t="shared" si="460"/>
        <v>#DIV/0!</v>
      </c>
      <c r="FY78" s="703" t="e">
        <f t="shared" si="461"/>
        <v>#DIV/0!</v>
      </c>
      <c r="FZ78" s="703" t="e">
        <f t="shared" si="462"/>
        <v>#DIV/0!</v>
      </c>
      <c r="GA78" s="703" t="e">
        <f t="shared" si="463"/>
        <v>#DIV/0!</v>
      </c>
      <c r="GB78" s="703" t="e">
        <f t="shared" si="464"/>
        <v>#DIV/0!</v>
      </c>
      <c r="GC78" s="703" t="e">
        <f t="shared" si="465"/>
        <v>#DIV/0!</v>
      </c>
      <c r="GD78" s="703" t="e">
        <f t="shared" si="466"/>
        <v>#DIV/0!</v>
      </c>
      <c r="GE78" s="703" t="e">
        <f t="shared" si="467"/>
        <v>#DIV/0!</v>
      </c>
      <c r="GF78" s="703" t="e">
        <f t="shared" si="468"/>
        <v>#DIV/0!</v>
      </c>
      <c r="GG78" s="703" t="e">
        <f t="shared" si="469"/>
        <v>#DIV/0!</v>
      </c>
      <c r="GH78" s="703" t="e">
        <f t="shared" si="470"/>
        <v>#DIV/0!</v>
      </c>
      <c r="GI78" s="724"/>
    </row>
    <row r="79" spans="2:191" s="464" customFormat="1" ht="15.75" x14ac:dyDescent="0.25">
      <c r="B79" s="398"/>
      <c r="C79" s="499"/>
      <c r="D79" s="499"/>
      <c r="E79" s="499"/>
      <c r="F79" s="499"/>
      <c r="G79" s="499"/>
      <c r="H79" s="499"/>
      <c r="I79" s="499"/>
      <c r="J79" s="499"/>
      <c r="K79" s="499"/>
      <c r="L79" s="499"/>
      <c r="M79" s="499"/>
      <c r="N79" s="499"/>
      <c r="O79" s="499"/>
      <c r="P79" s="499"/>
      <c r="Q79" s="395"/>
      <c r="W79" s="398"/>
      <c r="X79" s="401">
        <v>7</v>
      </c>
      <c r="Y79" s="475"/>
      <c r="Z79" s="475"/>
      <c r="AA79" s="475"/>
      <c r="AB79" s="475"/>
      <c r="AC79" s="475"/>
      <c r="AD79" s="475"/>
      <c r="AE79" s="475"/>
      <c r="AF79" s="475"/>
      <c r="AG79" s="475"/>
      <c r="AH79" s="475"/>
      <c r="AI79" s="475"/>
      <c r="AJ79" s="475"/>
      <c r="AK79" s="475"/>
      <c r="AL79" s="475"/>
      <c r="AM79" s="475"/>
      <c r="AN79" s="475"/>
      <c r="AO79" s="475"/>
      <c r="AP79" s="475"/>
      <c r="AQ79" s="475"/>
      <c r="AR79" s="475"/>
      <c r="AS79" s="475"/>
      <c r="AT79" s="475"/>
      <c r="AU79" s="475"/>
      <c r="AV79" s="475"/>
      <c r="AW79" s="475"/>
      <c r="AX79" s="475"/>
      <c r="AY79" s="475"/>
      <c r="AZ79" s="475"/>
      <c r="BA79" s="475"/>
      <c r="BB79" s="475"/>
      <c r="BC79" s="475"/>
      <c r="BD79" s="857">
        <f t="shared" si="433"/>
        <v>0</v>
      </c>
      <c r="BE79" s="858">
        <f t="shared" si="398"/>
        <v>0</v>
      </c>
      <c r="BF79" s="436">
        <f t="shared" si="399"/>
        <v>0</v>
      </c>
      <c r="BG79" s="436">
        <v>0</v>
      </c>
      <c r="BH79" s="439">
        <f t="shared" si="434"/>
        <v>0</v>
      </c>
      <c r="BI79" s="449">
        <v>0</v>
      </c>
      <c r="BJ79" s="465"/>
      <c r="BK79" s="465"/>
      <c r="BL79" s="465"/>
      <c r="BM79" s="398"/>
      <c r="BN79" s="401">
        <v>7</v>
      </c>
      <c r="BO79" s="475"/>
      <c r="BP79" s="475"/>
      <c r="BQ79" s="475"/>
      <c r="BR79" s="475"/>
      <c r="BS79" s="475"/>
      <c r="BT79" s="475"/>
      <c r="BU79" s="475"/>
      <c r="BV79" s="475"/>
      <c r="BW79" s="475"/>
      <c r="BX79" s="475"/>
      <c r="BY79" s="475"/>
      <c r="BZ79" s="475"/>
      <c r="CA79" s="475"/>
      <c r="CB79" s="475"/>
      <c r="CC79" s="475"/>
      <c r="CD79" s="475"/>
      <c r="CE79" s="475"/>
      <c r="CF79" s="475"/>
      <c r="CG79" s="475"/>
      <c r="CH79" s="475"/>
      <c r="CI79" s="475"/>
      <c r="CJ79" s="475"/>
      <c r="CK79" s="475"/>
      <c r="CL79" s="475"/>
      <c r="CM79" s="475"/>
      <c r="CN79" s="475"/>
      <c r="CO79" s="475"/>
      <c r="CP79" s="475"/>
      <c r="CQ79" s="475"/>
      <c r="CR79" s="475"/>
      <c r="CS79" s="475"/>
      <c r="CT79" s="857">
        <f t="shared" si="435"/>
        <v>0</v>
      </c>
      <c r="CU79" s="858">
        <f t="shared" si="436"/>
        <v>0</v>
      </c>
      <c r="CV79" s="436">
        <f t="shared" si="401"/>
        <v>0</v>
      </c>
      <c r="CW79" s="436">
        <v>0</v>
      </c>
      <c r="CX79" s="439">
        <f t="shared" si="437"/>
        <v>0</v>
      </c>
      <c r="CY79" s="449">
        <f t="shared" si="438"/>
        <v>0</v>
      </c>
      <c r="CZ79" s="465"/>
      <c r="DA79" s="465"/>
      <c r="DB79" s="465"/>
      <c r="DC79" s="465"/>
      <c r="DD79" s="465"/>
      <c r="DE79" s="465"/>
      <c r="DF79" s="465"/>
      <c r="DS79" s="698"/>
      <c r="DT79" s="702">
        <v>7</v>
      </c>
      <c r="DU79" s="703">
        <f t="shared" si="439"/>
        <v>0</v>
      </c>
      <c r="DV79" s="703">
        <f t="shared" si="402"/>
        <v>0</v>
      </c>
      <c r="DW79" s="703">
        <f t="shared" si="403"/>
        <v>0</v>
      </c>
      <c r="DX79" s="703">
        <f t="shared" si="404"/>
        <v>0</v>
      </c>
      <c r="DY79" s="703">
        <f t="shared" si="405"/>
        <v>0</v>
      </c>
      <c r="DZ79" s="703">
        <f t="shared" si="406"/>
        <v>0</v>
      </c>
      <c r="EA79" s="703">
        <f t="shared" si="407"/>
        <v>0</v>
      </c>
      <c r="EB79" s="703">
        <f t="shared" si="408"/>
        <v>0</v>
      </c>
      <c r="EC79" s="703">
        <f t="shared" si="409"/>
        <v>0</v>
      </c>
      <c r="ED79" s="703">
        <f t="shared" si="410"/>
        <v>0</v>
      </c>
      <c r="EE79" s="703">
        <f t="shared" si="411"/>
        <v>0</v>
      </c>
      <c r="EF79" s="703">
        <f t="shared" si="412"/>
        <v>0</v>
      </c>
      <c r="EG79" s="703">
        <f t="shared" si="413"/>
        <v>0</v>
      </c>
      <c r="EH79" s="703">
        <f t="shared" si="414"/>
        <v>0</v>
      </c>
      <c r="EI79" s="703">
        <f t="shared" si="415"/>
        <v>0</v>
      </c>
      <c r="EJ79" s="703">
        <f t="shared" si="416"/>
        <v>0</v>
      </c>
      <c r="EK79" s="703">
        <f t="shared" si="417"/>
        <v>0</v>
      </c>
      <c r="EL79" s="703">
        <f t="shared" si="418"/>
        <v>0</v>
      </c>
      <c r="EM79" s="703">
        <f t="shared" si="419"/>
        <v>0</v>
      </c>
      <c r="EN79" s="703">
        <f t="shared" si="420"/>
        <v>0</v>
      </c>
      <c r="EO79" s="703">
        <f t="shared" si="421"/>
        <v>0</v>
      </c>
      <c r="EP79" s="703">
        <f t="shared" si="422"/>
        <v>0</v>
      </c>
      <c r="EQ79" s="703">
        <f t="shared" si="423"/>
        <v>0</v>
      </c>
      <c r="ER79" s="703">
        <f t="shared" si="424"/>
        <v>0</v>
      </c>
      <c r="ES79" s="703">
        <f t="shared" si="425"/>
        <v>0</v>
      </c>
      <c r="ET79" s="703">
        <f t="shared" si="426"/>
        <v>0</v>
      </c>
      <c r="EU79" s="703">
        <f t="shared" si="427"/>
        <v>0</v>
      </c>
      <c r="EV79" s="703">
        <f t="shared" si="428"/>
        <v>0</v>
      </c>
      <c r="EW79" s="703">
        <f t="shared" si="429"/>
        <v>0</v>
      </c>
      <c r="EX79" s="703">
        <f t="shared" si="430"/>
        <v>0</v>
      </c>
      <c r="EY79" s="703">
        <f t="shared" si="431"/>
        <v>0</v>
      </c>
      <c r="EZ79" s="724"/>
      <c r="FB79" s="698"/>
      <c r="FC79" s="702">
        <v>7</v>
      </c>
      <c r="FD79" s="703" t="e">
        <f t="shared" si="440"/>
        <v>#DIV/0!</v>
      </c>
      <c r="FE79" s="703" t="e">
        <f t="shared" si="441"/>
        <v>#DIV/0!</v>
      </c>
      <c r="FF79" s="703" t="e">
        <f t="shared" si="442"/>
        <v>#DIV/0!</v>
      </c>
      <c r="FG79" s="703" t="e">
        <f t="shared" si="443"/>
        <v>#DIV/0!</v>
      </c>
      <c r="FH79" s="703" t="e">
        <f t="shared" si="444"/>
        <v>#DIV/0!</v>
      </c>
      <c r="FI79" s="703" t="e">
        <f t="shared" si="445"/>
        <v>#DIV/0!</v>
      </c>
      <c r="FJ79" s="703" t="e">
        <f t="shared" si="446"/>
        <v>#DIV/0!</v>
      </c>
      <c r="FK79" s="703" t="e">
        <f t="shared" si="447"/>
        <v>#DIV/0!</v>
      </c>
      <c r="FL79" s="703" t="e">
        <f t="shared" si="448"/>
        <v>#DIV/0!</v>
      </c>
      <c r="FM79" s="703" t="e">
        <f t="shared" si="449"/>
        <v>#DIV/0!</v>
      </c>
      <c r="FN79" s="703" t="e">
        <f t="shared" si="450"/>
        <v>#DIV/0!</v>
      </c>
      <c r="FO79" s="703" t="e">
        <f t="shared" si="451"/>
        <v>#DIV/0!</v>
      </c>
      <c r="FP79" s="703" t="e">
        <f t="shared" si="452"/>
        <v>#DIV/0!</v>
      </c>
      <c r="FQ79" s="703" t="e">
        <f t="shared" si="453"/>
        <v>#DIV/0!</v>
      </c>
      <c r="FR79" s="703" t="e">
        <f t="shared" si="454"/>
        <v>#DIV/0!</v>
      </c>
      <c r="FS79" s="703" t="e">
        <f t="shared" si="455"/>
        <v>#DIV/0!</v>
      </c>
      <c r="FT79" s="703" t="e">
        <f t="shared" si="456"/>
        <v>#DIV/0!</v>
      </c>
      <c r="FU79" s="703" t="e">
        <f t="shared" si="457"/>
        <v>#DIV/0!</v>
      </c>
      <c r="FV79" s="703" t="e">
        <f t="shared" si="458"/>
        <v>#DIV/0!</v>
      </c>
      <c r="FW79" s="703" t="e">
        <f t="shared" si="459"/>
        <v>#DIV/0!</v>
      </c>
      <c r="FX79" s="703" t="e">
        <f t="shared" si="460"/>
        <v>#DIV/0!</v>
      </c>
      <c r="FY79" s="703" t="e">
        <f t="shared" si="461"/>
        <v>#DIV/0!</v>
      </c>
      <c r="FZ79" s="703" t="e">
        <f t="shared" si="462"/>
        <v>#DIV/0!</v>
      </c>
      <c r="GA79" s="703" t="e">
        <f t="shared" si="463"/>
        <v>#DIV/0!</v>
      </c>
      <c r="GB79" s="703" t="e">
        <f t="shared" si="464"/>
        <v>#DIV/0!</v>
      </c>
      <c r="GC79" s="703" t="e">
        <f t="shared" si="465"/>
        <v>#DIV/0!</v>
      </c>
      <c r="GD79" s="703" t="e">
        <f t="shared" si="466"/>
        <v>#DIV/0!</v>
      </c>
      <c r="GE79" s="703" t="e">
        <f t="shared" si="467"/>
        <v>#DIV/0!</v>
      </c>
      <c r="GF79" s="703" t="e">
        <f t="shared" si="468"/>
        <v>#DIV/0!</v>
      </c>
      <c r="GG79" s="703" t="e">
        <f t="shared" si="469"/>
        <v>#DIV/0!</v>
      </c>
      <c r="GH79" s="703" t="e">
        <f t="shared" si="470"/>
        <v>#DIV/0!</v>
      </c>
      <c r="GI79" s="724"/>
    </row>
    <row r="80" spans="2:191" s="464" customFormat="1" ht="15.75" x14ac:dyDescent="0.25">
      <c r="B80" s="398"/>
      <c r="C80" s="399" t="s">
        <v>57</v>
      </c>
      <c r="D80" s="400" t="s">
        <v>58</v>
      </c>
      <c r="E80" s="400" t="s">
        <v>59</v>
      </c>
      <c r="F80" s="400" t="s">
        <v>60</v>
      </c>
      <c r="G80" s="400" t="s">
        <v>61</v>
      </c>
      <c r="H80" s="400" t="s">
        <v>36</v>
      </c>
      <c r="I80" s="400" t="s">
        <v>62</v>
      </c>
      <c r="J80" s="400" t="s">
        <v>63</v>
      </c>
      <c r="K80" s="400" t="s">
        <v>64</v>
      </c>
      <c r="L80" s="400" t="s">
        <v>65</v>
      </c>
      <c r="M80" s="400" t="s">
        <v>66</v>
      </c>
      <c r="N80" s="400" t="s">
        <v>67</v>
      </c>
      <c r="O80" s="400" t="s">
        <v>68</v>
      </c>
      <c r="P80" s="499"/>
      <c r="Q80" s="395"/>
      <c r="W80" s="398"/>
      <c r="X80" s="401">
        <v>8</v>
      </c>
      <c r="Y80" s="475"/>
      <c r="Z80" s="475"/>
      <c r="AA80" s="475"/>
      <c r="AB80" s="475"/>
      <c r="AC80" s="475"/>
      <c r="AD80" s="475"/>
      <c r="AE80" s="475"/>
      <c r="AF80" s="475"/>
      <c r="AG80" s="475"/>
      <c r="AH80" s="475"/>
      <c r="AI80" s="475"/>
      <c r="AJ80" s="475"/>
      <c r="AK80" s="475"/>
      <c r="AL80" s="475"/>
      <c r="AM80" s="475"/>
      <c r="AN80" s="475"/>
      <c r="AO80" s="475"/>
      <c r="AP80" s="475"/>
      <c r="AQ80" s="475"/>
      <c r="AR80" s="475"/>
      <c r="AS80" s="475"/>
      <c r="AT80" s="475"/>
      <c r="AU80" s="475"/>
      <c r="AV80" s="475"/>
      <c r="AW80" s="475"/>
      <c r="AX80" s="475"/>
      <c r="AY80" s="475"/>
      <c r="AZ80" s="475"/>
      <c r="BA80" s="475"/>
      <c r="BB80" s="475"/>
      <c r="BC80" s="475"/>
      <c r="BD80" s="857">
        <f t="shared" si="433"/>
        <v>0</v>
      </c>
      <c r="BE80" s="858">
        <f t="shared" si="398"/>
        <v>0</v>
      </c>
      <c r="BF80" s="436">
        <f t="shared" ref="BF80:BF95" si="471">(SUMIF($Y$72:$BC$72,"Sat",$Y80:$BC80)+SUMIF($Y$72:$BC$72,"Sun",$Y80:$BC80))</f>
        <v>0</v>
      </c>
      <c r="BG80" s="436">
        <f t="shared" ref="BG80:BG95" si="472">(SUM($Y80:$BC80)-(SUMIF($Y$72:$BC$72,"Sat",$Y80:$BC80)+SUMIF($Y$72:$BC$72,"Sun",$Y80:$BC80)))</f>
        <v>0</v>
      </c>
      <c r="BH80" s="439">
        <f t="shared" ref="BH80:BH95" si="473">(SUMIF($Y$72:$BC$72,"Sat",$Y80:$BC80)+SUMIF($Y$72:$BC$72,"Sun",$Y80:$BC80))/(COUNTIF($Y$72:$BC$72,"Sat")+COUNTIF($Y$72:$BC$72,"Sun"))</f>
        <v>0</v>
      </c>
      <c r="BI80" s="449">
        <f t="shared" ref="BI80:BI95" si="474">(SUM($Y80:$BC80)-(SUMIF($Y$72:$BC$72,"Sat",$Y80:$BC80)+SUMIF($Y$72:$BC$72,"Sun",$Y80:$BC80)))/(COUNT(Y80:BC80)-(COUNTIF($Y$72:$BC$72,"Sat")+COUNTIF($Y$72:$BC$72,"Sun")))</f>
        <v>0</v>
      </c>
      <c r="BJ80" s="465"/>
      <c r="BK80" s="465"/>
      <c r="BL80" s="465"/>
      <c r="BM80" s="398"/>
      <c r="BN80" s="401">
        <v>8</v>
      </c>
      <c r="BO80" s="475"/>
      <c r="BP80" s="475"/>
      <c r="BQ80" s="475"/>
      <c r="BR80" s="475"/>
      <c r="BS80" s="475"/>
      <c r="BT80" s="475"/>
      <c r="BU80" s="475"/>
      <c r="BV80" s="475"/>
      <c r="BW80" s="475"/>
      <c r="BX80" s="475"/>
      <c r="BY80" s="475"/>
      <c r="BZ80" s="475"/>
      <c r="CA80" s="475"/>
      <c r="CB80" s="475"/>
      <c r="CC80" s="475"/>
      <c r="CD80" s="475"/>
      <c r="CE80" s="475"/>
      <c r="CF80" s="475"/>
      <c r="CG80" s="475"/>
      <c r="CH80" s="475"/>
      <c r="CI80" s="475"/>
      <c r="CJ80" s="475"/>
      <c r="CK80" s="475"/>
      <c r="CL80" s="475"/>
      <c r="CM80" s="475"/>
      <c r="CN80" s="475"/>
      <c r="CO80" s="475"/>
      <c r="CP80" s="475"/>
      <c r="CQ80" s="475"/>
      <c r="CR80" s="475"/>
      <c r="CS80" s="475"/>
      <c r="CT80" s="857">
        <f t="shared" si="435"/>
        <v>0</v>
      </c>
      <c r="CU80" s="858">
        <f t="shared" si="436"/>
        <v>0</v>
      </c>
      <c r="CV80" s="436">
        <f t="shared" ref="CV80:CV95" si="475">(SUMIF($Y$72:$BC$72,"Sat",$Y80:$BC80)+SUMIF($Y$72:$BC$72,"Sun",$Y80:$BC80))</f>
        <v>0</v>
      </c>
      <c r="CW80" s="436">
        <f t="shared" ref="CW80:CW95" si="476">(SUM($Y80:$BC80)-(SUMIF($Y$72:$BC$72,"Sat",$Y80:$BC80)+SUMIF($Y$72:$BC$72,"Sun",$Y80:$BC80)))</f>
        <v>0</v>
      </c>
      <c r="CX80" s="439">
        <f t="shared" si="437"/>
        <v>0</v>
      </c>
      <c r="CY80" s="449">
        <f t="shared" si="438"/>
        <v>0</v>
      </c>
      <c r="CZ80" s="465"/>
      <c r="DA80" s="465"/>
      <c r="DB80" s="465"/>
      <c r="DC80" s="465"/>
      <c r="DD80" s="465"/>
      <c r="DE80" s="465"/>
      <c r="DF80" s="465"/>
      <c r="DS80" s="698"/>
      <c r="DT80" s="702">
        <v>8</v>
      </c>
      <c r="DU80" s="703">
        <f t="shared" si="439"/>
        <v>0</v>
      </c>
      <c r="DV80" s="703">
        <f t="shared" si="402"/>
        <v>0</v>
      </c>
      <c r="DW80" s="703">
        <f t="shared" si="403"/>
        <v>0</v>
      </c>
      <c r="DX80" s="703">
        <f t="shared" si="404"/>
        <v>0</v>
      </c>
      <c r="DY80" s="703">
        <f t="shared" si="405"/>
        <v>0</v>
      </c>
      <c r="DZ80" s="703">
        <f t="shared" si="406"/>
        <v>0</v>
      </c>
      <c r="EA80" s="703">
        <f t="shared" si="407"/>
        <v>0</v>
      </c>
      <c r="EB80" s="703">
        <f t="shared" si="408"/>
        <v>0</v>
      </c>
      <c r="EC80" s="703">
        <f t="shared" si="409"/>
        <v>0</v>
      </c>
      <c r="ED80" s="703">
        <f t="shared" si="410"/>
        <v>0</v>
      </c>
      <c r="EE80" s="703">
        <f t="shared" si="411"/>
        <v>0</v>
      </c>
      <c r="EF80" s="703">
        <f t="shared" si="412"/>
        <v>0</v>
      </c>
      <c r="EG80" s="703">
        <f t="shared" si="413"/>
        <v>0</v>
      </c>
      <c r="EH80" s="703">
        <f t="shared" si="414"/>
        <v>0</v>
      </c>
      <c r="EI80" s="703">
        <f t="shared" si="415"/>
        <v>0</v>
      </c>
      <c r="EJ80" s="703">
        <f t="shared" si="416"/>
        <v>0</v>
      </c>
      <c r="EK80" s="703">
        <f t="shared" si="417"/>
        <v>0</v>
      </c>
      <c r="EL80" s="703">
        <f t="shared" si="418"/>
        <v>0</v>
      </c>
      <c r="EM80" s="703">
        <f t="shared" si="419"/>
        <v>0</v>
      </c>
      <c r="EN80" s="703">
        <f t="shared" si="420"/>
        <v>0</v>
      </c>
      <c r="EO80" s="703">
        <f t="shared" si="421"/>
        <v>0</v>
      </c>
      <c r="EP80" s="703">
        <f t="shared" si="422"/>
        <v>0</v>
      </c>
      <c r="EQ80" s="703">
        <f t="shared" si="423"/>
        <v>0</v>
      </c>
      <c r="ER80" s="703">
        <f t="shared" si="424"/>
        <v>0</v>
      </c>
      <c r="ES80" s="703">
        <f t="shared" si="425"/>
        <v>0</v>
      </c>
      <c r="ET80" s="703">
        <f t="shared" si="426"/>
        <v>0</v>
      </c>
      <c r="EU80" s="703">
        <f t="shared" si="427"/>
        <v>0</v>
      </c>
      <c r="EV80" s="703">
        <f t="shared" si="428"/>
        <v>0</v>
      </c>
      <c r="EW80" s="703">
        <f t="shared" si="429"/>
        <v>0</v>
      </c>
      <c r="EX80" s="703">
        <f t="shared" si="430"/>
        <v>0</v>
      </c>
      <c r="EY80" s="703">
        <f t="shared" si="431"/>
        <v>0</v>
      </c>
      <c r="EZ80" s="724"/>
      <c r="FB80" s="698"/>
      <c r="FC80" s="702">
        <v>8</v>
      </c>
      <c r="FD80" s="703" t="e">
        <f t="shared" si="440"/>
        <v>#DIV/0!</v>
      </c>
      <c r="FE80" s="703" t="e">
        <f t="shared" si="441"/>
        <v>#DIV/0!</v>
      </c>
      <c r="FF80" s="703" t="e">
        <f t="shared" si="442"/>
        <v>#DIV/0!</v>
      </c>
      <c r="FG80" s="703" t="e">
        <f t="shared" si="443"/>
        <v>#DIV/0!</v>
      </c>
      <c r="FH80" s="703" t="e">
        <f t="shared" si="444"/>
        <v>#DIV/0!</v>
      </c>
      <c r="FI80" s="703" t="e">
        <f t="shared" si="445"/>
        <v>#DIV/0!</v>
      </c>
      <c r="FJ80" s="703" t="e">
        <f t="shared" si="446"/>
        <v>#DIV/0!</v>
      </c>
      <c r="FK80" s="703" t="e">
        <f t="shared" si="447"/>
        <v>#DIV/0!</v>
      </c>
      <c r="FL80" s="703" t="e">
        <f t="shared" si="448"/>
        <v>#DIV/0!</v>
      </c>
      <c r="FM80" s="703" t="e">
        <f t="shared" si="449"/>
        <v>#DIV/0!</v>
      </c>
      <c r="FN80" s="703" t="e">
        <f t="shared" si="450"/>
        <v>#DIV/0!</v>
      </c>
      <c r="FO80" s="703" t="e">
        <f t="shared" si="451"/>
        <v>#DIV/0!</v>
      </c>
      <c r="FP80" s="703" t="e">
        <f t="shared" si="452"/>
        <v>#DIV/0!</v>
      </c>
      <c r="FQ80" s="703" t="e">
        <f t="shared" si="453"/>
        <v>#DIV/0!</v>
      </c>
      <c r="FR80" s="703" t="e">
        <f t="shared" si="454"/>
        <v>#DIV/0!</v>
      </c>
      <c r="FS80" s="703" t="e">
        <f t="shared" si="455"/>
        <v>#DIV/0!</v>
      </c>
      <c r="FT80" s="703" t="e">
        <f t="shared" si="456"/>
        <v>#DIV/0!</v>
      </c>
      <c r="FU80" s="703" t="e">
        <f t="shared" si="457"/>
        <v>#DIV/0!</v>
      </c>
      <c r="FV80" s="703" t="e">
        <f t="shared" si="458"/>
        <v>#DIV/0!</v>
      </c>
      <c r="FW80" s="703" t="e">
        <f t="shared" si="459"/>
        <v>#DIV/0!</v>
      </c>
      <c r="FX80" s="703" t="e">
        <f t="shared" si="460"/>
        <v>#DIV/0!</v>
      </c>
      <c r="FY80" s="703" t="e">
        <f t="shared" si="461"/>
        <v>#DIV/0!</v>
      </c>
      <c r="FZ80" s="703" t="e">
        <f t="shared" si="462"/>
        <v>#DIV/0!</v>
      </c>
      <c r="GA80" s="703" t="e">
        <f t="shared" si="463"/>
        <v>#DIV/0!</v>
      </c>
      <c r="GB80" s="703" t="e">
        <f t="shared" si="464"/>
        <v>#DIV/0!</v>
      </c>
      <c r="GC80" s="703" t="e">
        <f t="shared" si="465"/>
        <v>#DIV/0!</v>
      </c>
      <c r="GD80" s="703" t="e">
        <f t="shared" si="466"/>
        <v>#DIV/0!</v>
      </c>
      <c r="GE80" s="703" t="e">
        <f t="shared" si="467"/>
        <v>#DIV/0!</v>
      </c>
      <c r="GF80" s="703" t="e">
        <f t="shared" si="468"/>
        <v>#DIV/0!</v>
      </c>
      <c r="GG80" s="703" t="e">
        <f t="shared" si="469"/>
        <v>#DIV/0!</v>
      </c>
      <c r="GH80" s="703" t="e">
        <f t="shared" si="470"/>
        <v>#DIV/0!</v>
      </c>
      <c r="GI80" s="724"/>
    </row>
    <row r="81" spans="2:191" s="464" customFormat="1" ht="15.75" x14ac:dyDescent="0.25">
      <c r="B81" s="398"/>
      <c r="C81" s="500">
        <v>1</v>
      </c>
      <c r="D81" s="504">
        <f>IFERROR(D11+D46,0)</f>
        <v>0</v>
      </c>
      <c r="E81" s="504">
        <f t="shared" ref="E81:O81" si="477">IFERROR(E11+E46,0)</f>
        <v>0</v>
      </c>
      <c r="F81" s="504">
        <f t="shared" si="477"/>
        <v>0</v>
      </c>
      <c r="G81" s="504">
        <f t="shared" si="477"/>
        <v>0</v>
      </c>
      <c r="H81" s="504">
        <f t="shared" si="477"/>
        <v>0</v>
      </c>
      <c r="I81" s="504">
        <f t="shared" si="477"/>
        <v>0</v>
      </c>
      <c r="J81" s="504">
        <f t="shared" si="477"/>
        <v>0</v>
      </c>
      <c r="K81" s="504">
        <f t="shared" si="477"/>
        <v>0</v>
      </c>
      <c r="L81" s="504">
        <f t="shared" si="477"/>
        <v>0</v>
      </c>
      <c r="M81" s="504">
        <f t="shared" si="477"/>
        <v>0</v>
      </c>
      <c r="N81" s="504">
        <f t="shared" si="477"/>
        <v>0</v>
      </c>
      <c r="O81" s="504">
        <f t="shared" si="477"/>
        <v>0</v>
      </c>
      <c r="P81" s="499"/>
      <c r="Q81" s="395"/>
      <c r="W81" s="398"/>
      <c r="X81" s="401">
        <v>9</v>
      </c>
      <c r="Y81" s="475"/>
      <c r="Z81" s="475"/>
      <c r="AA81" s="475"/>
      <c r="AB81" s="475"/>
      <c r="AC81" s="475"/>
      <c r="AD81" s="475"/>
      <c r="AE81" s="475"/>
      <c r="AF81" s="475"/>
      <c r="AG81" s="475"/>
      <c r="AH81" s="475"/>
      <c r="AI81" s="475"/>
      <c r="AJ81" s="475"/>
      <c r="AK81" s="475"/>
      <c r="AL81" s="475"/>
      <c r="AM81" s="475"/>
      <c r="AN81" s="475"/>
      <c r="AO81" s="475"/>
      <c r="AP81" s="475"/>
      <c r="AQ81" s="475"/>
      <c r="AR81" s="475"/>
      <c r="AS81" s="475"/>
      <c r="AT81" s="475"/>
      <c r="AU81" s="475"/>
      <c r="AV81" s="475"/>
      <c r="AW81" s="475"/>
      <c r="AX81" s="475"/>
      <c r="AY81" s="475"/>
      <c r="AZ81" s="475"/>
      <c r="BA81" s="475"/>
      <c r="BB81" s="475"/>
      <c r="BC81" s="475"/>
      <c r="BD81" s="857">
        <f t="shared" si="433"/>
        <v>0</v>
      </c>
      <c r="BE81" s="858">
        <f t="shared" si="398"/>
        <v>0</v>
      </c>
      <c r="BF81" s="436">
        <f t="shared" si="471"/>
        <v>0</v>
      </c>
      <c r="BG81" s="436">
        <f t="shared" si="472"/>
        <v>0</v>
      </c>
      <c r="BH81" s="439">
        <f t="shared" si="473"/>
        <v>0</v>
      </c>
      <c r="BI81" s="449">
        <f t="shared" si="474"/>
        <v>0</v>
      </c>
      <c r="BJ81" s="465"/>
      <c r="BK81" s="465"/>
      <c r="BL81" s="465"/>
      <c r="BM81" s="398"/>
      <c r="BN81" s="401">
        <v>9</v>
      </c>
      <c r="BO81" s="475"/>
      <c r="BP81" s="475"/>
      <c r="BQ81" s="475"/>
      <c r="BR81" s="475"/>
      <c r="BS81" s="475"/>
      <c r="BT81" s="475"/>
      <c r="BU81" s="475"/>
      <c r="BV81" s="475"/>
      <c r="BW81" s="475"/>
      <c r="BX81" s="475"/>
      <c r="BY81" s="475"/>
      <c r="BZ81" s="475"/>
      <c r="CA81" s="475"/>
      <c r="CB81" s="475"/>
      <c r="CC81" s="475"/>
      <c r="CD81" s="475"/>
      <c r="CE81" s="475"/>
      <c r="CF81" s="475"/>
      <c r="CG81" s="475"/>
      <c r="CH81" s="475"/>
      <c r="CI81" s="475"/>
      <c r="CJ81" s="475"/>
      <c r="CK81" s="475"/>
      <c r="CL81" s="475"/>
      <c r="CM81" s="475"/>
      <c r="CN81" s="475"/>
      <c r="CO81" s="475"/>
      <c r="CP81" s="475"/>
      <c r="CQ81" s="475"/>
      <c r="CR81" s="475"/>
      <c r="CS81" s="475"/>
      <c r="CT81" s="857">
        <f t="shared" si="435"/>
        <v>0</v>
      </c>
      <c r="CU81" s="858">
        <f t="shared" si="436"/>
        <v>0</v>
      </c>
      <c r="CV81" s="436">
        <f t="shared" si="475"/>
        <v>0</v>
      </c>
      <c r="CW81" s="436">
        <f t="shared" si="476"/>
        <v>0</v>
      </c>
      <c r="CX81" s="439">
        <f t="shared" si="437"/>
        <v>0</v>
      </c>
      <c r="CY81" s="449">
        <f t="shared" si="438"/>
        <v>0</v>
      </c>
      <c r="CZ81" s="465"/>
      <c r="DA81" s="465"/>
      <c r="DB81" s="465"/>
      <c r="DC81" s="465"/>
      <c r="DD81" s="465"/>
      <c r="DE81" s="465"/>
      <c r="DF81" s="465"/>
      <c r="DS81" s="698"/>
      <c r="DT81" s="702">
        <v>9</v>
      </c>
      <c r="DU81" s="703">
        <f t="shared" si="439"/>
        <v>0</v>
      </c>
      <c r="DV81" s="703">
        <f t="shared" si="402"/>
        <v>0</v>
      </c>
      <c r="DW81" s="703">
        <f t="shared" si="403"/>
        <v>0</v>
      </c>
      <c r="DX81" s="703">
        <f t="shared" si="404"/>
        <v>0</v>
      </c>
      <c r="DY81" s="703">
        <f t="shared" si="405"/>
        <v>0</v>
      </c>
      <c r="DZ81" s="703">
        <f t="shared" si="406"/>
        <v>0</v>
      </c>
      <c r="EA81" s="703">
        <f t="shared" si="407"/>
        <v>0</v>
      </c>
      <c r="EB81" s="703">
        <f t="shared" si="408"/>
        <v>0</v>
      </c>
      <c r="EC81" s="703">
        <f t="shared" si="409"/>
        <v>0</v>
      </c>
      <c r="ED81" s="703">
        <f t="shared" si="410"/>
        <v>0</v>
      </c>
      <c r="EE81" s="703">
        <f t="shared" si="411"/>
        <v>0</v>
      </c>
      <c r="EF81" s="703">
        <f t="shared" si="412"/>
        <v>0</v>
      </c>
      <c r="EG81" s="703">
        <f t="shared" si="413"/>
        <v>0</v>
      </c>
      <c r="EH81" s="703">
        <f t="shared" si="414"/>
        <v>0</v>
      </c>
      <c r="EI81" s="703">
        <f t="shared" si="415"/>
        <v>0</v>
      </c>
      <c r="EJ81" s="703">
        <f t="shared" si="416"/>
        <v>0</v>
      </c>
      <c r="EK81" s="703">
        <f t="shared" si="417"/>
        <v>0</v>
      </c>
      <c r="EL81" s="703">
        <f t="shared" si="418"/>
        <v>0</v>
      </c>
      <c r="EM81" s="703">
        <f t="shared" si="419"/>
        <v>0</v>
      </c>
      <c r="EN81" s="703">
        <f t="shared" si="420"/>
        <v>0</v>
      </c>
      <c r="EO81" s="703">
        <f t="shared" si="421"/>
        <v>0</v>
      </c>
      <c r="EP81" s="703">
        <f t="shared" si="422"/>
        <v>0</v>
      </c>
      <c r="EQ81" s="703">
        <f t="shared" si="423"/>
        <v>0</v>
      </c>
      <c r="ER81" s="703">
        <f t="shared" si="424"/>
        <v>0</v>
      </c>
      <c r="ES81" s="703">
        <f t="shared" si="425"/>
        <v>0</v>
      </c>
      <c r="ET81" s="703">
        <f t="shared" si="426"/>
        <v>0</v>
      </c>
      <c r="EU81" s="703">
        <f t="shared" si="427"/>
        <v>0</v>
      </c>
      <c r="EV81" s="703">
        <f t="shared" si="428"/>
        <v>0</v>
      </c>
      <c r="EW81" s="703">
        <f t="shared" si="429"/>
        <v>0</v>
      </c>
      <c r="EX81" s="703">
        <f t="shared" si="430"/>
        <v>0</v>
      </c>
      <c r="EY81" s="703">
        <f t="shared" si="431"/>
        <v>0</v>
      </c>
      <c r="EZ81" s="724"/>
      <c r="FB81" s="698"/>
      <c r="FC81" s="702">
        <v>9</v>
      </c>
      <c r="FD81" s="703" t="e">
        <f t="shared" si="440"/>
        <v>#DIV/0!</v>
      </c>
      <c r="FE81" s="703" t="e">
        <f t="shared" si="441"/>
        <v>#DIV/0!</v>
      </c>
      <c r="FF81" s="703" t="e">
        <f t="shared" si="442"/>
        <v>#DIV/0!</v>
      </c>
      <c r="FG81" s="703" t="e">
        <f t="shared" si="443"/>
        <v>#DIV/0!</v>
      </c>
      <c r="FH81" s="703" t="e">
        <f t="shared" si="444"/>
        <v>#DIV/0!</v>
      </c>
      <c r="FI81" s="703" t="e">
        <f t="shared" si="445"/>
        <v>#DIV/0!</v>
      </c>
      <c r="FJ81" s="703" t="e">
        <f t="shared" si="446"/>
        <v>#DIV/0!</v>
      </c>
      <c r="FK81" s="703" t="e">
        <f t="shared" si="447"/>
        <v>#DIV/0!</v>
      </c>
      <c r="FL81" s="703" t="e">
        <f t="shared" si="448"/>
        <v>#DIV/0!</v>
      </c>
      <c r="FM81" s="703" t="e">
        <f t="shared" si="449"/>
        <v>#DIV/0!</v>
      </c>
      <c r="FN81" s="703" t="e">
        <f t="shared" si="450"/>
        <v>#DIV/0!</v>
      </c>
      <c r="FO81" s="703" t="e">
        <f t="shared" si="451"/>
        <v>#DIV/0!</v>
      </c>
      <c r="FP81" s="703" t="e">
        <f t="shared" si="452"/>
        <v>#DIV/0!</v>
      </c>
      <c r="FQ81" s="703" t="e">
        <f t="shared" si="453"/>
        <v>#DIV/0!</v>
      </c>
      <c r="FR81" s="703" t="e">
        <f t="shared" si="454"/>
        <v>#DIV/0!</v>
      </c>
      <c r="FS81" s="703" t="e">
        <f t="shared" si="455"/>
        <v>#DIV/0!</v>
      </c>
      <c r="FT81" s="703" t="e">
        <f t="shared" si="456"/>
        <v>#DIV/0!</v>
      </c>
      <c r="FU81" s="703" t="e">
        <f t="shared" si="457"/>
        <v>#DIV/0!</v>
      </c>
      <c r="FV81" s="703" t="e">
        <f t="shared" si="458"/>
        <v>#DIV/0!</v>
      </c>
      <c r="FW81" s="703" t="e">
        <f t="shared" si="459"/>
        <v>#DIV/0!</v>
      </c>
      <c r="FX81" s="703" t="e">
        <f t="shared" si="460"/>
        <v>#DIV/0!</v>
      </c>
      <c r="FY81" s="703" t="e">
        <f t="shared" si="461"/>
        <v>#DIV/0!</v>
      </c>
      <c r="FZ81" s="703" t="e">
        <f t="shared" si="462"/>
        <v>#DIV/0!</v>
      </c>
      <c r="GA81" s="703" t="e">
        <f t="shared" si="463"/>
        <v>#DIV/0!</v>
      </c>
      <c r="GB81" s="703" t="e">
        <f t="shared" si="464"/>
        <v>#DIV/0!</v>
      </c>
      <c r="GC81" s="703" t="e">
        <f t="shared" si="465"/>
        <v>#DIV/0!</v>
      </c>
      <c r="GD81" s="703" t="e">
        <f t="shared" si="466"/>
        <v>#DIV/0!</v>
      </c>
      <c r="GE81" s="703" t="e">
        <f t="shared" si="467"/>
        <v>#DIV/0!</v>
      </c>
      <c r="GF81" s="703" t="e">
        <f t="shared" si="468"/>
        <v>#DIV/0!</v>
      </c>
      <c r="GG81" s="703" t="e">
        <f t="shared" si="469"/>
        <v>#DIV/0!</v>
      </c>
      <c r="GH81" s="703" t="e">
        <f t="shared" si="470"/>
        <v>#DIV/0!</v>
      </c>
      <c r="GI81" s="724"/>
    </row>
    <row r="82" spans="2:191" s="464" customFormat="1" ht="15.75" x14ac:dyDescent="0.25">
      <c r="B82" s="398"/>
      <c r="C82" s="501">
        <v>2</v>
      </c>
      <c r="D82" s="504">
        <f t="shared" ref="D82:O82" si="478">IFERROR(D12+D47,0)</f>
        <v>0</v>
      </c>
      <c r="E82" s="504">
        <f t="shared" si="478"/>
        <v>0</v>
      </c>
      <c r="F82" s="504">
        <f t="shared" si="478"/>
        <v>0</v>
      </c>
      <c r="G82" s="504">
        <f t="shared" si="478"/>
        <v>0</v>
      </c>
      <c r="H82" s="504">
        <f t="shared" si="478"/>
        <v>0</v>
      </c>
      <c r="I82" s="504">
        <f t="shared" si="478"/>
        <v>0</v>
      </c>
      <c r="J82" s="504">
        <f t="shared" si="478"/>
        <v>0</v>
      </c>
      <c r="K82" s="504">
        <f t="shared" si="478"/>
        <v>0</v>
      </c>
      <c r="L82" s="504">
        <f t="shared" si="478"/>
        <v>0</v>
      </c>
      <c r="M82" s="504">
        <f t="shared" si="478"/>
        <v>0</v>
      </c>
      <c r="N82" s="504">
        <f t="shared" si="478"/>
        <v>0</v>
      </c>
      <c r="O82" s="504">
        <f t="shared" si="478"/>
        <v>0</v>
      </c>
      <c r="P82" s="499"/>
      <c r="Q82" s="395"/>
      <c r="W82" s="398"/>
      <c r="X82" s="401">
        <v>10</v>
      </c>
      <c r="Y82" s="475"/>
      <c r="Z82" s="475"/>
      <c r="AA82" s="475"/>
      <c r="AB82" s="475"/>
      <c r="AC82" s="475"/>
      <c r="AD82" s="475"/>
      <c r="AE82" s="475"/>
      <c r="AF82" s="475"/>
      <c r="AG82" s="475"/>
      <c r="AH82" s="475"/>
      <c r="AI82" s="475"/>
      <c r="AJ82" s="475"/>
      <c r="AK82" s="475"/>
      <c r="AL82" s="475"/>
      <c r="AM82" s="475"/>
      <c r="AN82" s="475"/>
      <c r="AO82" s="475"/>
      <c r="AP82" s="475"/>
      <c r="AQ82" s="475"/>
      <c r="AR82" s="475"/>
      <c r="AS82" s="475"/>
      <c r="AT82" s="475"/>
      <c r="AU82" s="475"/>
      <c r="AV82" s="475"/>
      <c r="AW82" s="475"/>
      <c r="AX82" s="475"/>
      <c r="AY82" s="475"/>
      <c r="AZ82" s="475"/>
      <c r="BA82" s="475"/>
      <c r="BB82" s="475"/>
      <c r="BC82" s="475"/>
      <c r="BD82" s="857">
        <f t="shared" si="433"/>
        <v>0</v>
      </c>
      <c r="BE82" s="858">
        <f t="shared" si="398"/>
        <v>0</v>
      </c>
      <c r="BF82" s="436">
        <f t="shared" si="471"/>
        <v>0</v>
      </c>
      <c r="BG82" s="436">
        <f t="shared" si="472"/>
        <v>0</v>
      </c>
      <c r="BH82" s="439">
        <f t="shared" si="473"/>
        <v>0</v>
      </c>
      <c r="BI82" s="449">
        <f t="shared" si="474"/>
        <v>0</v>
      </c>
      <c r="BJ82" s="465"/>
      <c r="BK82" s="465"/>
      <c r="BL82" s="465"/>
      <c r="BM82" s="398"/>
      <c r="BN82" s="401">
        <v>10</v>
      </c>
      <c r="BO82" s="475"/>
      <c r="BP82" s="475"/>
      <c r="BQ82" s="475"/>
      <c r="BR82" s="475"/>
      <c r="BS82" s="475"/>
      <c r="BT82" s="475"/>
      <c r="BU82" s="475"/>
      <c r="BV82" s="475"/>
      <c r="BW82" s="475"/>
      <c r="BX82" s="475"/>
      <c r="BY82" s="475"/>
      <c r="BZ82" s="475"/>
      <c r="CA82" s="475"/>
      <c r="CB82" s="475"/>
      <c r="CC82" s="475"/>
      <c r="CD82" s="475"/>
      <c r="CE82" s="475"/>
      <c r="CF82" s="475"/>
      <c r="CG82" s="475"/>
      <c r="CH82" s="475"/>
      <c r="CI82" s="475"/>
      <c r="CJ82" s="475"/>
      <c r="CK82" s="475"/>
      <c r="CL82" s="475"/>
      <c r="CM82" s="475"/>
      <c r="CN82" s="475"/>
      <c r="CO82" s="475"/>
      <c r="CP82" s="475"/>
      <c r="CQ82" s="475"/>
      <c r="CR82" s="475"/>
      <c r="CS82" s="475"/>
      <c r="CT82" s="857">
        <f t="shared" si="435"/>
        <v>0</v>
      </c>
      <c r="CU82" s="858">
        <f t="shared" si="436"/>
        <v>0</v>
      </c>
      <c r="CV82" s="436">
        <f t="shared" si="475"/>
        <v>0</v>
      </c>
      <c r="CW82" s="436">
        <f t="shared" si="476"/>
        <v>0</v>
      </c>
      <c r="CX82" s="439">
        <f t="shared" si="437"/>
        <v>0</v>
      </c>
      <c r="CY82" s="449">
        <f t="shared" si="438"/>
        <v>0</v>
      </c>
      <c r="CZ82" s="465"/>
      <c r="DA82" s="465"/>
      <c r="DB82" s="465"/>
      <c r="DC82" s="465"/>
      <c r="DD82" s="465"/>
      <c r="DE82" s="465"/>
      <c r="DF82" s="465"/>
      <c r="DS82" s="698"/>
      <c r="DT82" s="702">
        <v>10</v>
      </c>
      <c r="DU82" s="703">
        <f t="shared" si="439"/>
        <v>0</v>
      </c>
      <c r="DV82" s="703">
        <f t="shared" si="402"/>
        <v>0</v>
      </c>
      <c r="DW82" s="703">
        <f t="shared" si="403"/>
        <v>0</v>
      </c>
      <c r="DX82" s="703">
        <f t="shared" si="404"/>
        <v>0</v>
      </c>
      <c r="DY82" s="703">
        <f t="shared" si="405"/>
        <v>0</v>
      </c>
      <c r="DZ82" s="703">
        <f t="shared" si="406"/>
        <v>0</v>
      </c>
      <c r="EA82" s="703">
        <f t="shared" si="407"/>
        <v>0</v>
      </c>
      <c r="EB82" s="703">
        <f t="shared" si="408"/>
        <v>0</v>
      </c>
      <c r="EC82" s="703">
        <f t="shared" si="409"/>
        <v>0</v>
      </c>
      <c r="ED82" s="703">
        <f t="shared" si="410"/>
        <v>0</v>
      </c>
      <c r="EE82" s="703">
        <f t="shared" si="411"/>
        <v>0</v>
      </c>
      <c r="EF82" s="703">
        <f t="shared" si="412"/>
        <v>0</v>
      </c>
      <c r="EG82" s="703">
        <f t="shared" si="413"/>
        <v>0</v>
      </c>
      <c r="EH82" s="703">
        <f t="shared" si="414"/>
        <v>0</v>
      </c>
      <c r="EI82" s="703">
        <f t="shared" si="415"/>
        <v>0</v>
      </c>
      <c r="EJ82" s="703">
        <f t="shared" si="416"/>
        <v>0</v>
      </c>
      <c r="EK82" s="703">
        <f t="shared" si="417"/>
        <v>0</v>
      </c>
      <c r="EL82" s="703">
        <f t="shared" si="418"/>
        <v>0</v>
      </c>
      <c r="EM82" s="703">
        <f t="shared" si="419"/>
        <v>0</v>
      </c>
      <c r="EN82" s="703">
        <f t="shared" si="420"/>
        <v>0</v>
      </c>
      <c r="EO82" s="703">
        <f t="shared" si="421"/>
        <v>0</v>
      </c>
      <c r="EP82" s="703">
        <f t="shared" si="422"/>
        <v>0</v>
      </c>
      <c r="EQ82" s="703">
        <f t="shared" si="423"/>
        <v>0</v>
      </c>
      <c r="ER82" s="703">
        <f t="shared" si="424"/>
        <v>0</v>
      </c>
      <c r="ES82" s="703">
        <f t="shared" si="425"/>
        <v>0</v>
      </c>
      <c r="ET82" s="703">
        <f t="shared" si="426"/>
        <v>0</v>
      </c>
      <c r="EU82" s="703">
        <f t="shared" si="427"/>
        <v>0</v>
      </c>
      <c r="EV82" s="703">
        <f t="shared" si="428"/>
        <v>0</v>
      </c>
      <c r="EW82" s="703">
        <f t="shared" si="429"/>
        <v>0</v>
      </c>
      <c r="EX82" s="703">
        <f t="shared" si="430"/>
        <v>0</v>
      </c>
      <c r="EY82" s="703">
        <f t="shared" si="431"/>
        <v>0</v>
      </c>
      <c r="EZ82" s="724"/>
      <c r="FB82" s="698"/>
      <c r="FC82" s="702">
        <v>10</v>
      </c>
      <c r="FD82" s="703" t="e">
        <f t="shared" si="440"/>
        <v>#DIV/0!</v>
      </c>
      <c r="FE82" s="703" t="e">
        <f t="shared" si="441"/>
        <v>#DIV/0!</v>
      </c>
      <c r="FF82" s="703" t="e">
        <f t="shared" si="442"/>
        <v>#DIV/0!</v>
      </c>
      <c r="FG82" s="703" t="e">
        <f t="shared" si="443"/>
        <v>#DIV/0!</v>
      </c>
      <c r="FH82" s="703" t="e">
        <f t="shared" si="444"/>
        <v>#DIV/0!</v>
      </c>
      <c r="FI82" s="703" t="e">
        <f t="shared" si="445"/>
        <v>#DIV/0!</v>
      </c>
      <c r="FJ82" s="703" t="e">
        <f t="shared" si="446"/>
        <v>#DIV/0!</v>
      </c>
      <c r="FK82" s="703" t="e">
        <f t="shared" si="447"/>
        <v>#DIV/0!</v>
      </c>
      <c r="FL82" s="703" t="e">
        <f t="shared" si="448"/>
        <v>#DIV/0!</v>
      </c>
      <c r="FM82" s="703" t="e">
        <f t="shared" si="449"/>
        <v>#DIV/0!</v>
      </c>
      <c r="FN82" s="703" t="e">
        <f t="shared" si="450"/>
        <v>#DIV/0!</v>
      </c>
      <c r="FO82" s="703" t="e">
        <f t="shared" si="451"/>
        <v>#DIV/0!</v>
      </c>
      <c r="FP82" s="703" t="e">
        <f t="shared" si="452"/>
        <v>#DIV/0!</v>
      </c>
      <c r="FQ82" s="703" t="e">
        <f t="shared" si="453"/>
        <v>#DIV/0!</v>
      </c>
      <c r="FR82" s="703" t="e">
        <f t="shared" si="454"/>
        <v>#DIV/0!</v>
      </c>
      <c r="FS82" s="703" t="e">
        <f t="shared" si="455"/>
        <v>#DIV/0!</v>
      </c>
      <c r="FT82" s="703" t="e">
        <f t="shared" si="456"/>
        <v>#DIV/0!</v>
      </c>
      <c r="FU82" s="703" t="e">
        <f t="shared" si="457"/>
        <v>#DIV/0!</v>
      </c>
      <c r="FV82" s="703" t="e">
        <f t="shared" si="458"/>
        <v>#DIV/0!</v>
      </c>
      <c r="FW82" s="703" t="e">
        <f t="shared" si="459"/>
        <v>#DIV/0!</v>
      </c>
      <c r="FX82" s="703" t="e">
        <f t="shared" si="460"/>
        <v>#DIV/0!</v>
      </c>
      <c r="FY82" s="703" t="e">
        <f t="shared" si="461"/>
        <v>#DIV/0!</v>
      </c>
      <c r="FZ82" s="703" t="e">
        <f t="shared" si="462"/>
        <v>#DIV/0!</v>
      </c>
      <c r="GA82" s="703" t="e">
        <f t="shared" si="463"/>
        <v>#DIV/0!</v>
      </c>
      <c r="GB82" s="703" t="e">
        <f t="shared" si="464"/>
        <v>#DIV/0!</v>
      </c>
      <c r="GC82" s="703" t="e">
        <f t="shared" si="465"/>
        <v>#DIV/0!</v>
      </c>
      <c r="GD82" s="703" t="e">
        <f t="shared" si="466"/>
        <v>#DIV/0!</v>
      </c>
      <c r="GE82" s="703" t="e">
        <f t="shared" si="467"/>
        <v>#DIV/0!</v>
      </c>
      <c r="GF82" s="703" t="e">
        <f t="shared" si="468"/>
        <v>#DIV/0!</v>
      </c>
      <c r="GG82" s="703" t="e">
        <f t="shared" si="469"/>
        <v>#DIV/0!</v>
      </c>
      <c r="GH82" s="703" t="e">
        <f t="shared" si="470"/>
        <v>#DIV/0!</v>
      </c>
      <c r="GI82" s="724"/>
    </row>
    <row r="83" spans="2:191" s="464" customFormat="1" ht="15.75" x14ac:dyDescent="0.25">
      <c r="B83" s="398"/>
      <c r="C83" s="501">
        <v>3</v>
      </c>
      <c r="D83" s="504">
        <f t="shared" ref="D83:O83" si="479">IFERROR(D13+D48,0)</f>
        <v>0</v>
      </c>
      <c r="E83" s="504">
        <f t="shared" si="479"/>
        <v>0</v>
      </c>
      <c r="F83" s="504">
        <f t="shared" si="479"/>
        <v>0</v>
      </c>
      <c r="G83" s="504">
        <f t="shared" si="479"/>
        <v>0</v>
      </c>
      <c r="H83" s="504">
        <f t="shared" si="479"/>
        <v>0</v>
      </c>
      <c r="I83" s="504">
        <f t="shared" si="479"/>
        <v>0</v>
      </c>
      <c r="J83" s="504">
        <f t="shared" si="479"/>
        <v>0</v>
      </c>
      <c r="K83" s="504">
        <f t="shared" si="479"/>
        <v>0</v>
      </c>
      <c r="L83" s="504">
        <f t="shared" si="479"/>
        <v>0</v>
      </c>
      <c r="M83" s="504">
        <f t="shared" si="479"/>
        <v>0</v>
      </c>
      <c r="N83" s="504">
        <f t="shared" si="479"/>
        <v>0</v>
      </c>
      <c r="O83" s="504">
        <f t="shared" si="479"/>
        <v>0</v>
      </c>
      <c r="P83" s="499"/>
      <c r="Q83" s="395"/>
      <c r="W83" s="398"/>
      <c r="X83" s="401">
        <v>11</v>
      </c>
      <c r="Y83" s="475"/>
      <c r="Z83" s="475"/>
      <c r="AA83" s="475"/>
      <c r="AB83" s="475"/>
      <c r="AC83" s="475"/>
      <c r="AD83" s="475"/>
      <c r="AE83" s="475"/>
      <c r="AF83" s="475"/>
      <c r="AG83" s="475"/>
      <c r="AH83" s="475"/>
      <c r="AI83" s="475"/>
      <c r="AJ83" s="475"/>
      <c r="AK83" s="475"/>
      <c r="AL83" s="475"/>
      <c r="AM83" s="475"/>
      <c r="AN83" s="475"/>
      <c r="AO83" s="475"/>
      <c r="AP83" s="475"/>
      <c r="AQ83" s="475"/>
      <c r="AR83" s="475"/>
      <c r="AS83" s="475"/>
      <c r="AT83" s="475"/>
      <c r="AU83" s="475"/>
      <c r="AV83" s="475"/>
      <c r="AW83" s="475"/>
      <c r="AX83" s="475"/>
      <c r="AY83" s="475"/>
      <c r="AZ83" s="475"/>
      <c r="BA83" s="475"/>
      <c r="BB83" s="475"/>
      <c r="BC83" s="475"/>
      <c r="BD83" s="857">
        <f t="shared" si="433"/>
        <v>0</v>
      </c>
      <c r="BE83" s="858">
        <f t="shared" si="398"/>
        <v>0</v>
      </c>
      <c r="BF83" s="436">
        <f t="shared" si="471"/>
        <v>0</v>
      </c>
      <c r="BG83" s="436">
        <f t="shared" si="472"/>
        <v>0</v>
      </c>
      <c r="BH83" s="439">
        <f t="shared" si="473"/>
        <v>0</v>
      </c>
      <c r="BI83" s="449">
        <f t="shared" si="474"/>
        <v>0</v>
      </c>
      <c r="BJ83" s="465"/>
      <c r="BK83" s="465"/>
      <c r="BL83" s="465"/>
      <c r="BM83" s="398"/>
      <c r="BN83" s="401">
        <v>11</v>
      </c>
      <c r="BO83" s="475"/>
      <c r="BP83" s="475"/>
      <c r="BQ83" s="475"/>
      <c r="BR83" s="475"/>
      <c r="BS83" s="475"/>
      <c r="BT83" s="475"/>
      <c r="BU83" s="475"/>
      <c r="BV83" s="475"/>
      <c r="BW83" s="475"/>
      <c r="BX83" s="475"/>
      <c r="BY83" s="475"/>
      <c r="BZ83" s="475"/>
      <c r="CA83" s="475"/>
      <c r="CB83" s="475"/>
      <c r="CC83" s="475"/>
      <c r="CD83" s="475"/>
      <c r="CE83" s="475"/>
      <c r="CF83" s="475"/>
      <c r="CG83" s="475"/>
      <c r="CH83" s="475"/>
      <c r="CI83" s="475"/>
      <c r="CJ83" s="475"/>
      <c r="CK83" s="475"/>
      <c r="CL83" s="475"/>
      <c r="CM83" s="475"/>
      <c r="CN83" s="475"/>
      <c r="CO83" s="475"/>
      <c r="CP83" s="475"/>
      <c r="CQ83" s="475"/>
      <c r="CR83" s="475"/>
      <c r="CS83" s="475"/>
      <c r="CT83" s="857">
        <f t="shared" si="435"/>
        <v>0</v>
      </c>
      <c r="CU83" s="858">
        <f t="shared" si="436"/>
        <v>0</v>
      </c>
      <c r="CV83" s="436">
        <f t="shared" si="475"/>
        <v>0</v>
      </c>
      <c r="CW83" s="436">
        <f t="shared" si="476"/>
        <v>0</v>
      </c>
      <c r="CX83" s="439">
        <f t="shared" si="437"/>
        <v>0</v>
      </c>
      <c r="CY83" s="449">
        <f t="shared" si="438"/>
        <v>0</v>
      </c>
      <c r="CZ83" s="465"/>
      <c r="DA83" s="465"/>
      <c r="DB83" s="465"/>
      <c r="DC83" s="465"/>
      <c r="DD83" s="465"/>
      <c r="DE83" s="465"/>
      <c r="DF83" s="465"/>
      <c r="DS83" s="698"/>
      <c r="DT83" s="702">
        <v>11</v>
      </c>
      <c r="DU83" s="703">
        <f t="shared" si="439"/>
        <v>0</v>
      </c>
      <c r="DV83" s="703">
        <f t="shared" si="402"/>
        <v>0</v>
      </c>
      <c r="DW83" s="703">
        <f t="shared" si="403"/>
        <v>0</v>
      </c>
      <c r="DX83" s="703">
        <f t="shared" si="404"/>
        <v>0</v>
      </c>
      <c r="DY83" s="703">
        <f t="shared" si="405"/>
        <v>0</v>
      </c>
      <c r="DZ83" s="703">
        <f t="shared" si="406"/>
        <v>0</v>
      </c>
      <c r="EA83" s="703">
        <f t="shared" si="407"/>
        <v>0</v>
      </c>
      <c r="EB83" s="703">
        <f t="shared" si="408"/>
        <v>0</v>
      </c>
      <c r="EC83" s="703">
        <f t="shared" si="409"/>
        <v>0</v>
      </c>
      <c r="ED83" s="703">
        <f t="shared" si="410"/>
        <v>0</v>
      </c>
      <c r="EE83" s="703">
        <f t="shared" si="411"/>
        <v>0</v>
      </c>
      <c r="EF83" s="703">
        <f t="shared" si="412"/>
        <v>0</v>
      </c>
      <c r="EG83" s="703">
        <f t="shared" si="413"/>
        <v>0</v>
      </c>
      <c r="EH83" s="703">
        <f t="shared" si="414"/>
        <v>0</v>
      </c>
      <c r="EI83" s="703">
        <f t="shared" si="415"/>
        <v>0</v>
      </c>
      <c r="EJ83" s="703">
        <f t="shared" si="416"/>
        <v>0</v>
      </c>
      <c r="EK83" s="703">
        <f t="shared" si="417"/>
        <v>0</v>
      </c>
      <c r="EL83" s="703">
        <f t="shared" si="418"/>
        <v>0</v>
      </c>
      <c r="EM83" s="703">
        <f t="shared" si="419"/>
        <v>0</v>
      </c>
      <c r="EN83" s="703">
        <f t="shared" si="420"/>
        <v>0</v>
      </c>
      <c r="EO83" s="703">
        <f t="shared" si="421"/>
        <v>0</v>
      </c>
      <c r="EP83" s="703">
        <f t="shared" si="422"/>
        <v>0</v>
      </c>
      <c r="EQ83" s="703">
        <f t="shared" si="423"/>
        <v>0</v>
      </c>
      <c r="ER83" s="703">
        <f t="shared" si="424"/>
        <v>0</v>
      </c>
      <c r="ES83" s="703">
        <f t="shared" si="425"/>
        <v>0</v>
      </c>
      <c r="ET83" s="703">
        <f t="shared" si="426"/>
        <v>0</v>
      </c>
      <c r="EU83" s="703">
        <f t="shared" si="427"/>
        <v>0</v>
      </c>
      <c r="EV83" s="703">
        <f t="shared" si="428"/>
        <v>0</v>
      </c>
      <c r="EW83" s="703">
        <f t="shared" si="429"/>
        <v>0</v>
      </c>
      <c r="EX83" s="703">
        <f t="shared" si="430"/>
        <v>0</v>
      </c>
      <c r="EY83" s="703">
        <f t="shared" si="431"/>
        <v>0</v>
      </c>
      <c r="EZ83" s="724"/>
      <c r="FB83" s="698"/>
      <c r="FC83" s="702">
        <v>11</v>
      </c>
      <c r="FD83" s="703" t="e">
        <f t="shared" si="440"/>
        <v>#DIV/0!</v>
      </c>
      <c r="FE83" s="703" t="e">
        <f t="shared" si="441"/>
        <v>#DIV/0!</v>
      </c>
      <c r="FF83" s="703" t="e">
        <f t="shared" si="442"/>
        <v>#DIV/0!</v>
      </c>
      <c r="FG83" s="703" t="e">
        <f t="shared" si="443"/>
        <v>#DIV/0!</v>
      </c>
      <c r="FH83" s="703" t="e">
        <f t="shared" si="444"/>
        <v>#DIV/0!</v>
      </c>
      <c r="FI83" s="703" t="e">
        <f t="shared" si="445"/>
        <v>#DIV/0!</v>
      </c>
      <c r="FJ83" s="703" t="e">
        <f t="shared" si="446"/>
        <v>#DIV/0!</v>
      </c>
      <c r="FK83" s="703" t="e">
        <f t="shared" si="447"/>
        <v>#DIV/0!</v>
      </c>
      <c r="FL83" s="703" t="e">
        <f t="shared" si="448"/>
        <v>#DIV/0!</v>
      </c>
      <c r="FM83" s="703" t="e">
        <f t="shared" si="449"/>
        <v>#DIV/0!</v>
      </c>
      <c r="FN83" s="703" t="e">
        <f t="shared" si="450"/>
        <v>#DIV/0!</v>
      </c>
      <c r="FO83" s="703" t="e">
        <f t="shared" si="451"/>
        <v>#DIV/0!</v>
      </c>
      <c r="FP83" s="703" t="e">
        <f t="shared" si="452"/>
        <v>#DIV/0!</v>
      </c>
      <c r="FQ83" s="703" t="e">
        <f t="shared" si="453"/>
        <v>#DIV/0!</v>
      </c>
      <c r="FR83" s="703" t="e">
        <f t="shared" si="454"/>
        <v>#DIV/0!</v>
      </c>
      <c r="FS83" s="703" t="e">
        <f t="shared" si="455"/>
        <v>#DIV/0!</v>
      </c>
      <c r="FT83" s="703" t="e">
        <f t="shared" si="456"/>
        <v>#DIV/0!</v>
      </c>
      <c r="FU83" s="703" t="e">
        <f t="shared" si="457"/>
        <v>#DIV/0!</v>
      </c>
      <c r="FV83" s="703" t="e">
        <f t="shared" si="458"/>
        <v>#DIV/0!</v>
      </c>
      <c r="FW83" s="703" t="e">
        <f t="shared" si="459"/>
        <v>#DIV/0!</v>
      </c>
      <c r="FX83" s="703" t="e">
        <f t="shared" si="460"/>
        <v>#DIV/0!</v>
      </c>
      <c r="FY83" s="703" t="e">
        <f t="shared" si="461"/>
        <v>#DIV/0!</v>
      </c>
      <c r="FZ83" s="703" t="e">
        <f t="shared" si="462"/>
        <v>#DIV/0!</v>
      </c>
      <c r="GA83" s="703" t="e">
        <f t="shared" si="463"/>
        <v>#DIV/0!</v>
      </c>
      <c r="GB83" s="703" t="e">
        <f t="shared" si="464"/>
        <v>#DIV/0!</v>
      </c>
      <c r="GC83" s="703" t="e">
        <f t="shared" si="465"/>
        <v>#DIV/0!</v>
      </c>
      <c r="GD83" s="703" t="e">
        <f t="shared" si="466"/>
        <v>#DIV/0!</v>
      </c>
      <c r="GE83" s="703" t="e">
        <f t="shared" si="467"/>
        <v>#DIV/0!</v>
      </c>
      <c r="GF83" s="703" t="e">
        <f t="shared" si="468"/>
        <v>#DIV/0!</v>
      </c>
      <c r="GG83" s="703" t="e">
        <f t="shared" si="469"/>
        <v>#DIV/0!</v>
      </c>
      <c r="GH83" s="703" t="e">
        <f t="shared" si="470"/>
        <v>#DIV/0!</v>
      </c>
      <c r="GI83" s="724"/>
    </row>
    <row r="84" spans="2:191" s="464" customFormat="1" ht="15.75" x14ac:dyDescent="0.25">
      <c r="B84" s="398"/>
      <c r="C84" s="501">
        <v>4</v>
      </c>
      <c r="D84" s="504">
        <f t="shared" ref="D84:O84" si="480">IFERROR(D14+D49,0)</f>
        <v>0</v>
      </c>
      <c r="E84" s="504">
        <f t="shared" si="480"/>
        <v>0</v>
      </c>
      <c r="F84" s="504">
        <f t="shared" si="480"/>
        <v>0</v>
      </c>
      <c r="G84" s="504">
        <f t="shared" si="480"/>
        <v>0</v>
      </c>
      <c r="H84" s="504">
        <f t="shared" si="480"/>
        <v>0</v>
      </c>
      <c r="I84" s="504">
        <f t="shared" si="480"/>
        <v>0</v>
      </c>
      <c r="J84" s="504">
        <f t="shared" si="480"/>
        <v>0</v>
      </c>
      <c r="K84" s="504">
        <f t="shared" si="480"/>
        <v>0</v>
      </c>
      <c r="L84" s="504">
        <f t="shared" si="480"/>
        <v>0</v>
      </c>
      <c r="M84" s="504">
        <f t="shared" si="480"/>
        <v>0</v>
      </c>
      <c r="N84" s="504">
        <f t="shared" si="480"/>
        <v>0</v>
      </c>
      <c r="O84" s="504">
        <f t="shared" si="480"/>
        <v>0</v>
      </c>
      <c r="P84" s="499"/>
      <c r="Q84" s="395"/>
      <c r="W84" s="398"/>
      <c r="X84" s="401">
        <v>12</v>
      </c>
      <c r="Y84" s="475"/>
      <c r="Z84" s="475"/>
      <c r="AA84" s="475"/>
      <c r="AB84" s="475"/>
      <c r="AC84" s="475"/>
      <c r="AD84" s="475"/>
      <c r="AE84" s="475"/>
      <c r="AF84" s="475"/>
      <c r="AG84" s="475"/>
      <c r="AH84" s="475"/>
      <c r="AI84" s="475"/>
      <c r="AJ84" s="475"/>
      <c r="AK84" s="475"/>
      <c r="AL84" s="475"/>
      <c r="AM84" s="475"/>
      <c r="AN84" s="475"/>
      <c r="AO84" s="475"/>
      <c r="AP84" s="475"/>
      <c r="AQ84" s="475"/>
      <c r="AR84" s="475"/>
      <c r="AS84" s="475"/>
      <c r="AT84" s="475"/>
      <c r="AU84" s="475"/>
      <c r="AV84" s="475"/>
      <c r="AW84" s="475"/>
      <c r="AX84" s="475"/>
      <c r="AY84" s="475"/>
      <c r="AZ84" s="475"/>
      <c r="BA84" s="475"/>
      <c r="BB84" s="475"/>
      <c r="BC84" s="475"/>
      <c r="BD84" s="857">
        <f t="shared" si="433"/>
        <v>0</v>
      </c>
      <c r="BE84" s="858">
        <f t="shared" si="398"/>
        <v>0</v>
      </c>
      <c r="BF84" s="436">
        <f t="shared" si="471"/>
        <v>0</v>
      </c>
      <c r="BG84" s="436">
        <f t="shared" si="472"/>
        <v>0</v>
      </c>
      <c r="BH84" s="439">
        <f t="shared" si="473"/>
        <v>0</v>
      </c>
      <c r="BI84" s="449">
        <f t="shared" si="474"/>
        <v>0</v>
      </c>
      <c r="BJ84" s="465"/>
      <c r="BK84" s="465"/>
      <c r="BL84" s="465"/>
      <c r="BM84" s="398"/>
      <c r="BN84" s="401">
        <v>12</v>
      </c>
      <c r="BO84" s="475"/>
      <c r="BP84" s="475"/>
      <c r="BQ84" s="475"/>
      <c r="BR84" s="475"/>
      <c r="BS84" s="475"/>
      <c r="BT84" s="475"/>
      <c r="BU84" s="475"/>
      <c r="BV84" s="475"/>
      <c r="BW84" s="475"/>
      <c r="BX84" s="475"/>
      <c r="BY84" s="475"/>
      <c r="BZ84" s="475"/>
      <c r="CA84" s="475"/>
      <c r="CB84" s="475"/>
      <c r="CC84" s="475"/>
      <c r="CD84" s="475"/>
      <c r="CE84" s="475"/>
      <c r="CF84" s="475"/>
      <c r="CG84" s="475"/>
      <c r="CH84" s="475"/>
      <c r="CI84" s="475"/>
      <c r="CJ84" s="475"/>
      <c r="CK84" s="475"/>
      <c r="CL84" s="475"/>
      <c r="CM84" s="475"/>
      <c r="CN84" s="475"/>
      <c r="CO84" s="475"/>
      <c r="CP84" s="475"/>
      <c r="CQ84" s="475"/>
      <c r="CR84" s="475"/>
      <c r="CS84" s="475"/>
      <c r="CT84" s="857">
        <f t="shared" si="435"/>
        <v>0</v>
      </c>
      <c r="CU84" s="858">
        <f t="shared" si="436"/>
        <v>0</v>
      </c>
      <c r="CV84" s="436">
        <f t="shared" si="475"/>
        <v>0</v>
      </c>
      <c r="CW84" s="436">
        <f t="shared" si="476"/>
        <v>0</v>
      </c>
      <c r="CX84" s="439">
        <f t="shared" si="437"/>
        <v>0</v>
      </c>
      <c r="CY84" s="449">
        <f t="shared" si="438"/>
        <v>0</v>
      </c>
      <c r="CZ84" s="465"/>
      <c r="DA84" s="465"/>
      <c r="DB84" s="465"/>
      <c r="DC84" s="465"/>
      <c r="DD84" s="465"/>
      <c r="DE84" s="465"/>
      <c r="DF84" s="465"/>
      <c r="DS84" s="698"/>
      <c r="DT84" s="702">
        <v>12</v>
      </c>
      <c r="DU84" s="703">
        <f t="shared" si="439"/>
        <v>0</v>
      </c>
      <c r="DV84" s="703">
        <f t="shared" si="402"/>
        <v>0</v>
      </c>
      <c r="DW84" s="703">
        <f t="shared" si="403"/>
        <v>0</v>
      </c>
      <c r="DX84" s="703">
        <f t="shared" si="404"/>
        <v>0</v>
      </c>
      <c r="DY84" s="703">
        <f t="shared" si="405"/>
        <v>0</v>
      </c>
      <c r="DZ84" s="703">
        <f t="shared" si="406"/>
        <v>0</v>
      </c>
      <c r="EA84" s="703">
        <f t="shared" si="407"/>
        <v>0</v>
      </c>
      <c r="EB84" s="703">
        <f t="shared" si="408"/>
        <v>0</v>
      </c>
      <c r="EC84" s="703">
        <f t="shared" si="409"/>
        <v>0</v>
      </c>
      <c r="ED84" s="703">
        <f t="shared" si="410"/>
        <v>0</v>
      </c>
      <c r="EE84" s="703">
        <f t="shared" si="411"/>
        <v>0</v>
      </c>
      <c r="EF84" s="703">
        <f t="shared" si="412"/>
        <v>0</v>
      </c>
      <c r="EG84" s="703">
        <f t="shared" si="413"/>
        <v>0</v>
      </c>
      <c r="EH84" s="703">
        <f t="shared" si="414"/>
        <v>0</v>
      </c>
      <c r="EI84" s="703">
        <f t="shared" si="415"/>
        <v>0</v>
      </c>
      <c r="EJ84" s="703">
        <f t="shared" si="416"/>
        <v>0</v>
      </c>
      <c r="EK84" s="703">
        <f t="shared" si="417"/>
        <v>0</v>
      </c>
      <c r="EL84" s="703">
        <f t="shared" si="418"/>
        <v>0</v>
      </c>
      <c r="EM84" s="703">
        <f t="shared" si="419"/>
        <v>0</v>
      </c>
      <c r="EN84" s="703">
        <f t="shared" si="420"/>
        <v>0</v>
      </c>
      <c r="EO84" s="703">
        <f t="shared" si="421"/>
        <v>0</v>
      </c>
      <c r="EP84" s="703">
        <f t="shared" si="422"/>
        <v>0</v>
      </c>
      <c r="EQ84" s="703">
        <f t="shared" si="423"/>
        <v>0</v>
      </c>
      <c r="ER84" s="703">
        <f t="shared" si="424"/>
        <v>0</v>
      </c>
      <c r="ES84" s="703">
        <f t="shared" si="425"/>
        <v>0</v>
      </c>
      <c r="ET84" s="703">
        <f t="shared" si="426"/>
        <v>0</v>
      </c>
      <c r="EU84" s="703">
        <f t="shared" si="427"/>
        <v>0</v>
      </c>
      <c r="EV84" s="703">
        <f t="shared" si="428"/>
        <v>0</v>
      </c>
      <c r="EW84" s="703">
        <f t="shared" si="429"/>
        <v>0</v>
      </c>
      <c r="EX84" s="703">
        <f t="shared" si="430"/>
        <v>0</v>
      </c>
      <c r="EY84" s="703">
        <f t="shared" si="431"/>
        <v>0</v>
      </c>
      <c r="EZ84" s="724"/>
      <c r="FB84" s="698"/>
      <c r="FC84" s="702">
        <v>12</v>
      </c>
      <c r="FD84" s="703" t="e">
        <f t="shared" si="440"/>
        <v>#DIV/0!</v>
      </c>
      <c r="FE84" s="703" t="e">
        <f t="shared" si="441"/>
        <v>#DIV/0!</v>
      </c>
      <c r="FF84" s="703" t="e">
        <f t="shared" si="442"/>
        <v>#DIV/0!</v>
      </c>
      <c r="FG84" s="703" t="e">
        <f t="shared" si="443"/>
        <v>#DIV/0!</v>
      </c>
      <c r="FH84" s="703" t="e">
        <f t="shared" si="444"/>
        <v>#DIV/0!</v>
      </c>
      <c r="FI84" s="703" t="e">
        <f t="shared" si="445"/>
        <v>#DIV/0!</v>
      </c>
      <c r="FJ84" s="703" t="e">
        <f t="shared" si="446"/>
        <v>#DIV/0!</v>
      </c>
      <c r="FK84" s="703" t="e">
        <f t="shared" si="447"/>
        <v>#DIV/0!</v>
      </c>
      <c r="FL84" s="703" t="e">
        <f t="shared" si="448"/>
        <v>#DIV/0!</v>
      </c>
      <c r="FM84" s="703" t="e">
        <f t="shared" si="449"/>
        <v>#DIV/0!</v>
      </c>
      <c r="FN84" s="703" t="e">
        <f t="shared" si="450"/>
        <v>#DIV/0!</v>
      </c>
      <c r="FO84" s="703" t="e">
        <f t="shared" si="451"/>
        <v>#DIV/0!</v>
      </c>
      <c r="FP84" s="703" t="e">
        <f t="shared" si="452"/>
        <v>#DIV/0!</v>
      </c>
      <c r="FQ84" s="703" t="e">
        <f t="shared" si="453"/>
        <v>#DIV/0!</v>
      </c>
      <c r="FR84" s="703" t="e">
        <f t="shared" si="454"/>
        <v>#DIV/0!</v>
      </c>
      <c r="FS84" s="703" t="e">
        <f t="shared" si="455"/>
        <v>#DIV/0!</v>
      </c>
      <c r="FT84" s="703" t="e">
        <f t="shared" si="456"/>
        <v>#DIV/0!</v>
      </c>
      <c r="FU84" s="703" t="e">
        <f t="shared" si="457"/>
        <v>#DIV/0!</v>
      </c>
      <c r="FV84" s="703" t="e">
        <f t="shared" si="458"/>
        <v>#DIV/0!</v>
      </c>
      <c r="FW84" s="703" t="e">
        <f t="shared" si="459"/>
        <v>#DIV/0!</v>
      </c>
      <c r="FX84" s="703" t="e">
        <f t="shared" si="460"/>
        <v>#DIV/0!</v>
      </c>
      <c r="FY84" s="703" t="e">
        <f t="shared" si="461"/>
        <v>#DIV/0!</v>
      </c>
      <c r="FZ84" s="703" t="e">
        <f t="shared" si="462"/>
        <v>#DIV/0!</v>
      </c>
      <c r="GA84" s="703" t="e">
        <f t="shared" si="463"/>
        <v>#DIV/0!</v>
      </c>
      <c r="GB84" s="703" t="e">
        <f t="shared" si="464"/>
        <v>#DIV/0!</v>
      </c>
      <c r="GC84" s="703" t="e">
        <f t="shared" si="465"/>
        <v>#DIV/0!</v>
      </c>
      <c r="GD84" s="703" t="e">
        <f t="shared" si="466"/>
        <v>#DIV/0!</v>
      </c>
      <c r="GE84" s="703" t="e">
        <f t="shared" si="467"/>
        <v>#DIV/0!</v>
      </c>
      <c r="GF84" s="703" t="e">
        <f t="shared" si="468"/>
        <v>#DIV/0!</v>
      </c>
      <c r="GG84" s="703" t="e">
        <f t="shared" si="469"/>
        <v>#DIV/0!</v>
      </c>
      <c r="GH84" s="703" t="e">
        <f t="shared" si="470"/>
        <v>#DIV/0!</v>
      </c>
      <c r="GI84" s="724"/>
    </row>
    <row r="85" spans="2:191" s="464" customFormat="1" ht="15.75" x14ac:dyDescent="0.25">
      <c r="B85" s="398"/>
      <c r="C85" s="501">
        <v>5</v>
      </c>
      <c r="D85" s="504">
        <f t="shared" ref="D85:O85" si="481">IFERROR(D15+D50,0)</f>
        <v>0</v>
      </c>
      <c r="E85" s="504">
        <f t="shared" si="481"/>
        <v>0</v>
      </c>
      <c r="F85" s="504">
        <f t="shared" si="481"/>
        <v>0</v>
      </c>
      <c r="G85" s="504">
        <f t="shared" si="481"/>
        <v>0</v>
      </c>
      <c r="H85" s="504">
        <f t="shared" si="481"/>
        <v>0</v>
      </c>
      <c r="I85" s="504">
        <f t="shared" si="481"/>
        <v>0</v>
      </c>
      <c r="J85" s="504">
        <f t="shared" si="481"/>
        <v>0</v>
      </c>
      <c r="K85" s="504">
        <f t="shared" si="481"/>
        <v>0</v>
      </c>
      <c r="L85" s="504">
        <f t="shared" si="481"/>
        <v>0</v>
      </c>
      <c r="M85" s="504">
        <f t="shared" si="481"/>
        <v>0</v>
      </c>
      <c r="N85" s="504">
        <f t="shared" si="481"/>
        <v>0</v>
      </c>
      <c r="O85" s="504">
        <f t="shared" si="481"/>
        <v>0</v>
      </c>
      <c r="P85" s="499"/>
      <c r="Q85" s="395"/>
      <c r="W85" s="398"/>
      <c r="X85" s="401">
        <v>13</v>
      </c>
      <c r="Y85" s="475"/>
      <c r="Z85" s="475"/>
      <c r="AA85" s="475"/>
      <c r="AB85" s="475"/>
      <c r="AC85" s="475"/>
      <c r="AD85" s="475"/>
      <c r="AE85" s="475"/>
      <c r="AF85" s="475"/>
      <c r="AG85" s="475"/>
      <c r="AH85" s="475"/>
      <c r="AI85" s="475"/>
      <c r="AJ85" s="475"/>
      <c r="AK85" s="475"/>
      <c r="AL85" s="475"/>
      <c r="AM85" s="475"/>
      <c r="AN85" s="475"/>
      <c r="AO85" s="475"/>
      <c r="AP85" s="475"/>
      <c r="AQ85" s="475"/>
      <c r="AR85" s="475"/>
      <c r="AS85" s="475"/>
      <c r="AT85" s="475"/>
      <c r="AU85" s="475"/>
      <c r="AV85" s="475"/>
      <c r="AW85" s="475"/>
      <c r="AX85" s="475"/>
      <c r="AY85" s="475"/>
      <c r="AZ85" s="475"/>
      <c r="BA85" s="475"/>
      <c r="BB85" s="475"/>
      <c r="BC85" s="475"/>
      <c r="BD85" s="857">
        <f t="shared" si="433"/>
        <v>0</v>
      </c>
      <c r="BE85" s="858">
        <f t="shared" si="398"/>
        <v>0</v>
      </c>
      <c r="BF85" s="436">
        <f t="shared" si="471"/>
        <v>0</v>
      </c>
      <c r="BG85" s="436">
        <f t="shared" si="472"/>
        <v>0</v>
      </c>
      <c r="BH85" s="439">
        <f t="shared" si="473"/>
        <v>0</v>
      </c>
      <c r="BI85" s="449">
        <f t="shared" si="474"/>
        <v>0</v>
      </c>
      <c r="BJ85" s="465"/>
      <c r="BK85" s="465"/>
      <c r="BL85" s="465"/>
      <c r="BM85" s="398"/>
      <c r="BN85" s="401">
        <v>13</v>
      </c>
      <c r="BO85" s="475"/>
      <c r="BP85" s="475"/>
      <c r="BQ85" s="475"/>
      <c r="BR85" s="475"/>
      <c r="BS85" s="475"/>
      <c r="BT85" s="475"/>
      <c r="BU85" s="475"/>
      <c r="BV85" s="475"/>
      <c r="BW85" s="475"/>
      <c r="BX85" s="475"/>
      <c r="BY85" s="475"/>
      <c r="BZ85" s="475"/>
      <c r="CA85" s="475"/>
      <c r="CB85" s="475"/>
      <c r="CC85" s="475"/>
      <c r="CD85" s="475"/>
      <c r="CE85" s="475"/>
      <c r="CF85" s="475"/>
      <c r="CG85" s="475"/>
      <c r="CH85" s="475"/>
      <c r="CI85" s="475"/>
      <c r="CJ85" s="475"/>
      <c r="CK85" s="475"/>
      <c r="CL85" s="475"/>
      <c r="CM85" s="475"/>
      <c r="CN85" s="475"/>
      <c r="CO85" s="475"/>
      <c r="CP85" s="475"/>
      <c r="CQ85" s="475"/>
      <c r="CR85" s="475"/>
      <c r="CS85" s="475"/>
      <c r="CT85" s="857">
        <f t="shared" si="435"/>
        <v>0</v>
      </c>
      <c r="CU85" s="858">
        <f t="shared" si="436"/>
        <v>0</v>
      </c>
      <c r="CV85" s="436">
        <f t="shared" si="475"/>
        <v>0</v>
      </c>
      <c r="CW85" s="436">
        <f t="shared" si="476"/>
        <v>0</v>
      </c>
      <c r="CX85" s="439">
        <f t="shared" si="437"/>
        <v>0</v>
      </c>
      <c r="CY85" s="449">
        <f t="shared" si="438"/>
        <v>0</v>
      </c>
      <c r="CZ85" s="465"/>
      <c r="DA85" s="465"/>
      <c r="DB85" s="465"/>
      <c r="DC85" s="465"/>
      <c r="DD85" s="465"/>
      <c r="DE85" s="465"/>
      <c r="DF85" s="465"/>
      <c r="DS85" s="698"/>
      <c r="DT85" s="702">
        <v>13</v>
      </c>
      <c r="DU85" s="703">
        <f t="shared" si="439"/>
        <v>0</v>
      </c>
      <c r="DV85" s="703">
        <f t="shared" si="402"/>
        <v>0</v>
      </c>
      <c r="DW85" s="703">
        <f t="shared" si="403"/>
        <v>0</v>
      </c>
      <c r="DX85" s="703">
        <f t="shared" si="404"/>
        <v>0</v>
      </c>
      <c r="DY85" s="703">
        <f t="shared" si="405"/>
        <v>0</v>
      </c>
      <c r="DZ85" s="703">
        <f t="shared" si="406"/>
        <v>0</v>
      </c>
      <c r="EA85" s="703">
        <f t="shared" si="407"/>
        <v>0</v>
      </c>
      <c r="EB85" s="703">
        <f t="shared" si="408"/>
        <v>0</v>
      </c>
      <c r="EC85" s="703">
        <f t="shared" si="409"/>
        <v>0</v>
      </c>
      <c r="ED85" s="703">
        <f t="shared" si="410"/>
        <v>0</v>
      </c>
      <c r="EE85" s="703">
        <f t="shared" si="411"/>
        <v>0</v>
      </c>
      <c r="EF85" s="703">
        <f t="shared" si="412"/>
        <v>0</v>
      </c>
      <c r="EG85" s="703">
        <f t="shared" si="413"/>
        <v>0</v>
      </c>
      <c r="EH85" s="703">
        <f t="shared" si="414"/>
        <v>0</v>
      </c>
      <c r="EI85" s="703">
        <f t="shared" si="415"/>
        <v>0</v>
      </c>
      <c r="EJ85" s="703">
        <f t="shared" si="416"/>
        <v>0</v>
      </c>
      <c r="EK85" s="703">
        <f t="shared" si="417"/>
        <v>0</v>
      </c>
      <c r="EL85" s="703">
        <f t="shared" si="418"/>
        <v>0</v>
      </c>
      <c r="EM85" s="703">
        <f t="shared" si="419"/>
        <v>0</v>
      </c>
      <c r="EN85" s="703">
        <f t="shared" si="420"/>
        <v>0</v>
      </c>
      <c r="EO85" s="703">
        <f t="shared" si="421"/>
        <v>0</v>
      </c>
      <c r="EP85" s="703">
        <f t="shared" si="422"/>
        <v>0</v>
      </c>
      <c r="EQ85" s="703">
        <f t="shared" si="423"/>
        <v>0</v>
      </c>
      <c r="ER85" s="703">
        <f t="shared" si="424"/>
        <v>0</v>
      </c>
      <c r="ES85" s="703">
        <f t="shared" si="425"/>
        <v>0</v>
      </c>
      <c r="ET85" s="703">
        <f t="shared" si="426"/>
        <v>0</v>
      </c>
      <c r="EU85" s="703">
        <f t="shared" si="427"/>
        <v>0</v>
      </c>
      <c r="EV85" s="703">
        <f t="shared" si="428"/>
        <v>0</v>
      </c>
      <c r="EW85" s="703">
        <f t="shared" si="429"/>
        <v>0</v>
      </c>
      <c r="EX85" s="703">
        <f t="shared" si="430"/>
        <v>0</v>
      </c>
      <c r="EY85" s="703">
        <f t="shared" si="431"/>
        <v>0</v>
      </c>
      <c r="EZ85" s="724"/>
      <c r="FB85" s="698"/>
      <c r="FC85" s="702">
        <v>13</v>
      </c>
      <c r="FD85" s="703" t="e">
        <f t="shared" si="440"/>
        <v>#DIV/0!</v>
      </c>
      <c r="FE85" s="703" t="e">
        <f t="shared" si="441"/>
        <v>#DIV/0!</v>
      </c>
      <c r="FF85" s="703" t="e">
        <f t="shared" si="442"/>
        <v>#DIV/0!</v>
      </c>
      <c r="FG85" s="703" t="e">
        <f t="shared" si="443"/>
        <v>#DIV/0!</v>
      </c>
      <c r="FH85" s="703" t="e">
        <f t="shared" si="444"/>
        <v>#DIV/0!</v>
      </c>
      <c r="FI85" s="703" t="e">
        <f t="shared" si="445"/>
        <v>#DIV/0!</v>
      </c>
      <c r="FJ85" s="703" t="e">
        <f t="shared" si="446"/>
        <v>#DIV/0!</v>
      </c>
      <c r="FK85" s="703" t="e">
        <f t="shared" si="447"/>
        <v>#DIV/0!</v>
      </c>
      <c r="FL85" s="703" t="e">
        <f t="shared" si="448"/>
        <v>#DIV/0!</v>
      </c>
      <c r="FM85" s="703" t="e">
        <f t="shared" si="449"/>
        <v>#DIV/0!</v>
      </c>
      <c r="FN85" s="703" t="e">
        <f t="shared" si="450"/>
        <v>#DIV/0!</v>
      </c>
      <c r="FO85" s="703" t="e">
        <f t="shared" si="451"/>
        <v>#DIV/0!</v>
      </c>
      <c r="FP85" s="703" t="e">
        <f t="shared" si="452"/>
        <v>#DIV/0!</v>
      </c>
      <c r="FQ85" s="703" t="e">
        <f t="shared" si="453"/>
        <v>#DIV/0!</v>
      </c>
      <c r="FR85" s="703" t="e">
        <f t="shared" si="454"/>
        <v>#DIV/0!</v>
      </c>
      <c r="FS85" s="703" t="e">
        <f t="shared" si="455"/>
        <v>#DIV/0!</v>
      </c>
      <c r="FT85" s="703" t="e">
        <f t="shared" si="456"/>
        <v>#DIV/0!</v>
      </c>
      <c r="FU85" s="703" t="e">
        <f t="shared" si="457"/>
        <v>#DIV/0!</v>
      </c>
      <c r="FV85" s="703" t="e">
        <f t="shared" si="458"/>
        <v>#DIV/0!</v>
      </c>
      <c r="FW85" s="703" t="e">
        <f t="shared" si="459"/>
        <v>#DIV/0!</v>
      </c>
      <c r="FX85" s="703" t="e">
        <f t="shared" si="460"/>
        <v>#DIV/0!</v>
      </c>
      <c r="FY85" s="703" t="e">
        <f t="shared" si="461"/>
        <v>#DIV/0!</v>
      </c>
      <c r="FZ85" s="703" t="e">
        <f t="shared" si="462"/>
        <v>#DIV/0!</v>
      </c>
      <c r="GA85" s="703" t="e">
        <f t="shared" si="463"/>
        <v>#DIV/0!</v>
      </c>
      <c r="GB85" s="703" t="e">
        <f t="shared" si="464"/>
        <v>#DIV/0!</v>
      </c>
      <c r="GC85" s="703" t="e">
        <f t="shared" si="465"/>
        <v>#DIV/0!</v>
      </c>
      <c r="GD85" s="703" t="e">
        <f t="shared" si="466"/>
        <v>#DIV/0!</v>
      </c>
      <c r="GE85" s="703" t="e">
        <f t="shared" si="467"/>
        <v>#DIV/0!</v>
      </c>
      <c r="GF85" s="703" t="e">
        <f t="shared" si="468"/>
        <v>#DIV/0!</v>
      </c>
      <c r="GG85" s="703" t="e">
        <f t="shared" si="469"/>
        <v>#DIV/0!</v>
      </c>
      <c r="GH85" s="703" t="e">
        <f t="shared" si="470"/>
        <v>#DIV/0!</v>
      </c>
      <c r="GI85" s="724"/>
    </row>
    <row r="86" spans="2:191" s="464" customFormat="1" ht="15.75" x14ac:dyDescent="0.25">
      <c r="B86" s="398"/>
      <c r="C86" s="501">
        <v>6</v>
      </c>
      <c r="D86" s="504">
        <f t="shared" ref="D86:O86" si="482">IFERROR(D16+D51,0)</f>
        <v>0</v>
      </c>
      <c r="E86" s="504">
        <f t="shared" si="482"/>
        <v>0</v>
      </c>
      <c r="F86" s="504">
        <f t="shared" si="482"/>
        <v>0</v>
      </c>
      <c r="G86" s="504">
        <f t="shared" si="482"/>
        <v>0</v>
      </c>
      <c r="H86" s="504">
        <f t="shared" si="482"/>
        <v>0</v>
      </c>
      <c r="I86" s="504">
        <f t="shared" si="482"/>
        <v>0</v>
      </c>
      <c r="J86" s="504">
        <f t="shared" si="482"/>
        <v>0</v>
      </c>
      <c r="K86" s="504">
        <f t="shared" si="482"/>
        <v>0</v>
      </c>
      <c r="L86" s="504">
        <f t="shared" si="482"/>
        <v>0</v>
      </c>
      <c r="M86" s="504">
        <f t="shared" si="482"/>
        <v>0</v>
      </c>
      <c r="N86" s="504">
        <f t="shared" si="482"/>
        <v>0</v>
      </c>
      <c r="O86" s="504">
        <f t="shared" si="482"/>
        <v>0</v>
      </c>
      <c r="P86" s="499"/>
      <c r="Q86" s="395"/>
      <c r="W86" s="398"/>
      <c r="X86" s="401">
        <v>14</v>
      </c>
      <c r="Y86" s="475"/>
      <c r="Z86" s="475"/>
      <c r="AA86" s="475"/>
      <c r="AB86" s="475"/>
      <c r="AC86" s="475"/>
      <c r="AD86" s="475"/>
      <c r="AE86" s="475"/>
      <c r="AF86" s="475"/>
      <c r="AG86" s="475"/>
      <c r="AH86" s="475"/>
      <c r="AI86" s="475"/>
      <c r="AJ86" s="475"/>
      <c r="AK86" s="475"/>
      <c r="AL86" s="475"/>
      <c r="AM86" s="475"/>
      <c r="AN86" s="475"/>
      <c r="AO86" s="475"/>
      <c r="AP86" s="475"/>
      <c r="AQ86" s="475"/>
      <c r="AR86" s="475"/>
      <c r="AS86" s="475"/>
      <c r="AT86" s="475"/>
      <c r="AU86" s="475"/>
      <c r="AV86" s="475"/>
      <c r="AW86" s="475"/>
      <c r="AX86" s="475"/>
      <c r="AY86" s="475"/>
      <c r="AZ86" s="475"/>
      <c r="BA86" s="475"/>
      <c r="BB86" s="475"/>
      <c r="BC86" s="475"/>
      <c r="BD86" s="857">
        <f t="shared" si="433"/>
        <v>0</v>
      </c>
      <c r="BE86" s="858">
        <f t="shared" si="398"/>
        <v>0</v>
      </c>
      <c r="BF86" s="436">
        <f t="shared" si="471"/>
        <v>0</v>
      </c>
      <c r="BG86" s="436">
        <f t="shared" si="472"/>
        <v>0</v>
      </c>
      <c r="BH86" s="439">
        <f t="shared" si="473"/>
        <v>0</v>
      </c>
      <c r="BI86" s="449">
        <f t="shared" si="474"/>
        <v>0</v>
      </c>
      <c r="BJ86" s="465"/>
      <c r="BK86" s="465"/>
      <c r="BL86" s="465"/>
      <c r="BM86" s="398"/>
      <c r="BN86" s="401">
        <v>14</v>
      </c>
      <c r="BO86" s="475"/>
      <c r="BP86" s="475"/>
      <c r="BQ86" s="475"/>
      <c r="BR86" s="475"/>
      <c r="BS86" s="475"/>
      <c r="BT86" s="475"/>
      <c r="BU86" s="475"/>
      <c r="BV86" s="475"/>
      <c r="BW86" s="475"/>
      <c r="BX86" s="475"/>
      <c r="BY86" s="475"/>
      <c r="BZ86" s="475"/>
      <c r="CA86" s="475"/>
      <c r="CB86" s="475"/>
      <c r="CC86" s="475"/>
      <c r="CD86" s="475"/>
      <c r="CE86" s="475"/>
      <c r="CF86" s="475"/>
      <c r="CG86" s="475"/>
      <c r="CH86" s="475"/>
      <c r="CI86" s="475"/>
      <c r="CJ86" s="475"/>
      <c r="CK86" s="475"/>
      <c r="CL86" s="475"/>
      <c r="CM86" s="475"/>
      <c r="CN86" s="475"/>
      <c r="CO86" s="475"/>
      <c r="CP86" s="475"/>
      <c r="CQ86" s="475"/>
      <c r="CR86" s="475"/>
      <c r="CS86" s="475"/>
      <c r="CT86" s="857">
        <f t="shared" si="435"/>
        <v>0</v>
      </c>
      <c r="CU86" s="858">
        <f t="shared" si="436"/>
        <v>0</v>
      </c>
      <c r="CV86" s="436">
        <f t="shared" si="475"/>
        <v>0</v>
      </c>
      <c r="CW86" s="436">
        <f t="shared" si="476"/>
        <v>0</v>
      </c>
      <c r="CX86" s="439">
        <f t="shared" si="437"/>
        <v>0</v>
      </c>
      <c r="CY86" s="449">
        <f t="shared" si="438"/>
        <v>0</v>
      </c>
      <c r="CZ86" s="465"/>
      <c r="DA86" s="465"/>
      <c r="DB86" s="465"/>
      <c r="DC86" s="465"/>
      <c r="DD86" s="465"/>
      <c r="DE86" s="465"/>
      <c r="DF86" s="465"/>
      <c r="DS86" s="698"/>
      <c r="DT86" s="702">
        <v>14</v>
      </c>
      <c r="DU86" s="703">
        <f t="shared" si="439"/>
        <v>0</v>
      </c>
      <c r="DV86" s="703">
        <f t="shared" si="402"/>
        <v>0</v>
      </c>
      <c r="DW86" s="703">
        <f t="shared" si="403"/>
        <v>0</v>
      </c>
      <c r="DX86" s="703">
        <f t="shared" si="404"/>
        <v>0</v>
      </c>
      <c r="DY86" s="703">
        <f t="shared" si="405"/>
        <v>0</v>
      </c>
      <c r="DZ86" s="703">
        <f t="shared" si="406"/>
        <v>0</v>
      </c>
      <c r="EA86" s="703">
        <f t="shared" si="407"/>
        <v>0</v>
      </c>
      <c r="EB86" s="703">
        <f t="shared" si="408"/>
        <v>0</v>
      </c>
      <c r="EC86" s="703">
        <f t="shared" si="409"/>
        <v>0</v>
      </c>
      <c r="ED86" s="703">
        <f t="shared" si="410"/>
        <v>0</v>
      </c>
      <c r="EE86" s="703">
        <f t="shared" si="411"/>
        <v>0</v>
      </c>
      <c r="EF86" s="703">
        <f t="shared" si="412"/>
        <v>0</v>
      </c>
      <c r="EG86" s="703">
        <f t="shared" si="413"/>
        <v>0</v>
      </c>
      <c r="EH86" s="703">
        <f t="shared" si="414"/>
        <v>0</v>
      </c>
      <c r="EI86" s="703">
        <f t="shared" si="415"/>
        <v>0</v>
      </c>
      <c r="EJ86" s="703">
        <f t="shared" si="416"/>
        <v>0</v>
      </c>
      <c r="EK86" s="703">
        <f t="shared" si="417"/>
        <v>0</v>
      </c>
      <c r="EL86" s="703">
        <f t="shared" si="418"/>
        <v>0</v>
      </c>
      <c r="EM86" s="703">
        <f t="shared" si="419"/>
        <v>0</v>
      </c>
      <c r="EN86" s="703">
        <f t="shared" si="420"/>
        <v>0</v>
      </c>
      <c r="EO86" s="703">
        <f t="shared" si="421"/>
        <v>0</v>
      </c>
      <c r="EP86" s="703">
        <f t="shared" si="422"/>
        <v>0</v>
      </c>
      <c r="EQ86" s="703">
        <f t="shared" si="423"/>
        <v>0</v>
      </c>
      <c r="ER86" s="703">
        <f t="shared" si="424"/>
        <v>0</v>
      </c>
      <c r="ES86" s="703">
        <f t="shared" si="425"/>
        <v>0</v>
      </c>
      <c r="ET86" s="703">
        <f t="shared" si="426"/>
        <v>0</v>
      </c>
      <c r="EU86" s="703">
        <f t="shared" si="427"/>
        <v>0</v>
      </c>
      <c r="EV86" s="703">
        <f t="shared" si="428"/>
        <v>0</v>
      </c>
      <c r="EW86" s="703">
        <f t="shared" si="429"/>
        <v>0</v>
      </c>
      <c r="EX86" s="703">
        <f t="shared" si="430"/>
        <v>0</v>
      </c>
      <c r="EY86" s="703">
        <f t="shared" si="431"/>
        <v>0</v>
      </c>
      <c r="EZ86" s="724"/>
      <c r="FB86" s="698"/>
      <c r="FC86" s="702">
        <v>14</v>
      </c>
      <c r="FD86" s="703" t="e">
        <f t="shared" si="440"/>
        <v>#DIV/0!</v>
      </c>
      <c r="FE86" s="703" t="e">
        <f t="shared" si="441"/>
        <v>#DIV/0!</v>
      </c>
      <c r="FF86" s="703" t="e">
        <f t="shared" si="442"/>
        <v>#DIV/0!</v>
      </c>
      <c r="FG86" s="703" t="e">
        <f t="shared" si="443"/>
        <v>#DIV/0!</v>
      </c>
      <c r="FH86" s="703" t="e">
        <f t="shared" si="444"/>
        <v>#DIV/0!</v>
      </c>
      <c r="FI86" s="703" t="e">
        <f t="shared" si="445"/>
        <v>#DIV/0!</v>
      </c>
      <c r="FJ86" s="703" t="e">
        <f t="shared" si="446"/>
        <v>#DIV/0!</v>
      </c>
      <c r="FK86" s="703" t="e">
        <f t="shared" si="447"/>
        <v>#DIV/0!</v>
      </c>
      <c r="FL86" s="703" t="e">
        <f t="shared" si="448"/>
        <v>#DIV/0!</v>
      </c>
      <c r="FM86" s="703" t="e">
        <f t="shared" si="449"/>
        <v>#DIV/0!</v>
      </c>
      <c r="FN86" s="703" t="e">
        <f t="shared" si="450"/>
        <v>#DIV/0!</v>
      </c>
      <c r="FO86" s="703" t="e">
        <f t="shared" si="451"/>
        <v>#DIV/0!</v>
      </c>
      <c r="FP86" s="703" t="e">
        <f t="shared" si="452"/>
        <v>#DIV/0!</v>
      </c>
      <c r="FQ86" s="703" t="e">
        <f t="shared" si="453"/>
        <v>#DIV/0!</v>
      </c>
      <c r="FR86" s="703" t="e">
        <f t="shared" si="454"/>
        <v>#DIV/0!</v>
      </c>
      <c r="FS86" s="703" t="e">
        <f t="shared" si="455"/>
        <v>#DIV/0!</v>
      </c>
      <c r="FT86" s="703" t="e">
        <f t="shared" si="456"/>
        <v>#DIV/0!</v>
      </c>
      <c r="FU86" s="703" t="e">
        <f t="shared" si="457"/>
        <v>#DIV/0!</v>
      </c>
      <c r="FV86" s="703" t="e">
        <f t="shared" si="458"/>
        <v>#DIV/0!</v>
      </c>
      <c r="FW86" s="703" t="e">
        <f t="shared" si="459"/>
        <v>#DIV/0!</v>
      </c>
      <c r="FX86" s="703" t="e">
        <f t="shared" si="460"/>
        <v>#DIV/0!</v>
      </c>
      <c r="FY86" s="703" t="e">
        <f t="shared" si="461"/>
        <v>#DIV/0!</v>
      </c>
      <c r="FZ86" s="703" t="e">
        <f t="shared" si="462"/>
        <v>#DIV/0!</v>
      </c>
      <c r="GA86" s="703" t="e">
        <f t="shared" si="463"/>
        <v>#DIV/0!</v>
      </c>
      <c r="GB86" s="703" t="e">
        <f t="shared" si="464"/>
        <v>#DIV/0!</v>
      </c>
      <c r="GC86" s="703" t="e">
        <f t="shared" si="465"/>
        <v>#DIV/0!</v>
      </c>
      <c r="GD86" s="703" t="e">
        <f t="shared" si="466"/>
        <v>#DIV/0!</v>
      </c>
      <c r="GE86" s="703" t="e">
        <f t="shared" si="467"/>
        <v>#DIV/0!</v>
      </c>
      <c r="GF86" s="703" t="e">
        <f t="shared" si="468"/>
        <v>#DIV/0!</v>
      </c>
      <c r="GG86" s="703" t="e">
        <f t="shared" si="469"/>
        <v>#DIV/0!</v>
      </c>
      <c r="GH86" s="703" t="e">
        <f t="shared" si="470"/>
        <v>#DIV/0!</v>
      </c>
      <c r="GI86" s="724"/>
    </row>
    <row r="87" spans="2:191" s="464" customFormat="1" ht="15.75" customHeight="1" x14ac:dyDescent="0.25">
      <c r="B87" s="398"/>
      <c r="C87" s="501">
        <v>7</v>
      </c>
      <c r="D87" s="504">
        <f t="shared" ref="D87:O87" si="483">IFERROR(D17+D52,0)</f>
        <v>0</v>
      </c>
      <c r="E87" s="504">
        <f t="shared" si="483"/>
        <v>0</v>
      </c>
      <c r="F87" s="504">
        <f t="shared" si="483"/>
        <v>0</v>
      </c>
      <c r="G87" s="504">
        <f t="shared" si="483"/>
        <v>0</v>
      </c>
      <c r="H87" s="504">
        <f t="shared" si="483"/>
        <v>0</v>
      </c>
      <c r="I87" s="504">
        <f t="shared" si="483"/>
        <v>0</v>
      </c>
      <c r="J87" s="504">
        <f t="shared" si="483"/>
        <v>0</v>
      </c>
      <c r="K87" s="504">
        <f t="shared" si="483"/>
        <v>0</v>
      </c>
      <c r="L87" s="504">
        <f t="shared" si="483"/>
        <v>0</v>
      </c>
      <c r="M87" s="504">
        <f t="shared" si="483"/>
        <v>0</v>
      </c>
      <c r="N87" s="504">
        <f t="shared" si="483"/>
        <v>0</v>
      </c>
      <c r="O87" s="504">
        <f t="shared" si="483"/>
        <v>0</v>
      </c>
      <c r="P87" s="499"/>
      <c r="Q87" s="395"/>
      <c r="W87" s="398"/>
      <c r="X87" s="401">
        <v>15</v>
      </c>
      <c r="Y87" s="475"/>
      <c r="Z87" s="475"/>
      <c r="AA87" s="475"/>
      <c r="AB87" s="475"/>
      <c r="AC87" s="475"/>
      <c r="AD87" s="475"/>
      <c r="AE87" s="475"/>
      <c r="AF87" s="475"/>
      <c r="AG87" s="475"/>
      <c r="AH87" s="475"/>
      <c r="AI87" s="475"/>
      <c r="AJ87" s="475"/>
      <c r="AK87" s="475"/>
      <c r="AL87" s="475"/>
      <c r="AM87" s="475"/>
      <c r="AN87" s="475"/>
      <c r="AO87" s="475"/>
      <c r="AP87" s="475"/>
      <c r="AQ87" s="475"/>
      <c r="AR87" s="475"/>
      <c r="AS87" s="475"/>
      <c r="AT87" s="475"/>
      <c r="AU87" s="475"/>
      <c r="AV87" s="475"/>
      <c r="AW87" s="475"/>
      <c r="AX87" s="475"/>
      <c r="AY87" s="475"/>
      <c r="AZ87" s="475"/>
      <c r="BA87" s="475"/>
      <c r="BB87" s="475"/>
      <c r="BC87" s="475"/>
      <c r="BD87" s="857">
        <f t="shared" si="433"/>
        <v>0</v>
      </c>
      <c r="BE87" s="858">
        <f t="shared" si="398"/>
        <v>0</v>
      </c>
      <c r="BF87" s="436">
        <f t="shared" si="471"/>
        <v>0</v>
      </c>
      <c r="BG87" s="436">
        <f t="shared" si="472"/>
        <v>0</v>
      </c>
      <c r="BH87" s="439">
        <f t="shared" si="473"/>
        <v>0</v>
      </c>
      <c r="BI87" s="449">
        <f t="shared" si="474"/>
        <v>0</v>
      </c>
      <c r="BJ87" s="465"/>
      <c r="BK87" s="465"/>
      <c r="BL87" s="465"/>
      <c r="BM87" s="398"/>
      <c r="BN87" s="401">
        <v>15</v>
      </c>
      <c r="BO87" s="475"/>
      <c r="BP87" s="475"/>
      <c r="BQ87" s="475"/>
      <c r="BR87" s="475"/>
      <c r="BS87" s="475"/>
      <c r="BT87" s="475"/>
      <c r="BU87" s="475"/>
      <c r="BV87" s="475"/>
      <c r="BW87" s="475"/>
      <c r="BX87" s="475"/>
      <c r="BY87" s="475"/>
      <c r="BZ87" s="475"/>
      <c r="CA87" s="475"/>
      <c r="CB87" s="475"/>
      <c r="CC87" s="475"/>
      <c r="CD87" s="475"/>
      <c r="CE87" s="475"/>
      <c r="CF87" s="475"/>
      <c r="CG87" s="475"/>
      <c r="CH87" s="475"/>
      <c r="CI87" s="475"/>
      <c r="CJ87" s="475"/>
      <c r="CK87" s="475"/>
      <c r="CL87" s="475"/>
      <c r="CM87" s="475"/>
      <c r="CN87" s="475"/>
      <c r="CO87" s="475"/>
      <c r="CP87" s="475"/>
      <c r="CQ87" s="475"/>
      <c r="CR87" s="475"/>
      <c r="CS87" s="475"/>
      <c r="CT87" s="857">
        <f t="shared" si="435"/>
        <v>0</v>
      </c>
      <c r="CU87" s="858">
        <f t="shared" si="436"/>
        <v>0</v>
      </c>
      <c r="CV87" s="436">
        <f t="shared" si="475"/>
        <v>0</v>
      </c>
      <c r="CW87" s="436">
        <f t="shared" si="476"/>
        <v>0</v>
      </c>
      <c r="CX87" s="439">
        <f t="shared" si="437"/>
        <v>0</v>
      </c>
      <c r="CY87" s="449">
        <f t="shared" si="438"/>
        <v>0</v>
      </c>
      <c r="CZ87" s="465"/>
      <c r="DA87" s="465"/>
      <c r="DB87" s="465"/>
      <c r="DC87" s="465"/>
      <c r="DD87" s="465"/>
      <c r="DE87" s="465"/>
      <c r="DF87" s="465"/>
      <c r="DS87" s="698"/>
      <c r="DT87" s="702">
        <v>15</v>
      </c>
      <c r="DU87" s="703">
        <f t="shared" si="439"/>
        <v>0</v>
      </c>
      <c r="DV87" s="703">
        <f t="shared" si="402"/>
        <v>0</v>
      </c>
      <c r="DW87" s="703">
        <f t="shared" si="403"/>
        <v>0</v>
      </c>
      <c r="DX87" s="703">
        <f t="shared" si="404"/>
        <v>0</v>
      </c>
      <c r="DY87" s="703">
        <f t="shared" si="405"/>
        <v>0</v>
      </c>
      <c r="DZ87" s="703">
        <f t="shared" si="406"/>
        <v>0</v>
      </c>
      <c r="EA87" s="703">
        <f t="shared" si="407"/>
        <v>0</v>
      </c>
      <c r="EB87" s="703">
        <f t="shared" si="408"/>
        <v>0</v>
      </c>
      <c r="EC87" s="703">
        <f t="shared" si="409"/>
        <v>0</v>
      </c>
      <c r="ED87" s="703">
        <f t="shared" si="410"/>
        <v>0</v>
      </c>
      <c r="EE87" s="703">
        <f t="shared" si="411"/>
        <v>0</v>
      </c>
      <c r="EF87" s="703">
        <f t="shared" si="412"/>
        <v>0</v>
      </c>
      <c r="EG87" s="703">
        <f t="shared" si="413"/>
        <v>0</v>
      </c>
      <c r="EH87" s="703">
        <f t="shared" si="414"/>
        <v>0</v>
      </c>
      <c r="EI87" s="703">
        <f t="shared" si="415"/>
        <v>0</v>
      </c>
      <c r="EJ87" s="703">
        <f t="shared" si="416"/>
        <v>0</v>
      </c>
      <c r="EK87" s="703">
        <f t="shared" si="417"/>
        <v>0</v>
      </c>
      <c r="EL87" s="703">
        <f t="shared" si="418"/>
        <v>0</v>
      </c>
      <c r="EM87" s="703">
        <f t="shared" si="419"/>
        <v>0</v>
      </c>
      <c r="EN87" s="703">
        <f t="shared" si="420"/>
        <v>0</v>
      </c>
      <c r="EO87" s="703">
        <f t="shared" si="421"/>
        <v>0</v>
      </c>
      <c r="EP87" s="703">
        <f t="shared" si="422"/>
        <v>0</v>
      </c>
      <c r="EQ87" s="703">
        <f t="shared" si="423"/>
        <v>0</v>
      </c>
      <c r="ER87" s="703">
        <f t="shared" si="424"/>
        <v>0</v>
      </c>
      <c r="ES87" s="703">
        <f t="shared" si="425"/>
        <v>0</v>
      </c>
      <c r="ET87" s="703">
        <f t="shared" si="426"/>
        <v>0</v>
      </c>
      <c r="EU87" s="703">
        <f t="shared" si="427"/>
        <v>0</v>
      </c>
      <c r="EV87" s="703">
        <f t="shared" si="428"/>
        <v>0</v>
      </c>
      <c r="EW87" s="703">
        <f t="shared" si="429"/>
        <v>0</v>
      </c>
      <c r="EX87" s="703">
        <f t="shared" si="430"/>
        <v>0</v>
      </c>
      <c r="EY87" s="703">
        <f t="shared" si="431"/>
        <v>0</v>
      </c>
      <c r="EZ87" s="724"/>
      <c r="FB87" s="698"/>
      <c r="FC87" s="702">
        <v>15</v>
      </c>
      <c r="FD87" s="703" t="e">
        <f t="shared" si="440"/>
        <v>#DIV/0!</v>
      </c>
      <c r="FE87" s="703" t="e">
        <f t="shared" si="441"/>
        <v>#DIV/0!</v>
      </c>
      <c r="FF87" s="703" t="e">
        <f t="shared" si="442"/>
        <v>#DIV/0!</v>
      </c>
      <c r="FG87" s="703" t="e">
        <f t="shared" si="443"/>
        <v>#DIV/0!</v>
      </c>
      <c r="FH87" s="703" t="e">
        <f t="shared" si="444"/>
        <v>#DIV/0!</v>
      </c>
      <c r="FI87" s="703" t="e">
        <f t="shared" si="445"/>
        <v>#DIV/0!</v>
      </c>
      <c r="FJ87" s="703" t="e">
        <f t="shared" si="446"/>
        <v>#DIV/0!</v>
      </c>
      <c r="FK87" s="703" t="e">
        <f t="shared" si="447"/>
        <v>#DIV/0!</v>
      </c>
      <c r="FL87" s="703" t="e">
        <f t="shared" si="448"/>
        <v>#DIV/0!</v>
      </c>
      <c r="FM87" s="703" t="e">
        <f t="shared" si="449"/>
        <v>#DIV/0!</v>
      </c>
      <c r="FN87" s="703" t="e">
        <f t="shared" si="450"/>
        <v>#DIV/0!</v>
      </c>
      <c r="FO87" s="703" t="e">
        <f t="shared" si="451"/>
        <v>#DIV/0!</v>
      </c>
      <c r="FP87" s="703" t="e">
        <f t="shared" si="452"/>
        <v>#DIV/0!</v>
      </c>
      <c r="FQ87" s="703" t="e">
        <f t="shared" si="453"/>
        <v>#DIV/0!</v>
      </c>
      <c r="FR87" s="703" t="e">
        <f t="shared" si="454"/>
        <v>#DIV/0!</v>
      </c>
      <c r="FS87" s="703" t="e">
        <f t="shared" si="455"/>
        <v>#DIV/0!</v>
      </c>
      <c r="FT87" s="703" t="e">
        <f t="shared" si="456"/>
        <v>#DIV/0!</v>
      </c>
      <c r="FU87" s="703" t="e">
        <f t="shared" si="457"/>
        <v>#DIV/0!</v>
      </c>
      <c r="FV87" s="703" t="e">
        <f t="shared" si="458"/>
        <v>#DIV/0!</v>
      </c>
      <c r="FW87" s="703" t="e">
        <f t="shared" si="459"/>
        <v>#DIV/0!</v>
      </c>
      <c r="FX87" s="703" t="e">
        <f t="shared" si="460"/>
        <v>#DIV/0!</v>
      </c>
      <c r="FY87" s="703" t="e">
        <f t="shared" si="461"/>
        <v>#DIV/0!</v>
      </c>
      <c r="FZ87" s="703" t="e">
        <f t="shared" si="462"/>
        <v>#DIV/0!</v>
      </c>
      <c r="GA87" s="703" t="e">
        <f t="shared" si="463"/>
        <v>#DIV/0!</v>
      </c>
      <c r="GB87" s="703" t="e">
        <f t="shared" si="464"/>
        <v>#DIV/0!</v>
      </c>
      <c r="GC87" s="703" t="e">
        <f t="shared" si="465"/>
        <v>#DIV/0!</v>
      </c>
      <c r="GD87" s="703" t="e">
        <f t="shared" si="466"/>
        <v>#DIV/0!</v>
      </c>
      <c r="GE87" s="703" t="e">
        <f t="shared" si="467"/>
        <v>#DIV/0!</v>
      </c>
      <c r="GF87" s="703" t="e">
        <f t="shared" si="468"/>
        <v>#DIV/0!</v>
      </c>
      <c r="GG87" s="703" t="e">
        <f t="shared" si="469"/>
        <v>#DIV/0!</v>
      </c>
      <c r="GH87" s="703" t="e">
        <f t="shared" si="470"/>
        <v>#DIV/0!</v>
      </c>
      <c r="GI87" s="724"/>
    </row>
    <row r="88" spans="2:191" s="464" customFormat="1" ht="15.75" x14ac:dyDescent="0.25">
      <c r="B88" s="398"/>
      <c r="C88" s="501">
        <v>8</v>
      </c>
      <c r="D88" s="504">
        <f t="shared" ref="D88:O88" si="484">IFERROR(D18+D53,0)</f>
        <v>0</v>
      </c>
      <c r="E88" s="504">
        <f t="shared" si="484"/>
        <v>0</v>
      </c>
      <c r="F88" s="504">
        <f t="shared" si="484"/>
        <v>0</v>
      </c>
      <c r="G88" s="504">
        <f t="shared" si="484"/>
        <v>0</v>
      </c>
      <c r="H88" s="504">
        <f t="shared" si="484"/>
        <v>0</v>
      </c>
      <c r="I88" s="504">
        <f t="shared" si="484"/>
        <v>0</v>
      </c>
      <c r="J88" s="504">
        <f t="shared" si="484"/>
        <v>0</v>
      </c>
      <c r="K88" s="504">
        <f t="shared" si="484"/>
        <v>0</v>
      </c>
      <c r="L88" s="504">
        <f t="shared" si="484"/>
        <v>0</v>
      </c>
      <c r="M88" s="504">
        <f t="shared" si="484"/>
        <v>0</v>
      </c>
      <c r="N88" s="504">
        <f t="shared" si="484"/>
        <v>0</v>
      </c>
      <c r="O88" s="504">
        <f t="shared" si="484"/>
        <v>0</v>
      </c>
      <c r="P88" s="499"/>
      <c r="Q88" s="395"/>
      <c r="W88" s="398"/>
      <c r="X88" s="401">
        <v>16</v>
      </c>
      <c r="Y88" s="475"/>
      <c r="Z88" s="475"/>
      <c r="AA88" s="475"/>
      <c r="AB88" s="475"/>
      <c r="AC88" s="475"/>
      <c r="AD88" s="475"/>
      <c r="AE88" s="475"/>
      <c r="AF88" s="475"/>
      <c r="AG88" s="475"/>
      <c r="AH88" s="475"/>
      <c r="AI88" s="475"/>
      <c r="AJ88" s="475"/>
      <c r="AK88" s="475"/>
      <c r="AL88" s="475"/>
      <c r="AM88" s="475"/>
      <c r="AN88" s="475"/>
      <c r="AO88" s="475"/>
      <c r="AP88" s="475"/>
      <c r="AQ88" s="475"/>
      <c r="AR88" s="475"/>
      <c r="AS88" s="475"/>
      <c r="AT88" s="475"/>
      <c r="AU88" s="475"/>
      <c r="AV88" s="475"/>
      <c r="AW88" s="475"/>
      <c r="AX88" s="475"/>
      <c r="AY88" s="475"/>
      <c r="AZ88" s="475"/>
      <c r="BA88" s="475"/>
      <c r="BB88" s="475"/>
      <c r="BC88" s="475"/>
      <c r="BD88" s="857">
        <f t="shared" si="433"/>
        <v>0</v>
      </c>
      <c r="BE88" s="858">
        <f t="shared" si="398"/>
        <v>0</v>
      </c>
      <c r="BF88" s="436">
        <f t="shared" si="471"/>
        <v>0</v>
      </c>
      <c r="BG88" s="436">
        <f t="shared" si="472"/>
        <v>0</v>
      </c>
      <c r="BH88" s="439">
        <f t="shared" si="473"/>
        <v>0</v>
      </c>
      <c r="BI88" s="449">
        <f t="shared" si="474"/>
        <v>0</v>
      </c>
      <c r="BJ88" s="465"/>
      <c r="BK88" s="465"/>
      <c r="BL88" s="465"/>
      <c r="BM88" s="398"/>
      <c r="BN88" s="401">
        <v>16</v>
      </c>
      <c r="BO88" s="475"/>
      <c r="BP88" s="475"/>
      <c r="BQ88" s="475"/>
      <c r="BR88" s="475"/>
      <c r="BS88" s="475"/>
      <c r="BT88" s="475"/>
      <c r="BU88" s="475"/>
      <c r="BV88" s="475"/>
      <c r="BW88" s="475"/>
      <c r="BX88" s="475"/>
      <c r="BY88" s="475"/>
      <c r="BZ88" s="475"/>
      <c r="CA88" s="475"/>
      <c r="CB88" s="475"/>
      <c r="CC88" s="475"/>
      <c r="CD88" s="475"/>
      <c r="CE88" s="475"/>
      <c r="CF88" s="475"/>
      <c r="CG88" s="475"/>
      <c r="CH88" s="475"/>
      <c r="CI88" s="475"/>
      <c r="CJ88" s="475"/>
      <c r="CK88" s="475"/>
      <c r="CL88" s="475"/>
      <c r="CM88" s="475"/>
      <c r="CN88" s="475"/>
      <c r="CO88" s="475"/>
      <c r="CP88" s="475"/>
      <c r="CQ88" s="475"/>
      <c r="CR88" s="475"/>
      <c r="CS88" s="475"/>
      <c r="CT88" s="857">
        <f t="shared" si="435"/>
        <v>0</v>
      </c>
      <c r="CU88" s="858">
        <f t="shared" si="436"/>
        <v>0</v>
      </c>
      <c r="CV88" s="436">
        <f t="shared" si="475"/>
        <v>0</v>
      </c>
      <c r="CW88" s="436">
        <f t="shared" si="476"/>
        <v>0</v>
      </c>
      <c r="CX88" s="439">
        <f t="shared" si="437"/>
        <v>0</v>
      </c>
      <c r="CY88" s="449">
        <f t="shared" si="438"/>
        <v>0</v>
      </c>
      <c r="CZ88" s="465"/>
      <c r="DA88" s="465"/>
      <c r="DB88" s="465"/>
      <c r="DC88" s="465"/>
      <c r="DD88" s="465"/>
      <c r="DE88" s="465"/>
      <c r="DF88" s="465"/>
      <c r="DS88" s="698"/>
      <c r="DT88" s="702">
        <v>16</v>
      </c>
      <c r="DU88" s="703">
        <f t="shared" si="439"/>
        <v>0</v>
      </c>
      <c r="DV88" s="703">
        <f t="shared" si="402"/>
        <v>0</v>
      </c>
      <c r="DW88" s="703">
        <f t="shared" si="403"/>
        <v>0</v>
      </c>
      <c r="DX88" s="703">
        <f t="shared" si="404"/>
        <v>0</v>
      </c>
      <c r="DY88" s="703">
        <f t="shared" si="405"/>
        <v>0</v>
      </c>
      <c r="DZ88" s="703">
        <f t="shared" si="406"/>
        <v>0</v>
      </c>
      <c r="EA88" s="703">
        <f t="shared" si="407"/>
        <v>0</v>
      </c>
      <c r="EB88" s="703">
        <f t="shared" si="408"/>
        <v>0</v>
      </c>
      <c r="EC88" s="703">
        <f t="shared" si="409"/>
        <v>0</v>
      </c>
      <c r="ED88" s="703">
        <f t="shared" si="410"/>
        <v>0</v>
      </c>
      <c r="EE88" s="703">
        <f t="shared" si="411"/>
        <v>0</v>
      </c>
      <c r="EF88" s="703">
        <f t="shared" si="412"/>
        <v>0</v>
      </c>
      <c r="EG88" s="703">
        <f t="shared" si="413"/>
        <v>0</v>
      </c>
      <c r="EH88" s="703">
        <f t="shared" si="414"/>
        <v>0</v>
      </c>
      <c r="EI88" s="703">
        <f t="shared" si="415"/>
        <v>0</v>
      </c>
      <c r="EJ88" s="703">
        <f t="shared" si="416"/>
        <v>0</v>
      </c>
      <c r="EK88" s="703">
        <f t="shared" si="417"/>
        <v>0</v>
      </c>
      <c r="EL88" s="703">
        <f t="shared" si="418"/>
        <v>0</v>
      </c>
      <c r="EM88" s="703">
        <f t="shared" si="419"/>
        <v>0</v>
      </c>
      <c r="EN88" s="703">
        <f t="shared" si="420"/>
        <v>0</v>
      </c>
      <c r="EO88" s="703">
        <f t="shared" si="421"/>
        <v>0</v>
      </c>
      <c r="EP88" s="703">
        <f t="shared" si="422"/>
        <v>0</v>
      </c>
      <c r="EQ88" s="703">
        <f t="shared" si="423"/>
        <v>0</v>
      </c>
      <c r="ER88" s="703">
        <f t="shared" si="424"/>
        <v>0</v>
      </c>
      <c r="ES88" s="703">
        <f t="shared" si="425"/>
        <v>0</v>
      </c>
      <c r="ET88" s="703">
        <f t="shared" si="426"/>
        <v>0</v>
      </c>
      <c r="EU88" s="703">
        <f t="shared" si="427"/>
        <v>0</v>
      </c>
      <c r="EV88" s="703">
        <f t="shared" si="428"/>
        <v>0</v>
      </c>
      <c r="EW88" s="703">
        <f t="shared" si="429"/>
        <v>0</v>
      </c>
      <c r="EX88" s="703">
        <f t="shared" si="430"/>
        <v>0</v>
      </c>
      <c r="EY88" s="703">
        <f t="shared" si="431"/>
        <v>0</v>
      </c>
      <c r="EZ88" s="724"/>
      <c r="FB88" s="698"/>
      <c r="FC88" s="702">
        <v>16</v>
      </c>
      <c r="FD88" s="703" t="e">
        <f t="shared" si="440"/>
        <v>#DIV/0!</v>
      </c>
      <c r="FE88" s="703" t="e">
        <f t="shared" si="441"/>
        <v>#DIV/0!</v>
      </c>
      <c r="FF88" s="703" t="e">
        <f t="shared" si="442"/>
        <v>#DIV/0!</v>
      </c>
      <c r="FG88" s="703" t="e">
        <f t="shared" si="443"/>
        <v>#DIV/0!</v>
      </c>
      <c r="FH88" s="703" t="e">
        <f t="shared" si="444"/>
        <v>#DIV/0!</v>
      </c>
      <c r="FI88" s="703" t="e">
        <f t="shared" si="445"/>
        <v>#DIV/0!</v>
      </c>
      <c r="FJ88" s="703" t="e">
        <f t="shared" si="446"/>
        <v>#DIV/0!</v>
      </c>
      <c r="FK88" s="703" t="e">
        <f t="shared" si="447"/>
        <v>#DIV/0!</v>
      </c>
      <c r="FL88" s="703" t="e">
        <f t="shared" si="448"/>
        <v>#DIV/0!</v>
      </c>
      <c r="FM88" s="703" t="e">
        <f t="shared" si="449"/>
        <v>#DIV/0!</v>
      </c>
      <c r="FN88" s="703" t="e">
        <f t="shared" si="450"/>
        <v>#DIV/0!</v>
      </c>
      <c r="FO88" s="703" t="e">
        <f t="shared" si="451"/>
        <v>#DIV/0!</v>
      </c>
      <c r="FP88" s="703" t="e">
        <f t="shared" si="452"/>
        <v>#DIV/0!</v>
      </c>
      <c r="FQ88" s="703" t="e">
        <f t="shared" si="453"/>
        <v>#DIV/0!</v>
      </c>
      <c r="FR88" s="703" t="e">
        <f t="shared" si="454"/>
        <v>#DIV/0!</v>
      </c>
      <c r="FS88" s="703" t="e">
        <f t="shared" si="455"/>
        <v>#DIV/0!</v>
      </c>
      <c r="FT88" s="703" t="e">
        <f t="shared" si="456"/>
        <v>#DIV/0!</v>
      </c>
      <c r="FU88" s="703" t="e">
        <f t="shared" si="457"/>
        <v>#DIV/0!</v>
      </c>
      <c r="FV88" s="703" t="e">
        <f t="shared" si="458"/>
        <v>#DIV/0!</v>
      </c>
      <c r="FW88" s="703" t="e">
        <f t="shared" si="459"/>
        <v>#DIV/0!</v>
      </c>
      <c r="FX88" s="703" t="e">
        <f t="shared" si="460"/>
        <v>#DIV/0!</v>
      </c>
      <c r="FY88" s="703" t="e">
        <f t="shared" si="461"/>
        <v>#DIV/0!</v>
      </c>
      <c r="FZ88" s="703" t="e">
        <f t="shared" si="462"/>
        <v>#DIV/0!</v>
      </c>
      <c r="GA88" s="703" t="e">
        <f t="shared" si="463"/>
        <v>#DIV/0!</v>
      </c>
      <c r="GB88" s="703" t="e">
        <f t="shared" si="464"/>
        <v>#DIV/0!</v>
      </c>
      <c r="GC88" s="703" t="e">
        <f t="shared" si="465"/>
        <v>#DIV/0!</v>
      </c>
      <c r="GD88" s="703" t="e">
        <f t="shared" si="466"/>
        <v>#DIV/0!</v>
      </c>
      <c r="GE88" s="703" t="e">
        <f t="shared" si="467"/>
        <v>#DIV/0!</v>
      </c>
      <c r="GF88" s="703" t="e">
        <f t="shared" si="468"/>
        <v>#DIV/0!</v>
      </c>
      <c r="GG88" s="703" t="e">
        <f t="shared" si="469"/>
        <v>#DIV/0!</v>
      </c>
      <c r="GH88" s="703" t="e">
        <f t="shared" si="470"/>
        <v>#DIV/0!</v>
      </c>
      <c r="GI88" s="724"/>
    </row>
    <row r="89" spans="2:191" s="464" customFormat="1" ht="15.75" x14ac:dyDescent="0.25">
      <c r="B89" s="398"/>
      <c r="C89" s="501">
        <v>9</v>
      </c>
      <c r="D89" s="504">
        <f t="shared" ref="D89:O89" si="485">IFERROR(D19+D54,0)</f>
        <v>0</v>
      </c>
      <c r="E89" s="504">
        <f t="shared" si="485"/>
        <v>0</v>
      </c>
      <c r="F89" s="504">
        <f t="shared" si="485"/>
        <v>0</v>
      </c>
      <c r="G89" s="504">
        <f t="shared" si="485"/>
        <v>0</v>
      </c>
      <c r="H89" s="504">
        <f t="shared" si="485"/>
        <v>0</v>
      </c>
      <c r="I89" s="504">
        <f t="shared" si="485"/>
        <v>0</v>
      </c>
      <c r="J89" s="504">
        <f t="shared" si="485"/>
        <v>0</v>
      </c>
      <c r="K89" s="504">
        <f t="shared" si="485"/>
        <v>0</v>
      </c>
      <c r="L89" s="504">
        <f t="shared" si="485"/>
        <v>0</v>
      </c>
      <c r="M89" s="504">
        <f t="shared" si="485"/>
        <v>0</v>
      </c>
      <c r="N89" s="504">
        <f t="shared" si="485"/>
        <v>0</v>
      </c>
      <c r="O89" s="504">
        <f t="shared" si="485"/>
        <v>0</v>
      </c>
      <c r="P89" s="499"/>
      <c r="Q89" s="395"/>
      <c r="W89" s="398"/>
      <c r="X89" s="401">
        <v>17</v>
      </c>
      <c r="Y89" s="475"/>
      <c r="Z89" s="475"/>
      <c r="AA89" s="475"/>
      <c r="AB89" s="475"/>
      <c r="AC89" s="475"/>
      <c r="AD89" s="475"/>
      <c r="AE89" s="475"/>
      <c r="AF89" s="475"/>
      <c r="AG89" s="475"/>
      <c r="AH89" s="475"/>
      <c r="AI89" s="475"/>
      <c r="AJ89" s="475"/>
      <c r="AK89" s="475"/>
      <c r="AL89" s="475"/>
      <c r="AM89" s="475"/>
      <c r="AN89" s="475"/>
      <c r="AO89" s="475"/>
      <c r="AP89" s="475"/>
      <c r="AQ89" s="475"/>
      <c r="AR89" s="475"/>
      <c r="AS89" s="475"/>
      <c r="AT89" s="475"/>
      <c r="AU89" s="475"/>
      <c r="AV89" s="475"/>
      <c r="AW89" s="475"/>
      <c r="AX89" s="475"/>
      <c r="AY89" s="475"/>
      <c r="AZ89" s="475"/>
      <c r="BA89" s="475"/>
      <c r="BB89" s="475"/>
      <c r="BC89" s="475"/>
      <c r="BD89" s="857">
        <f t="shared" si="433"/>
        <v>0</v>
      </c>
      <c r="BE89" s="858">
        <f t="shared" si="398"/>
        <v>0</v>
      </c>
      <c r="BF89" s="436">
        <f t="shared" si="471"/>
        <v>0</v>
      </c>
      <c r="BG89" s="436">
        <f t="shared" si="472"/>
        <v>0</v>
      </c>
      <c r="BH89" s="439">
        <f t="shared" si="473"/>
        <v>0</v>
      </c>
      <c r="BI89" s="449">
        <f t="shared" si="474"/>
        <v>0</v>
      </c>
      <c r="BJ89" s="465"/>
      <c r="BK89" s="465"/>
      <c r="BL89" s="465"/>
      <c r="BM89" s="398"/>
      <c r="BN89" s="401">
        <v>17</v>
      </c>
      <c r="BO89" s="475"/>
      <c r="BP89" s="475"/>
      <c r="BQ89" s="475"/>
      <c r="BR89" s="475"/>
      <c r="BS89" s="475"/>
      <c r="BT89" s="475"/>
      <c r="BU89" s="475"/>
      <c r="BV89" s="475"/>
      <c r="BW89" s="475"/>
      <c r="BX89" s="475"/>
      <c r="BY89" s="475"/>
      <c r="BZ89" s="475"/>
      <c r="CA89" s="475"/>
      <c r="CB89" s="475"/>
      <c r="CC89" s="475"/>
      <c r="CD89" s="475"/>
      <c r="CE89" s="475"/>
      <c r="CF89" s="475"/>
      <c r="CG89" s="475"/>
      <c r="CH89" s="475"/>
      <c r="CI89" s="475"/>
      <c r="CJ89" s="475"/>
      <c r="CK89" s="475"/>
      <c r="CL89" s="475"/>
      <c r="CM89" s="475"/>
      <c r="CN89" s="475"/>
      <c r="CO89" s="475"/>
      <c r="CP89" s="475"/>
      <c r="CQ89" s="475"/>
      <c r="CR89" s="475"/>
      <c r="CS89" s="475"/>
      <c r="CT89" s="857">
        <f t="shared" si="435"/>
        <v>0</v>
      </c>
      <c r="CU89" s="858">
        <f t="shared" si="436"/>
        <v>0</v>
      </c>
      <c r="CV89" s="436">
        <f t="shared" si="475"/>
        <v>0</v>
      </c>
      <c r="CW89" s="436">
        <f t="shared" si="476"/>
        <v>0</v>
      </c>
      <c r="CX89" s="439">
        <f t="shared" si="437"/>
        <v>0</v>
      </c>
      <c r="CY89" s="449">
        <f t="shared" si="438"/>
        <v>0</v>
      </c>
      <c r="CZ89" s="465"/>
      <c r="DA89" s="465"/>
      <c r="DB89" s="465"/>
      <c r="DC89" s="465"/>
      <c r="DD89" s="465"/>
      <c r="DE89" s="465"/>
      <c r="DF89" s="465"/>
      <c r="DS89" s="698"/>
      <c r="DT89" s="702">
        <v>17</v>
      </c>
      <c r="DU89" s="703">
        <f t="shared" si="439"/>
        <v>0</v>
      </c>
      <c r="DV89" s="703">
        <f t="shared" si="402"/>
        <v>0</v>
      </c>
      <c r="DW89" s="703">
        <f t="shared" si="403"/>
        <v>0</v>
      </c>
      <c r="DX89" s="703">
        <f t="shared" si="404"/>
        <v>0</v>
      </c>
      <c r="DY89" s="703">
        <f t="shared" si="405"/>
        <v>0</v>
      </c>
      <c r="DZ89" s="703">
        <f t="shared" si="406"/>
        <v>0</v>
      </c>
      <c r="EA89" s="703">
        <f t="shared" si="407"/>
        <v>0</v>
      </c>
      <c r="EB89" s="703">
        <f t="shared" si="408"/>
        <v>0</v>
      </c>
      <c r="EC89" s="703">
        <f t="shared" si="409"/>
        <v>0</v>
      </c>
      <c r="ED89" s="703">
        <f t="shared" si="410"/>
        <v>0</v>
      </c>
      <c r="EE89" s="703">
        <f t="shared" si="411"/>
        <v>0</v>
      </c>
      <c r="EF89" s="703">
        <f t="shared" si="412"/>
        <v>0</v>
      </c>
      <c r="EG89" s="703">
        <f t="shared" si="413"/>
        <v>0</v>
      </c>
      <c r="EH89" s="703">
        <f t="shared" si="414"/>
        <v>0</v>
      </c>
      <c r="EI89" s="703">
        <f t="shared" si="415"/>
        <v>0</v>
      </c>
      <c r="EJ89" s="703">
        <f t="shared" si="416"/>
        <v>0</v>
      </c>
      <c r="EK89" s="703">
        <f t="shared" si="417"/>
        <v>0</v>
      </c>
      <c r="EL89" s="703">
        <f t="shared" si="418"/>
        <v>0</v>
      </c>
      <c r="EM89" s="703">
        <f t="shared" si="419"/>
        <v>0</v>
      </c>
      <c r="EN89" s="703">
        <f t="shared" si="420"/>
        <v>0</v>
      </c>
      <c r="EO89" s="703">
        <f t="shared" si="421"/>
        <v>0</v>
      </c>
      <c r="EP89" s="703">
        <f t="shared" si="422"/>
        <v>0</v>
      </c>
      <c r="EQ89" s="703">
        <f t="shared" si="423"/>
        <v>0</v>
      </c>
      <c r="ER89" s="703">
        <f t="shared" si="424"/>
        <v>0</v>
      </c>
      <c r="ES89" s="703">
        <f t="shared" si="425"/>
        <v>0</v>
      </c>
      <c r="ET89" s="703">
        <f t="shared" si="426"/>
        <v>0</v>
      </c>
      <c r="EU89" s="703">
        <f t="shared" si="427"/>
        <v>0</v>
      </c>
      <c r="EV89" s="703">
        <f t="shared" si="428"/>
        <v>0</v>
      </c>
      <c r="EW89" s="703">
        <f t="shared" si="429"/>
        <v>0</v>
      </c>
      <c r="EX89" s="703">
        <f t="shared" si="430"/>
        <v>0</v>
      </c>
      <c r="EY89" s="703">
        <f t="shared" si="431"/>
        <v>0</v>
      </c>
      <c r="EZ89" s="724"/>
      <c r="FB89" s="698"/>
      <c r="FC89" s="702">
        <v>17</v>
      </c>
      <c r="FD89" s="703" t="e">
        <f t="shared" si="440"/>
        <v>#DIV/0!</v>
      </c>
      <c r="FE89" s="703" t="e">
        <f t="shared" si="441"/>
        <v>#DIV/0!</v>
      </c>
      <c r="FF89" s="703" t="e">
        <f t="shared" si="442"/>
        <v>#DIV/0!</v>
      </c>
      <c r="FG89" s="703" t="e">
        <f t="shared" si="443"/>
        <v>#DIV/0!</v>
      </c>
      <c r="FH89" s="703" t="e">
        <f t="shared" si="444"/>
        <v>#DIV/0!</v>
      </c>
      <c r="FI89" s="703" t="e">
        <f t="shared" si="445"/>
        <v>#DIV/0!</v>
      </c>
      <c r="FJ89" s="703" t="e">
        <f t="shared" si="446"/>
        <v>#DIV/0!</v>
      </c>
      <c r="FK89" s="703" t="e">
        <f t="shared" si="447"/>
        <v>#DIV/0!</v>
      </c>
      <c r="FL89" s="703" t="e">
        <f t="shared" si="448"/>
        <v>#DIV/0!</v>
      </c>
      <c r="FM89" s="703" t="e">
        <f t="shared" si="449"/>
        <v>#DIV/0!</v>
      </c>
      <c r="FN89" s="703" t="e">
        <f t="shared" si="450"/>
        <v>#DIV/0!</v>
      </c>
      <c r="FO89" s="703" t="e">
        <f t="shared" si="451"/>
        <v>#DIV/0!</v>
      </c>
      <c r="FP89" s="703" t="e">
        <f t="shared" si="452"/>
        <v>#DIV/0!</v>
      </c>
      <c r="FQ89" s="703" t="e">
        <f t="shared" si="453"/>
        <v>#DIV/0!</v>
      </c>
      <c r="FR89" s="703" t="e">
        <f t="shared" si="454"/>
        <v>#DIV/0!</v>
      </c>
      <c r="FS89" s="703" t="e">
        <f t="shared" si="455"/>
        <v>#DIV/0!</v>
      </c>
      <c r="FT89" s="703" t="e">
        <f t="shared" si="456"/>
        <v>#DIV/0!</v>
      </c>
      <c r="FU89" s="703" t="e">
        <f t="shared" si="457"/>
        <v>#DIV/0!</v>
      </c>
      <c r="FV89" s="703" t="e">
        <f t="shared" si="458"/>
        <v>#DIV/0!</v>
      </c>
      <c r="FW89" s="703" t="e">
        <f t="shared" si="459"/>
        <v>#DIV/0!</v>
      </c>
      <c r="FX89" s="703" t="e">
        <f t="shared" si="460"/>
        <v>#DIV/0!</v>
      </c>
      <c r="FY89" s="703" t="e">
        <f t="shared" si="461"/>
        <v>#DIV/0!</v>
      </c>
      <c r="FZ89" s="703" t="e">
        <f t="shared" si="462"/>
        <v>#DIV/0!</v>
      </c>
      <c r="GA89" s="703" t="e">
        <f t="shared" si="463"/>
        <v>#DIV/0!</v>
      </c>
      <c r="GB89" s="703" t="e">
        <f t="shared" si="464"/>
        <v>#DIV/0!</v>
      </c>
      <c r="GC89" s="703" t="e">
        <f t="shared" si="465"/>
        <v>#DIV/0!</v>
      </c>
      <c r="GD89" s="703" t="e">
        <f t="shared" si="466"/>
        <v>#DIV/0!</v>
      </c>
      <c r="GE89" s="703" t="e">
        <f t="shared" si="467"/>
        <v>#DIV/0!</v>
      </c>
      <c r="GF89" s="703" t="e">
        <f t="shared" si="468"/>
        <v>#DIV/0!</v>
      </c>
      <c r="GG89" s="703" t="e">
        <f t="shared" si="469"/>
        <v>#DIV/0!</v>
      </c>
      <c r="GH89" s="703" t="e">
        <f t="shared" si="470"/>
        <v>#DIV/0!</v>
      </c>
      <c r="GI89" s="724"/>
    </row>
    <row r="90" spans="2:191" s="464" customFormat="1" ht="15.75" x14ac:dyDescent="0.25">
      <c r="B90" s="398"/>
      <c r="C90" s="501">
        <v>10</v>
      </c>
      <c r="D90" s="504">
        <f t="shared" ref="D90:O90" si="486">IFERROR(D20+D55,0)</f>
        <v>0</v>
      </c>
      <c r="E90" s="504">
        <f t="shared" si="486"/>
        <v>0</v>
      </c>
      <c r="F90" s="504">
        <f t="shared" si="486"/>
        <v>0</v>
      </c>
      <c r="G90" s="504">
        <f t="shared" si="486"/>
        <v>0</v>
      </c>
      <c r="H90" s="504">
        <f t="shared" si="486"/>
        <v>0</v>
      </c>
      <c r="I90" s="504">
        <f t="shared" si="486"/>
        <v>0</v>
      </c>
      <c r="J90" s="504">
        <f t="shared" si="486"/>
        <v>0</v>
      </c>
      <c r="K90" s="504">
        <f t="shared" si="486"/>
        <v>0</v>
      </c>
      <c r="L90" s="504">
        <f t="shared" si="486"/>
        <v>0</v>
      </c>
      <c r="M90" s="504">
        <f t="shared" si="486"/>
        <v>0</v>
      </c>
      <c r="N90" s="504">
        <f t="shared" si="486"/>
        <v>0</v>
      </c>
      <c r="O90" s="504">
        <f t="shared" si="486"/>
        <v>0</v>
      </c>
      <c r="P90" s="499"/>
      <c r="Q90" s="395"/>
      <c r="W90" s="398"/>
      <c r="X90" s="401">
        <v>18</v>
      </c>
      <c r="Y90" s="475"/>
      <c r="Z90" s="475"/>
      <c r="AA90" s="475"/>
      <c r="AB90" s="475"/>
      <c r="AC90" s="475"/>
      <c r="AD90" s="475"/>
      <c r="AE90" s="475"/>
      <c r="AF90" s="475"/>
      <c r="AG90" s="475"/>
      <c r="AH90" s="475"/>
      <c r="AI90" s="475"/>
      <c r="AJ90" s="475"/>
      <c r="AK90" s="475"/>
      <c r="AL90" s="475"/>
      <c r="AM90" s="475"/>
      <c r="AN90" s="475"/>
      <c r="AO90" s="475"/>
      <c r="AP90" s="475"/>
      <c r="AQ90" s="475"/>
      <c r="AR90" s="475"/>
      <c r="AS90" s="475"/>
      <c r="AT90" s="475"/>
      <c r="AU90" s="475"/>
      <c r="AV90" s="475"/>
      <c r="AW90" s="475"/>
      <c r="AX90" s="475"/>
      <c r="AY90" s="475"/>
      <c r="AZ90" s="475"/>
      <c r="BA90" s="475"/>
      <c r="BB90" s="475"/>
      <c r="BC90" s="475"/>
      <c r="BD90" s="857">
        <f t="shared" si="433"/>
        <v>0</v>
      </c>
      <c r="BE90" s="858">
        <f t="shared" si="398"/>
        <v>0</v>
      </c>
      <c r="BF90" s="436">
        <f t="shared" si="471"/>
        <v>0</v>
      </c>
      <c r="BG90" s="436">
        <f t="shared" si="472"/>
        <v>0</v>
      </c>
      <c r="BH90" s="439">
        <f t="shared" si="473"/>
        <v>0</v>
      </c>
      <c r="BI90" s="449">
        <f t="shared" si="474"/>
        <v>0</v>
      </c>
      <c r="BJ90" s="465"/>
      <c r="BK90" s="465"/>
      <c r="BL90" s="465"/>
      <c r="BM90" s="398"/>
      <c r="BN90" s="401">
        <v>18</v>
      </c>
      <c r="BO90" s="475"/>
      <c r="BP90" s="475"/>
      <c r="BQ90" s="475"/>
      <c r="BR90" s="475"/>
      <c r="BS90" s="475"/>
      <c r="BT90" s="475"/>
      <c r="BU90" s="475"/>
      <c r="BV90" s="475"/>
      <c r="BW90" s="475"/>
      <c r="BX90" s="475"/>
      <c r="BY90" s="475"/>
      <c r="BZ90" s="475"/>
      <c r="CA90" s="475"/>
      <c r="CB90" s="475"/>
      <c r="CC90" s="475"/>
      <c r="CD90" s="475"/>
      <c r="CE90" s="475"/>
      <c r="CF90" s="475"/>
      <c r="CG90" s="475"/>
      <c r="CH90" s="475"/>
      <c r="CI90" s="475"/>
      <c r="CJ90" s="475"/>
      <c r="CK90" s="475"/>
      <c r="CL90" s="475"/>
      <c r="CM90" s="475"/>
      <c r="CN90" s="475"/>
      <c r="CO90" s="475"/>
      <c r="CP90" s="475"/>
      <c r="CQ90" s="475"/>
      <c r="CR90" s="475"/>
      <c r="CS90" s="475"/>
      <c r="CT90" s="857">
        <f t="shared" si="435"/>
        <v>0</v>
      </c>
      <c r="CU90" s="858">
        <f t="shared" si="436"/>
        <v>0</v>
      </c>
      <c r="CV90" s="436">
        <f t="shared" si="475"/>
        <v>0</v>
      </c>
      <c r="CW90" s="436">
        <f t="shared" si="476"/>
        <v>0</v>
      </c>
      <c r="CX90" s="439">
        <f t="shared" si="437"/>
        <v>0</v>
      </c>
      <c r="CY90" s="449">
        <f t="shared" si="438"/>
        <v>0</v>
      </c>
      <c r="CZ90" s="465"/>
      <c r="DA90" s="465"/>
      <c r="DB90" s="465"/>
      <c r="DC90" s="465"/>
      <c r="DD90" s="465"/>
      <c r="DE90" s="465"/>
      <c r="DF90" s="465"/>
      <c r="DS90" s="698"/>
      <c r="DT90" s="702">
        <v>18</v>
      </c>
      <c r="DU90" s="703">
        <f t="shared" si="439"/>
        <v>0</v>
      </c>
      <c r="DV90" s="703">
        <f t="shared" si="402"/>
        <v>0</v>
      </c>
      <c r="DW90" s="703">
        <f t="shared" si="403"/>
        <v>0</v>
      </c>
      <c r="DX90" s="703">
        <f t="shared" si="404"/>
        <v>0</v>
      </c>
      <c r="DY90" s="703">
        <f t="shared" si="405"/>
        <v>0</v>
      </c>
      <c r="DZ90" s="703">
        <f t="shared" si="406"/>
        <v>0</v>
      </c>
      <c r="EA90" s="703">
        <f t="shared" si="407"/>
        <v>0</v>
      </c>
      <c r="EB90" s="703">
        <f t="shared" si="408"/>
        <v>0</v>
      </c>
      <c r="EC90" s="703">
        <f t="shared" si="409"/>
        <v>0</v>
      </c>
      <c r="ED90" s="703">
        <f t="shared" si="410"/>
        <v>0</v>
      </c>
      <c r="EE90" s="703">
        <f t="shared" si="411"/>
        <v>0</v>
      </c>
      <c r="EF90" s="703">
        <f t="shared" si="412"/>
        <v>0</v>
      </c>
      <c r="EG90" s="703">
        <f t="shared" si="413"/>
        <v>0</v>
      </c>
      <c r="EH90" s="703">
        <f t="shared" si="414"/>
        <v>0</v>
      </c>
      <c r="EI90" s="703">
        <f t="shared" si="415"/>
        <v>0</v>
      </c>
      <c r="EJ90" s="703">
        <f t="shared" si="416"/>
        <v>0</v>
      </c>
      <c r="EK90" s="703">
        <f t="shared" si="417"/>
        <v>0</v>
      </c>
      <c r="EL90" s="703">
        <f t="shared" si="418"/>
        <v>0</v>
      </c>
      <c r="EM90" s="703">
        <f t="shared" si="419"/>
        <v>0</v>
      </c>
      <c r="EN90" s="703">
        <f t="shared" si="420"/>
        <v>0</v>
      </c>
      <c r="EO90" s="703">
        <f t="shared" si="421"/>
        <v>0</v>
      </c>
      <c r="EP90" s="703">
        <f t="shared" si="422"/>
        <v>0</v>
      </c>
      <c r="EQ90" s="703">
        <f t="shared" si="423"/>
        <v>0</v>
      </c>
      <c r="ER90" s="703">
        <f t="shared" si="424"/>
        <v>0</v>
      </c>
      <c r="ES90" s="703">
        <f t="shared" si="425"/>
        <v>0</v>
      </c>
      <c r="ET90" s="703">
        <f t="shared" si="426"/>
        <v>0</v>
      </c>
      <c r="EU90" s="703">
        <f t="shared" si="427"/>
        <v>0</v>
      </c>
      <c r="EV90" s="703">
        <f t="shared" si="428"/>
        <v>0</v>
      </c>
      <c r="EW90" s="703">
        <f t="shared" si="429"/>
        <v>0</v>
      </c>
      <c r="EX90" s="703">
        <f t="shared" si="430"/>
        <v>0</v>
      </c>
      <c r="EY90" s="703">
        <f t="shared" si="431"/>
        <v>0</v>
      </c>
      <c r="EZ90" s="724"/>
      <c r="FB90" s="698"/>
      <c r="FC90" s="702">
        <v>18</v>
      </c>
      <c r="FD90" s="703" t="e">
        <f t="shared" si="440"/>
        <v>#DIV/0!</v>
      </c>
      <c r="FE90" s="703" t="e">
        <f t="shared" si="441"/>
        <v>#DIV/0!</v>
      </c>
      <c r="FF90" s="703" t="e">
        <f t="shared" si="442"/>
        <v>#DIV/0!</v>
      </c>
      <c r="FG90" s="703" t="e">
        <f t="shared" si="443"/>
        <v>#DIV/0!</v>
      </c>
      <c r="FH90" s="703" t="e">
        <f t="shared" si="444"/>
        <v>#DIV/0!</v>
      </c>
      <c r="FI90" s="703" t="e">
        <f t="shared" si="445"/>
        <v>#DIV/0!</v>
      </c>
      <c r="FJ90" s="703" t="e">
        <f t="shared" si="446"/>
        <v>#DIV/0!</v>
      </c>
      <c r="FK90" s="703" t="e">
        <f t="shared" si="447"/>
        <v>#DIV/0!</v>
      </c>
      <c r="FL90" s="703" t="e">
        <f t="shared" si="448"/>
        <v>#DIV/0!</v>
      </c>
      <c r="FM90" s="703" t="e">
        <f t="shared" si="449"/>
        <v>#DIV/0!</v>
      </c>
      <c r="FN90" s="703" t="e">
        <f t="shared" si="450"/>
        <v>#DIV/0!</v>
      </c>
      <c r="FO90" s="703" t="e">
        <f t="shared" si="451"/>
        <v>#DIV/0!</v>
      </c>
      <c r="FP90" s="703" t="e">
        <f t="shared" si="452"/>
        <v>#DIV/0!</v>
      </c>
      <c r="FQ90" s="703" t="e">
        <f t="shared" si="453"/>
        <v>#DIV/0!</v>
      </c>
      <c r="FR90" s="703" t="e">
        <f t="shared" si="454"/>
        <v>#DIV/0!</v>
      </c>
      <c r="FS90" s="703" t="e">
        <f t="shared" si="455"/>
        <v>#DIV/0!</v>
      </c>
      <c r="FT90" s="703" t="e">
        <f t="shared" si="456"/>
        <v>#DIV/0!</v>
      </c>
      <c r="FU90" s="703" t="e">
        <f t="shared" si="457"/>
        <v>#DIV/0!</v>
      </c>
      <c r="FV90" s="703" t="e">
        <f t="shared" si="458"/>
        <v>#DIV/0!</v>
      </c>
      <c r="FW90" s="703" t="e">
        <f t="shared" si="459"/>
        <v>#DIV/0!</v>
      </c>
      <c r="FX90" s="703" t="e">
        <f t="shared" si="460"/>
        <v>#DIV/0!</v>
      </c>
      <c r="FY90" s="703" t="e">
        <f t="shared" si="461"/>
        <v>#DIV/0!</v>
      </c>
      <c r="FZ90" s="703" t="e">
        <f t="shared" si="462"/>
        <v>#DIV/0!</v>
      </c>
      <c r="GA90" s="703" t="e">
        <f t="shared" si="463"/>
        <v>#DIV/0!</v>
      </c>
      <c r="GB90" s="703" t="e">
        <f t="shared" si="464"/>
        <v>#DIV/0!</v>
      </c>
      <c r="GC90" s="703" t="e">
        <f t="shared" si="465"/>
        <v>#DIV/0!</v>
      </c>
      <c r="GD90" s="703" t="e">
        <f t="shared" si="466"/>
        <v>#DIV/0!</v>
      </c>
      <c r="GE90" s="703" t="e">
        <f t="shared" si="467"/>
        <v>#DIV/0!</v>
      </c>
      <c r="GF90" s="703" t="e">
        <f t="shared" si="468"/>
        <v>#DIV/0!</v>
      </c>
      <c r="GG90" s="703" t="e">
        <f t="shared" si="469"/>
        <v>#DIV/0!</v>
      </c>
      <c r="GH90" s="703" t="e">
        <f t="shared" si="470"/>
        <v>#DIV/0!</v>
      </c>
      <c r="GI90" s="724"/>
    </row>
    <row r="91" spans="2:191" s="464" customFormat="1" ht="15.75" x14ac:dyDescent="0.25">
      <c r="B91" s="398"/>
      <c r="C91" s="501">
        <v>11</v>
      </c>
      <c r="D91" s="504">
        <f t="shared" ref="D91:O91" si="487">IFERROR(D21+D56,0)</f>
        <v>0</v>
      </c>
      <c r="E91" s="504">
        <f t="shared" si="487"/>
        <v>0</v>
      </c>
      <c r="F91" s="504">
        <f t="shared" si="487"/>
        <v>0</v>
      </c>
      <c r="G91" s="504">
        <f t="shared" si="487"/>
        <v>0</v>
      </c>
      <c r="H91" s="504">
        <f t="shared" si="487"/>
        <v>0</v>
      </c>
      <c r="I91" s="504">
        <f t="shared" si="487"/>
        <v>0</v>
      </c>
      <c r="J91" s="504">
        <f t="shared" si="487"/>
        <v>0</v>
      </c>
      <c r="K91" s="504">
        <f t="shared" si="487"/>
        <v>0</v>
      </c>
      <c r="L91" s="504">
        <f t="shared" si="487"/>
        <v>0</v>
      </c>
      <c r="M91" s="504">
        <f t="shared" si="487"/>
        <v>0</v>
      </c>
      <c r="N91" s="504">
        <f t="shared" si="487"/>
        <v>0</v>
      </c>
      <c r="O91" s="504">
        <f t="shared" si="487"/>
        <v>0</v>
      </c>
      <c r="P91" s="499"/>
      <c r="Q91" s="395"/>
      <c r="W91" s="398"/>
      <c r="X91" s="401">
        <v>19</v>
      </c>
      <c r="Y91" s="475"/>
      <c r="Z91" s="475"/>
      <c r="AA91" s="475"/>
      <c r="AB91" s="475"/>
      <c r="AC91" s="475"/>
      <c r="AD91" s="475"/>
      <c r="AE91" s="475"/>
      <c r="AF91" s="475"/>
      <c r="AG91" s="475"/>
      <c r="AH91" s="475"/>
      <c r="AI91" s="475"/>
      <c r="AJ91" s="475"/>
      <c r="AK91" s="475"/>
      <c r="AL91" s="475"/>
      <c r="AM91" s="475"/>
      <c r="AN91" s="475"/>
      <c r="AO91" s="475"/>
      <c r="AP91" s="475"/>
      <c r="AQ91" s="475"/>
      <c r="AR91" s="475"/>
      <c r="AS91" s="475"/>
      <c r="AT91" s="475"/>
      <c r="AU91" s="475"/>
      <c r="AV91" s="475"/>
      <c r="AW91" s="475"/>
      <c r="AX91" s="475"/>
      <c r="AY91" s="475"/>
      <c r="AZ91" s="475"/>
      <c r="BA91" s="475"/>
      <c r="BB91" s="475"/>
      <c r="BC91" s="475"/>
      <c r="BD91" s="857">
        <f t="shared" si="433"/>
        <v>0</v>
      </c>
      <c r="BE91" s="858">
        <f t="shared" si="398"/>
        <v>0</v>
      </c>
      <c r="BF91" s="436">
        <f t="shared" si="471"/>
        <v>0</v>
      </c>
      <c r="BG91" s="436">
        <f t="shared" si="472"/>
        <v>0</v>
      </c>
      <c r="BH91" s="439">
        <f t="shared" si="473"/>
        <v>0</v>
      </c>
      <c r="BI91" s="449">
        <f t="shared" si="474"/>
        <v>0</v>
      </c>
      <c r="BJ91" s="465"/>
      <c r="BK91" s="465"/>
      <c r="BL91" s="465"/>
      <c r="BM91" s="398"/>
      <c r="BN91" s="401">
        <v>19</v>
      </c>
      <c r="BO91" s="475"/>
      <c r="BP91" s="475"/>
      <c r="BQ91" s="475"/>
      <c r="BR91" s="475"/>
      <c r="BS91" s="475"/>
      <c r="BT91" s="475"/>
      <c r="BU91" s="475"/>
      <c r="BV91" s="475"/>
      <c r="BW91" s="475"/>
      <c r="BX91" s="475"/>
      <c r="BY91" s="475"/>
      <c r="BZ91" s="475"/>
      <c r="CA91" s="475"/>
      <c r="CB91" s="475"/>
      <c r="CC91" s="475"/>
      <c r="CD91" s="475"/>
      <c r="CE91" s="475"/>
      <c r="CF91" s="475"/>
      <c r="CG91" s="475"/>
      <c r="CH91" s="475"/>
      <c r="CI91" s="475"/>
      <c r="CJ91" s="475"/>
      <c r="CK91" s="475"/>
      <c r="CL91" s="475"/>
      <c r="CM91" s="475"/>
      <c r="CN91" s="475"/>
      <c r="CO91" s="475"/>
      <c r="CP91" s="475"/>
      <c r="CQ91" s="475"/>
      <c r="CR91" s="475"/>
      <c r="CS91" s="475"/>
      <c r="CT91" s="857">
        <f t="shared" si="435"/>
        <v>0</v>
      </c>
      <c r="CU91" s="858">
        <f t="shared" si="436"/>
        <v>0</v>
      </c>
      <c r="CV91" s="436">
        <f t="shared" si="475"/>
        <v>0</v>
      </c>
      <c r="CW91" s="436">
        <f t="shared" si="476"/>
        <v>0</v>
      </c>
      <c r="CX91" s="439">
        <f t="shared" si="437"/>
        <v>0</v>
      </c>
      <c r="CY91" s="449">
        <f t="shared" si="438"/>
        <v>0</v>
      </c>
      <c r="CZ91" s="465"/>
      <c r="DA91" s="465"/>
      <c r="DB91" s="465"/>
      <c r="DC91" s="465"/>
      <c r="DD91" s="465"/>
      <c r="DE91" s="465"/>
      <c r="DF91" s="465"/>
      <c r="DS91" s="698"/>
      <c r="DT91" s="702">
        <v>19</v>
      </c>
      <c r="DU91" s="703">
        <f t="shared" si="439"/>
        <v>0</v>
      </c>
      <c r="DV91" s="703">
        <f t="shared" si="402"/>
        <v>0</v>
      </c>
      <c r="DW91" s="703">
        <f t="shared" si="403"/>
        <v>0</v>
      </c>
      <c r="DX91" s="703">
        <f t="shared" si="404"/>
        <v>0</v>
      </c>
      <c r="DY91" s="703">
        <f t="shared" si="405"/>
        <v>0</v>
      </c>
      <c r="DZ91" s="703">
        <f t="shared" si="406"/>
        <v>0</v>
      </c>
      <c r="EA91" s="703">
        <f t="shared" si="407"/>
        <v>0</v>
      </c>
      <c r="EB91" s="703">
        <f t="shared" si="408"/>
        <v>0</v>
      </c>
      <c r="EC91" s="703">
        <f t="shared" si="409"/>
        <v>0</v>
      </c>
      <c r="ED91" s="703">
        <f t="shared" si="410"/>
        <v>0</v>
      </c>
      <c r="EE91" s="703">
        <f t="shared" si="411"/>
        <v>0</v>
      </c>
      <c r="EF91" s="703">
        <f t="shared" si="412"/>
        <v>0</v>
      </c>
      <c r="EG91" s="703">
        <f t="shared" si="413"/>
        <v>0</v>
      </c>
      <c r="EH91" s="703">
        <f t="shared" si="414"/>
        <v>0</v>
      </c>
      <c r="EI91" s="703">
        <f t="shared" si="415"/>
        <v>0</v>
      </c>
      <c r="EJ91" s="703">
        <f t="shared" si="416"/>
        <v>0</v>
      </c>
      <c r="EK91" s="703">
        <f t="shared" si="417"/>
        <v>0</v>
      </c>
      <c r="EL91" s="703">
        <f t="shared" si="418"/>
        <v>0</v>
      </c>
      <c r="EM91" s="703">
        <f t="shared" si="419"/>
        <v>0</v>
      </c>
      <c r="EN91" s="703">
        <f t="shared" si="420"/>
        <v>0</v>
      </c>
      <c r="EO91" s="703">
        <f t="shared" si="421"/>
        <v>0</v>
      </c>
      <c r="EP91" s="703">
        <f t="shared" si="422"/>
        <v>0</v>
      </c>
      <c r="EQ91" s="703">
        <f t="shared" si="423"/>
        <v>0</v>
      </c>
      <c r="ER91" s="703">
        <f t="shared" si="424"/>
        <v>0</v>
      </c>
      <c r="ES91" s="703">
        <f t="shared" si="425"/>
        <v>0</v>
      </c>
      <c r="ET91" s="703">
        <f t="shared" si="426"/>
        <v>0</v>
      </c>
      <c r="EU91" s="703">
        <f t="shared" si="427"/>
        <v>0</v>
      </c>
      <c r="EV91" s="703">
        <f t="shared" si="428"/>
        <v>0</v>
      </c>
      <c r="EW91" s="703">
        <f t="shared" si="429"/>
        <v>0</v>
      </c>
      <c r="EX91" s="703">
        <f t="shared" si="430"/>
        <v>0</v>
      </c>
      <c r="EY91" s="703">
        <f t="shared" si="431"/>
        <v>0</v>
      </c>
      <c r="EZ91" s="724"/>
      <c r="FB91" s="698"/>
      <c r="FC91" s="702">
        <v>19</v>
      </c>
      <c r="FD91" s="703" t="e">
        <f t="shared" si="440"/>
        <v>#DIV/0!</v>
      </c>
      <c r="FE91" s="703" t="e">
        <f t="shared" si="441"/>
        <v>#DIV/0!</v>
      </c>
      <c r="FF91" s="703" t="e">
        <f t="shared" si="442"/>
        <v>#DIV/0!</v>
      </c>
      <c r="FG91" s="703" t="e">
        <f t="shared" si="443"/>
        <v>#DIV/0!</v>
      </c>
      <c r="FH91" s="703" t="e">
        <f t="shared" si="444"/>
        <v>#DIV/0!</v>
      </c>
      <c r="FI91" s="703" t="e">
        <f t="shared" si="445"/>
        <v>#DIV/0!</v>
      </c>
      <c r="FJ91" s="703" t="e">
        <f t="shared" si="446"/>
        <v>#DIV/0!</v>
      </c>
      <c r="FK91" s="703" t="e">
        <f t="shared" si="447"/>
        <v>#DIV/0!</v>
      </c>
      <c r="FL91" s="703" t="e">
        <f t="shared" si="448"/>
        <v>#DIV/0!</v>
      </c>
      <c r="FM91" s="703" t="e">
        <f t="shared" si="449"/>
        <v>#DIV/0!</v>
      </c>
      <c r="FN91" s="703" t="e">
        <f t="shared" si="450"/>
        <v>#DIV/0!</v>
      </c>
      <c r="FO91" s="703" t="e">
        <f t="shared" si="451"/>
        <v>#DIV/0!</v>
      </c>
      <c r="FP91" s="703" t="e">
        <f t="shared" si="452"/>
        <v>#DIV/0!</v>
      </c>
      <c r="FQ91" s="703" t="e">
        <f t="shared" si="453"/>
        <v>#DIV/0!</v>
      </c>
      <c r="FR91" s="703" t="e">
        <f t="shared" si="454"/>
        <v>#DIV/0!</v>
      </c>
      <c r="FS91" s="703" t="e">
        <f t="shared" si="455"/>
        <v>#DIV/0!</v>
      </c>
      <c r="FT91" s="703" t="e">
        <f t="shared" si="456"/>
        <v>#DIV/0!</v>
      </c>
      <c r="FU91" s="703" t="e">
        <f t="shared" si="457"/>
        <v>#DIV/0!</v>
      </c>
      <c r="FV91" s="703" t="e">
        <f t="shared" si="458"/>
        <v>#DIV/0!</v>
      </c>
      <c r="FW91" s="703" t="e">
        <f t="shared" si="459"/>
        <v>#DIV/0!</v>
      </c>
      <c r="FX91" s="703" t="e">
        <f t="shared" si="460"/>
        <v>#DIV/0!</v>
      </c>
      <c r="FY91" s="703" t="e">
        <f t="shared" si="461"/>
        <v>#DIV/0!</v>
      </c>
      <c r="FZ91" s="703" t="e">
        <f t="shared" si="462"/>
        <v>#DIV/0!</v>
      </c>
      <c r="GA91" s="703" t="e">
        <f t="shared" si="463"/>
        <v>#DIV/0!</v>
      </c>
      <c r="GB91" s="703" t="e">
        <f t="shared" si="464"/>
        <v>#DIV/0!</v>
      </c>
      <c r="GC91" s="703" t="e">
        <f t="shared" si="465"/>
        <v>#DIV/0!</v>
      </c>
      <c r="GD91" s="703" t="e">
        <f t="shared" si="466"/>
        <v>#DIV/0!</v>
      </c>
      <c r="GE91" s="703" t="e">
        <f t="shared" si="467"/>
        <v>#DIV/0!</v>
      </c>
      <c r="GF91" s="703" t="e">
        <f t="shared" si="468"/>
        <v>#DIV/0!</v>
      </c>
      <c r="GG91" s="703" t="e">
        <f t="shared" si="469"/>
        <v>#DIV/0!</v>
      </c>
      <c r="GH91" s="703" t="e">
        <f t="shared" si="470"/>
        <v>#DIV/0!</v>
      </c>
      <c r="GI91" s="724"/>
    </row>
    <row r="92" spans="2:191" s="464" customFormat="1" ht="15.75" x14ac:dyDescent="0.25">
      <c r="B92" s="398"/>
      <c r="C92" s="501">
        <v>12</v>
      </c>
      <c r="D92" s="504">
        <f t="shared" ref="D92:O92" si="488">IFERROR(D22+D57,0)</f>
        <v>0</v>
      </c>
      <c r="E92" s="504">
        <f t="shared" si="488"/>
        <v>0</v>
      </c>
      <c r="F92" s="504">
        <f t="shared" si="488"/>
        <v>0</v>
      </c>
      <c r="G92" s="504">
        <f t="shared" si="488"/>
        <v>0</v>
      </c>
      <c r="H92" s="504">
        <f t="shared" si="488"/>
        <v>0</v>
      </c>
      <c r="I92" s="504">
        <f t="shared" si="488"/>
        <v>0</v>
      </c>
      <c r="J92" s="504">
        <f t="shared" si="488"/>
        <v>0</v>
      </c>
      <c r="K92" s="504">
        <f t="shared" si="488"/>
        <v>0</v>
      </c>
      <c r="L92" s="504">
        <f t="shared" si="488"/>
        <v>0</v>
      </c>
      <c r="M92" s="504">
        <f t="shared" si="488"/>
        <v>0</v>
      </c>
      <c r="N92" s="504">
        <f t="shared" si="488"/>
        <v>0</v>
      </c>
      <c r="O92" s="504">
        <f t="shared" si="488"/>
        <v>0</v>
      </c>
      <c r="P92" s="499"/>
      <c r="Q92" s="395"/>
      <c r="W92" s="398"/>
      <c r="X92" s="401">
        <v>20</v>
      </c>
      <c r="Y92" s="475"/>
      <c r="Z92" s="475"/>
      <c r="AA92" s="475"/>
      <c r="AB92" s="475"/>
      <c r="AC92" s="475"/>
      <c r="AD92" s="475"/>
      <c r="AE92" s="475"/>
      <c r="AF92" s="475"/>
      <c r="AG92" s="475"/>
      <c r="AH92" s="475"/>
      <c r="AI92" s="475"/>
      <c r="AJ92" s="475"/>
      <c r="AK92" s="475"/>
      <c r="AL92" s="475"/>
      <c r="AM92" s="475"/>
      <c r="AN92" s="475"/>
      <c r="AO92" s="475"/>
      <c r="AP92" s="475"/>
      <c r="AQ92" s="475"/>
      <c r="AR92" s="475"/>
      <c r="AS92" s="475"/>
      <c r="AT92" s="475"/>
      <c r="AU92" s="475"/>
      <c r="AV92" s="475"/>
      <c r="AW92" s="475"/>
      <c r="AX92" s="475"/>
      <c r="AY92" s="475"/>
      <c r="AZ92" s="475"/>
      <c r="BA92" s="475"/>
      <c r="BB92" s="475"/>
      <c r="BC92" s="475"/>
      <c r="BD92" s="857">
        <f t="shared" si="433"/>
        <v>0</v>
      </c>
      <c r="BE92" s="858">
        <f t="shared" si="398"/>
        <v>0</v>
      </c>
      <c r="BF92" s="436">
        <f t="shared" si="471"/>
        <v>0</v>
      </c>
      <c r="BG92" s="436">
        <f t="shared" si="472"/>
        <v>0</v>
      </c>
      <c r="BH92" s="439">
        <f t="shared" si="473"/>
        <v>0</v>
      </c>
      <c r="BI92" s="449">
        <f t="shared" si="474"/>
        <v>0</v>
      </c>
      <c r="BJ92" s="465"/>
      <c r="BK92" s="465"/>
      <c r="BL92" s="465"/>
      <c r="BM92" s="398"/>
      <c r="BN92" s="401">
        <v>20</v>
      </c>
      <c r="BO92" s="475"/>
      <c r="BP92" s="475"/>
      <c r="BQ92" s="475"/>
      <c r="BR92" s="475"/>
      <c r="BS92" s="475"/>
      <c r="BT92" s="475"/>
      <c r="BU92" s="475"/>
      <c r="BV92" s="475"/>
      <c r="BW92" s="475"/>
      <c r="BX92" s="475"/>
      <c r="BY92" s="475"/>
      <c r="BZ92" s="475"/>
      <c r="CA92" s="475"/>
      <c r="CB92" s="475"/>
      <c r="CC92" s="475"/>
      <c r="CD92" s="475"/>
      <c r="CE92" s="475"/>
      <c r="CF92" s="475"/>
      <c r="CG92" s="475"/>
      <c r="CH92" s="475"/>
      <c r="CI92" s="475"/>
      <c r="CJ92" s="475"/>
      <c r="CK92" s="475"/>
      <c r="CL92" s="475"/>
      <c r="CM92" s="475"/>
      <c r="CN92" s="475"/>
      <c r="CO92" s="475"/>
      <c r="CP92" s="475"/>
      <c r="CQ92" s="475"/>
      <c r="CR92" s="475"/>
      <c r="CS92" s="475"/>
      <c r="CT92" s="857">
        <f t="shared" si="435"/>
        <v>0</v>
      </c>
      <c r="CU92" s="858">
        <f t="shared" si="436"/>
        <v>0</v>
      </c>
      <c r="CV92" s="436">
        <f t="shared" si="475"/>
        <v>0</v>
      </c>
      <c r="CW92" s="436">
        <f t="shared" si="476"/>
        <v>0</v>
      </c>
      <c r="CX92" s="439">
        <f t="shared" si="437"/>
        <v>0</v>
      </c>
      <c r="CY92" s="449">
        <f t="shared" si="438"/>
        <v>0</v>
      </c>
      <c r="CZ92" s="465"/>
      <c r="DA92" s="465"/>
      <c r="DB92" s="465"/>
      <c r="DC92" s="465"/>
      <c r="DD92" s="465"/>
      <c r="DE92" s="465"/>
      <c r="DF92" s="465"/>
      <c r="DS92" s="698"/>
      <c r="DT92" s="702">
        <v>20</v>
      </c>
      <c r="DU92" s="703">
        <f t="shared" si="439"/>
        <v>0</v>
      </c>
      <c r="DV92" s="703">
        <f t="shared" si="402"/>
        <v>0</v>
      </c>
      <c r="DW92" s="703">
        <f t="shared" si="403"/>
        <v>0</v>
      </c>
      <c r="DX92" s="703">
        <f t="shared" si="404"/>
        <v>0</v>
      </c>
      <c r="DY92" s="703">
        <f t="shared" si="405"/>
        <v>0</v>
      </c>
      <c r="DZ92" s="703">
        <f t="shared" si="406"/>
        <v>0</v>
      </c>
      <c r="EA92" s="703">
        <f t="shared" si="407"/>
        <v>0</v>
      </c>
      <c r="EB92" s="703">
        <f t="shared" si="408"/>
        <v>0</v>
      </c>
      <c r="EC92" s="703">
        <f t="shared" si="409"/>
        <v>0</v>
      </c>
      <c r="ED92" s="703">
        <f t="shared" si="410"/>
        <v>0</v>
      </c>
      <c r="EE92" s="703">
        <f t="shared" si="411"/>
        <v>0</v>
      </c>
      <c r="EF92" s="703">
        <f t="shared" si="412"/>
        <v>0</v>
      </c>
      <c r="EG92" s="703">
        <f t="shared" si="413"/>
        <v>0</v>
      </c>
      <c r="EH92" s="703">
        <f t="shared" si="414"/>
        <v>0</v>
      </c>
      <c r="EI92" s="703">
        <f t="shared" si="415"/>
        <v>0</v>
      </c>
      <c r="EJ92" s="703">
        <f t="shared" si="416"/>
        <v>0</v>
      </c>
      <c r="EK92" s="703">
        <f t="shared" si="417"/>
        <v>0</v>
      </c>
      <c r="EL92" s="703">
        <f t="shared" si="418"/>
        <v>0</v>
      </c>
      <c r="EM92" s="703">
        <f t="shared" si="419"/>
        <v>0</v>
      </c>
      <c r="EN92" s="703">
        <f t="shared" si="420"/>
        <v>0</v>
      </c>
      <c r="EO92" s="703">
        <f t="shared" si="421"/>
        <v>0</v>
      </c>
      <c r="EP92" s="703">
        <f t="shared" si="422"/>
        <v>0</v>
      </c>
      <c r="EQ92" s="703">
        <f t="shared" si="423"/>
        <v>0</v>
      </c>
      <c r="ER92" s="703">
        <f t="shared" si="424"/>
        <v>0</v>
      </c>
      <c r="ES92" s="703">
        <f t="shared" si="425"/>
        <v>0</v>
      </c>
      <c r="ET92" s="703">
        <f t="shared" si="426"/>
        <v>0</v>
      </c>
      <c r="EU92" s="703">
        <f t="shared" si="427"/>
        <v>0</v>
      </c>
      <c r="EV92" s="703">
        <f t="shared" si="428"/>
        <v>0</v>
      </c>
      <c r="EW92" s="703">
        <f t="shared" si="429"/>
        <v>0</v>
      </c>
      <c r="EX92" s="703">
        <f t="shared" si="430"/>
        <v>0</v>
      </c>
      <c r="EY92" s="703">
        <f t="shared" si="431"/>
        <v>0</v>
      </c>
      <c r="EZ92" s="724"/>
      <c r="FB92" s="698"/>
      <c r="FC92" s="702">
        <v>20</v>
      </c>
      <c r="FD92" s="703" t="e">
        <f t="shared" si="440"/>
        <v>#DIV/0!</v>
      </c>
      <c r="FE92" s="703" t="e">
        <f t="shared" si="441"/>
        <v>#DIV/0!</v>
      </c>
      <c r="FF92" s="703" t="e">
        <f t="shared" si="442"/>
        <v>#DIV/0!</v>
      </c>
      <c r="FG92" s="703" t="e">
        <f t="shared" si="443"/>
        <v>#DIV/0!</v>
      </c>
      <c r="FH92" s="703" t="e">
        <f t="shared" si="444"/>
        <v>#DIV/0!</v>
      </c>
      <c r="FI92" s="703" t="e">
        <f t="shared" si="445"/>
        <v>#DIV/0!</v>
      </c>
      <c r="FJ92" s="703" t="e">
        <f t="shared" si="446"/>
        <v>#DIV/0!</v>
      </c>
      <c r="FK92" s="703" t="e">
        <f t="shared" si="447"/>
        <v>#DIV/0!</v>
      </c>
      <c r="FL92" s="703" t="e">
        <f t="shared" si="448"/>
        <v>#DIV/0!</v>
      </c>
      <c r="FM92" s="703" t="e">
        <f t="shared" si="449"/>
        <v>#DIV/0!</v>
      </c>
      <c r="FN92" s="703" t="e">
        <f t="shared" si="450"/>
        <v>#DIV/0!</v>
      </c>
      <c r="FO92" s="703" t="e">
        <f t="shared" si="451"/>
        <v>#DIV/0!</v>
      </c>
      <c r="FP92" s="703" t="e">
        <f t="shared" si="452"/>
        <v>#DIV/0!</v>
      </c>
      <c r="FQ92" s="703" t="e">
        <f t="shared" si="453"/>
        <v>#DIV/0!</v>
      </c>
      <c r="FR92" s="703" t="e">
        <f t="shared" si="454"/>
        <v>#DIV/0!</v>
      </c>
      <c r="FS92" s="703" t="e">
        <f t="shared" si="455"/>
        <v>#DIV/0!</v>
      </c>
      <c r="FT92" s="703" t="e">
        <f t="shared" si="456"/>
        <v>#DIV/0!</v>
      </c>
      <c r="FU92" s="703" t="e">
        <f t="shared" si="457"/>
        <v>#DIV/0!</v>
      </c>
      <c r="FV92" s="703" t="e">
        <f t="shared" si="458"/>
        <v>#DIV/0!</v>
      </c>
      <c r="FW92" s="703" t="e">
        <f t="shared" si="459"/>
        <v>#DIV/0!</v>
      </c>
      <c r="FX92" s="703" t="e">
        <f t="shared" si="460"/>
        <v>#DIV/0!</v>
      </c>
      <c r="FY92" s="703" t="e">
        <f t="shared" si="461"/>
        <v>#DIV/0!</v>
      </c>
      <c r="FZ92" s="703" t="e">
        <f t="shared" si="462"/>
        <v>#DIV/0!</v>
      </c>
      <c r="GA92" s="703" t="e">
        <f t="shared" si="463"/>
        <v>#DIV/0!</v>
      </c>
      <c r="GB92" s="703" t="e">
        <f t="shared" si="464"/>
        <v>#DIV/0!</v>
      </c>
      <c r="GC92" s="703" t="e">
        <f t="shared" si="465"/>
        <v>#DIV/0!</v>
      </c>
      <c r="GD92" s="703" t="e">
        <f t="shared" si="466"/>
        <v>#DIV/0!</v>
      </c>
      <c r="GE92" s="703" t="e">
        <f t="shared" si="467"/>
        <v>#DIV/0!</v>
      </c>
      <c r="GF92" s="703" t="e">
        <f t="shared" si="468"/>
        <v>#DIV/0!</v>
      </c>
      <c r="GG92" s="703" t="e">
        <f t="shared" si="469"/>
        <v>#DIV/0!</v>
      </c>
      <c r="GH92" s="703" t="e">
        <f t="shared" si="470"/>
        <v>#DIV/0!</v>
      </c>
      <c r="GI92" s="724"/>
    </row>
    <row r="93" spans="2:191" s="464" customFormat="1" ht="15.75" x14ac:dyDescent="0.25">
      <c r="B93" s="398"/>
      <c r="C93" s="501">
        <v>13</v>
      </c>
      <c r="D93" s="504">
        <f t="shared" ref="D93:O93" si="489">IFERROR(D23+D58,0)</f>
        <v>0</v>
      </c>
      <c r="E93" s="504">
        <f t="shared" si="489"/>
        <v>0</v>
      </c>
      <c r="F93" s="504">
        <f t="shared" si="489"/>
        <v>0</v>
      </c>
      <c r="G93" s="504">
        <f t="shared" si="489"/>
        <v>0</v>
      </c>
      <c r="H93" s="504">
        <f t="shared" si="489"/>
        <v>0</v>
      </c>
      <c r="I93" s="504">
        <f t="shared" si="489"/>
        <v>0</v>
      </c>
      <c r="J93" s="504">
        <f t="shared" si="489"/>
        <v>0</v>
      </c>
      <c r="K93" s="504">
        <f t="shared" si="489"/>
        <v>0</v>
      </c>
      <c r="L93" s="504">
        <f t="shared" si="489"/>
        <v>0</v>
      </c>
      <c r="M93" s="504">
        <f t="shared" si="489"/>
        <v>0</v>
      </c>
      <c r="N93" s="504">
        <f t="shared" si="489"/>
        <v>0</v>
      </c>
      <c r="O93" s="504">
        <f t="shared" si="489"/>
        <v>0</v>
      </c>
      <c r="P93" s="499"/>
      <c r="Q93" s="395"/>
      <c r="W93" s="398"/>
      <c r="X93" s="401">
        <v>21</v>
      </c>
      <c r="Y93" s="475"/>
      <c r="Z93" s="475"/>
      <c r="AA93" s="475"/>
      <c r="AB93" s="475"/>
      <c r="AC93" s="475"/>
      <c r="AD93" s="475"/>
      <c r="AE93" s="475"/>
      <c r="AF93" s="475"/>
      <c r="AG93" s="475"/>
      <c r="AH93" s="475"/>
      <c r="AI93" s="475"/>
      <c r="AJ93" s="475"/>
      <c r="AK93" s="475"/>
      <c r="AL93" s="475"/>
      <c r="AM93" s="475"/>
      <c r="AN93" s="475"/>
      <c r="AO93" s="475"/>
      <c r="AP93" s="475"/>
      <c r="AQ93" s="475"/>
      <c r="AR93" s="475"/>
      <c r="AS93" s="475"/>
      <c r="AT93" s="475"/>
      <c r="AU93" s="475"/>
      <c r="AV93" s="475"/>
      <c r="AW93" s="475"/>
      <c r="AX93" s="475"/>
      <c r="AY93" s="475"/>
      <c r="AZ93" s="475"/>
      <c r="BA93" s="475"/>
      <c r="BB93" s="475"/>
      <c r="BC93" s="475"/>
      <c r="BD93" s="857">
        <f t="shared" si="433"/>
        <v>0</v>
      </c>
      <c r="BE93" s="858">
        <f t="shared" si="398"/>
        <v>0</v>
      </c>
      <c r="BF93" s="436">
        <f t="shared" si="471"/>
        <v>0</v>
      </c>
      <c r="BG93" s="436">
        <f t="shared" si="472"/>
        <v>0</v>
      </c>
      <c r="BH93" s="439">
        <f t="shared" si="473"/>
        <v>0</v>
      </c>
      <c r="BI93" s="449">
        <f t="shared" si="474"/>
        <v>0</v>
      </c>
      <c r="BJ93" s="465"/>
      <c r="BK93" s="465"/>
      <c r="BL93" s="465"/>
      <c r="BM93" s="398"/>
      <c r="BN93" s="401">
        <v>21</v>
      </c>
      <c r="BO93" s="475"/>
      <c r="BP93" s="475"/>
      <c r="BQ93" s="475"/>
      <c r="BR93" s="475"/>
      <c r="BS93" s="475"/>
      <c r="BT93" s="475"/>
      <c r="BU93" s="475"/>
      <c r="BV93" s="475"/>
      <c r="BW93" s="475"/>
      <c r="BX93" s="475"/>
      <c r="BY93" s="475"/>
      <c r="BZ93" s="475"/>
      <c r="CA93" s="475"/>
      <c r="CB93" s="475"/>
      <c r="CC93" s="475"/>
      <c r="CD93" s="475"/>
      <c r="CE93" s="475"/>
      <c r="CF93" s="475"/>
      <c r="CG93" s="475"/>
      <c r="CH93" s="475"/>
      <c r="CI93" s="475"/>
      <c r="CJ93" s="475"/>
      <c r="CK93" s="475"/>
      <c r="CL93" s="475"/>
      <c r="CM93" s="475"/>
      <c r="CN93" s="475"/>
      <c r="CO93" s="475"/>
      <c r="CP93" s="475"/>
      <c r="CQ93" s="475"/>
      <c r="CR93" s="475"/>
      <c r="CS93" s="475"/>
      <c r="CT93" s="857">
        <f t="shared" si="435"/>
        <v>0</v>
      </c>
      <c r="CU93" s="858">
        <f t="shared" si="436"/>
        <v>0</v>
      </c>
      <c r="CV93" s="436">
        <f t="shared" si="475"/>
        <v>0</v>
      </c>
      <c r="CW93" s="436">
        <f t="shared" si="476"/>
        <v>0</v>
      </c>
      <c r="CX93" s="439">
        <f t="shared" si="437"/>
        <v>0</v>
      </c>
      <c r="CY93" s="449">
        <f t="shared" si="438"/>
        <v>0</v>
      </c>
      <c r="CZ93" s="465"/>
      <c r="DA93" s="465"/>
      <c r="DB93" s="465"/>
      <c r="DC93" s="465"/>
      <c r="DD93" s="465"/>
      <c r="DE93" s="465"/>
      <c r="DF93" s="465"/>
      <c r="DS93" s="698"/>
      <c r="DT93" s="702">
        <v>21</v>
      </c>
      <c r="DU93" s="703">
        <f t="shared" si="439"/>
        <v>0</v>
      </c>
      <c r="DV93" s="703">
        <f t="shared" si="402"/>
        <v>0</v>
      </c>
      <c r="DW93" s="703">
        <f t="shared" si="403"/>
        <v>0</v>
      </c>
      <c r="DX93" s="703">
        <f t="shared" si="404"/>
        <v>0</v>
      </c>
      <c r="DY93" s="703">
        <f t="shared" si="405"/>
        <v>0</v>
      </c>
      <c r="DZ93" s="703">
        <f t="shared" si="406"/>
        <v>0</v>
      </c>
      <c r="EA93" s="703">
        <f t="shared" si="407"/>
        <v>0</v>
      </c>
      <c r="EB93" s="703">
        <f t="shared" si="408"/>
        <v>0</v>
      </c>
      <c r="EC93" s="703">
        <f t="shared" si="409"/>
        <v>0</v>
      </c>
      <c r="ED93" s="703">
        <f t="shared" si="410"/>
        <v>0</v>
      </c>
      <c r="EE93" s="703">
        <f t="shared" si="411"/>
        <v>0</v>
      </c>
      <c r="EF93" s="703">
        <f t="shared" si="412"/>
        <v>0</v>
      </c>
      <c r="EG93" s="703">
        <f t="shared" si="413"/>
        <v>0</v>
      </c>
      <c r="EH93" s="703">
        <f t="shared" si="414"/>
        <v>0</v>
      </c>
      <c r="EI93" s="703">
        <f t="shared" si="415"/>
        <v>0</v>
      </c>
      <c r="EJ93" s="703">
        <f t="shared" si="416"/>
        <v>0</v>
      </c>
      <c r="EK93" s="703">
        <f t="shared" si="417"/>
        <v>0</v>
      </c>
      <c r="EL93" s="703">
        <f t="shared" si="418"/>
        <v>0</v>
      </c>
      <c r="EM93" s="703">
        <f t="shared" si="419"/>
        <v>0</v>
      </c>
      <c r="EN93" s="703">
        <f t="shared" si="420"/>
        <v>0</v>
      </c>
      <c r="EO93" s="703">
        <f t="shared" si="421"/>
        <v>0</v>
      </c>
      <c r="EP93" s="703">
        <f t="shared" si="422"/>
        <v>0</v>
      </c>
      <c r="EQ93" s="703">
        <f t="shared" si="423"/>
        <v>0</v>
      </c>
      <c r="ER93" s="703">
        <f t="shared" si="424"/>
        <v>0</v>
      </c>
      <c r="ES93" s="703">
        <f t="shared" si="425"/>
        <v>0</v>
      </c>
      <c r="ET93" s="703">
        <f t="shared" si="426"/>
        <v>0</v>
      </c>
      <c r="EU93" s="703">
        <f t="shared" si="427"/>
        <v>0</v>
      </c>
      <c r="EV93" s="703">
        <f t="shared" si="428"/>
        <v>0</v>
      </c>
      <c r="EW93" s="703">
        <f t="shared" si="429"/>
        <v>0</v>
      </c>
      <c r="EX93" s="703">
        <f t="shared" si="430"/>
        <v>0</v>
      </c>
      <c r="EY93" s="703">
        <f t="shared" si="431"/>
        <v>0</v>
      </c>
      <c r="EZ93" s="724"/>
      <c r="FB93" s="698"/>
      <c r="FC93" s="702">
        <v>21</v>
      </c>
      <c r="FD93" s="703" t="e">
        <f t="shared" si="440"/>
        <v>#DIV/0!</v>
      </c>
      <c r="FE93" s="703" t="e">
        <f t="shared" si="441"/>
        <v>#DIV/0!</v>
      </c>
      <c r="FF93" s="703" t="e">
        <f t="shared" si="442"/>
        <v>#DIV/0!</v>
      </c>
      <c r="FG93" s="703" t="e">
        <f t="shared" si="443"/>
        <v>#DIV/0!</v>
      </c>
      <c r="FH93" s="703" t="e">
        <f t="shared" si="444"/>
        <v>#DIV/0!</v>
      </c>
      <c r="FI93" s="703" t="e">
        <f t="shared" si="445"/>
        <v>#DIV/0!</v>
      </c>
      <c r="FJ93" s="703" t="e">
        <f t="shared" si="446"/>
        <v>#DIV/0!</v>
      </c>
      <c r="FK93" s="703" t="e">
        <f t="shared" si="447"/>
        <v>#DIV/0!</v>
      </c>
      <c r="FL93" s="703" t="e">
        <f t="shared" si="448"/>
        <v>#DIV/0!</v>
      </c>
      <c r="FM93" s="703" t="e">
        <f t="shared" si="449"/>
        <v>#DIV/0!</v>
      </c>
      <c r="FN93" s="703" t="e">
        <f t="shared" si="450"/>
        <v>#DIV/0!</v>
      </c>
      <c r="FO93" s="703" t="e">
        <f t="shared" si="451"/>
        <v>#DIV/0!</v>
      </c>
      <c r="FP93" s="703" t="e">
        <f t="shared" si="452"/>
        <v>#DIV/0!</v>
      </c>
      <c r="FQ93" s="703" t="e">
        <f t="shared" si="453"/>
        <v>#DIV/0!</v>
      </c>
      <c r="FR93" s="703" t="e">
        <f t="shared" si="454"/>
        <v>#DIV/0!</v>
      </c>
      <c r="FS93" s="703" t="e">
        <f t="shared" si="455"/>
        <v>#DIV/0!</v>
      </c>
      <c r="FT93" s="703" t="e">
        <f t="shared" si="456"/>
        <v>#DIV/0!</v>
      </c>
      <c r="FU93" s="703" t="e">
        <f t="shared" si="457"/>
        <v>#DIV/0!</v>
      </c>
      <c r="FV93" s="703" t="e">
        <f t="shared" si="458"/>
        <v>#DIV/0!</v>
      </c>
      <c r="FW93" s="703" t="e">
        <f t="shared" si="459"/>
        <v>#DIV/0!</v>
      </c>
      <c r="FX93" s="703" t="e">
        <f t="shared" si="460"/>
        <v>#DIV/0!</v>
      </c>
      <c r="FY93" s="703" t="e">
        <f t="shared" si="461"/>
        <v>#DIV/0!</v>
      </c>
      <c r="FZ93" s="703" t="e">
        <f t="shared" si="462"/>
        <v>#DIV/0!</v>
      </c>
      <c r="GA93" s="703" t="e">
        <f t="shared" si="463"/>
        <v>#DIV/0!</v>
      </c>
      <c r="GB93" s="703" t="e">
        <f t="shared" si="464"/>
        <v>#DIV/0!</v>
      </c>
      <c r="GC93" s="703" t="e">
        <f t="shared" si="465"/>
        <v>#DIV/0!</v>
      </c>
      <c r="GD93" s="703" t="e">
        <f t="shared" si="466"/>
        <v>#DIV/0!</v>
      </c>
      <c r="GE93" s="703" t="e">
        <f t="shared" si="467"/>
        <v>#DIV/0!</v>
      </c>
      <c r="GF93" s="703" t="e">
        <f t="shared" si="468"/>
        <v>#DIV/0!</v>
      </c>
      <c r="GG93" s="703" t="e">
        <f t="shared" si="469"/>
        <v>#DIV/0!</v>
      </c>
      <c r="GH93" s="703" t="e">
        <f t="shared" si="470"/>
        <v>#DIV/0!</v>
      </c>
      <c r="GI93" s="724"/>
    </row>
    <row r="94" spans="2:191" s="464" customFormat="1" ht="15.75" x14ac:dyDescent="0.25">
      <c r="B94" s="398"/>
      <c r="C94" s="501">
        <v>14</v>
      </c>
      <c r="D94" s="504">
        <f t="shared" ref="D94:O94" si="490">IFERROR(D24+D59,0)</f>
        <v>0</v>
      </c>
      <c r="E94" s="504">
        <f t="shared" si="490"/>
        <v>0</v>
      </c>
      <c r="F94" s="504">
        <f t="shared" si="490"/>
        <v>0</v>
      </c>
      <c r="G94" s="504">
        <f t="shared" si="490"/>
        <v>0</v>
      </c>
      <c r="H94" s="504">
        <f t="shared" si="490"/>
        <v>0</v>
      </c>
      <c r="I94" s="504">
        <f t="shared" si="490"/>
        <v>0</v>
      </c>
      <c r="J94" s="504">
        <f t="shared" si="490"/>
        <v>0</v>
      </c>
      <c r="K94" s="504">
        <f t="shared" si="490"/>
        <v>0</v>
      </c>
      <c r="L94" s="504">
        <f t="shared" si="490"/>
        <v>0</v>
      </c>
      <c r="M94" s="504">
        <f t="shared" si="490"/>
        <v>0</v>
      </c>
      <c r="N94" s="504">
        <f t="shared" si="490"/>
        <v>0</v>
      </c>
      <c r="O94" s="504">
        <f t="shared" si="490"/>
        <v>0</v>
      </c>
      <c r="P94" s="499"/>
      <c r="Q94" s="395"/>
      <c r="W94" s="398"/>
      <c r="X94" s="401">
        <v>22</v>
      </c>
      <c r="Y94" s="475"/>
      <c r="Z94" s="475"/>
      <c r="AA94" s="475"/>
      <c r="AB94" s="475"/>
      <c r="AC94" s="475"/>
      <c r="AD94" s="475"/>
      <c r="AE94" s="475"/>
      <c r="AF94" s="475"/>
      <c r="AG94" s="475"/>
      <c r="AH94" s="475"/>
      <c r="AI94" s="475"/>
      <c r="AJ94" s="475"/>
      <c r="AK94" s="475"/>
      <c r="AL94" s="475"/>
      <c r="AM94" s="475"/>
      <c r="AN94" s="475"/>
      <c r="AO94" s="475"/>
      <c r="AP94" s="475"/>
      <c r="AQ94" s="475"/>
      <c r="AR94" s="475"/>
      <c r="AS94" s="475"/>
      <c r="AT94" s="475"/>
      <c r="AU94" s="475"/>
      <c r="AV94" s="475"/>
      <c r="AW94" s="475"/>
      <c r="AX94" s="475"/>
      <c r="AY94" s="475"/>
      <c r="AZ94" s="475"/>
      <c r="BA94" s="475"/>
      <c r="BB94" s="475"/>
      <c r="BC94" s="475"/>
      <c r="BD94" s="857">
        <f t="shared" si="433"/>
        <v>0</v>
      </c>
      <c r="BE94" s="858">
        <f t="shared" si="398"/>
        <v>0</v>
      </c>
      <c r="BF94" s="436">
        <f t="shared" si="471"/>
        <v>0</v>
      </c>
      <c r="BG94" s="436">
        <f t="shared" si="472"/>
        <v>0</v>
      </c>
      <c r="BH94" s="439">
        <f t="shared" si="473"/>
        <v>0</v>
      </c>
      <c r="BI94" s="449">
        <f t="shared" si="474"/>
        <v>0</v>
      </c>
      <c r="BJ94" s="465"/>
      <c r="BK94" s="465"/>
      <c r="BL94" s="465"/>
      <c r="BM94" s="398"/>
      <c r="BN94" s="401">
        <v>22</v>
      </c>
      <c r="BO94" s="475"/>
      <c r="BP94" s="475"/>
      <c r="BQ94" s="475"/>
      <c r="BR94" s="475"/>
      <c r="BS94" s="475"/>
      <c r="BT94" s="475"/>
      <c r="BU94" s="475"/>
      <c r="BV94" s="475"/>
      <c r="BW94" s="475"/>
      <c r="BX94" s="475"/>
      <c r="BY94" s="475"/>
      <c r="BZ94" s="475"/>
      <c r="CA94" s="475"/>
      <c r="CB94" s="475"/>
      <c r="CC94" s="475"/>
      <c r="CD94" s="475"/>
      <c r="CE94" s="475"/>
      <c r="CF94" s="475"/>
      <c r="CG94" s="475"/>
      <c r="CH94" s="475"/>
      <c r="CI94" s="475"/>
      <c r="CJ94" s="475"/>
      <c r="CK94" s="475"/>
      <c r="CL94" s="475"/>
      <c r="CM94" s="475"/>
      <c r="CN94" s="475"/>
      <c r="CO94" s="475"/>
      <c r="CP94" s="475"/>
      <c r="CQ94" s="475"/>
      <c r="CR94" s="475"/>
      <c r="CS94" s="475"/>
      <c r="CT94" s="857">
        <f t="shared" si="435"/>
        <v>0</v>
      </c>
      <c r="CU94" s="858">
        <f t="shared" si="436"/>
        <v>0</v>
      </c>
      <c r="CV94" s="436">
        <f t="shared" si="475"/>
        <v>0</v>
      </c>
      <c r="CW94" s="436">
        <f t="shared" si="476"/>
        <v>0</v>
      </c>
      <c r="CX94" s="439">
        <f t="shared" si="437"/>
        <v>0</v>
      </c>
      <c r="CY94" s="449">
        <f t="shared" si="438"/>
        <v>0</v>
      </c>
      <c r="CZ94" s="465"/>
      <c r="DA94" s="465"/>
      <c r="DB94" s="477" t="s">
        <v>312</v>
      </c>
      <c r="DC94" s="465"/>
      <c r="DD94" s="465"/>
      <c r="DE94" s="465"/>
      <c r="DF94" s="465"/>
      <c r="DS94" s="698"/>
      <c r="DT94" s="702">
        <v>22</v>
      </c>
      <c r="DU94" s="703">
        <f t="shared" si="439"/>
        <v>0</v>
      </c>
      <c r="DV94" s="703">
        <f t="shared" si="402"/>
        <v>0</v>
      </c>
      <c r="DW94" s="703">
        <f t="shared" si="403"/>
        <v>0</v>
      </c>
      <c r="DX94" s="703">
        <f t="shared" si="404"/>
        <v>0</v>
      </c>
      <c r="DY94" s="703">
        <f t="shared" si="405"/>
        <v>0</v>
      </c>
      <c r="DZ94" s="703">
        <f t="shared" si="406"/>
        <v>0</v>
      </c>
      <c r="EA94" s="703">
        <f t="shared" si="407"/>
        <v>0</v>
      </c>
      <c r="EB94" s="703">
        <f t="shared" si="408"/>
        <v>0</v>
      </c>
      <c r="EC94" s="703">
        <f t="shared" si="409"/>
        <v>0</v>
      </c>
      <c r="ED94" s="703">
        <f t="shared" si="410"/>
        <v>0</v>
      </c>
      <c r="EE94" s="703">
        <f t="shared" si="411"/>
        <v>0</v>
      </c>
      <c r="EF94" s="703">
        <f t="shared" si="412"/>
        <v>0</v>
      </c>
      <c r="EG94" s="703">
        <f t="shared" si="413"/>
        <v>0</v>
      </c>
      <c r="EH94" s="703">
        <f t="shared" si="414"/>
        <v>0</v>
      </c>
      <c r="EI94" s="703">
        <f t="shared" si="415"/>
        <v>0</v>
      </c>
      <c r="EJ94" s="703">
        <f t="shared" si="416"/>
        <v>0</v>
      </c>
      <c r="EK94" s="703">
        <f t="shared" si="417"/>
        <v>0</v>
      </c>
      <c r="EL94" s="703">
        <f t="shared" si="418"/>
        <v>0</v>
      </c>
      <c r="EM94" s="703">
        <f t="shared" si="419"/>
        <v>0</v>
      </c>
      <c r="EN94" s="703">
        <f t="shared" si="420"/>
        <v>0</v>
      </c>
      <c r="EO94" s="703">
        <f t="shared" si="421"/>
        <v>0</v>
      </c>
      <c r="EP94" s="703">
        <f t="shared" si="422"/>
        <v>0</v>
      </c>
      <c r="EQ94" s="703">
        <f t="shared" si="423"/>
        <v>0</v>
      </c>
      <c r="ER94" s="703">
        <f t="shared" si="424"/>
        <v>0</v>
      </c>
      <c r="ES94" s="703">
        <f t="shared" si="425"/>
        <v>0</v>
      </c>
      <c r="ET94" s="703">
        <f t="shared" si="426"/>
        <v>0</v>
      </c>
      <c r="EU94" s="703">
        <f t="shared" si="427"/>
        <v>0</v>
      </c>
      <c r="EV94" s="703">
        <f t="shared" si="428"/>
        <v>0</v>
      </c>
      <c r="EW94" s="703">
        <f t="shared" si="429"/>
        <v>0</v>
      </c>
      <c r="EX94" s="703">
        <f t="shared" si="430"/>
        <v>0</v>
      </c>
      <c r="EY94" s="703">
        <f t="shared" si="431"/>
        <v>0</v>
      </c>
      <c r="EZ94" s="724"/>
      <c r="FB94" s="698"/>
      <c r="FC94" s="702">
        <v>22</v>
      </c>
      <c r="FD94" s="703" t="e">
        <f t="shared" si="440"/>
        <v>#DIV/0!</v>
      </c>
      <c r="FE94" s="703" t="e">
        <f t="shared" si="441"/>
        <v>#DIV/0!</v>
      </c>
      <c r="FF94" s="703" t="e">
        <f t="shared" si="442"/>
        <v>#DIV/0!</v>
      </c>
      <c r="FG94" s="703" t="e">
        <f t="shared" si="443"/>
        <v>#DIV/0!</v>
      </c>
      <c r="FH94" s="703" t="e">
        <f t="shared" si="444"/>
        <v>#DIV/0!</v>
      </c>
      <c r="FI94" s="703" t="e">
        <f t="shared" si="445"/>
        <v>#DIV/0!</v>
      </c>
      <c r="FJ94" s="703" t="e">
        <f t="shared" si="446"/>
        <v>#DIV/0!</v>
      </c>
      <c r="FK94" s="703" t="e">
        <f t="shared" si="447"/>
        <v>#DIV/0!</v>
      </c>
      <c r="FL94" s="703" t="e">
        <f t="shared" si="448"/>
        <v>#DIV/0!</v>
      </c>
      <c r="FM94" s="703" t="e">
        <f t="shared" si="449"/>
        <v>#DIV/0!</v>
      </c>
      <c r="FN94" s="703" t="e">
        <f t="shared" si="450"/>
        <v>#DIV/0!</v>
      </c>
      <c r="FO94" s="703" t="e">
        <f t="shared" si="451"/>
        <v>#DIV/0!</v>
      </c>
      <c r="FP94" s="703" t="e">
        <f t="shared" si="452"/>
        <v>#DIV/0!</v>
      </c>
      <c r="FQ94" s="703" t="e">
        <f t="shared" si="453"/>
        <v>#DIV/0!</v>
      </c>
      <c r="FR94" s="703" t="e">
        <f t="shared" si="454"/>
        <v>#DIV/0!</v>
      </c>
      <c r="FS94" s="703" t="e">
        <f t="shared" si="455"/>
        <v>#DIV/0!</v>
      </c>
      <c r="FT94" s="703" t="e">
        <f t="shared" si="456"/>
        <v>#DIV/0!</v>
      </c>
      <c r="FU94" s="703" t="e">
        <f t="shared" si="457"/>
        <v>#DIV/0!</v>
      </c>
      <c r="FV94" s="703" t="e">
        <f t="shared" si="458"/>
        <v>#DIV/0!</v>
      </c>
      <c r="FW94" s="703" t="e">
        <f t="shared" si="459"/>
        <v>#DIV/0!</v>
      </c>
      <c r="FX94" s="703" t="e">
        <f t="shared" si="460"/>
        <v>#DIV/0!</v>
      </c>
      <c r="FY94" s="703" t="e">
        <f t="shared" si="461"/>
        <v>#DIV/0!</v>
      </c>
      <c r="FZ94" s="703" t="e">
        <f t="shared" si="462"/>
        <v>#DIV/0!</v>
      </c>
      <c r="GA94" s="703" t="e">
        <f t="shared" si="463"/>
        <v>#DIV/0!</v>
      </c>
      <c r="GB94" s="703" t="e">
        <f t="shared" si="464"/>
        <v>#DIV/0!</v>
      </c>
      <c r="GC94" s="703" t="e">
        <f t="shared" si="465"/>
        <v>#DIV/0!</v>
      </c>
      <c r="GD94" s="703" t="e">
        <f t="shared" si="466"/>
        <v>#DIV/0!</v>
      </c>
      <c r="GE94" s="703" t="e">
        <f t="shared" si="467"/>
        <v>#DIV/0!</v>
      </c>
      <c r="GF94" s="703" t="e">
        <f t="shared" si="468"/>
        <v>#DIV/0!</v>
      </c>
      <c r="GG94" s="703" t="e">
        <f t="shared" si="469"/>
        <v>#DIV/0!</v>
      </c>
      <c r="GH94" s="703" t="e">
        <f t="shared" si="470"/>
        <v>#DIV/0!</v>
      </c>
      <c r="GI94" s="724"/>
    </row>
    <row r="95" spans="2:191" s="464" customFormat="1" ht="15.75" x14ac:dyDescent="0.25">
      <c r="B95" s="398"/>
      <c r="C95" s="501">
        <v>15</v>
      </c>
      <c r="D95" s="504">
        <f t="shared" ref="D95:O95" si="491">IFERROR(D25+D60,0)</f>
        <v>0</v>
      </c>
      <c r="E95" s="504">
        <f t="shared" si="491"/>
        <v>0</v>
      </c>
      <c r="F95" s="504">
        <f t="shared" si="491"/>
        <v>0</v>
      </c>
      <c r="G95" s="504">
        <f t="shared" si="491"/>
        <v>0</v>
      </c>
      <c r="H95" s="504">
        <f t="shared" si="491"/>
        <v>0</v>
      </c>
      <c r="I95" s="504">
        <f t="shared" si="491"/>
        <v>0</v>
      </c>
      <c r="J95" s="504">
        <f t="shared" si="491"/>
        <v>0</v>
      </c>
      <c r="K95" s="504">
        <f t="shared" si="491"/>
        <v>0</v>
      </c>
      <c r="L95" s="504">
        <f t="shared" si="491"/>
        <v>0</v>
      </c>
      <c r="M95" s="504">
        <f t="shared" si="491"/>
        <v>0</v>
      </c>
      <c r="N95" s="504">
        <f t="shared" si="491"/>
        <v>0</v>
      </c>
      <c r="O95" s="504">
        <f t="shared" si="491"/>
        <v>0</v>
      </c>
      <c r="P95" s="499"/>
      <c r="Q95" s="395"/>
      <c r="W95" s="398"/>
      <c r="X95" s="401">
        <v>23</v>
      </c>
      <c r="Y95" s="475"/>
      <c r="Z95" s="475"/>
      <c r="AA95" s="475"/>
      <c r="AB95" s="475"/>
      <c r="AC95" s="475"/>
      <c r="AD95" s="475"/>
      <c r="AE95" s="475"/>
      <c r="AF95" s="475"/>
      <c r="AG95" s="475"/>
      <c r="AH95" s="475"/>
      <c r="AI95" s="475"/>
      <c r="AJ95" s="475"/>
      <c r="AK95" s="475"/>
      <c r="AL95" s="475"/>
      <c r="AM95" s="475"/>
      <c r="AN95" s="475"/>
      <c r="AO95" s="475"/>
      <c r="AP95" s="475"/>
      <c r="AQ95" s="475"/>
      <c r="AR95" s="475"/>
      <c r="AS95" s="475"/>
      <c r="AT95" s="475"/>
      <c r="AU95" s="475"/>
      <c r="AV95" s="475"/>
      <c r="AW95" s="475"/>
      <c r="AX95" s="475"/>
      <c r="AY95" s="475"/>
      <c r="AZ95" s="475"/>
      <c r="BA95" s="475"/>
      <c r="BB95" s="475"/>
      <c r="BC95" s="475"/>
      <c r="BD95" s="857">
        <f t="shared" si="433"/>
        <v>0</v>
      </c>
      <c r="BE95" s="858">
        <f t="shared" si="398"/>
        <v>0</v>
      </c>
      <c r="BF95" s="436">
        <f t="shared" si="471"/>
        <v>0</v>
      </c>
      <c r="BG95" s="436">
        <f t="shared" si="472"/>
        <v>0</v>
      </c>
      <c r="BH95" s="439">
        <f t="shared" si="473"/>
        <v>0</v>
      </c>
      <c r="BI95" s="449">
        <f t="shared" si="474"/>
        <v>0</v>
      </c>
      <c r="BJ95" s="465"/>
      <c r="BK95" s="465"/>
      <c r="BL95" s="465"/>
      <c r="BM95" s="398"/>
      <c r="BN95" s="401">
        <v>23</v>
      </c>
      <c r="BO95" s="475"/>
      <c r="BP95" s="475"/>
      <c r="BQ95" s="475"/>
      <c r="BR95" s="475"/>
      <c r="BS95" s="475"/>
      <c r="BT95" s="475"/>
      <c r="BU95" s="475"/>
      <c r="BV95" s="475"/>
      <c r="BW95" s="475"/>
      <c r="BX95" s="475"/>
      <c r="BY95" s="475"/>
      <c r="BZ95" s="475"/>
      <c r="CA95" s="475"/>
      <c r="CB95" s="475"/>
      <c r="CC95" s="475"/>
      <c r="CD95" s="475"/>
      <c r="CE95" s="475"/>
      <c r="CF95" s="475"/>
      <c r="CG95" s="475"/>
      <c r="CH95" s="475"/>
      <c r="CI95" s="475"/>
      <c r="CJ95" s="475"/>
      <c r="CK95" s="475"/>
      <c r="CL95" s="475"/>
      <c r="CM95" s="475"/>
      <c r="CN95" s="475"/>
      <c r="CO95" s="475"/>
      <c r="CP95" s="475"/>
      <c r="CQ95" s="475"/>
      <c r="CR95" s="475"/>
      <c r="CS95" s="475"/>
      <c r="CT95" s="857">
        <f t="shared" si="435"/>
        <v>0</v>
      </c>
      <c r="CU95" s="858">
        <f t="shared" si="436"/>
        <v>0</v>
      </c>
      <c r="CV95" s="436">
        <f t="shared" si="475"/>
        <v>0</v>
      </c>
      <c r="CW95" s="436">
        <f t="shared" si="476"/>
        <v>0</v>
      </c>
      <c r="CX95" s="439">
        <f t="shared" si="437"/>
        <v>0</v>
      </c>
      <c r="CY95" s="449">
        <f t="shared" si="438"/>
        <v>0</v>
      </c>
      <c r="CZ95" s="465"/>
      <c r="DA95" s="477">
        <f>COUNTIF(BO73:CS96,"&gt;"&amp;MxDisch)</f>
        <v>0</v>
      </c>
      <c r="DB95" s="477" t="s">
        <v>309</v>
      </c>
      <c r="DC95" s="465"/>
      <c r="DD95" s="465"/>
      <c r="DE95" s="465"/>
      <c r="DF95" s="465"/>
      <c r="DS95" s="698"/>
      <c r="DT95" s="702">
        <v>23</v>
      </c>
      <c r="DU95" s="703">
        <f t="shared" si="439"/>
        <v>0</v>
      </c>
      <c r="DV95" s="703">
        <f t="shared" si="402"/>
        <v>0</v>
      </c>
      <c r="DW95" s="703">
        <f t="shared" si="403"/>
        <v>0</v>
      </c>
      <c r="DX95" s="703">
        <f t="shared" si="404"/>
        <v>0</v>
      </c>
      <c r="DY95" s="703">
        <f t="shared" si="405"/>
        <v>0</v>
      </c>
      <c r="DZ95" s="703">
        <f t="shared" si="406"/>
        <v>0</v>
      </c>
      <c r="EA95" s="703">
        <f t="shared" si="407"/>
        <v>0</v>
      </c>
      <c r="EB95" s="703">
        <f t="shared" si="408"/>
        <v>0</v>
      </c>
      <c r="EC95" s="703">
        <f t="shared" si="409"/>
        <v>0</v>
      </c>
      <c r="ED95" s="703">
        <f t="shared" si="410"/>
        <v>0</v>
      </c>
      <c r="EE95" s="703">
        <f t="shared" si="411"/>
        <v>0</v>
      </c>
      <c r="EF95" s="703">
        <f t="shared" si="412"/>
        <v>0</v>
      </c>
      <c r="EG95" s="703">
        <f t="shared" si="413"/>
        <v>0</v>
      </c>
      <c r="EH95" s="703">
        <f t="shared" si="414"/>
        <v>0</v>
      </c>
      <c r="EI95" s="703">
        <f t="shared" si="415"/>
        <v>0</v>
      </c>
      <c r="EJ95" s="703">
        <f t="shared" si="416"/>
        <v>0</v>
      </c>
      <c r="EK95" s="703">
        <f t="shared" si="417"/>
        <v>0</v>
      </c>
      <c r="EL95" s="703">
        <f t="shared" si="418"/>
        <v>0</v>
      </c>
      <c r="EM95" s="703">
        <f t="shared" si="419"/>
        <v>0</v>
      </c>
      <c r="EN95" s="703">
        <f t="shared" si="420"/>
        <v>0</v>
      </c>
      <c r="EO95" s="703">
        <f t="shared" si="421"/>
        <v>0</v>
      </c>
      <c r="EP95" s="703">
        <f t="shared" si="422"/>
        <v>0</v>
      </c>
      <c r="EQ95" s="703">
        <f t="shared" si="423"/>
        <v>0</v>
      </c>
      <c r="ER95" s="703">
        <f t="shared" si="424"/>
        <v>0</v>
      </c>
      <c r="ES95" s="703">
        <f t="shared" si="425"/>
        <v>0</v>
      </c>
      <c r="ET95" s="703">
        <f t="shared" si="426"/>
        <v>0</v>
      </c>
      <c r="EU95" s="703">
        <f t="shared" si="427"/>
        <v>0</v>
      </c>
      <c r="EV95" s="703">
        <f t="shared" si="428"/>
        <v>0</v>
      </c>
      <c r="EW95" s="703">
        <f t="shared" si="429"/>
        <v>0</v>
      </c>
      <c r="EX95" s="703">
        <f t="shared" si="430"/>
        <v>0</v>
      </c>
      <c r="EY95" s="703">
        <f t="shared" si="431"/>
        <v>0</v>
      </c>
      <c r="EZ95" s="724"/>
      <c r="FB95" s="698"/>
      <c r="FC95" s="702">
        <v>23</v>
      </c>
      <c r="FD95" s="703" t="e">
        <f t="shared" si="440"/>
        <v>#DIV/0!</v>
      </c>
      <c r="FE95" s="703" t="e">
        <f t="shared" si="441"/>
        <v>#DIV/0!</v>
      </c>
      <c r="FF95" s="703" t="e">
        <f t="shared" si="442"/>
        <v>#DIV/0!</v>
      </c>
      <c r="FG95" s="703" t="e">
        <f t="shared" si="443"/>
        <v>#DIV/0!</v>
      </c>
      <c r="FH95" s="703" t="e">
        <f t="shared" si="444"/>
        <v>#DIV/0!</v>
      </c>
      <c r="FI95" s="703" t="e">
        <f t="shared" si="445"/>
        <v>#DIV/0!</v>
      </c>
      <c r="FJ95" s="703" t="e">
        <f t="shared" si="446"/>
        <v>#DIV/0!</v>
      </c>
      <c r="FK95" s="703" t="e">
        <f t="shared" si="447"/>
        <v>#DIV/0!</v>
      </c>
      <c r="FL95" s="703" t="e">
        <f t="shared" si="448"/>
        <v>#DIV/0!</v>
      </c>
      <c r="FM95" s="703" t="e">
        <f t="shared" si="449"/>
        <v>#DIV/0!</v>
      </c>
      <c r="FN95" s="703" t="e">
        <f t="shared" si="450"/>
        <v>#DIV/0!</v>
      </c>
      <c r="FO95" s="703" t="e">
        <f t="shared" si="451"/>
        <v>#DIV/0!</v>
      </c>
      <c r="FP95" s="703" t="e">
        <f t="shared" si="452"/>
        <v>#DIV/0!</v>
      </c>
      <c r="FQ95" s="703" t="e">
        <f t="shared" si="453"/>
        <v>#DIV/0!</v>
      </c>
      <c r="FR95" s="703" t="e">
        <f t="shared" si="454"/>
        <v>#DIV/0!</v>
      </c>
      <c r="FS95" s="703" t="e">
        <f t="shared" si="455"/>
        <v>#DIV/0!</v>
      </c>
      <c r="FT95" s="703" t="e">
        <f t="shared" si="456"/>
        <v>#DIV/0!</v>
      </c>
      <c r="FU95" s="703" t="e">
        <f t="shared" si="457"/>
        <v>#DIV/0!</v>
      </c>
      <c r="FV95" s="703" t="e">
        <f t="shared" si="458"/>
        <v>#DIV/0!</v>
      </c>
      <c r="FW95" s="703" t="e">
        <f t="shared" si="459"/>
        <v>#DIV/0!</v>
      </c>
      <c r="FX95" s="703" t="e">
        <f t="shared" si="460"/>
        <v>#DIV/0!</v>
      </c>
      <c r="FY95" s="703" t="e">
        <f t="shared" si="461"/>
        <v>#DIV/0!</v>
      </c>
      <c r="FZ95" s="703" t="e">
        <f t="shared" si="462"/>
        <v>#DIV/0!</v>
      </c>
      <c r="GA95" s="703" t="e">
        <f t="shared" si="463"/>
        <v>#DIV/0!</v>
      </c>
      <c r="GB95" s="703" t="e">
        <f t="shared" si="464"/>
        <v>#DIV/0!</v>
      </c>
      <c r="GC95" s="703" t="e">
        <f t="shared" si="465"/>
        <v>#DIV/0!</v>
      </c>
      <c r="GD95" s="703" t="e">
        <f t="shared" si="466"/>
        <v>#DIV/0!</v>
      </c>
      <c r="GE95" s="703" t="e">
        <f t="shared" si="467"/>
        <v>#DIV/0!</v>
      </c>
      <c r="GF95" s="703" t="e">
        <f t="shared" si="468"/>
        <v>#DIV/0!</v>
      </c>
      <c r="GG95" s="703" t="e">
        <f t="shared" si="469"/>
        <v>#DIV/0!</v>
      </c>
      <c r="GH95" s="703" t="e">
        <f t="shared" si="470"/>
        <v>#DIV/0!</v>
      </c>
      <c r="GI95" s="724"/>
    </row>
    <row r="96" spans="2:191" s="464" customFormat="1" ht="15.75" x14ac:dyDescent="0.25">
      <c r="B96" s="398"/>
      <c r="C96" s="501">
        <v>16</v>
      </c>
      <c r="D96" s="504">
        <f t="shared" ref="D96:O96" si="492">IFERROR(D26+D61,0)</f>
        <v>0</v>
      </c>
      <c r="E96" s="504">
        <f t="shared" si="492"/>
        <v>0</v>
      </c>
      <c r="F96" s="504">
        <f t="shared" si="492"/>
        <v>0</v>
      </c>
      <c r="G96" s="504">
        <f t="shared" si="492"/>
        <v>0</v>
      </c>
      <c r="H96" s="504">
        <f t="shared" si="492"/>
        <v>0</v>
      </c>
      <c r="I96" s="504">
        <f t="shared" si="492"/>
        <v>0</v>
      </c>
      <c r="J96" s="504">
        <f t="shared" si="492"/>
        <v>0</v>
      </c>
      <c r="K96" s="504">
        <f t="shared" si="492"/>
        <v>0</v>
      </c>
      <c r="L96" s="504">
        <f t="shared" si="492"/>
        <v>0</v>
      </c>
      <c r="M96" s="504">
        <f t="shared" si="492"/>
        <v>0</v>
      </c>
      <c r="N96" s="504">
        <f t="shared" si="492"/>
        <v>0</v>
      </c>
      <c r="O96" s="504">
        <f t="shared" si="492"/>
        <v>0</v>
      </c>
      <c r="P96" s="499"/>
      <c r="Q96" s="395"/>
      <c r="W96" s="398"/>
      <c r="X96" s="402">
        <v>24</v>
      </c>
      <c r="Y96" s="476"/>
      <c r="Z96" s="476"/>
      <c r="AA96" s="476"/>
      <c r="AB96" s="476"/>
      <c r="AC96" s="476"/>
      <c r="AD96" s="476"/>
      <c r="AE96" s="476"/>
      <c r="AF96" s="476"/>
      <c r="AG96" s="476"/>
      <c r="AH96" s="476"/>
      <c r="AI96" s="476"/>
      <c r="AJ96" s="476"/>
      <c r="AK96" s="476"/>
      <c r="AL96" s="476"/>
      <c r="AM96" s="476"/>
      <c r="AN96" s="476"/>
      <c r="AO96" s="476"/>
      <c r="AP96" s="476"/>
      <c r="AQ96" s="476"/>
      <c r="AR96" s="476"/>
      <c r="AS96" s="476"/>
      <c r="AT96" s="476"/>
      <c r="AU96" s="476"/>
      <c r="AV96" s="476"/>
      <c r="AW96" s="476"/>
      <c r="AX96" s="476"/>
      <c r="AY96" s="476"/>
      <c r="AZ96" s="476"/>
      <c r="BA96" s="476"/>
      <c r="BB96" s="476"/>
      <c r="BC96" s="476"/>
      <c r="BD96" s="861">
        <f t="shared" si="433"/>
        <v>0</v>
      </c>
      <c r="BE96" s="862">
        <f t="shared" si="398"/>
        <v>0</v>
      </c>
      <c r="BF96" s="437">
        <f>SUM($Y96:$BC96)</f>
        <v>0</v>
      </c>
      <c r="BG96" s="437">
        <v>0</v>
      </c>
      <c r="BH96" s="440">
        <f t="shared" ref="BH96" si="493">IFERROR(SUM(Y96:BC96)/COUNT(Y96:BC96),0)</f>
        <v>0</v>
      </c>
      <c r="BI96" s="450">
        <v>0</v>
      </c>
      <c r="BJ96" s="465"/>
      <c r="BK96" s="465"/>
      <c r="BL96" s="465"/>
      <c r="BM96" s="398"/>
      <c r="BN96" s="402">
        <v>24</v>
      </c>
      <c r="BO96" s="476"/>
      <c r="BP96" s="476"/>
      <c r="BQ96" s="476"/>
      <c r="BR96" s="476"/>
      <c r="BS96" s="476"/>
      <c r="BT96" s="476"/>
      <c r="BU96" s="476"/>
      <c r="BV96" s="476"/>
      <c r="BW96" s="476"/>
      <c r="BX96" s="476"/>
      <c r="BY96" s="476"/>
      <c r="BZ96" s="476"/>
      <c r="CA96" s="476"/>
      <c r="CB96" s="476"/>
      <c r="CC96" s="476"/>
      <c r="CD96" s="476"/>
      <c r="CE96" s="476"/>
      <c r="CF96" s="476"/>
      <c r="CG96" s="476"/>
      <c r="CH96" s="476"/>
      <c r="CI96" s="476"/>
      <c r="CJ96" s="476"/>
      <c r="CK96" s="476"/>
      <c r="CL96" s="476"/>
      <c r="CM96" s="476"/>
      <c r="CN96" s="476"/>
      <c r="CO96" s="476"/>
      <c r="CP96" s="476"/>
      <c r="CQ96" s="476"/>
      <c r="CR96" s="476"/>
      <c r="CS96" s="476"/>
      <c r="CT96" s="861">
        <f t="shared" si="435"/>
        <v>0</v>
      </c>
      <c r="CU96" s="862">
        <f t="shared" si="436"/>
        <v>0</v>
      </c>
      <c r="CV96" s="437">
        <f>SUM($Y96:$BC96)</f>
        <v>0</v>
      </c>
      <c r="CW96" s="437">
        <v>0</v>
      </c>
      <c r="CX96" s="440">
        <f t="shared" si="437"/>
        <v>0</v>
      </c>
      <c r="CY96" s="450">
        <f t="shared" si="438"/>
        <v>0</v>
      </c>
      <c r="CZ96" s="465"/>
      <c r="DA96" s="477">
        <f>COUNTIF(BO73:CS96,"&lt;"&amp;MXChgRate)</f>
        <v>0</v>
      </c>
      <c r="DB96" s="477" t="s">
        <v>310</v>
      </c>
      <c r="DC96" s="465"/>
      <c r="DD96" s="465"/>
      <c r="DE96" s="465"/>
      <c r="DF96" s="465"/>
      <c r="DS96" s="698"/>
      <c r="DT96" s="704">
        <v>24</v>
      </c>
      <c r="DU96" s="705">
        <f t="shared" si="439"/>
        <v>0</v>
      </c>
      <c r="DV96" s="705">
        <f t="shared" si="402"/>
        <v>0</v>
      </c>
      <c r="DW96" s="705">
        <f t="shared" si="403"/>
        <v>0</v>
      </c>
      <c r="DX96" s="705">
        <f t="shared" si="404"/>
        <v>0</v>
      </c>
      <c r="DY96" s="705">
        <f t="shared" si="405"/>
        <v>0</v>
      </c>
      <c r="DZ96" s="705">
        <f t="shared" si="406"/>
        <v>0</v>
      </c>
      <c r="EA96" s="705">
        <f t="shared" si="407"/>
        <v>0</v>
      </c>
      <c r="EB96" s="705">
        <f t="shared" si="408"/>
        <v>0</v>
      </c>
      <c r="EC96" s="705">
        <f t="shared" si="409"/>
        <v>0</v>
      </c>
      <c r="ED96" s="705">
        <f t="shared" si="410"/>
        <v>0</v>
      </c>
      <c r="EE96" s="705">
        <f t="shared" si="411"/>
        <v>0</v>
      </c>
      <c r="EF96" s="705">
        <f t="shared" si="412"/>
        <v>0</v>
      </c>
      <c r="EG96" s="705">
        <f t="shared" si="413"/>
        <v>0</v>
      </c>
      <c r="EH96" s="705">
        <f t="shared" si="414"/>
        <v>0</v>
      </c>
      <c r="EI96" s="705">
        <f t="shared" si="415"/>
        <v>0</v>
      </c>
      <c r="EJ96" s="705">
        <f t="shared" si="416"/>
        <v>0</v>
      </c>
      <c r="EK96" s="705">
        <f t="shared" si="417"/>
        <v>0</v>
      </c>
      <c r="EL96" s="705">
        <f t="shared" si="418"/>
        <v>0</v>
      </c>
      <c r="EM96" s="705">
        <f t="shared" si="419"/>
        <v>0</v>
      </c>
      <c r="EN96" s="705">
        <f t="shared" si="420"/>
        <v>0</v>
      </c>
      <c r="EO96" s="705">
        <f t="shared" si="421"/>
        <v>0</v>
      </c>
      <c r="EP96" s="705">
        <f t="shared" si="422"/>
        <v>0</v>
      </c>
      <c r="EQ96" s="705">
        <f t="shared" si="423"/>
        <v>0</v>
      </c>
      <c r="ER96" s="705">
        <f t="shared" si="424"/>
        <v>0</v>
      </c>
      <c r="ES96" s="705">
        <f t="shared" si="425"/>
        <v>0</v>
      </c>
      <c r="ET96" s="705">
        <f t="shared" si="426"/>
        <v>0</v>
      </c>
      <c r="EU96" s="705">
        <f t="shared" si="427"/>
        <v>0</v>
      </c>
      <c r="EV96" s="705">
        <f t="shared" si="428"/>
        <v>0</v>
      </c>
      <c r="EW96" s="705">
        <f t="shared" si="429"/>
        <v>0</v>
      </c>
      <c r="EX96" s="705">
        <f t="shared" si="430"/>
        <v>0</v>
      </c>
      <c r="EY96" s="705">
        <f t="shared" si="431"/>
        <v>0</v>
      </c>
      <c r="EZ96" s="661">
        <f>COUNTIF(DU73:EY96,"&lt;0")</f>
        <v>0</v>
      </c>
      <c r="FB96" s="698"/>
      <c r="FC96" s="704">
        <v>24</v>
      </c>
      <c r="FD96" s="705" t="e">
        <f t="shared" si="440"/>
        <v>#DIV/0!</v>
      </c>
      <c r="FE96" s="705" t="e">
        <f t="shared" si="441"/>
        <v>#DIV/0!</v>
      </c>
      <c r="FF96" s="705" t="e">
        <f t="shared" si="442"/>
        <v>#DIV/0!</v>
      </c>
      <c r="FG96" s="705" t="e">
        <f t="shared" si="443"/>
        <v>#DIV/0!</v>
      </c>
      <c r="FH96" s="705" t="e">
        <f t="shared" si="444"/>
        <v>#DIV/0!</v>
      </c>
      <c r="FI96" s="705" t="e">
        <f t="shared" si="445"/>
        <v>#DIV/0!</v>
      </c>
      <c r="FJ96" s="705" t="e">
        <f t="shared" si="446"/>
        <v>#DIV/0!</v>
      </c>
      <c r="FK96" s="705" t="e">
        <f t="shared" si="447"/>
        <v>#DIV/0!</v>
      </c>
      <c r="FL96" s="705" t="e">
        <f t="shared" si="448"/>
        <v>#DIV/0!</v>
      </c>
      <c r="FM96" s="705" t="e">
        <f t="shared" si="449"/>
        <v>#DIV/0!</v>
      </c>
      <c r="FN96" s="705" t="e">
        <f t="shared" si="450"/>
        <v>#DIV/0!</v>
      </c>
      <c r="FO96" s="705" t="e">
        <f t="shared" si="451"/>
        <v>#DIV/0!</v>
      </c>
      <c r="FP96" s="705" t="e">
        <f t="shared" si="452"/>
        <v>#DIV/0!</v>
      </c>
      <c r="FQ96" s="705" t="e">
        <f t="shared" si="453"/>
        <v>#DIV/0!</v>
      </c>
      <c r="FR96" s="705" t="e">
        <f t="shared" si="454"/>
        <v>#DIV/0!</v>
      </c>
      <c r="FS96" s="705" t="e">
        <f t="shared" si="455"/>
        <v>#DIV/0!</v>
      </c>
      <c r="FT96" s="705" t="e">
        <f t="shared" si="456"/>
        <v>#DIV/0!</v>
      </c>
      <c r="FU96" s="705" t="e">
        <f t="shared" si="457"/>
        <v>#DIV/0!</v>
      </c>
      <c r="FV96" s="705" t="e">
        <f t="shared" si="458"/>
        <v>#DIV/0!</v>
      </c>
      <c r="FW96" s="705" t="e">
        <f t="shared" si="459"/>
        <v>#DIV/0!</v>
      </c>
      <c r="FX96" s="705" t="e">
        <f t="shared" si="460"/>
        <v>#DIV/0!</v>
      </c>
      <c r="FY96" s="705" t="e">
        <f t="shared" si="461"/>
        <v>#DIV/0!</v>
      </c>
      <c r="FZ96" s="705" t="e">
        <f t="shared" si="462"/>
        <v>#DIV/0!</v>
      </c>
      <c r="GA96" s="705" t="e">
        <f t="shared" si="463"/>
        <v>#DIV/0!</v>
      </c>
      <c r="GB96" s="705" t="e">
        <f t="shared" si="464"/>
        <v>#DIV/0!</v>
      </c>
      <c r="GC96" s="705" t="e">
        <f t="shared" si="465"/>
        <v>#DIV/0!</v>
      </c>
      <c r="GD96" s="705" t="e">
        <f t="shared" si="466"/>
        <v>#DIV/0!</v>
      </c>
      <c r="GE96" s="705" t="e">
        <f t="shared" si="467"/>
        <v>#DIV/0!</v>
      </c>
      <c r="GF96" s="705" t="e">
        <f t="shared" si="468"/>
        <v>#DIV/0!</v>
      </c>
      <c r="GG96" s="705" t="e">
        <f t="shared" si="469"/>
        <v>#DIV/0!</v>
      </c>
      <c r="GH96" s="705" t="e">
        <f t="shared" si="470"/>
        <v>#DIV/0!</v>
      </c>
      <c r="GI96" s="661">
        <f>COUNTIF(FD73:GH96,"&lt;"&amp;-StorCap)</f>
        <v>0</v>
      </c>
    </row>
    <row r="97" spans="2:191" s="464" customFormat="1" ht="15.75" x14ac:dyDescent="0.25">
      <c r="B97" s="398"/>
      <c r="C97" s="501">
        <v>17</v>
      </c>
      <c r="D97" s="504">
        <f t="shared" ref="D97:O97" si="494">IFERROR(D27+D62,0)</f>
        <v>0</v>
      </c>
      <c r="E97" s="504">
        <f t="shared" si="494"/>
        <v>0</v>
      </c>
      <c r="F97" s="504">
        <f t="shared" si="494"/>
        <v>0</v>
      </c>
      <c r="G97" s="504">
        <f t="shared" si="494"/>
        <v>0</v>
      </c>
      <c r="H97" s="504">
        <f t="shared" si="494"/>
        <v>0</v>
      </c>
      <c r="I97" s="504">
        <f t="shared" si="494"/>
        <v>0</v>
      </c>
      <c r="J97" s="504">
        <f t="shared" si="494"/>
        <v>0</v>
      </c>
      <c r="K97" s="504">
        <f t="shared" si="494"/>
        <v>0</v>
      </c>
      <c r="L97" s="504">
        <f t="shared" si="494"/>
        <v>0</v>
      </c>
      <c r="M97" s="504">
        <f t="shared" si="494"/>
        <v>0</v>
      </c>
      <c r="N97" s="504">
        <f t="shared" si="494"/>
        <v>0</v>
      </c>
      <c r="O97" s="504">
        <f t="shared" si="494"/>
        <v>0</v>
      </c>
      <c r="P97" s="499"/>
      <c r="Q97" s="395"/>
      <c r="W97" s="398"/>
      <c r="X97" s="403"/>
      <c r="Y97" s="467"/>
      <c r="Z97" s="467"/>
      <c r="AA97" s="467"/>
      <c r="AB97" s="467"/>
      <c r="AC97" s="467"/>
      <c r="AD97" s="467"/>
      <c r="AE97" s="467"/>
      <c r="AF97" s="467"/>
      <c r="AG97" s="467"/>
      <c r="AH97" s="467"/>
      <c r="AI97" s="467"/>
      <c r="AJ97" s="467"/>
      <c r="AK97" s="467"/>
      <c r="AL97" s="467"/>
      <c r="AM97" s="467"/>
      <c r="AN97" s="467"/>
      <c r="AO97" s="466"/>
      <c r="AP97" s="466"/>
      <c r="AQ97" s="466"/>
      <c r="AR97" s="466"/>
      <c r="AS97" s="466"/>
      <c r="AT97" s="466"/>
      <c r="AU97" s="466"/>
      <c r="AV97" s="466"/>
      <c r="AW97" s="466"/>
      <c r="AX97" s="466"/>
      <c r="AY97" s="466"/>
      <c r="AZ97" s="466"/>
      <c r="BA97" s="466"/>
      <c r="BB97" s="466"/>
      <c r="BC97" s="466"/>
      <c r="BD97" s="481"/>
      <c r="BE97" s="458"/>
      <c r="BF97" s="437">
        <f>SUM(BF73:BF96)</f>
        <v>0</v>
      </c>
      <c r="BG97" s="437">
        <f>SUM(BG80:BG95)</f>
        <v>0</v>
      </c>
      <c r="BH97" s="442"/>
      <c r="BI97" s="452"/>
      <c r="BJ97" s="465"/>
      <c r="BK97" s="465"/>
      <c r="BL97" s="465"/>
      <c r="BM97" s="398"/>
      <c r="BN97" s="403"/>
      <c r="BO97" s="547" t="str">
        <f>IF(SUM(BO73:BO96)&gt;0,"Verify","")</f>
        <v/>
      </c>
      <c r="BP97" s="547" t="str">
        <f t="shared" ref="BP97:CS97" si="495">IF(SUM(BP73:BP96)&gt;0,"Verify","")</f>
        <v/>
      </c>
      <c r="BQ97" s="547" t="str">
        <f t="shared" si="495"/>
        <v/>
      </c>
      <c r="BR97" s="547" t="str">
        <f t="shared" si="495"/>
        <v/>
      </c>
      <c r="BS97" s="547" t="str">
        <f t="shared" si="495"/>
        <v/>
      </c>
      <c r="BT97" s="547" t="str">
        <f t="shared" si="495"/>
        <v/>
      </c>
      <c r="BU97" s="547" t="str">
        <f t="shared" si="495"/>
        <v/>
      </c>
      <c r="BV97" s="547" t="str">
        <f t="shared" si="495"/>
        <v/>
      </c>
      <c r="BW97" s="547" t="str">
        <f t="shared" si="495"/>
        <v/>
      </c>
      <c r="BX97" s="547" t="str">
        <f t="shared" si="495"/>
        <v/>
      </c>
      <c r="BY97" s="547" t="str">
        <f t="shared" si="495"/>
        <v/>
      </c>
      <c r="BZ97" s="547" t="str">
        <f t="shared" si="495"/>
        <v/>
      </c>
      <c r="CA97" s="547" t="str">
        <f t="shared" si="495"/>
        <v/>
      </c>
      <c r="CB97" s="547" t="str">
        <f t="shared" si="495"/>
        <v/>
      </c>
      <c r="CC97" s="547" t="str">
        <f t="shared" si="495"/>
        <v/>
      </c>
      <c r="CD97" s="547" t="str">
        <f t="shared" si="495"/>
        <v/>
      </c>
      <c r="CE97" s="547" t="str">
        <f t="shared" si="495"/>
        <v/>
      </c>
      <c r="CF97" s="547" t="str">
        <f t="shared" si="495"/>
        <v/>
      </c>
      <c r="CG97" s="547" t="str">
        <f t="shared" si="495"/>
        <v/>
      </c>
      <c r="CH97" s="547" t="str">
        <f t="shared" si="495"/>
        <v/>
      </c>
      <c r="CI97" s="547" t="str">
        <f t="shared" si="495"/>
        <v/>
      </c>
      <c r="CJ97" s="547" t="str">
        <f t="shared" si="495"/>
        <v/>
      </c>
      <c r="CK97" s="547" t="str">
        <f t="shared" si="495"/>
        <v/>
      </c>
      <c r="CL97" s="547" t="str">
        <f t="shared" si="495"/>
        <v/>
      </c>
      <c r="CM97" s="547" t="str">
        <f t="shared" si="495"/>
        <v/>
      </c>
      <c r="CN97" s="547" t="str">
        <f t="shared" si="495"/>
        <v/>
      </c>
      <c r="CO97" s="547" t="str">
        <f t="shared" si="495"/>
        <v/>
      </c>
      <c r="CP97" s="547" t="str">
        <f t="shared" si="495"/>
        <v/>
      </c>
      <c r="CQ97" s="547" t="str">
        <f t="shared" si="495"/>
        <v/>
      </c>
      <c r="CR97" s="547" t="str">
        <f t="shared" si="495"/>
        <v/>
      </c>
      <c r="CS97" s="547" t="str">
        <f t="shared" si="495"/>
        <v/>
      </c>
      <c r="CT97" s="466"/>
      <c r="CU97" s="458"/>
      <c r="CV97" s="437">
        <f>SUM(CV73:CV96)</f>
        <v>0</v>
      </c>
      <c r="CW97" s="437">
        <f>SUM(CW80:CW95)</f>
        <v>0</v>
      </c>
      <c r="CX97" s="437">
        <f>SUM(CX73:CX96)</f>
        <v>0</v>
      </c>
      <c r="CY97" s="462">
        <f>SUM(CY80:CY95)</f>
        <v>0</v>
      </c>
      <c r="CZ97" s="465"/>
      <c r="DA97" s="465"/>
      <c r="DB97" s="465"/>
      <c r="DC97" s="465"/>
      <c r="DD97" s="465"/>
      <c r="DE97" s="465"/>
      <c r="DF97" s="465"/>
      <c r="DS97" s="698"/>
      <c r="DT97" s="706"/>
      <c r="DU97" s="713"/>
      <c r="DV97" s="713"/>
      <c r="DW97" s="713"/>
      <c r="DX97" s="713"/>
      <c r="DY97" s="713"/>
      <c r="DZ97" s="713"/>
      <c r="EA97" s="713"/>
      <c r="EB97" s="713"/>
      <c r="EC97" s="713"/>
      <c r="ED97" s="713"/>
      <c r="EE97" s="713"/>
      <c r="EF97" s="713"/>
      <c r="EG97" s="713"/>
      <c r="EH97" s="713"/>
      <c r="EI97" s="713"/>
      <c r="EJ97" s="713"/>
      <c r="EK97" s="713"/>
      <c r="EL97" s="713"/>
      <c r="EM97" s="713"/>
      <c r="EN97" s="713"/>
      <c r="EO97" s="713"/>
      <c r="EP97" s="713"/>
      <c r="EQ97" s="713"/>
      <c r="ER97" s="713"/>
      <c r="ES97" s="713"/>
      <c r="ET97" s="713"/>
      <c r="EU97" s="713"/>
      <c r="EV97" s="713"/>
      <c r="EW97" s="713"/>
      <c r="EX97" s="713"/>
      <c r="EY97" s="713"/>
      <c r="EZ97" s="724"/>
      <c r="FB97" s="698"/>
      <c r="FC97" s="706"/>
      <c r="FD97" s="713"/>
      <c r="FE97" s="713"/>
      <c r="FF97" s="713"/>
      <c r="FG97" s="713"/>
      <c r="FH97" s="713"/>
      <c r="FI97" s="713"/>
      <c r="FJ97" s="713"/>
      <c r="FK97" s="713"/>
      <c r="FL97" s="713"/>
      <c r="FM97" s="713"/>
      <c r="FN97" s="713"/>
      <c r="FO97" s="713"/>
      <c r="FP97" s="713"/>
      <c r="FQ97" s="713"/>
      <c r="FR97" s="713"/>
      <c r="FS97" s="713"/>
      <c r="FT97" s="713"/>
      <c r="FU97" s="713"/>
      <c r="FV97" s="713"/>
      <c r="FW97" s="713"/>
      <c r="FX97" s="713"/>
      <c r="FY97" s="713"/>
      <c r="FZ97" s="713"/>
      <c r="GA97" s="713"/>
      <c r="GB97" s="713"/>
      <c r="GC97" s="713"/>
      <c r="GD97" s="713"/>
      <c r="GE97" s="713"/>
      <c r="GF97" s="713"/>
      <c r="GG97" s="713"/>
      <c r="GH97" s="713"/>
      <c r="GI97" s="724"/>
    </row>
    <row r="98" spans="2:191" s="464" customFormat="1" ht="15.75" x14ac:dyDescent="0.25">
      <c r="B98" s="398"/>
      <c r="C98" s="501">
        <v>18</v>
      </c>
      <c r="D98" s="504">
        <f t="shared" ref="D98:O98" si="496">IFERROR(D28+D63,0)</f>
        <v>0</v>
      </c>
      <c r="E98" s="504">
        <f t="shared" si="496"/>
        <v>0</v>
      </c>
      <c r="F98" s="504">
        <f t="shared" si="496"/>
        <v>0</v>
      </c>
      <c r="G98" s="504">
        <f t="shared" si="496"/>
        <v>0</v>
      </c>
      <c r="H98" s="504">
        <f t="shared" si="496"/>
        <v>0</v>
      </c>
      <c r="I98" s="504">
        <f t="shared" si="496"/>
        <v>0</v>
      </c>
      <c r="J98" s="504">
        <f t="shared" si="496"/>
        <v>0</v>
      </c>
      <c r="K98" s="504">
        <f t="shared" si="496"/>
        <v>0</v>
      </c>
      <c r="L98" s="504">
        <f t="shared" si="496"/>
        <v>0</v>
      </c>
      <c r="M98" s="504">
        <f t="shared" si="496"/>
        <v>0</v>
      </c>
      <c r="N98" s="504">
        <f t="shared" si="496"/>
        <v>0</v>
      </c>
      <c r="O98" s="504">
        <f t="shared" si="496"/>
        <v>0</v>
      </c>
      <c r="P98" s="499"/>
      <c r="Q98" s="395"/>
      <c r="W98" s="404"/>
      <c r="X98" s="405"/>
      <c r="Y98" s="406"/>
      <c r="Z98" s="406"/>
      <c r="AA98" s="406"/>
      <c r="AB98" s="406"/>
      <c r="AC98" s="406"/>
      <c r="AD98" s="406"/>
      <c r="AE98" s="406"/>
      <c r="AF98" s="406"/>
      <c r="AG98" s="406"/>
      <c r="AH98" s="406"/>
      <c r="AI98" s="406"/>
      <c r="AJ98" s="406"/>
      <c r="AK98" s="406"/>
      <c r="AL98" s="406"/>
      <c r="AM98" s="406"/>
      <c r="AN98" s="406"/>
      <c r="AO98" s="406"/>
      <c r="AP98" s="406"/>
      <c r="AQ98" s="406"/>
      <c r="AR98" s="406"/>
      <c r="AS98" s="406"/>
      <c r="AT98" s="406"/>
      <c r="AU98" s="406"/>
      <c r="AV98" s="406"/>
      <c r="AW98" s="406"/>
      <c r="AX98" s="406"/>
      <c r="AY98" s="406"/>
      <c r="AZ98" s="406"/>
      <c r="BA98" s="406"/>
      <c r="BB98" s="406"/>
      <c r="BC98" s="406"/>
      <c r="BD98" s="406"/>
      <c r="BE98" s="406"/>
      <c r="BF98" s="455"/>
      <c r="BG98" s="343"/>
      <c r="BH98" s="343"/>
      <c r="BI98" s="456"/>
      <c r="BJ98" s="465"/>
      <c r="BK98" s="465"/>
      <c r="BL98" s="465"/>
      <c r="BM98" s="404"/>
      <c r="BN98" s="405"/>
      <c r="BO98" s="405"/>
      <c r="BP98" s="405"/>
      <c r="BQ98" s="405"/>
      <c r="BR98" s="405"/>
      <c r="BS98" s="405"/>
      <c r="BT98" s="405"/>
      <c r="BU98" s="405"/>
      <c r="BV98" s="405"/>
      <c r="BW98" s="405"/>
      <c r="BX98" s="405"/>
      <c r="BY98" s="405"/>
      <c r="BZ98" s="405"/>
      <c r="CA98" s="405"/>
      <c r="CB98" s="405"/>
      <c r="CC98" s="405"/>
      <c r="CD98" s="405"/>
      <c r="CE98" s="405"/>
      <c r="CF98" s="405"/>
      <c r="CG98" s="405"/>
      <c r="CH98" s="405"/>
      <c r="CI98" s="405"/>
      <c r="CJ98" s="405"/>
      <c r="CK98" s="405"/>
      <c r="CL98" s="405"/>
      <c r="CM98" s="405"/>
      <c r="CN98" s="405"/>
      <c r="CO98" s="405"/>
      <c r="CP98" s="405"/>
      <c r="CQ98" s="405"/>
      <c r="CR98" s="405"/>
      <c r="CS98" s="405"/>
      <c r="CT98" s="406"/>
      <c r="CU98" s="406"/>
      <c r="CV98" s="455"/>
      <c r="CW98" s="343"/>
      <c r="CX98" s="343"/>
      <c r="CY98" s="456"/>
      <c r="CZ98" s="465"/>
      <c r="DA98" s="465"/>
      <c r="DB98" s="465"/>
      <c r="DC98" s="465"/>
      <c r="DD98" s="465"/>
      <c r="DE98" s="465"/>
      <c r="DF98" s="465"/>
      <c r="DS98" s="707"/>
      <c r="DT98" s="708"/>
      <c r="DU98" s="708"/>
      <c r="DV98" s="708"/>
      <c r="DW98" s="708"/>
      <c r="DX98" s="708"/>
      <c r="DY98" s="708"/>
      <c r="DZ98" s="708"/>
      <c r="EA98" s="708"/>
      <c r="EB98" s="708"/>
      <c r="EC98" s="708"/>
      <c r="ED98" s="708"/>
      <c r="EE98" s="708"/>
      <c r="EF98" s="708"/>
      <c r="EG98" s="708"/>
      <c r="EH98" s="708"/>
      <c r="EI98" s="708"/>
      <c r="EJ98" s="708"/>
      <c r="EK98" s="708"/>
      <c r="EL98" s="708"/>
      <c r="EM98" s="708"/>
      <c r="EN98" s="708"/>
      <c r="EO98" s="708"/>
      <c r="EP98" s="708"/>
      <c r="EQ98" s="708"/>
      <c r="ER98" s="708"/>
      <c r="ES98" s="708"/>
      <c r="ET98" s="708"/>
      <c r="EU98" s="708"/>
      <c r="EV98" s="708"/>
      <c r="EW98" s="708"/>
      <c r="EX98" s="708"/>
      <c r="EY98" s="708"/>
      <c r="EZ98" s="724"/>
      <c r="FB98" s="707"/>
      <c r="FC98" s="708"/>
      <c r="FD98" s="708"/>
      <c r="FE98" s="708"/>
      <c r="FF98" s="708"/>
      <c r="FG98" s="708"/>
      <c r="FH98" s="708"/>
      <c r="FI98" s="708"/>
      <c r="FJ98" s="708"/>
      <c r="FK98" s="708"/>
      <c r="FL98" s="708"/>
      <c r="FM98" s="708"/>
      <c r="FN98" s="708"/>
      <c r="FO98" s="708"/>
      <c r="FP98" s="708"/>
      <c r="FQ98" s="708"/>
      <c r="FR98" s="708"/>
      <c r="FS98" s="708"/>
      <c r="FT98" s="708"/>
      <c r="FU98" s="708"/>
      <c r="FV98" s="708"/>
      <c r="FW98" s="708"/>
      <c r="FX98" s="708"/>
      <c r="FY98" s="708"/>
      <c r="FZ98" s="708"/>
      <c r="GA98" s="708"/>
      <c r="GB98" s="708"/>
      <c r="GC98" s="708"/>
      <c r="GD98" s="708"/>
      <c r="GE98" s="708"/>
      <c r="GF98" s="708"/>
      <c r="GG98" s="708"/>
      <c r="GH98" s="708"/>
      <c r="GI98" s="724"/>
    </row>
    <row r="99" spans="2:191" s="464" customFormat="1" ht="15.75" x14ac:dyDescent="0.25">
      <c r="B99" s="398"/>
      <c r="C99" s="501">
        <v>19</v>
      </c>
      <c r="D99" s="504">
        <f t="shared" ref="D99:O99" si="497">IFERROR(D29+D64,0)</f>
        <v>0</v>
      </c>
      <c r="E99" s="504">
        <f t="shared" si="497"/>
        <v>0</v>
      </c>
      <c r="F99" s="504">
        <f t="shared" si="497"/>
        <v>0</v>
      </c>
      <c r="G99" s="504">
        <f t="shared" si="497"/>
        <v>0</v>
      </c>
      <c r="H99" s="504">
        <f t="shared" si="497"/>
        <v>0</v>
      </c>
      <c r="I99" s="504">
        <f t="shared" si="497"/>
        <v>0</v>
      </c>
      <c r="J99" s="504">
        <f t="shared" si="497"/>
        <v>0</v>
      </c>
      <c r="K99" s="504">
        <f t="shared" si="497"/>
        <v>0</v>
      </c>
      <c r="L99" s="504">
        <f t="shared" si="497"/>
        <v>0</v>
      </c>
      <c r="M99" s="504">
        <f t="shared" si="497"/>
        <v>0</v>
      </c>
      <c r="N99" s="504">
        <f t="shared" si="497"/>
        <v>0</v>
      </c>
      <c r="O99" s="504">
        <f t="shared" si="497"/>
        <v>0</v>
      </c>
      <c r="P99" s="499"/>
      <c r="Q99" s="395"/>
      <c r="W99" s="407"/>
      <c r="X99" s="408"/>
      <c r="Y99" s="408"/>
      <c r="Z99" s="408"/>
      <c r="AA99" s="408"/>
      <c r="AB99" s="408"/>
      <c r="AC99" s="408"/>
      <c r="AD99" s="408"/>
      <c r="AE99" s="408"/>
      <c r="AF99" s="408"/>
      <c r="AG99" s="408"/>
      <c r="AH99" s="408"/>
      <c r="AI99" s="408"/>
      <c r="AJ99" s="408"/>
      <c r="AK99" s="408"/>
      <c r="AL99" s="408"/>
      <c r="AM99" s="409"/>
      <c r="AN99" s="410"/>
      <c r="AO99" s="410"/>
      <c r="AP99" s="410"/>
      <c r="AQ99" s="410"/>
      <c r="AR99" s="410"/>
      <c r="AS99" s="410"/>
      <c r="AT99" s="410"/>
      <c r="AU99" s="410"/>
      <c r="AV99" s="410"/>
      <c r="AW99" s="410"/>
      <c r="AX99" s="410"/>
      <c r="AY99" s="410"/>
      <c r="AZ99" s="410"/>
      <c r="BA99" s="410"/>
      <c r="BB99" s="410"/>
      <c r="BC99" s="410"/>
      <c r="BD99" s="411"/>
      <c r="BE99" s="481"/>
      <c r="BF99" s="466"/>
      <c r="BG99" s="466"/>
      <c r="BH99" s="466"/>
      <c r="BI99" s="395"/>
      <c r="BJ99" s="465"/>
      <c r="BK99" s="465"/>
      <c r="BL99" s="465"/>
      <c r="BM99" s="407"/>
      <c r="BN99" s="408"/>
      <c r="BO99" s="408"/>
      <c r="BP99" s="408"/>
      <c r="BQ99" s="408"/>
      <c r="BR99" s="408"/>
      <c r="BS99" s="408"/>
      <c r="BT99" s="408"/>
      <c r="BU99" s="408"/>
      <c r="BV99" s="408"/>
      <c r="BW99" s="408"/>
      <c r="BX99" s="408"/>
      <c r="BY99" s="408"/>
      <c r="BZ99" s="408"/>
      <c r="CA99" s="408"/>
      <c r="CB99" s="408"/>
      <c r="CC99" s="409"/>
      <c r="CD99" s="410"/>
      <c r="CE99" s="410"/>
      <c r="CF99" s="410"/>
      <c r="CG99" s="410"/>
      <c r="CH99" s="410"/>
      <c r="CI99" s="410"/>
      <c r="CJ99" s="410"/>
      <c r="CK99" s="410"/>
      <c r="CL99" s="410"/>
      <c r="CM99" s="410"/>
      <c r="CN99" s="410"/>
      <c r="CO99" s="410"/>
      <c r="CP99" s="410"/>
      <c r="CQ99" s="410"/>
      <c r="CR99" s="410"/>
      <c r="CS99" s="410"/>
      <c r="CT99" s="411"/>
      <c r="CU99" s="466"/>
      <c r="CV99" s="466"/>
      <c r="CW99" s="466"/>
      <c r="CX99" s="466"/>
      <c r="CY99" s="395"/>
      <c r="CZ99" s="465"/>
      <c r="DA99" s="465"/>
      <c r="DB99" s="465"/>
      <c r="DC99" s="465"/>
      <c r="DD99" s="465"/>
      <c r="DE99" s="465"/>
      <c r="DF99" s="465"/>
      <c r="DS99" s="714"/>
      <c r="DT99" s="715"/>
      <c r="DU99" s="715"/>
      <c r="DV99" s="715"/>
      <c r="DW99" s="715"/>
      <c r="DX99" s="715"/>
      <c r="DY99" s="715"/>
      <c r="DZ99" s="715"/>
      <c r="EA99" s="715"/>
      <c r="EB99" s="715"/>
      <c r="EC99" s="715"/>
      <c r="ED99" s="715"/>
      <c r="EE99" s="715"/>
      <c r="EF99" s="715"/>
      <c r="EG99" s="715"/>
      <c r="EH99" s="715"/>
      <c r="EI99" s="716"/>
      <c r="EJ99" s="717"/>
      <c r="EK99" s="717"/>
      <c r="EL99" s="717"/>
      <c r="EM99" s="717"/>
      <c r="EN99" s="717"/>
      <c r="EO99" s="717"/>
      <c r="EP99" s="717"/>
      <c r="EQ99" s="717"/>
      <c r="ER99" s="717"/>
      <c r="ES99" s="717"/>
      <c r="ET99" s="717"/>
      <c r="EU99" s="717"/>
      <c r="EV99" s="717"/>
      <c r="EW99" s="717"/>
      <c r="EX99" s="717"/>
      <c r="EY99" s="717"/>
      <c r="EZ99" s="724"/>
      <c r="FB99" s="714"/>
      <c r="FC99" s="715"/>
      <c r="FD99" s="715"/>
      <c r="FE99" s="715"/>
      <c r="FF99" s="715"/>
      <c r="FG99" s="715"/>
      <c r="FH99" s="715"/>
      <c r="FI99" s="715"/>
      <c r="FJ99" s="715"/>
      <c r="FK99" s="715"/>
      <c r="FL99" s="715"/>
      <c r="FM99" s="715"/>
      <c r="FN99" s="715"/>
      <c r="FO99" s="715"/>
      <c r="FP99" s="715"/>
      <c r="FQ99" s="715"/>
      <c r="FR99" s="716"/>
      <c r="FS99" s="717"/>
      <c r="FT99" s="717"/>
      <c r="FU99" s="717"/>
      <c r="FV99" s="717"/>
      <c r="FW99" s="717"/>
      <c r="FX99" s="717"/>
      <c r="FY99" s="717"/>
      <c r="FZ99" s="717"/>
      <c r="GA99" s="717"/>
      <c r="GB99" s="717"/>
      <c r="GC99" s="717"/>
      <c r="GD99" s="717"/>
      <c r="GE99" s="717"/>
      <c r="GF99" s="717"/>
      <c r="GG99" s="717"/>
      <c r="GH99" s="717"/>
      <c r="GI99" s="724"/>
    </row>
    <row r="100" spans="2:191" s="464" customFormat="1" ht="15.75" x14ac:dyDescent="0.25">
      <c r="B100" s="398"/>
      <c r="C100" s="501">
        <v>20</v>
      </c>
      <c r="D100" s="504">
        <f t="shared" ref="D100:O100" si="498">IFERROR(D30+D65,0)</f>
        <v>0</v>
      </c>
      <c r="E100" s="504">
        <f t="shared" si="498"/>
        <v>0</v>
      </c>
      <c r="F100" s="504">
        <f t="shared" si="498"/>
        <v>0</v>
      </c>
      <c r="G100" s="504">
        <f t="shared" si="498"/>
        <v>0</v>
      </c>
      <c r="H100" s="504">
        <f t="shared" si="498"/>
        <v>0</v>
      </c>
      <c r="I100" s="504">
        <f t="shared" si="498"/>
        <v>0</v>
      </c>
      <c r="J100" s="504">
        <f t="shared" si="498"/>
        <v>0</v>
      </c>
      <c r="K100" s="504">
        <f t="shared" si="498"/>
        <v>0</v>
      </c>
      <c r="L100" s="504">
        <f t="shared" si="498"/>
        <v>0</v>
      </c>
      <c r="M100" s="504">
        <f t="shared" si="498"/>
        <v>0</v>
      </c>
      <c r="N100" s="504">
        <f t="shared" si="498"/>
        <v>0</v>
      </c>
      <c r="O100" s="504">
        <f t="shared" si="498"/>
        <v>0</v>
      </c>
      <c r="P100" s="499"/>
      <c r="Q100" s="395"/>
      <c r="W100" s="398" t="s">
        <v>224</v>
      </c>
      <c r="X100" s="467"/>
      <c r="Y100" s="467"/>
      <c r="Z100" s="467"/>
      <c r="AA100" s="467"/>
      <c r="AB100" s="467"/>
      <c r="AC100" s="467"/>
      <c r="AD100" s="467"/>
      <c r="AE100" s="467"/>
      <c r="AF100" s="467"/>
      <c r="AG100" s="467"/>
      <c r="AH100" s="467"/>
      <c r="AI100" s="467"/>
      <c r="AJ100" s="467"/>
      <c r="AK100" s="467"/>
      <c r="AL100" s="467"/>
      <c r="AM100" s="467"/>
      <c r="AN100" s="467"/>
      <c r="AO100" s="467"/>
      <c r="AP100" s="467"/>
      <c r="AQ100" s="467"/>
      <c r="AR100" s="467"/>
      <c r="AS100" s="467"/>
      <c r="AT100" s="467"/>
      <c r="AU100" s="467"/>
      <c r="AV100" s="467"/>
      <c r="AW100" s="467"/>
      <c r="AX100" s="467"/>
      <c r="AY100" s="467"/>
      <c r="AZ100" s="467"/>
      <c r="BA100" s="467"/>
      <c r="BB100" s="467"/>
      <c r="BC100" s="467"/>
      <c r="BD100" s="481"/>
      <c r="BE100" s="481"/>
      <c r="BF100" s="466"/>
      <c r="BG100" s="466"/>
      <c r="BH100" s="466"/>
      <c r="BI100" s="395"/>
      <c r="BJ100" s="465"/>
      <c r="BK100" s="465"/>
      <c r="BL100" s="465"/>
      <c r="BM100" s="398" t="s">
        <v>224</v>
      </c>
      <c r="BN100" s="467"/>
      <c r="BO100" s="467"/>
      <c r="BP100" s="467"/>
      <c r="BQ100" s="467"/>
      <c r="BR100" s="467"/>
      <c r="BS100" s="467"/>
      <c r="BT100" s="467"/>
      <c r="BU100" s="467"/>
      <c r="BV100" s="467"/>
      <c r="BW100" s="467"/>
      <c r="BX100" s="467"/>
      <c r="BY100" s="467"/>
      <c r="BZ100" s="467"/>
      <c r="CA100" s="467"/>
      <c r="CB100" s="467"/>
      <c r="CC100" s="467"/>
      <c r="CD100" s="467"/>
      <c r="CE100" s="467"/>
      <c r="CF100" s="467"/>
      <c r="CG100" s="467"/>
      <c r="CH100" s="467"/>
      <c r="CI100" s="467"/>
      <c r="CJ100" s="467"/>
      <c r="CK100" s="467"/>
      <c r="CL100" s="467"/>
      <c r="CM100" s="467"/>
      <c r="CN100" s="467"/>
      <c r="CO100" s="467"/>
      <c r="CP100" s="467"/>
      <c r="CQ100" s="467"/>
      <c r="CR100" s="467"/>
      <c r="CS100" s="467"/>
      <c r="CT100" s="466"/>
      <c r="CU100" s="466"/>
      <c r="CV100" s="466"/>
      <c r="CW100" s="466"/>
      <c r="CX100" s="466"/>
      <c r="CY100" s="395"/>
      <c r="CZ100" s="465"/>
      <c r="DA100" s="465"/>
      <c r="DB100" s="465"/>
      <c r="DC100" s="465"/>
      <c r="DD100" s="465"/>
      <c r="DE100" s="465"/>
      <c r="DF100" s="465"/>
      <c r="DS100" s="698" t="s">
        <v>224</v>
      </c>
      <c r="DT100" s="695"/>
      <c r="DU100" s="695"/>
      <c r="DV100" s="695"/>
      <c r="DW100" s="695"/>
      <c r="DX100" s="695"/>
      <c r="DY100" s="695"/>
      <c r="DZ100" s="695"/>
      <c r="EA100" s="695"/>
      <c r="EB100" s="695"/>
      <c r="EC100" s="695"/>
      <c r="ED100" s="695"/>
      <c r="EE100" s="695"/>
      <c r="EF100" s="695"/>
      <c r="EG100" s="695"/>
      <c r="EH100" s="695"/>
      <c r="EI100" s="695"/>
      <c r="EJ100" s="695"/>
      <c r="EK100" s="695"/>
      <c r="EL100" s="695"/>
      <c r="EM100" s="695"/>
      <c r="EN100" s="695"/>
      <c r="EO100" s="695"/>
      <c r="EP100" s="695"/>
      <c r="EQ100" s="695"/>
      <c r="ER100" s="695"/>
      <c r="ES100" s="695"/>
      <c r="ET100" s="695"/>
      <c r="EU100" s="695"/>
      <c r="EV100" s="695"/>
      <c r="EW100" s="695"/>
      <c r="EX100" s="695"/>
      <c r="EY100" s="695"/>
      <c r="EZ100" s="724"/>
      <c r="FB100" s="698" t="s">
        <v>224</v>
      </c>
      <c r="FC100" s="695"/>
      <c r="FD100" s="695"/>
      <c r="FE100" s="695"/>
      <c r="FF100" s="695"/>
      <c r="FG100" s="695"/>
      <c r="FH100" s="695"/>
      <c r="FI100" s="695"/>
      <c r="FJ100" s="695"/>
      <c r="FK100" s="695"/>
      <c r="FL100" s="695"/>
      <c r="FM100" s="695"/>
      <c r="FN100" s="695"/>
      <c r="FO100" s="695"/>
      <c r="FP100" s="695"/>
      <c r="FQ100" s="695"/>
      <c r="FR100" s="695"/>
      <c r="FS100" s="695"/>
      <c r="FT100" s="695"/>
      <c r="FU100" s="695"/>
      <c r="FV100" s="695"/>
      <c r="FW100" s="695"/>
      <c r="FX100" s="695"/>
      <c r="FY100" s="695"/>
      <c r="FZ100" s="695"/>
      <c r="GA100" s="695"/>
      <c r="GB100" s="695"/>
      <c r="GC100" s="695"/>
      <c r="GD100" s="695"/>
      <c r="GE100" s="695"/>
      <c r="GF100" s="695"/>
      <c r="GG100" s="695"/>
      <c r="GH100" s="695"/>
      <c r="GI100" s="724"/>
    </row>
    <row r="101" spans="2:191" s="464" customFormat="1" ht="15.75" x14ac:dyDescent="0.25">
      <c r="B101" s="398"/>
      <c r="C101" s="501">
        <v>21</v>
      </c>
      <c r="D101" s="504">
        <f t="shared" ref="D101:O101" si="499">IFERROR(D31+D66,0)</f>
        <v>0</v>
      </c>
      <c r="E101" s="504">
        <f t="shared" si="499"/>
        <v>0</v>
      </c>
      <c r="F101" s="504">
        <f t="shared" si="499"/>
        <v>0</v>
      </c>
      <c r="G101" s="504">
        <f t="shared" si="499"/>
        <v>0</v>
      </c>
      <c r="H101" s="504">
        <f t="shared" si="499"/>
        <v>0</v>
      </c>
      <c r="I101" s="504">
        <f t="shared" si="499"/>
        <v>0</v>
      </c>
      <c r="J101" s="504">
        <f t="shared" si="499"/>
        <v>0</v>
      </c>
      <c r="K101" s="504">
        <f t="shared" si="499"/>
        <v>0</v>
      </c>
      <c r="L101" s="504">
        <f t="shared" si="499"/>
        <v>0</v>
      </c>
      <c r="M101" s="504">
        <f t="shared" si="499"/>
        <v>0</v>
      </c>
      <c r="N101" s="504">
        <f t="shared" si="499"/>
        <v>0</v>
      </c>
      <c r="O101" s="504">
        <f t="shared" si="499"/>
        <v>0</v>
      </c>
      <c r="P101" s="499"/>
      <c r="Q101" s="395"/>
      <c r="W101" s="398"/>
      <c r="X101" s="467"/>
      <c r="Y101" s="467"/>
      <c r="Z101" s="467"/>
      <c r="AA101" s="467"/>
      <c r="AB101" s="467"/>
      <c r="AC101" s="467"/>
      <c r="AD101" s="467"/>
      <c r="AE101" s="467"/>
      <c r="AF101" s="467"/>
      <c r="AG101" s="467"/>
      <c r="AH101" s="467"/>
      <c r="AI101" s="467"/>
      <c r="AJ101" s="467"/>
      <c r="AK101" s="467"/>
      <c r="AL101" s="467"/>
      <c r="AM101" s="467"/>
      <c r="AN101" s="467"/>
      <c r="AO101" s="467"/>
      <c r="AP101" s="467"/>
      <c r="AQ101" s="467"/>
      <c r="AR101" s="467"/>
      <c r="AS101" s="467"/>
      <c r="AT101" s="467"/>
      <c r="AU101" s="467"/>
      <c r="AV101" s="467"/>
      <c r="AW101" s="467"/>
      <c r="AX101" s="467"/>
      <c r="AY101" s="467"/>
      <c r="AZ101" s="467"/>
      <c r="BA101" s="467"/>
      <c r="BB101" s="467"/>
      <c r="BC101" s="467"/>
      <c r="BD101" s="481"/>
      <c r="BE101" s="481"/>
      <c r="BF101" s="445"/>
      <c r="BG101" s="466"/>
      <c r="BH101" s="466"/>
      <c r="BI101" s="395"/>
      <c r="BJ101" s="465"/>
      <c r="BK101" s="465"/>
      <c r="BL101" s="465"/>
      <c r="BM101" s="398"/>
      <c r="BN101" s="467"/>
      <c r="BO101" s="649" t="str">
        <f t="shared" ref="BO101:CR101" si="500">IFERROR(SUMIF(BO104:BO127,"&gt;0",BO104:BO127)/-SUMIF(BO104:BO127,"&lt;0",BO104:BO127),"")</f>
        <v/>
      </c>
      <c r="BP101" s="649" t="str">
        <f t="shared" si="500"/>
        <v/>
      </c>
      <c r="BQ101" s="649" t="str">
        <f t="shared" si="500"/>
        <v/>
      </c>
      <c r="BR101" s="649" t="str">
        <f t="shared" si="500"/>
        <v/>
      </c>
      <c r="BS101" s="649" t="str">
        <f t="shared" si="500"/>
        <v/>
      </c>
      <c r="BT101" s="649" t="str">
        <f t="shared" si="500"/>
        <v/>
      </c>
      <c r="BU101" s="649" t="str">
        <f t="shared" si="500"/>
        <v/>
      </c>
      <c r="BV101" s="649" t="str">
        <f t="shared" si="500"/>
        <v/>
      </c>
      <c r="BW101" s="649" t="str">
        <f t="shared" si="500"/>
        <v/>
      </c>
      <c r="BX101" s="649" t="str">
        <f t="shared" si="500"/>
        <v/>
      </c>
      <c r="BY101" s="649" t="str">
        <f t="shared" si="500"/>
        <v/>
      </c>
      <c r="BZ101" s="649" t="str">
        <f t="shared" si="500"/>
        <v/>
      </c>
      <c r="CA101" s="649" t="str">
        <f t="shared" si="500"/>
        <v/>
      </c>
      <c r="CB101" s="649" t="str">
        <f t="shared" si="500"/>
        <v/>
      </c>
      <c r="CC101" s="649" t="str">
        <f t="shared" si="500"/>
        <v/>
      </c>
      <c r="CD101" s="649" t="str">
        <f t="shared" si="500"/>
        <v/>
      </c>
      <c r="CE101" s="649" t="str">
        <f t="shared" si="500"/>
        <v/>
      </c>
      <c r="CF101" s="649" t="str">
        <f t="shared" si="500"/>
        <v/>
      </c>
      <c r="CG101" s="649" t="str">
        <f t="shared" si="500"/>
        <v/>
      </c>
      <c r="CH101" s="649" t="str">
        <f t="shared" si="500"/>
        <v/>
      </c>
      <c r="CI101" s="649" t="str">
        <f t="shared" si="500"/>
        <v/>
      </c>
      <c r="CJ101" s="649" t="str">
        <f t="shared" si="500"/>
        <v/>
      </c>
      <c r="CK101" s="649" t="str">
        <f t="shared" si="500"/>
        <v/>
      </c>
      <c r="CL101" s="649" t="str">
        <f t="shared" si="500"/>
        <v/>
      </c>
      <c r="CM101" s="649" t="str">
        <f t="shared" si="500"/>
        <v/>
      </c>
      <c r="CN101" s="649" t="str">
        <f t="shared" si="500"/>
        <v/>
      </c>
      <c r="CO101" s="649" t="str">
        <f t="shared" si="500"/>
        <v/>
      </c>
      <c r="CP101" s="649" t="str">
        <f t="shared" si="500"/>
        <v/>
      </c>
      <c r="CQ101" s="649" t="str">
        <f t="shared" si="500"/>
        <v/>
      </c>
      <c r="CR101" s="649" t="str">
        <f t="shared" si="500"/>
        <v/>
      </c>
      <c r="CS101" s="467"/>
      <c r="CT101" s="466"/>
      <c r="CU101" s="466"/>
      <c r="CV101" s="445"/>
      <c r="CW101" s="466"/>
      <c r="CX101" s="466"/>
      <c r="CY101" s="395"/>
      <c r="CZ101" s="465"/>
      <c r="DA101" s="465"/>
      <c r="DB101" s="465"/>
      <c r="DC101" s="465"/>
      <c r="DD101" s="465"/>
      <c r="DE101" s="465"/>
      <c r="DF101" s="465"/>
      <c r="DS101" s="698"/>
      <c r="DT101" s="695"/>
      <c r="DU101" s="699"/>
      <c r="DV101" s="699"/>
      <c r="DW101" s="699"/>
      <c r="DX101" s="699"/>
      <c r="DY101" s="699"/>
      <c r="DZ101" s="699"/>
      <c r="EA101" s="699"/>
      <c r="EB101" s="699"/>
      <c r="EC101" s="699"/>
      <c r="ED101" s="699"/>
      <c r="EE101" s="699"/>
      <c r="EF101" s="699"/>
      <c r="EG101" s="699"/>
      <c r="EH101" s="699"/>
      <c r="EI101" s="699"/>
      <c r="EJ101" s="699"/>
      <c r="EK101" s="699"/>
      <c r="EL101" s="699"/>
      <c r="EM101" s="699"/>
      <c r="EN101" s="699"/>
      <c r="EO101" s="699"/>
      <c r="EP101" s="699"/>
      <c r="EQ101" s="699"/>
      <c r="ER101" s="699"/>
      <c r="ES101" s="699"/>
      <c r="ET101" s="699"/>
      <c r="EU101" s="699"/>
      <c r="EV101" s="699"/>
      <c r="EW101" s="699"/>
      <c r="EX101" s="699"/>
      <c r="EY101" s="695"/>
      <c r="EZ101" s="724"/>
      <c r="FB101" s="698"/>
      <c r="FC101" s="695"/>
      <c r="FD101" s="699"/>
      <c r="FE101" s="699"/>
      <c r="FF101" s="699"/>
      <c r="FG101" s="699"/>
      <c r="FH101" s="699"/>
      <c r="FI101" s="699"/>
      <c r="FJ101" s="699"/>
      <c r="FK101" s="699"/>
      <c r="FL101" s="699"/>
      <c r="FM101" s="699"/>
      <c r="FN101" s="699"/>
      <c r="FO101" s="699"/>
      <c r="FP101" s="699"/>
      <c r="FQ101" s="699"/>
      <c r="FR101" s="699"/>
      <c r="FS101" s="699"/>
      <c r="FT101" s="699"/>
      <c r="FU101" s="699"/>
      <c r="FV101" s="699"/>
      <c r="FW101" s="699"/>
      <c r="FX101" s="699"/>
      <c r="FY101" s="699"/>
      <c r="FZ101" s="699"/>
      <c r="GA101" s="699"/>
      <c r="GB101" s="699"/>
      <c r="GC101" s="699"/>
      <c r="GD101" s="699"/>
      <c r="GE101" s="699"/>
      <c r="GF101" s="699"/>
      <c r="GG101" s="699"/>
      <c r="GH101" s="695"/>
      <c r="GI101" s="724"/>
    </row>
    <row r="102" spans="2:191" s="464" customFormat="1" ht="15.75" x14ac:dyDescent="0.25">
      <c r="B102" s="398"/>
      <c r="C102" s="501">
        <v>22</v>
      </c>
      <c r="D102" s="504">
        <f t="shared" ref="D102:O102" si="501">IFERROR(D32+D67,0)</f>
        <v>0</v>
      </c>
      <c r="E102" s="504">
        <f t="shared" si="501"/>
        <v>0</v>
      </c>
      <c r="F102" s="504">
        <f t="shared" si="501"/>
        <v>0</v>
      </c>
      <c r="G102" s="504">
        <f t="shared" si="501"/>
        <v>0</v>
      </c>
      <c r="H102" s="504">
        <f t="shared" si="501"/>
        <v>0</v>
      </c>
      <c r="I102" s="504">
        <f t="shared" si="501"/>
        <v>0</v>
      </c>
      <c r="J102" s="504">
        <f t="shared" si="501"/>
        <v>0</v>
      </c>
      <c r="K102" s="504">
        <f t="shared" si="501"/>
        <v>0</v>
      </c>
      <c r="L102" s="504">
        <f t="shared" si="501"/>
        <v>0</v>
      </c>
      <c r="M102" s="504">
        <f t="shared" si="501"/>
        <v>0</v>
      </c>
      <c r="N102" s="504">
        <f t="shared" si="501"/>
        <v>0</v>
      </c>
      <c r="O102" s="504">
        <f t="shared" si="501"/>
        <v>0</v>
      </c>
      <c r="P102" s="499"/>
      <c r="Q102" s="395"/>
      <c r="W102" s="398"/>
      <c r="X102" s="399" t="s">
        <v>57</v>
      </c>
      <c r="Y102" s="400">
        <v>1</v>
      </c>
      <c r="Z102" s="400">
        <v>2</v>
      </c>
      <c r="AA102" s="400">
        <v>3</v>
      </c>
      <c r="AB102" s="400">
        <v>4</v>
      </c>
      <c r="AC102" s="400">
        <v>5</v>
      </c>
      <c r="AD102" s="400">
        <v>6</v>
      </c>
      <c r="AE102" s="400">
        <v>7</v>
      </c>
      <c r="AF102" s="400">
        <v>8</v>
      </c>
      <c r="AG102" s="400">
        <v>9</v>
      </c>
      <c r="AH102" s="400">
        <v>10</v>
      </c>
      <c r="AI102" s="400">
        <v>11</v>
      </c>
      <c r="AJ102" s="400">
        <v>12</v>
      </c>
      <c r="AK102" s="400">
        <v>13</v>
      </c>
      <c r="AL102" s="400">
        <v>14</v>
      </c>
      <c r="AM102" s="400">
        <v>15</v>
      </c>
      <c r="AN102" s="400">
        <v>16</v>
      </c>
      <c r="AO102" s="400">
        <v>17</v>
      </c>
      <c r="AP102" s="400">
        <v>18</v>
      </c>
      <c r="AQ102" s="400">
        <v>19</v>
      </c>
      <c r="AR102" s="400">
        <v>20</v>
      </c>
      <c r="AS102" s="400">
        <v>21</v>
      </c>
      <c r="AT102" s="400">
        <v>22</v>
      </c>
      <c r="AU102" s="400">
        <v>23</v>
      </c>
      <c r="AV102" s="400">
        <v>24</v>
      </c>
      <c r="AW102" s="400">
        <v>25</v>
      </c>
      <c r="AX102" s="400">
        <v>26</v>
      </c>
      <c r="AY102" s="400">
        <v>27</v>
      </c>
      <c r="AZ102" s="400">
        <v>28</v>
      </c>
      <c r="BA102" s="400">
        <v>29</v>
      </c>
      <c r="BB102" s="400">
        <v>30</v>
      </c>
      <c r="BC102" s="467"/>
      <c r="BD102" s="863" t="s">
        <v>215</v>
      </c>
      <c r="BE102" s="864"/>
      <c r="BF102" s="434" t="s">
        <v>250</v>
      </c>
      <c r="BG102" s="434" t="s">
        <v>251</v>
      </c>
      <c r="BH102" s="434" t="s">
        <v>250</v>
      </c>
      <c r="BI102" s="447" t="s">
        <v>251</v>
      </c>
      <c r="BJ102" s="465"/>
      <c r="BK102" s="465"/>
      <c r="BL102" s="465"/>
      <c r="BM102" s="398"/>
      <c r="BN102" s="399" t="s">
        <v>57</v>
      </c>
      <c r="BO102" s="400">
        <v>1</v>
      </c>
      <c r="BP102" s="400">
        <v>2</v>
      </c>
      <c r="BQ102" s="400">
        <v>3</v>
      </c>
      <c r="BR102" s="400">
        <v>4</v>
      </c>
      <c r="BS102" s="400">
        <v>5</v>
      </c>
      <c r="BT102" s="400">
        <v>6</v>
      </c>
      <c r="BU102" s="400">
        <v>7</v>
      </c>
      <c r="BV102" s="400">
        <v>8</v>
      </c>
      <c r="BW102" s="400">
        <v>9</v>
      </c>
      <c r="BX102" s="400">
        <v>10</v>
      </c>
      <c r="BY102" s="400">
        <v>11</v>
      </c>
      <c r="BZ102" s="400">
        <v>12</v>
      </c>
      <c r="CA102" s="400">
        <v>13</v>
      </c>
      <c r="CB102" s="400">
        <v>14</v>
      </c>
      <c r="CC102" s="400">
        <v>15</v>
      </c>
      <c r="CD102" s="400">
        <v>16</v>
      </c>
      <c r="CE102" s="400">
        <v>17</v>
      </c>
      <c r="CF102" s="400">
        <v>18</v>
      </c>
      <c r="CG102" s="400">
        <v>19</v>
      </c>
      <c r="CH102" s="400">
        <v>20</v>
      </c>
      <c r="CI102" s="400">
        <v>21</v>
      </c>
      <c r="CJ102" s="400">
        <v>22</v>
      </c>
      <c r="CK102" s="400">
        <v>23</v>
      </c>
      <c r="CL102" s="400">
        <v>24</v>
      </c>
      <c r="CM102" s="400">
        <v>25</v>
      </c>
      <c r="CN102" s="400">
        <v>26</v>
      </c>
      <c r="CO102" s="400">
        <v>27</v>
      </c>
      <c r="CP102" s="400">
        <v>28</v>
      </c>
      <c r="CQ102" s="400">
        <v>29</v>
      </c>
      <c r="CR102" s="400">
        <v>30</v>
      </c>
      <c r="CS102" s="467"/>
      <c r="CT102" s="863" t="s">
        <v>215</v>
      </c>
      <c r="CU102" s="864"/>
      <c r="CV102" s="434" t="s">
        <v>250</v>
      </c>
      <c r="CW102" s="434" t="s">
        <v>251</v>
      </c>
      <c r="CX102" s="434" t="s">
        <v>253</v>
      </c>
      <c r="CY102" s="447" t="s">
        <v>254</v>
      </c>
      <c r="CZ102" s="465"/>
      <c r="DA102" s="465"/>
      <c r="DB102" s="465"/>
      <c r="DC102" s="465"/>
      <c r="DD102" s="465"/>
      <c r="DE102" s="465"/>
      <c r="DF102" s="465"/>
      <c r="DS102" s="698"/>
      <c r="DT102" s="700" t="s">
        <v>57</v>
      </c>
      <c r="DU102" s="701">
        <v>1</v>
      </c>
      <c r="DV102" s="701">
        <v>2</v>
      </c>
      <c r="DW102" s="701">
        <v>3</v>
      </c>
      <c r="DX102" s="701">
        <v>4</v>
      </c>
      <c r="DY102" s="701">
        <v>5</v>
      </c>
      <c r="DZ102" s="701">
        <v>6</v>
      </c>
      <c r="EA102" s="701">
        <v>7</v>
      </c>
      <c r="EB102" s="701">
        <v>8</v>
      </c>
      <c r="EC102" s="701">
        <v>9</v>
      </c>
      <c r="ED102" s="701">
        <v>10</v>
      </c>
      <c r="EE102" s="701">
        <v>11</v>
      </c>
      <c r="EF102" s="701">
        <v>12</v>
      </c>
      <c r="EG102" s="701">
        <v>13</v>
      </c>
      <c r="EH102" s="701">
        <v>14</v>
      </c>
      <c r="EI102" s="701">
        <v>15</v>
      </c>
      <c r="EJ102" s="701">
        <v>16</v>
      </c>
      <c r="EK102" s="701">
        <v>17</v>
      </c>
      <c r="EL102" s="701">
        <v>18</v>
      </c>
      <c r="EM102" s="701">
        <v>19</v>
      </c>
      <c r="EN102" s="701">
        <v>20</v>
      </c>
      <c r="EO102" s="701">
        <v>21</v>
      </c>
      <c r="EP102" s="701">
        <v>22</v>
      </c>
      <c r="EQ102" s="701">
        <v>23</v>
      </c>
      <c r="ER102" s="701">
        <v>24</v>
      </c>
      <c r="ES102" s="701">
        <v>25</v>
      </c>
      <c r="ET102" s="701">
        <v>26</v>
      </c>
      <c r="EU102" s="701">
        <v>27</v>
      </c>
      <c r="EV102" s="701">
        <v>28</v>
      </c>
      <c r="EW102" s="701">
        <v>29</v>
      </c>
      <c r="EX102" s="701">
        <v>30</v>
      </c>
      <c r="EY102" s="695"/>
      <c r="EZ102" s="724"/>
      <c r="FB102" s="698"/>
      <c r="FC102" s="700" t="s">
        <v>57</v>
      </c>
      <c r="FD102" s="701">
        <v>1</v>
      </c>
      <c r="FE102" s="701">
        <v>2</v>
      </c>
      <c r="FF102" s="701">
        <v>3</v>
      </c>
      <c r="FG102" s="701">
        <v>4</v>
      </c>
      <c r="FH102" s="701">
        <v>5</v>
      </c>
      <c r="FI102" s="701">
        <v>6</v>
      </c>
      <c r="FJ102" s="701">
        <v>7</v>
      </c>
      <c r="FK102" s="701">
        <v>8</v>
      </c>
      <c r="FL102" s="701">
        <v>9</v>
      </c>
      <c r="FM102" s="701">
        <v>10</v>
      </c>
      <c r="FN102" s="701">
        <v>11</v>
      </c>
      <c r="FO102" s="701">
        <v>12</v>
      </c>
      <c r="FP102" s="701">
        <v>13</v>
      </c>
      <c r="FQ102" s="701">
        <v>14</v>
      </c>
      <c r="FR102" s="701">
        <v>15</v>
      </c>
      <c r="FS102" s="701">
        <v>16</v>
      </c>
      <c r="FT102" s="701">
        <v>17</v>
      </c>
      <c r="FU102" s="701">
        <v>18</v>
      </c>
      <c r="FV102" s="701">
        <v>19</v>
      </c>
      <c r="FW102" s="701">
        <v>20</v>
      </c>
      <c r="FX102" s="701">
        <v>21</v>
      </c>
      <c r="FY102" s="701">
        <v>22</v>
      </c>
      <c r="FZ102" s="701">
        <v>23</v>
      </c>
      <c r="GA102" s="701">
        <v>24</v>
      </c>
      <c r="GB102" s="701">
        <v>25</v>
      </c>
      <c r="GC102" s="701">
        <v>26</v>
      </c>
      <c r="GD102" s="701">
        <v>27</v>
      </c>
      <c r="GE102" s="701">
        <v>28</v>
      </c>
      <c r="GF102" s="701">
        <v>29</v>
      </c>
      <c r="GG102" s="701">
        <v>30</v>
      </c>
      <c r="GH102" s="695"/>
      <c r="GI102" s="724"/>
    </row>
    <row r="103" spans="2:191" s="464" customFormat="1" ht="15.75" x14ac:dyDescent="0.25">
      <c r="B103" s="398"/>
      <c r="C103" s="501">
        <v>23</v>
      </c>
      <c r="D103" s="504">
        <f t="shared" ref="D103:O103" si="502">IFERROR(D33+D68,0)</f>
        <v>0</v>
      </c>
      <c r="E103" s="504">
        <f t="shared" si="502"/>
        <v>0</v>
      </c>
      <c r="F103" s="504">
        <f t="shared" si="502"/>
        <v>0</v>
      </c>
      <c r="G103" s="504">
        <f t="shared" si="502"/>
        <v>0</v>
      </c>
      <c r="H103" s="504">
        <f t="shared" si="502"/>
        <v>0</v>
      </c>
      <c r="I103" s="504">
        <f t="shared" si="502"/>
        <v>0</v>
      </c>
      <c r="J103" s="504">
        <f t="shared" si="502"/>
        <v>0</v>
      </c>
      <c r="K103" s="504">
        <f t="shared" si="502"/>
        <v>0</v>
      </c>
      <c r="L103" s="504">
        <f t="shared" si="502"/>
        <v>0</v>
      </c>
      <c r="M103" s="504">
        <f t="shared" si="502"/>
        <v>0</v>
      </c>
      <c r="N103" s="504">
        <f t="shared" si="502"/>
        <v>0</v>
      </c>
      <c r="O103" s="504">
        <f t="shared" si="502"/>
        <v>0</v>
      </c>
      <c r="P103" s="499"/>
      <c r="Q103" s="395"/>
      <c r="W103" s="398"/>
      <c r="X103" s="399"/>
      <c r="Y103" s="400" t="str">
        <f t="shared" ref="Y103:AE103" si="503">VLOOKUP(WEEKDAY(CONCATENATE("4","/",Y102,"/",$AE$6)),$DN$11:$DO$17,2,FALSE)</f>
        <v>Sat</v>
      </c>
      <c r="Z103" s="400" t="str">
        <f t="shared" si="503"/>
        <v>Sun</v>
      </c>
      <c r="AA103" s="400" t="str">
        <f t="shared" si="503"/>
        <v>Mon</v>
      </c>
      <c r="AB103" s="400" t="str">
        <f t="shared" si="503"/>
        <v>Tues</v>
      </c>
      <c r="AC103" s="400" t="str">
        <f t="shared" si="503"/>
        <v>Wed</v>
      </c>
      <c r="AD103" s="400" t="str">
        <f t="shared" si="503"/>
        <v>Thur</v>
      </c>
      <c r="AE103" s="400" t="str">
        <f t="shared" si="503"/>
        <v>Fri</v>
      </c>
      <c r="AF103" s="400" t="str">
        <f>Y103</f>
        <v>Sat</v>
      </c>
      <c r="AG103" s="400" t="str">
        <f t="shared" ref="AG103:BB103" si="504">Z103</f>
        <v>Sun</v>
      </c>
      <c r="AH103" s="400" t="str">
        <f t="shared" si="504"/>
        <v>Mon</v>
      </c>
      <c r="AI103" s="400" t="str">
        <f t="shared" si="504"/>
        <v>Tues</v>
      </c>
      <c r="AJ103" s="400" t="str">
        <f t="shared" si="504"/>
        <v>Wed</v>
      </c>
      <c r="AK103" s="400" t="str">
        <f t="shared" si="504"/>
        <v>Thur</v>
      </c>
      <c r="AL103" s="400" t="str">
        <f t="shared" si="504"/>
        <v>Fri</v>
      </c>
      <c r="AM103" s="400" t="str">
        <f t="shared" si="504"/>
        <v>Sat</v>
      </c>
      <c r="AN103" s="400" t="str">
        <f t="shared" si="504"/>
        <v>Sun</v>
      </c>
      <c r="AO103" s="400" t="str">
        <f t="shared" si="504"/>
        <v>Mon</v>
      </c>
      <c r="AP103" s="400" t="str">
        <f t="shared" si="504"/>
        <v>Tues</v>
      </c>
      <c r="AQ103" s="400" t="str">
        <f t="shared" si="504"/>
        <v>Wed</v>
      </c>
      <c r="AR103" s="400" t="str">
        <f t="shared" si="504"/>
        <v>Thur</v>
      </c>
      <c r="AS103" s="400" t="str">
        <f t="shared" si="504"/>
        <v>Fri</v>
      </c>
      <c r="AT103" s="400" t="str">
        <f t="shared" si="504"/>
        <v>Sat</v>
      </c>
      <c r="AU103" s="400" t="str">
        <f t="shared" si="504"/>
        <v>Sun</v>
      </c>
      <c r="AV103" s="400" t="str">
        <f t="shared" si="504"/>
        <v>Mon</v>
      </c>
      <c r="AW103" s="400" t="str">
        <f t="shared" si="504"/>
        <v>Tues</v>
      </c>
      <c r="AX103" s="400" t="str">
        <f t="shared" si="504"/>
        <v>Wed</v>
      </c>
      <c r="AY103" s="400" t="str">
        <f t="shared" si="504"/>
        <v>Thur</v>
      </c>
      <c r="AZ103" s="400" t="str">
        <f t="shared" si="504"/>
        <v>Fri</v>
      </c>
      <c r="BA103" s="400" t="str">
        <f t="shared" si="504"/>
        <v>Sat</v>
      </c>
      <c r="BB103" s="400" t="str">
        <f t="shared" si="504"/>
        <v>Sun</v>
      </c>
      <c r="BC103" s="467"/>
      <c r="BD103" s="863" t="s">
        <v>221</v>
      </c>
      <c r="BE103" s="864"/>
      <c r="BF103" s="434" t="s">
        <v>244</v>
      </c>
      <c r="BG103" s="434" t="s">
        <v>244</v>
      </c>
      <c r="BH103" s="434" t="s">
        <v>221</v>
      </c>
      <c r="BI103" s="447" t="s">
        <v>221</v>
      </c>
      <c r="BJ103" s="465"/>
      <c r="BK103" s="465"/>
      <c r="BL103" s="465"/>
      <c r="BM103" s="398"/>
      <c r="BN103" s="399"/>
      <c r="BO103" s="400" t="str">
        <f t="shared" ref="BO103:BU103" si="505">Y103</f>
        <v>Sat</v>
      </c>
      <c r="BP103" s="400" t="str">
        <f t="shared" si="505"/>
        <v>Sun</v>
      </c>
      <c r="BQ103" s="400" t="str">
        <f t="shared" si="505"/>
        <v>Mon</v>
      </c>
      <c r="BR103" s="400" t="str">
        <f t="shared" si="505"/>
        <v>Tues</v>
      </c>
      <c r="BS103" s="400" t="str">
        <f t="shared" si="505"/>
        <v>Wed</v>
      </c>
      <c r="BT103" s="400" t="str">
        <f t="shared" si="505"/>
        <v>Thur</v>
      </c>
      <c r="BU103" s="400" t="str">
        <f t="shared" si="505"/>
        <v>Fri</v>
      </c>
      <c r="BV103" s="400" t="str">
        <f>BO103</f>
        <v>Sat</v>
      </c>
      <c r="BW103" s="400" t="str">
        <f t="shared" ref="BW103" si="506">BP103</f>
        <v>Sun</v>
      </c>
      <c r="BX103" s="400" t="str">
        <f t="shared" ref="BX103" si="507">BQ103</f>
        <v>Mon</v>
      </c>
      <c r="BY103" s="400" t="str">
        <f t="shared" ref="BY103" si="508">BR103</f>
        <v>Tues</v>
      </c>
      <c r="BZ103" s="400" t="str">
        <f t="shared" ref="BZ103" si="509">BS103</f>
        <v>Wed</v>
      </c>
      <c r="CA103" s="400" t="str">
        <f t="shared" ref="CA103" si="510">BT103</f>
        <v>Thur</v>
      </c>
      <c r="CB103" s="400" t="str">
        <f t="shared" ref="CB103" si="511">BU103</f>
        <v>Fri</v>
      </c>
      <c r="CC103" s="400" t="str">
        <f t="shared" ref="CC103" si="512">BV103</f>
        <v>Sat</v>
      </c>
      <c r="CD103" s="400" t="str">
        <f t="shared" ref="CD103" si="513">BW103</f>
        <v>Sun</v>
      </c>
      <c r="CE103" s="400" t="str">
        <f t="shared" ref="CE103" si="514">BX103</f>
        <v>Mon</v>
      </c>
      <c r="CF103" s="400" t="str">
        <f t="shared" ref="CF103" si="515">BY103</f>
        <v>Tues</v>
      </c>
      <c r="CG103" s="400" t="str">
        <f t="shared" ref="CG103" si="516">BZ103</f>
        <v>Wed</v>
      </c>
      <c r="CH103" s="400" t="str">
        <f t="shared" ref="CH103" si="517">CA103</f>
        <v>Thur</v>
      </c>
      <c r="CI103" s="400" t="str">
        <f t="shared" ref="CI103" si="518">CB103</f>
        <v>Fri</v>
      </c>
      <c r="CJ103" s="400" t="str">
        <f t="shared" ref="CJ103" si="519">CC103</f>
        <v>Sat</v>
      </c>
      <c r="CK103" s="400" t="str">
        <f t="shared" ref="CK103" si="520">CD103</f>
        <v>Sun</v>
      </c>
      <c r="CL103" s="400" t="str">
        <f t="shared" ref="CL103" si="521">CE103</f>
        <v>Mon</v>
      </c>
      <c r="CM103" s="400" t="str">
        <f t="shared" ref="CM103" si="522">CF103</f>
        <v>Tues</v>
      </c>
      <c r="CN103" s="400" t="str">
        <f t="shared" ref="CN103" si="523">CG103</f>
        <v>Wed</v>
      </c>
      <c r="CO103" s="400" t="str">
        <f t="shared" ref="CO103" si="524">CH103</f>
        <v>Thur</v>
      </c>
      <c r="CP103" s="400" t="str">
        <f t="shared" ref="CP103" si="525">CI103</f>
        <v>Fri</v>
      </c>
      <c r="CQ103" s="400" t="str">
        <f t="shared" ref="CQ103" si="526">CJ103</f>
        <v>Sat</v>
      </c>
      <c r="CR103" s="400" t="str">
        <f t="shared" ref="CR103" si="527">CK103</f>
        <v>Sun</v>
      </c>
      <c r="CS103" s="467"/>
      <c r="CT103" s="863" t="s">
        <v>221</v>
      </c>
      <c r="CU103" s="864"/>
      <c r="CV103" s="434" t="s">
        <v>244</v>
      </c>
      <c r="CW103" s="434" t="s">
        <v>244</v>
      </c>
      <c r="CX103" s="434" t="s">
        <v>221</v>
      </c>
      <c r="CY103" s="447" t="s">
        <v>221</v>
      </c>
      <c r="CZ103" s="465"/>
      <c r="DA103" s="465"/>
      <c r="DB103" s="465"/>
      <c r="DC103" s="465"/>
      <c r="DD103" s="465"/>
      <c r="DE103" s="465"/>
      <c r="DF103" s="465"/>
      <c r="DS103" s="698"/>
      <c r="DT103" s="700"/>
      <c r="DU103" s="701" t="str">
        <f t="shared" ref="DU103:EA103" si="528">Y103</f>
        <v>Sat</v>
      </c>
      <c r="DV103" s="701" t="str">
        <f t="shared" si="528"/>
        <v>Sun</v>
      </c>
      <c r="DW103" s="701" t="str">
        <f t="shared" si="528"/>
        <v>Mon</v>
      </c>
      <c r="DX103" s="701" t="str">
        <f t="shared" si="528"/>
        <v>Tues</v>
      </c>
      <c r="DY103" s="701" t="str">
        <f t="shared" si="528"/>
        <v>Wed</v>
      </c>
      <c r="DZ103" s="701" t="str">
        <f t="shared" si="528"/>
        <v>Thur</v>
      </c>
      <c r="EA103" s="701" t="str">
        <f t="shared" si="528"/>
        <v>Fri</v>
      </c>
      <c r="EB103" s="701" t="str">
        <f>DU103</f>
        <v>Sat</v>
      </c>
      <c r="EC103" s="701" t="str">
        <f t="shared" ref="EC103" si="529">DV103</f>
        <v>Sun</v>
      </c>
      <c r="ED103" s="701" t="str">
        <f t="shared" ref="ED103" si="530">DW103</f>
        <v>Mon</v>
      </c>
      <c r="EE103" s="701" t="str">
        <f t="shared" ref="EE103" si="531">DX103</f>
        <v>Tues</v>
      </c>
      <c r="EF103" s="701" t="str">
        <f t="shared" ref="EF103" si="532">DY103</f>
        <v>Wed</v>
      </c>
      <c r="EG103" s="701" t="str">
        <f t="shared" ref="EG103" si="533">DZ103</f>
        <v>Thur</v>
      </c>
      <c r="EH103" s="701" t="str">
        <f t="shared" ref="EH103" si="534">EA103</f>
        <v>Fri</v>
      </c>
      <c r="EI103" s="701" t="str">
        <f t="shared" ref="EI103" si="535">EB103</f>
        <v>Sat</v>
      </c>
      <c r="EJ103" s="701" t="str">
        <f t="shared" ref="EJ103" si="536">EC103</f>
        <v>Sun</v>
      </c>
      <c r="EK103" s="701" t="str">
        <f t="shared" ref="EK103" si="537">ED103</f>
        <v>Mon</v>
      </c>
      <c r="EL103" s="701" t="str">
        <f t="shared" ref="EL103" si="538">EE103</f>
        <v>Tues</v>
      </c>
      <c r="EM103" s="701" t="str">
        <f t="shared" ref="EM103" si="539">EF103</f>
        <v>Wed</v>
      </c>
      <c r="EN103" s="701" t="str">
        <f t="shared" ref="EN103" si="540">EG103</f>
        <v>Thur</v>
      </c>
      <c r="EO103" s="701" t="str">
        <f t="shared" ref="EO103" si="541">EH103</f>
        <v>Fri</v>
      </c>
      <c r="EP103" s="701" t="str">
        <f t="shared" ref="EP103" si="542">EI103</f>
        <v>Sat</v>
      </c>
      <c r="EQ103" s="701" t="str">
        <f t="shared" ref="EQ103" si="543">EJ103</f>
        <v>Sun</v>
      </c>
      <c r="ER103" s="701" t="str">
        <f t="shared" ref="ER103" si="544">EK103</f>
        <v>Mon</v>
      </c>
      <c r="ES103" s="701" t="str">
        <f t="shared" ref="ES103" si="545">EL103</f>
        <v>Tues</v>
      </c>
      <c r="ET103" s="701" t="str">
        <f t="shared" ref="ET103" si="546">EM103</f>
        <v>Wed</v>
      </c>
      <c r="EU103" s="701" t="str">
        <f t="shared" ref="EU103" si="547">EN103</f>
        <v>Thur</v>
      </c>
      <c r="EV103" s="701" t="str">
        <f t="shared" ref="EV103" si="548">EO103</f>
        <v>Fri</v>
      </c>
      <c r="EW103" s="701" t="str">
        <f t="shared" ref="EW103" si="549">EP103</f>
        <v>Sat</v>
      </c>
      <c r="EX103" s="701" t="str">
        <f t="shared" ref="EX103" si="550">EQ103</f>
        <v>Sun</v>
      </c>
      <c r="EY103" s="695"/>
      <c r="EZ103" s="724"/>
      <c r="FB103" s="698"/>
      <c r="FC103" s="700"/>
      <c r="FD103" s="701" t="str">
        <f t="shared" ref="FD103:FJ103" si="551">BO103</f>
        <v>Sat</v>
      </c>
      <c r="FE103" s="701" t="str">
        <f t="shared" si="551"/>
        <v>Sun</v>
      </c>
      <c r="FF103" s="701" t="str">
        <f t="shared" si="551"/>
        <v>Mon</v>
      </c>
      <c r="FG103" s="701" t="str">
        <f t="shared" si="551"/>
        <v>Tues</v>
      </c>
      <c r="FH103" s="701" t="str">
        <f t="shared" si="551"/>
        <v>Wed</v>
      </c>
      <c r="FI103" s="701" t="str">
        <f t="shared" si="551"/>
        <v>Thur</v>
      </c>
      <c r="FJ103" s="701" t="str">
        <f t="shared" si="551"/>
        <v>Fri</v>
      </c>
      <c r="FK103" s="701" t="str">
        <f>FD103</f>
        <v>Sat</v>
      </c>
      <c r="FL103" s="701" t="str">
        <f t="shared" ref="FL103" si="552">FE103</f>
        <v>Sun</v>
      </c>
      <c r="FM103" s="701" t="str">
        <f t="shared" ref="FM103" si="553">FF103</f>
        <v>Mon</v>
      </c>
      <c r="FN103" s="701" t="str">
        <f t="shared" ref="FN103" si="554">FG103</f>
        <v>Tues</v>
      </c>
      <c r="FO103" s="701" t="str">
        <f t="shared" ref="FO103" si="555">FH103</f>
        <v>Wed</v>
      </c>
      <c r="FP103" s="701" t="str">
        <f t="shared" ref="FP103" si="556">FI103</f>
        <v>Thur</v>
      </c>
      <c r="FQ103" s="701" t="str">
        <f t="shared" ref="FQ103" si="557">FJ103</f>
        <v>Fri</v>
      </c>
      <c r="FR103" s="701" t="str">
        <f t="shared" ref="FR103" si="558">FK103</f>
        <v>Sat</v>
      </c>
      <c r="FS103" s="701" t="str">
        <f t="shared" ref="FS103" si="559">FL103</f>
        <v>Sun</v>
      </c>
      <c r="FT103" s="701" t="str">
        <f t="shared" ref="FT103" si="560">FM103</f>
        <v>Mon</v>
      </c>
      <c r="FU103" s="701" t="str">
        <f t="shared" ref="FU103" si="561">FN103</f>
        <v>Tues</v>
      </c>
      <c r="FV103" s="701" t="str">
        <f t="shared" ref="FV103" si="562">FO103</f>
        <v>Wed</v>
      </c>
      <c r="FW103" s="701" t="str">
        <f t="shared" ref="FW103" si="563">FP103</f>
        <v>Thur</v>
      </c>
      <c r="FX103" s="701" t="str">
        <f t="shared" ref="FX103" si="564">FQ103</f>
        <v>Fri</v>
      </c>
      <c r="FY103" s="701" t="str">
        <f t="shared" ref="FY103" si="565">FR103</f>
        <v>Sat</v>
      </c>
      <c r="FZ103" s="701" t="str">
        <f t="shared" ref="FZ103" si="566">FS103</f>
        <v>Sun</v>
      </c>
      <c r="GA103" s="701" t="str">
        <f t="shared" ref="GA103" si="567">FT103</f>
        <v>Mon</v>
      </c>
      <c r="GB103" s="701" t="str">
        <f t="shared" ref="GB103" si="568">FU103</f>
        <v>Tues</v>
      </c>
      <c r="GC103" s="701" t="str">
        <f t="shared" ref="GC103" si="569">FV103</f>
        <v>Wed</v>
      </c>
      <c r="GD103" s="701" t="str">
        <f t="shared" ref="GD103" si="570">FW103</f>
        <v>Thur</v>
      </c>
      <c r="GE103" s="701" t="str">
        <f t="shared" ref="GE103" si="571">FX103</f>
        <v>Fri</v>
      </c>
      <c r="GF103" s="701" t="str">
        <f t="shared" ref="GF103" si="572">FY103</f>
        <v>Sat</v>
      </c>
      <c r="GG103" s="701" t="str">
        <f t="shared" ref="GG103" si="573">FZ103</f>
        <v>Sun</v>
      </c>
      <c r="GH103" s="695"/>
      <c r="GI103" s="724"/>
    </row>
    <row r="104" spans="2:191" s="464" customFormat="1" ht="15.75" x14ac:dyDescent="0.25">
      <c r="B104" s="398"/>
      <c r="C104" s="503">
        <v>24</v>
      </c>
      <c r="D104" s="505">
        <f t="shared" ref="D104:O104" si="574">IFERROR(D34+D69,0)</f>
        <v>0</v>
      </c>
      <c r="E104" s="505">
        <f t="shared" si="574"/>
        <v>0</v>
      </c>
      <c r="F104" s="505">
        <f t="shared" si="574"/>
        <v>0</v>
      </c>
      <c r="G104" s="505">
        <f t="shared" si="574"/>
        <v>0</v>
      </c>
      <c r="H104" s="505">
        <f t="shared" si="574"/>
        <v>0</v>
      </c>
      <c r="I104" s="505">
        <f t="shared" si="574"/>
        <v>0</v>
      </c>
      <c r="J104" s="505">
        <f t="shared" si="574"/>
        <v>0</v>
      </c>
      <c r="K104" s="505">
        <f t="shared" si="574"/>
        <v>0</v>
      </c>
      <c r="L104" s="505">
        <f t="shared" si="574"/>
        <v>0</v>
      </c>
      <c r="M104" s="505">
        <f t="shared" si="574"/>
        <v>0</v>
      </c>
      <c r="N104" s="505">
        <f t="shared" si="574"/>
        <v>0</v>
      </c>
      <c r="O104" s="505">
        <f t="shared" si="574"/>
        <v>0</v>
      </c>
      <c r="P104" s="499"/>
      <c r="Q104" s="395"/>
      <c r="W104" s="398"/>
      <c r="X104" s="401">
        <v>1</v>
      </c>
      <c r="Y104" s="475"/>
      <c r="Z104" s="475"/>
      <c r="AA104" s="475"/>
      <c r="AB104" s="475"/>
      <c r="AC104" s="475"/>
      <c r="AD104" s="475"/>
      <c r="AE104" s="475"/>
      <c r="AF104" s="475"/>
      <c r="AG104" s="475"/>
      <c r="AH104" s="475"/>
      <c r="AI104" s="475"/>
      <c r="AJ104" s="475"/>
      <c r="AK104" s="475"/>
      <c r="AL104" s="475"/>
      <c r="AM104" s="475"/>
      <c r="AN104" s="475"/>
      <c r="AO104" s="475"/>
      <c r="AP104" s="475"/>
      <c r="AQ104" s="475"/>
      <c r="AR104" s="475"/>
      <c r="AS104" s="475"/>
      <c r="AT104" s="475"/>
      <c r="AU104" s="475"/>
      <c r="AV104" s="475"/>
      <c r="AW104" s="475"/>
      <c r="AX104" s="475"/>
      <c r="AY104" s="475"/>
      <c r="AZ104" s="475"/>
      <c r="BA104" s="475"/>
      <c r="BB104" s="475"/>
      <c r="BC104" s="467"/>
      <c r="BD104" s="857">
        <f>SUM(Y104:BB104)/COUNT(Y$102:BB$102)</f>
        <v>0</v>
      </c>
      <c r="BE104" s="858">
        <f t="shared" ref="BE104:BE127" si="575">SUM(Z104:BB104)/COUNT(Z$40:BB$40)</f>
        <v>0</v>
      </c>
      <c r="BF104" s="435">
        <f t="shared" ref="BF104:BF110" si="576">SUM($Y104:$BC104)</f>
        <v>0</v>
      </c>
      <c r="BG104" s="435">
        <v>0</v>
      </c>
      <c r="BH104" s="438">
        <f>IFERROR(SUM(Y104:BC104)/COUNT(Y104:BC104),0)</f>
        <v>0</v>
      </c>
      <c r="BI104" s="448">
        <v>0</v>
      </c>
      <c r="BJ104" s="465"/>
      <c r="BK104" s="465"/>
      <c r="BL104" s="465"/>
      <c r="BM104" s="398"/>
      <c r="BN104" s="401">
        <v>1</v>
      </c>
      <c r="BO104" s="475"/>
      <c r="BP104" s="475"/>
      <c r="BQ104" s="475"/>
      <c r="BR104" s="475"/>
      <c r="BS104" s="475"/>
      <c r="BT104" s="475"/>
      <c r="BU104" s="475"/>
      <c r="BV104" s="475"/>
      <c r="BW104" s="475"/>
      <c r="BX104" s="475"/>
      <c r="BY104" s="475"/>
      <c r="BZ104" s="475"/>
      <c r="CA104" s="475"/>
      <c r="CB104" s="475"/>
      <c r="CC104" s="475"/>
      <c r="CD104" s="475"/>
      <c r="CE104" s="475"/>
      <c r="CF104" s="475"/>
      <c r="CG104" s="475"/>
      <c r="CH104" s="475"/>
      <c r="CI104" s="475"/>
      <c r="CJ104" s="475"/>
      <c r="CK104" s="475"/>
      <c r="CL104" s="475"/>
      <c r="CM104" s="475"/>
      <c r="CN104" s="475"/>
      <c r="CO104" s="475"/>
      <c r="CP104" s="475"/>
      <c r="CQ104" s="475"/>
      <c r="CR104" s="475"/>
      <c r="CS104" s="467"/>
      <c r="CT104" s="857">
        <f>SUM(BO104:CR104)/COUNT(BO$102:CR$102)</f>
        <v>0</v>
      </c>
      <c r="CU104" s="858">
        <f t="shared" ref="CU104" si="577">SUM(BP104:CR104)/COUNT(BP$40:CR$40)</f>
        <v>0</v>
      </c>
      <c r="CV104" s="435">
        <f t="shared" ref="CV104:CV110" si="578">SUM($Y104:$BC104)</f>
        <v>0</v>
      </c>
      <c r="CW104" s="435">
        <v>0</v>
      </c>
      <c r="CX104" s="438">
        <f>SUMIF(BO104:CS104,"&lt;0",BO104:CS104)</f>
        <v>0</v>
      </c>
      <c r="CY104" s="448">
        <f>SUMIF(BO104:CS104,"&gt;0",BO104:CS104)</f>
        <v>0</v>
      </c>
      <c r="CZ104" s="465"/>
      <c r="DA104" s="465"/>
      <c r="DB104" s="465"/>
      <c r="DC104" s="465"/>
      <c r="DD104" s="465"/>
      <c r="DE104" s="465"/>
      <c r="DF104" s="465"/>
      <c r="DS104" s="698"/>
      <c r="DT104" s="702">
        <v>1</v>
      </c>
      <c r="DU104" s="703">
        <f>Y104+BO104</f>
        <v>0</v>
      </c>
      <c r="DV104" s="703">
        <f t="shared" ref="DV104:DV127" si="579">Z104+BP104</f>
        <v>0</v>
      </c>
      <c r="DW104" s="703">
        <f t="shared" ref="DW104:DW127" si="580">AA104+BQ104</f>
        <v>0</v>
      </c>
      <c r="DX104" s="703">
        <f t="shared" ref="DX104:DX127" si="581">AB104+BR104</f>
        <v>0</v>
      </c>
      <c r="DY104" s="703">
        <f t="shared" ref="DY104:DY127" si="582">AC104+BS104</f>
        <v>0</v>
      </c>
      <c r="DZ104" s="703">
        <f t="shared" ref="DZ104:DZ127" si="583">AD104+BT104</f>
        <v>0</v>
      </c>
      <c r="EA104" s="703">
        <f t="shared" ref="EA104:EA127" si="584">AE104+BU104</f>
        <v>0</v>
      </c>
      <c r="EB104" s="703">
        <f t="shared" ref="EB104:EB127" si="585">AF104+BV104</f>
        <v>0</v>
      </c>
      <c r="EC104" s="703">
        <f t="shared" ref="EC104:EC127" si="586">AG104+BW104</f>
        <v>0</v>
      </c>
      <c r="ED104" s="703">
        <f t="shared" ref="ED104:ED127" si="587">AH104+BX104</f>
        <v>0</v>
      </c>
      <c r="EE104" s="703">
        <f t="shared" ref="EE104:EE127" si="588">AI104+BY104</f>
        <v>0</v>
      </c>
      <c r="EF104" s="703">
        <f t="shared" ref="EF104:EF127" si="589">AJ104+BZ104</f>
        <v>0</v>
      </c>
      <c r="EG104" s="703">
        <f t="shared" ref="EG104:EG127" si="590">AK104+CA104</f>
        <v>0</v>
      </c>
      <c r="EH104" s="703">
        <f t="shared" ref="EH104:EH127" si="591">AL104+CB104</f>
        <v>0</v>
      </c>
      <c r="EI104" s="703">
        <f t="shared" ref="EI104:EI127" si="592">AM104+CC104</f>
        <v>0</v>
      </c>
      <c r="EJ104" s="703">
        <f t="shared" ref="EJ104:EJ127" si="593">AN104+CD104</f>
        <v>0</v>
      </c>
      <c r="EK104" s="703">
        <f t="shared" ref="EK104:EK127" si="594">AO104+CE104</f>
        <v>0</v>
      </c>
      <c r="EL104" s="703">
        <f t="shared" ref="EL104:EL127" si="595">AP104+CF104</f>
        <v>0</v>
      </c>
      <c r="EM104" s="703">
        <f t="shared" ref="EM104:EM127" si="596">AQ104+CG104</f>
        <v>0</v>
      </c>
      <c r="EN104" s="703">
        <f t="shared" ref="EN104:EN127" si="597">AR104+CH104</f>
        <v>0</v>
      </c>
      <c r="EO104" s="703">
        <f t="shared" ref="EO104:EO127" si="598">AS104+CI104</f>
        <v>0</v>
      </c>
      <c r="EP104" s="703">
        <f t="shared" ref="EP104:EP127" si="599">AT104+CJ104</f>
        <v>0</v>
      </c>
      <c r="EQ104" s="703">
        <f t="shared" ref="EQ104:EQ127" si="600">AU104+CK104</f>
        <v>0</v>
      </c>
      <c r="ER104" s="703">
        <f t="shared" ref="ER104:ER127" si="601">AV104+CL104</f>
        <v>0</v>
      </c>
      <c r="ES104" s="703">
        <f t="shared" ref="ES104:ES127" si="602">AW104+CM104</f>
        <v>0</v>
      </c>
      <c r="ET104" s="703">
        <f t="shared" ref="ET104:ET127" si="603">AX104+CN104</f>
        <v>0</v>
      </c>
      <c r="EU104" s="703">
        <f t="shared" ref="EU104:EU127" si="604">AY104+CO104</f>
        <v>0</v>
      </c>
      <c r="EV104" s="703">
        <f t="shared" ref="EV104:EV127" si="605">AZ104+CP104</f>
        <v>0</v>
      </c>
      <c r="EW104" s="703">
        <f t="shared" ref="EW104:EW127" si="606">BA104+CQ104</f>
        <v>0</v>
      </c>
      <c r="EX104" s="703">
        <f t="shared" ref="EX104:EX127" si="607">BB104+CR104</f>
        <v>0</v>
      </c>
      <c r="EY104" s="695"/>
      <c r="EZ104" s="724"/>
      <c r="FB104" s="698"/>
      <c r="FC104" s="702">
        <v>1</v>
      </c>
      <c r="FD104" s="703" t="e">
        <f>GH96+IF(BO104&lt;0,BO104,BO104/(StorEff/100))</f>
        <v>#DIV/0!</v>
      </c>
      <c r="FE104" s="703" t="e">
        <f t="shared" ref="FE104:GG104" si="608">FD127+IF(BP104&lt;0,BP104,BP104/(StorEff/100))</f>
        <v>#DIV/0!</v>
      </c>
      <c r="FF104" s="703" t="e">
        <f t="shared" si="608"/>
        <v>#DIV/0!</v>
      </c>
      <c r="FG104" s="703" t="e">
        <f t="shared" si="608"/>
        <v>#DIV/0!</v>
      </c>
      <c r="FH104" s="703" t="e">
        <f t="shared" si="608"/>
        <v>#DIV/0!</v>
      </c>
      <c r="FI104" s="703" t="e">
        <f t="shared" si="608"/>
        <v>#DIV/0!</v>
      </c>
      <c r="FJ104" s="703" t="e">
        <f t="shared" si="608"/>
        <v>#DIV/0!</v>
      </c>
      <c r="FK104" s="703" t="e">
        <f t="shared" si="608"/>
        <v>#DIV/0!</v>
      </c>
      <c r="FL104" s="703" t="e">
        <f t="shared" si="608"/>
        <v>#DIV/0!</v>
      </c>
      <c r="FM104" s="703" t="e">
        <f t="shared" si="608"/>
        <v>#DIV/0!</v>
      </c>
      <c r="FN104" s="703" t="e">
        <f t="shared" si="608"/>
        <v>#DIV/0!</v>
      </c>
      <c r="FO104" s="703" t="e">
        <f t="shared" si="608"/>
        <v>#DIV/0!</v>
      </c>
      <c r="FP104" s="703" t="e">
        <f t="shared" si="608"/>
        <v>#DIV/0!</v>
      </c>
      <c r="FQ104" s="703" t="e">
        <f t="shared" si="608"/>
        <v>#DIV/0!</v>
      </c>
      <c r="FR104" s="703" t="e">
        <f t="shared" si="608"/>
        <v>#DIV/0!</v>
      </c>
      <c r="FS104" s="703" t="e">
        <f t="shared" si="608"/>
        <v>#DIV/0!</v>
      </c>
      <c r="FT104" s="703" t="e">
        <f t="shared" si="608"/>
        <v>#DIV/0!</v>
      </c>
      <c r="FU104" s="703" t="e">
        <f t="shared" si="608"/>
        <v>#DIV/0!</v>
      </c>
      <c r="FV104" s="703" t="e">
        <f t="shared" si="608"/>
        <v>#DIV/0!</v>
      </c>
      <c r="FW104" s="703" t="e">
        <f t="shared" si="608"/>
        <v>#DIV/0!</v>
      </c>
      <c r="FX104" s="703" t="e">
        <f t="shared" si="608"/>
        <v>#DIV/0!</v>
      </c>
      <c r="FY104" s="703" t="e">
        <f t="shared" si="608"/>
        <v>#DIV/0!</v>
      </c>
      <c r="FZ104" s="703" t="e">
        <f t="shared" si="608"/>
        <v>#DIV/0!</v>
      </c>
      <c r="GA104" s="703" t="e">
        <f t="shared" si="608"/>
        <v>#DIV/0!</v>
      </c>
      <c r="GB104" s="703" t="e">
        <f t="shared" si="608"/>
        <v>#DIV/0!</v>
      </c>
      <c r="GC104" s="703" t="e">
        <f t="shared" si="608"/>
        <v>#DIV/0!</v>
      </c>
      <c r="GD104" s="703" t="e">
        <f t="shared" si="608"/>
        <v>#DIV/0!</v>
      </c>
      <c r="GE104" s="703" t="e">
        <f t="shared" si="608"/>
        <v>#DIV/0!</v>
      </c>
      <c r="GF104" s="703" t="e">
        <f t="shared" si="608"/>
        <v>#DIV/0!</v>
      </c>
      <c r="GG104" s="703" t="e">
        <f t="shared" si="608"/>
        <v>#DIV/0!</v>
      </c>
      <c r="GH104" s="695"/>
      <c r="GI104" s="724"/>
    </row>
    <row r="105" spans="2:191" s="464" customFormat="1" ht="15.75" x14ac:dyDescent="0.25">
      <c r="B105" s="398"/>
      <c r="C105" s="403"/>
      <c r="D105" s="486"/>
      <c r="E105" s="486"/>
      <c r="F105" s="486"/>
      <c r="G105" s="486"/>
      <c r="H105" s="486"/>
      <c r="I105" s="486"/>
      <c r="J105" s="486"/>
      <c r="K105" s="486"/>
      <c r="L105" s="486"/>
      <c r="M105" s="486"/>
      <c r="N105" s="486"/>
      <c r="O105" s="486"/>
      <c r="P105" s="499"/>
      <c r="Q105" s="395"/>
      <c r="W105" s="398"/>
      <c r="X105" s="401">
        <v>2</v>
      </c>
      <c r="Y105" s="475"/>
      <c r="Z105" s="475"/>
      <c r="AA105" s="475"/>
      <c r="AB105" s="475"/>
      <c r="AC105" s="475"/>
      <c r="AD105" s="475"/>
      <c r="AE105" s="475"/>
      <c r="AF105" s="475"/>
      <c r="AG105" s="475"/>
      <c r="AH105" s="475"/>
      <c r="AI105" s="475"/>
      <c r="AJ105" s="475"/>
      <c r="AK105" s="475"/>
      <c r="AL105" s="475"/>
      <c r="AM105" s="475"/>
      <c r="AN105" s="475"/>
      <c r="AO105" s="475"/>
      <c r="AP105" s="475"/>
      <c r="AQ105" s="475"/>
      <c r="AR105" s="475"/>
      <c r="AS105" s="475"/>
      <c r="AT105" s="475"/>
      <c r="AU105" s="475"/>
      <c r="AV105" s="475"/>
      <c r="AW105" s="475"/>
      <c r="AX105" s="475"/>
      <c r="AY105" s="475"/>
      <c r="AZ105" s="475"/>
      <c r="BA105" s="475"/>
      <c r="BB105" s="475"/>
      <c r="BC105" s="467"/>
      <c r="BD105" s="857">
        <f t="shared" ref="BD105:BD120" si="609">SUM(Y105:BB105)/COUNT(Y$102:BB$102)</f>
        <v>0</v>
      </c>
      <c r="BE105" s="858">
        <f t="shared" si="575"/>
        <v>0</v>
      </c>
      <c r="BF105" s="436">
        <f t="shared" si="576"/>
        <v>0</v>
      </c>
      <c r="BG105" s="436">
        <v>0</v>
      </c>
      <c r="BH105" s="439">
        <f t="shared" ref="BH105:BH110" si="610">IFERROR(SUM(Y105:BC105)/COUNT(Y105:BC105),0)</f>
        <v>0</v>
      </c>
      <c r="BI105" s="449">
        <v>0</v>
      </c>
      <c r="BJ105" s="465"/>
      <c r="BK105" s="465"/>
      <c r="BL105" s="465"/>
      <c r="BM105" s="398"/>
      <c r="BN105" s="401">
        <v>2</v>
      </c>
      <c r="BO105" s="475"/>
      <c r="BP105" s="475"/>
      <c r="BQ105" s="475"/>
      <c r="BR105" s="475"/>
      <c r="BS105" s="475"/>
      <c r="BT105" s="475"/>
      <c r="BU105" s="475"/>
      <c r="BV105" s="475"/>
      <c r="BW105" s="475"/>
      <c r="BX105" s="475"/>
      <c r="BY105" s="475"/>
      <c r="BZ105" s="475"/>
      <c r="CA105" s="475"/>
      <c r="CB105" s="475"/>
      <c r="CC105" s="475"/>
      <c r="CD105" s="475"/>
      <c r="CE105" s="475"/>
      <c r="CF105" s="475"/>
      <c r="CG105" s="475"/>
      <c r="CH105" s="475"/>
      <c r="CI105" s="475"/>
      <c r="CJ105" s="475"/>
      <c r="CK105" s="475"/>
      <c r="CL105" s="475"/>
      <c r="CM105" s="475"/>
      <c r="CN105" s="475"/>
      <c r="CO105" s="475"/>
      <c r="CP105" s="475"/>
      <c r="CQ105" s="475"/>
      <c r="CR105" s="475"/>
      <c r="CS105" s="467"/>
      <c r="CT105" s="857">
        <f t="shared" ref="CT105:CT127" si="611">SUM(BO105:CR105)/COUNT(BO$102:CR$102)</f>
        <v>0</v>
      </c>
      <c r="CU105" s="858">
        <f t="shared" ref="CU105:CU127" si="612">SUM(BP105:CR105)/COUNT(BP$40:CR$40)</f>
        <v>0</v>
      </c>
      <c r="CV105" s="436">
        <f t="shared" si="578"/>
        <v>0</v>
      </c>
      <c r="CW105" s="436">
        <v>0</v>
      </c>
      <c r="CX105" s="439">
        <f t="shared" ref="CX105:CX127" si="613">SUMIF(BO105:CS105,"&lt;0",BO105:CS105)</f>
        <v>0</v>
      </c>
      <c r="CY105" s="449">
        <f t="shared" ref="CY105:CY127" si="614">SUMIF(BO105:CS105,"&gt;0",BO105:CS105)</f>
        <v>0</v>
      </c>
      <c r="CZ105" s="465"/>
      <c r="DA105" s="465"/>
      <c r="DB105" s="465"/>
      <c r="DC105" s="465"/>
      <c r="DD105" s="465"/>
      <c r="DE105" s="465"/>
      <c r="DF105" s="465"/>
      <c r="DS105" s="698"/>
      <c r="DT105" s="702">
        <v>2</v>
      </c>
      <c r="DU105" s="703">
        <f t="shared" ref="DU105:DU127" si="615">Y105+BO105</f>
        <v>0</v>
      </c>
      <c r="DV105" s="703">
        <f t="shared" si="579"/>
        <v>0</v>
      </c>
      <c r="DW105" s="703">
        <f t="shared" si="580"/>
        <v>0</v>
      </c>
      <c r="DX105" s="703">
        <f t="shared" si="581"/>
        <v>0</v>
      </c>
      <c r="DY105" s="703">
        <f t="shared" si="582"/>
        <v>0</v>
      </c>
      <c r="DZ105" s="703">
        <f t="shared" si="583"/>
        <v>0</v>
      </c>
      <c r="EA105" s="703">
        <f t="shared" si="584"/>
        <v>0</v>
      </c>
      <c r="EB105" s="703">
        <f t="shared" si="585"/>
        <v>0</v>
      </c>
      <c r="EC105" s="703">
        <f t="shared" si="586"/>
        <v>0</v>
      </c>
      <c r="ED105" s="703">
        <f t="shared" si="587"/>
        <v>0</v>
      </c>
      <c r="EE105" s="703">
        <f t="shared" si="588"/>
        <v>0</v>
      </c>
      <c r="EF105" s="703">
        <f t="shared" si="589"/>
        <v>0</v>
      </c>
      <c r="EG105" s="703">
        <f t="shared" si="590"/>
        <v>0</v>
      </c>
      <c r="EH105" s="703">
        <f t="shared" si="591"/>
        <v>0</v>
      </c>
      <c r="EI105" s="703">
        <f t="shared" si="592"/>
        <v>0</v>
      </c>
      <c r="EJ105" s="703">
        <f t="shared" si="593"/>
        <v>0</v>
      </c>
      <c r="EK105" s="703">
        <f t="shared" si="594"/>
        <v>0</v>
      </c>
      <c r="EL105" s="703">
        <f t="shared" si="595"/>
        <v>0</v>
      </c>
      <c r="EM105" s="703">
        <f t="shared" si="596"/>
        <v>0</v>
      </c>
      <c r="EN105" s="703">
        <f t="shared" si="597"/>
        <v>0</v>
      </c>
      <c r="EO105" s="703">
        <f t="shared" si="598"/>
        <v>0</v>
      </c>
      <c r="EP105" s="703">
        <f t="shared" si="599"/>
        <v>0</v>
      </c>
      <c r="EQ105" s="703">
        <f t="shared" si="600"/>
        <v>0</v>
      </c>
      <c r="ER105" s="703">
        <f t="shared" si="601"/>
        <v>0</v>
      </c>
      <c r="ES105" s="703">
        <f t="shared" si="602"/>
        <v>0</v>
      </c>
      <c r="ET105" s="703">
        <f t="shared" si="603"/>
        <v>0</v>
      </c>
      <c r="EU105" s="703">
        <f t="shared" si="604"/>
        <v>0</v>
      </c>
      <c r="EV105" s="703">
        <f t="shared" si="605"/>
        <v>0</v>
      </c>
      <c r="EW105" s="703">
        <f t="shared" si="606"/>
        <v>0</v>
      </c>
      <c r="EX105" s="703">
        <f t="shared" si="607"/>
        <v>0</v>
      </c>
      <c r="EY105" s="695"/>
      <c r="EZ105" s="724"/>
      <c r="FB105" s="698"/>
      <c r="FC105" s="702">
        <v>2</v>
      </c>
      <c r="FD105" s="703" t="e">
        <f t="shared" ref="FD105:FD127" si="616">FD104+IF(BO105&lt;0,BO105,BO105/(StorEff/100))</f>
        <v>#DIV/0!</v>
      </c>
      <c r="FE105" s="703" t="e">
        <f t="shared" ref="FE105:FE127" si="617">FE104+IF(BP105&lt;0,BP105,BP105/(StorEff/100))</f>
        <v>#DIV/0!</v>
      </c>
      <c r="FF105" s="703" t="e">
        <f t="shared" ref="FF105:FF127" si="618">FF104+IF(BQ105&lt;0,BQ105,BQ105/(StorEff/100))</f>
        <v>#DIV/0!</v>
      </c>
      <c r="FG105" s="703" t="e">
        <f t="shared" ref="FG105:FG127" si="619">FG104+IF(BR105&lt;0,BR105,BR105/(StorEff/100))</f>
        <v>#DIV/0!</v>
      </c>
      <c r="FH105" s="703" t="e">
        <f t="shared" ref="FH105:FH127" si="620">FH104+IF(BS105&lt;0,BS105,BS105/(StorEff/100))</f>
        <v>#DIV/0!</v>
      </c>
      <c r="FI105" s="703" t="e">
        <f t="shared" ref="FI105:FI127" si="621">FI104+IF(BT105&lt;0,BT105,BT105/(StorEff/100))</f>
        <v>#DIV/0!</v>
      </c>
      <c r="FJ105" s="703" t="e">
        <f t="shared" ref="FJ105:FJ127" si="622">FJ104+IF(BU105&lt;0,BU105,BU105/(StorEff/100))</f>
        <v>#DIV/0!</v>
      </c>
      <c r="FK105" s="703" t="e">
        <f t="shared" ref="FK105:FK127" si="623">FK104+IF(BV105&lt;0,BV105,BV105/(StorEff/100))</f>
        <v>#DIV/0!</v>
      </c>
      <c r="FL105" s="703" t="e">
        <f t="shared" ref="FL105:FL127" si="624">FL104+IF(BW105&lt;0,BW105,BW105/(StorEff/100))</f>
        <v>#DIV/0!</v>
      </c>
      <c r="FM105" s="703" t="e">
        <f t="shared" ref="FM105:FM127" si="625">FM104+IF(BX105&lt;0,BX105,BX105/(StorEff/100))</f>
        <v>#DIV/0!</v>
      </c>
      <c r="FN105" s="703" t="e">
        <f t="shared" ref="FN105:FN127" si="626">FN104+IF(BY105&lt;0,BY105,BY105/(StorEff/100))</f>
        <v>#DIV/0!</v>
      </c>
      <c r="FO105" s="703" t="e">
        <f t="shared" ref="FO105:FO127" si="627">FO104+IF(BZ105&lt;0,BZ105,BZ105/(StorEff/100))</f>
        <v>#DIV/0!</v>
      </c>
      <c r="FP105" s="703" t="e">
        <f t="shared" ref="FP105:FP127" si="628">FP104+IF(CA105&lt;0,CA105,CA105/(StorEff/100))</f>
        <v>#DIV/0!</v>
      </c>
      <c r="FQ105" s="703" t="e">
        <f t="shared" ref="FQ105:FQ127" si="629">FQ104+IF(CB105&lt;0,CB105,CB105/(StorEff/100))</f>
        <v>#DIV/0!</v>
      </c>
      <c r="FR105" s="703" t="e">
        <f t="shared" ref="FR105:FR127" si="630">FR104+IF(CC105&lt;0,CC105,CC105/(StorEff/100))</f>
        <v>#DIV/0!</v>
      </c>
      <c r="FS105" s="703" t="e">
        <f t="shared" ref="FS105:FS127" si="631">FS104+IF(CD105&lt;0,CD105,CD105/(StorEff/100))</f>
        <v>#DIV/0!</v>
      </c>
      <c r="FT105" s="703" t="e">
        <f t="shared" ref="FT105:FT127" si="632">FT104+IF(CE105&lt;0,CE105,CE105/(StorEff/100))</f>
        <v>#DIV/0!</v>
      </c>
      <c r="FU105" s="703" t="e">
        <f t="shared" ref="FU105:FU127" si="633">FU104+IF(CF105&lt;0,CF105,CF105/(StorEff/100))</f>
        <v>#DIV/0!</v>
      </c>
      <c r="FV105" s="703" t="e">
        <f t="shared" ref="FV105:FV127" si="634">FV104+IF(CG105&lt;0,CG105,CG105/(StorEff/100))</f>
        <v>#DIV/0!</v>
      </c>
      <c r="FW105" s="703" t="e">
        <f t="shared" ref="FW105:FW127" si="635">FW104+IF(CH105&lt;0,CH105,CH105/(StorEff/100))</f>
        <v>#DIV/0!</v>
      </c>
      <c r="FX105" s="703" t="e">
        <f t="shared" ref="FX105:FX127" si="636">FX104+IF(CI105&lt;0,CI105,CI105/(StorEff/100))</f>
        <v>#DIV/0!</v>
      </c>
      <c r="FY105" s="703" t="e">
        <f t="shared" ref="FY105:FY127" si="637">FY104+IF(CJ105&lt;0,CJ105,CJ105/(StorEff/100))</f>
        <v>#DIV/0!</v>
      </c>
      <c r="FZ105" s="703" t="e">
        <f t="shared" ref="FZ105:FZ127" si="638">FZ104+IF(CK105&lt;0,CK105,CK105/(StorEff/100))</f>
        <v>#DIV/0!</v>
      </c>
      <c r="GA105" s="703" t="e">
        <f t="shared" ref="GA105:GA127" si="639">GA104+IF(CL105&lt;0,CL105,CL105/(StorEff/100))</f>
        <v>#DIV/0!</v>
      </c>
      <c r="GB105" s="703" t="e">
        <f t="shared" ref="GB105:GB127" si="640">GB104+IF(CM105&lt;0,CM105,CM105/(StorEff/100))</f>
        <v>#DIV/0!</v>
      </c>
      <c r="GC105" s="703" t="e">
        <f t="shared" ref="GC105:GC127" si="641">GC104+IF(CN105&lt;0,CN105,CN105/(StorEff/100))</f>
        <v>#DIV/0!</v>
      </c>
      <c r="GD105" s="703" t="e">
        <f t="shared" ref="GD105:GD127" si="642">GD104+IF(CO105&lt;0,CO105,CO105/(StorEff/100))</f>
        <v>#DIV/0!</v>
      </c>
      <c r="GE105" s="703" t="e">
        <f t="shared" ref="GE105:GE127" si="643">GE104+IF(CP105&lt;0,CP105,CP105/(StorEff/100))</f>
        <v>#DIV/0!</v>
      </c>
      <c r="GF105" s="703" t="e">
        <f t="shared" ref="GF105:GF127" si="644">GF104+IF(CQ105&lt;0,CQ105,CQ105/(StorEff/100))</f>
        <v>#DIV/0!</v>
      </c>
      <c r="GG105" s="703" t="e">
        <f t="shared" ref="GG105:GG127" si="645">GG104+IF(CR105&lt;0,CR105,CR105/(StorEff/100))</f>
        <v>#DIV/0!</v>
      </c>
      <c r="GH105" s="695"/>
      <c r="GI105" s="724"/>
    </row>
    <row r="106" spans="2:191" s="464" customFormat="1" ht="16.5" thickBot="1" x14ac:dyDescent="0.3">
      <c r="B106" s="412"/>
      <c r="C106" s="413"/>
      <c r="D106" s="414"/>
      <c r="E106" s="414"/>
      <c r="F106" s="414"/>
      <c r="G106" s="414"/>
      <c r="H106" s="414"/>
      <c r="I106" s="414"/>
      <c r="J106" s="414"/>
      <c r="K106" s="414"/>
      <c r="L106" s="414"/>
      <c r="M106" s="414"/>
      <c r="N106" s="414"/>
      <c r="O106" s="414"/>
      <c r="P106" s="414"/>
      <c r="Q106" s="415"/>
      <c r="W106" s="398"/>
      <c r="X106" s="401">
        <v>3</v>
      </c>
      <c r="Y106" s="475"/>
      <c r="Z106" s="475"/>
      <c r="AA106" s="475"/>
      <c r="AB106" s="475"/>
      <c r="AC106" s="475"/>
      <c r="AD106" s="475"/>
      <c r="AE106" s="475"/>
      <c r="AF106" s="475"/>
      <c r="AG106" s="475"/>
      <c r="AH106" s="475"/>
      <c r="AI106" s="475"/>
      <c r="AJ106" s="475"/>
      <c r="AK106" s="475"/>
      <c r="AL106" s="475"/>
      <c r="AM106" s="475"/>
      <c r="AN106" s="475"/>
      <c r="AO106" s="475"/>
      <c r="AP106" s="475"/>
      <c r="AQ106" s="475"/>
      <c r="AR106" s="475"/>
      <c r="AS106" s="475"/>
      <c r="AT106" s="475"/>
      <c r="AU106" s="475"/>
      <c r="AV106" s="475"/>
      <c r="AW106" s="475"/>
      <c r="AX106" s="475"/>
      <c r="AY106" s="475"/>
      <c r="AZ106" s="475"/>
      <c r="BA106" s="475"/>
      <c r="BB106" s="475"/>
      <c r="BC106" s="467"/>
      <c r="BD106" s="857">
        <f t="shared" si="609"/>
        <v>0</v>
      </c>
      <c r="BE106" s="858">
        <f t="shared" si="575"/>
        <v>0</v>
      </c>
      <c r="BF106" s="436">
        <f t="shared" si="576"/>
        <v>0</v>
      </c>
      <c r="BG106" s="436">
        <v>0</v>
      </c>
      <c r="BH106" s="439">
        <f t="shared" si="610"/>
        <v>0</v>
      </c>
      <c r="BI106" s="449">
        <v>0</v>
      </c>
      <c r="BJ106" s="465"/>
      <c r="BK106" s="465"/>
      <c r="BL106" s="465"/>
      <c r="BM106" s="398"/>
      <c r="BN106" s="401">
        <v>3</v>
      </c>
      <c r="BO106" s="475"/>
      <c r="BP106" s="475"/>
      <c r="BQ106" s="475"/>
      <c r="BR106" s="475"/>
      <c r="BS106" s="475"/>
      <c r="BT106" s="475"/>
      <c r="BU106" s="475"/>
      <c r="BV106" s="475"/>
      <c r="BW106" s="475"/>
      <c r="BX106" s="475"/>
      <c r="BY106" s="475"/>
      <c r="BZ106" s="475"/>
      <c r="CA106" s="475"/>
      <c r="CB106" s="475"/>
      <c r="CC106" s="475"/>
      <c r="CD106" s="475"/>
      <c r="CE106" s="475"/>
      <c r="CF106" s="475"/>
      <c r="CG106" s="475"/>
      <c r="CH106" s="475"/>
      <c r="CI106" s="475"/>
      <c r="CJ106" s="475"/>
      <c r="CK106" s="475"/>
      <c r="CL106" s="475"/>
      <c r="CM106" s="475"/>
      <c r="CN106" s="475"/>
      <c r="CO106" s="475"/>
      <c r="CP106" s="475"/>
      <c r="CQ106" s="475"/>
      <c r="CR106" s="475"/>
      <c r="CS106" s="467"/>
      <c r="CT106" s="857">
        <f t="shared" si="611"/>
        <v>0</v>
      </c>
      <c r="CU106" s="858">
        <f t="shared" si="612"/>
        <v>0</v>
      </c>
      <c r="CV106" s="436">
        <f t="shared" si="578"/>
        <v>0</v>
      </c>
      <c r="CW106" s="436">
        <v>0</v>
      </c>
      <c r="CX106" s="439">
        <f t="shared" si="613"/>
        <v>0</v>
      </c>
      <c r="CY106" s="449">
        <f t="shared" si="614"/>
        <v>0</v>
      </c>
      <c r="CZ106" s="465"/>
      <c r="DA106" s="465"/>
      <c r="DB106" s="465"/>
      <c r="DC106" s="465"/>
      <c r="DD106" s="465"/>
      <c r="DE106" s="465"/>
      <c r="DF106" s="465"/>
      <c r="DS106" s="698"/>
      <c r="DT106" s="702">
        <v>3</v>
      </c>
      <c r="DU106" s="703">
        <f t="shared" si="615"/>
        <v>0</v>
      </c>
      <c r="DV106" s="703">
        <f t="shared" si="579"/>
        <v>0</v>
      </c>
      <c r="DW106" s="703">
        <f t="shared" si="580"/>
        <v>0</v>
      </c>
      <c r="DX106" s="703">
        <f t="shared" si="581"/>
        <v>0</v>
      </c>
      <c r="DY106" s="703">
        <f t="shared" si="582"/>
        <v>0</v>
      </c>
      <c r="DZ106" s="703">
        <f t="shared" si="583"/>
        <v>0</v>
      </c>
      <c r="EA106" s="703">
        <f t="shared" si="584"/>
        <v>0</v>
      </c>
      <c r="EB106" s="703">
        <f t="shared" si="585"/>
        <v>0</v>
      </c>
      <c r="EC106" s="703">
        <f t="shared" si="586"/>
        <v>0</v>
      </c>
      <c r="ED106" s="703">
        <f t="shared" si="587"/>
        <v>0</v>
      </c>
      <c r="EE106" s="703">
        <f t="shared" si="588"/>
        <v>0</v>
      </c>
      <c r="EF106" s="703">
        <f t="shared" si="589"/>
        <v>0</v>
      </c>
      <c r="EG106" s="703">
        <f t="shared" si="590"/>
        <v>0</v>
      </c>
      <c r="EH106" s="703">
        <f t="shared" si="591"/>
        <v>0</v>
      </c>
      <c r="EI106" s="703">
        <f t="shared" si="592"/>
        <v>0</v>
      </c>
      <c r="EJ106" s="703">
        <f t="shared" si="593"/>
        <v>0</v>
      </c>
      <c r="EK106" s="703">
        <f t="shared" si="594"/>
        <v>0</v>
      </c>
      <c r="EL106" s="703">
        <f t="shared" si="595"/>
        <v>0</v>
      </c>
      <c r="EM106" s="703">
        <f t="shared" si="596"/>
        <v>0</v>
      </c>
      <c r="EN106" s="703">
        <f t="shared" si="597"/>
        <v>0</v>
      </c>
      <c r="EO106" s="703">
        <f t="shared" si="598"/>
        <v>0</v>
      </c>
      <c r="EP106" s="703">
        <f t="shared" si="599"/>
        <v>0</v>
      </c>
      <c r="EQ106" s="703">
        <f t="shared" si="600"/>
        <v>0</v>
      </c>
      <c r="ER106" s="703">
        <f t="shared" si="601"/>
        <v>0</v>
      </c>
      <c r="ES106" s="703">
        <f t="shared" si="602"/>
        <v>0</v>
      </c>
      <c r="ET106" s="703">
        <f t="shared" si="603"/>
        <v>0</v>
      </c>
      <c r="EU106" s="703">
        <f t="shared" si="604"/>
        <v>0</v>
      </c>
      <c r="EV106" s="703">
        <f t="shared" si="605"/>
        <v>0</v>
      </c>
      <c r="EW106" s="703">
        <f t="shared" si="606"/>
        <v>0</v>
      </c>
      <c r="EX106" s="703">
        <f t="shared" si="607"/>
        <v>0</v>
      </c>
      <c r="EY106" s="695"/>
      <c r="EZ106" s="724"/>
      <c r="FB106" s="698"/>
      <c r="FC106" s="702">
        <v>3</v>
      </c>
      <c r="FD106" s="703" t="e">
        <f t="shared" si="616"/>
        <v>#DIV/0!</v>
      </c>
      <c r="FE106" s="703" t="e">
        <f t="shared" si="617"/>
        <v>#DIV/0!</v>
      </c>
      <c r="FF106" s="703" t="e">
        <f t="shared" si="618"/>
        <v>#DIV/0!</v>
      </c>
      <c r="FG106" s="703" t="e">
        <f t="shared" si="619"/>
        <v>#DIV/0!</v>
      </c>
      <c r="FH106" s="703" t="e">
        <f t="shared" si="620"/>
        <v>#DIV/0!</v>
      </c>
      <c r="FI106" s="703" t="e">
        <f t="shared" si="621"/>
        <v>#DIV/0!</v>
      </c>
      <c r="FJ106" s="703" t="e">
        <f t="shared" si="622"/>
        <v>#DIV/0!</v>
      </c>
      <c r="FK106" s="703" t="e">
        <f t="shared" si="623"/>
        <v>#DIV/0!</v>
      </c>
      <c r="FL106" s="703" t="e">
        <f t="shared" si="624"/>
        <v>#DIV/0!</v>
      </c>
      <c r="FM106" s="703" t="e">
        <f t="shared" si="625"/>
        <v>#DIV/0!</v>
      </c>
      <c r="FN106" s="703" t="e">
        <f t="shared" si="626"/>
        <v>#DIV/0!</v>
      </c>
      <c r="FO106" s="703" t="e">
        <f t="shared" si="627"/>
        <v>#DIV/0!</v>
      </c>
      <c r="FP106" s="703" t="e">
        <f t="shared" si="628"/>
        <v>#DIV/0!</v>
      </c>
      <c r="FQ106" s="703" t="e">
        <f t="shared" si="629"/>
        <v>#DIV/0!</v>
      </c>
      <c r="FR106" s="703" t="e">
        <f t="shared" si="630"/>
        <v>#DIV/0!</v>
      </c>
      <c r="FS106" s="703" t="e">
        <f t="shared" si="631"/>
        <v>#DIV/0!</v>
      </c>
      <c r="FT106" s="703" t="e">
        <f t="shared" si="632"/>
        <v>#DIV/0!</v>
      </c>
      <c r="FU106" s="703" t="e">
        <f t="shared" si="633"/>
        <v>#DIV/0!</v>
      </c>
      <c r="FV106" s="703" t="e">
        <f t="shared" si="634"/>
        <v>#DIV/0!</v>
      </c>
      <c r="FW106" s="703" t="e">
        <f t="shared" si="635"/>
        <v>#DIV/0!</v>
      </c>
      <c r="FX106" s="703" t="e">
        <f t="shared" si="636"/>
        <v>#DIV/0!</v>
      </c>
      <c r="FY106" s="703" t="e">
        <f t="shared" si="637"/>
        <v>#DIV/0!</v>
      </c>
      <c r="FZ106" s="703" t="e">
        <f t="shared" si="638"/>
        <v>#DIV/0!</v>
      </c>
      <c r="GA106" s="703" t="e">
        <f t="shared" si="639"/>
        <v>#DIV/0!</v>
      </c>
      <c r="GB106" s="703" t="e">
        <f t="shared" si="640"/>
        <v>#DIV/0!</v>
      </c>
      <c r="GC106" s="703" t="e">
        <f t="shared" si="641"/>
        <v>#DIV/0!</v>
      </c>
      <c r="GD106" s="703" t="e">
        <f t="shared" si="642"/>
        <v>#DIV/0!</v>
      </c>
      <c r="GE106" s="703" t="e">
        <f t="shared" si="643"/>
        <v>#DIV/0!</v>
      </c>
      <c r="GF106" s="703" t="e">
        <f t="shared" si="644"/>
        <v>#DIV/0!</v>
      </c>
      <c r="GG106" s="703" t="e">
        <f t="shared" si="645"/>
        <v>#DIV/0!</v>
      </c>
      <c r="GH106" s="695"/>
      <c r="GI106" s="724"/>
    </row>
    <row r="107" spans="2:191" ht="15.75" x14ac:dyDescent="0.25">
      <c r="B107" s="398"/>
      <c r="C107" s="463"/>
      <c r="D107" s="481"/>
      <c r="E107" s="481"/>
      <c r="F107" s="481"/>
      <c r="G107" s="481"/>
      <c r="H107" s="481"/>
      <c r="I107" s="481"/>
      <c r="J107" s="481"/>
      <c r="K107" s="481"/>
      <c r="L107" s="481"/>
      <c r="M107" s="481"/>
      <c r="N107" s="481"/>
      <c r="O107" s="481"/>
      <c r="P107" s="481"/>
      <c r="Q107" s="395"/>
      <c r="W107" s="398"/>
      <c r="X107" s="401">
        <v>4</v>
      </c>
      <c r="Y107" s="475"/>
      <c r="Z107" s="475"/>
      <c r="AA107" s="475"/>
      <c r="AB107" s="475"/>
      <c r="AC107" s="475"/>
      <c r="AD107" s="475"/>
      <c r="AE107" s="475"/>
      <c r="AF107" s="475"/>
      <c r="AG107" s="475"/>
      <c r="AH107" s="475"/>
      <c r="AI107" s="475"/>
      <c r="AJ107" s="475"/>
      <c r="AK107" s="475"/>
      <c r="AL107" s="475"/>
      <c r="AM107" s="475"/>
      <c r="AN107" s="475"/>
      <c r="AO107" s="475"/>
      <c r="AP107" s="475"/>
      <c r="AQ107" s="475"/>
      <c r="AR107" s="475"/>
      <c r="AS107" s="475"/>
      <c r="AT107" s="475"/>
      <c r="AU107" s="475"/>
      <c r="AV107" s="475"/>
      <c r="AW107" s="475"/>
      <c r="AX107" s="475"/>
      <c r="AY107" s="475"/>
      <c r="AZ107" s="475"/>
      <c r="BA107" s="475"/>
      <c r="BB107" s="475"/>
      <c r="BC107" s="467"/>
      <c r="BD107" s="857">
        <f t="shared" si="609"/>
        <v>0</v>
      </c>
      <c r="BE107" s="858">
        <f t="shared" si="575"/>
        <v>0</v>
      </c>
      <c r="BF107" s="436">
        <f t="shared" si="576"/>
        <v>0</v>
      </c>
      <c r="BG107" s="436">
        <v>0</v>
      </c>
      <c r="BH107" s="439">
        <f t="shared" si="610"/>
        <v>0</v>
      </c>
      <c r="BI107" s="449">
        <v>0</v>
      </c>
      <c r="BJ107" s="465"/>
      <c r="BK107" s="465"/>
      <c r="BL107" s="465"/>
      <c r="BM107" s="398"/>
      <c r="BN107" s="401">
        <v>4</v>
      </c>
      <c r="BO107" s="475"/>
      <c r="BP107" s="475"/>
      <c r="BQ107" s="475"/>
      <c r="BR107" s="475"/>
      <c r="BS107" s="475"/>
      <c r="BT107" s="475"/>
      <c r="BU107" s="475"/>
      <c r="BV107" s="475"/>
      <c r="BW107" s="475"/>
      <c r="BX107" s="475"/>
      <c r="BY107" s="475"/>
      <c r="BZ107" s="475"/>
      <c r="CA107" s="475"/>
      <c r="CB107" s="475"/>
      <c r="CC107" s="475"/>
      <c r="CD107" s="475"/>
      <c r="CE107" s="475"/>
      <c r="CF107" s="475"/>
      <c r="CG107" s="475"/>
      <c r="CH107" s="475"/>
      <c r="CI107" s="475"/>
      <c r="CJ107" s="475"/>
      <c r="CK107" s="475"/>
      <c r="CL107" s="475"/>
      <c r="CM107" s="475"/>
      <c r="CN107" s="475"/>
      <c r="CO107" s="475"/>
      <c r="CP107" s="475"/>
      <c r="CQ107" s="475"/>
      <c r="CR107" s="475"/>
      <c r="CS107" s="467"/>
      <c r="CT107" s="857">
        <f t="shared" si="611"/>
        <v>0</v>
      </c>
      <c r="CU107" s="858">
        <f t="shared" si="612"/>
        <v>0</v>
      </c>
      <c r="CV107" s="436">
        <f t="shared" si="578"/>
        <v>0</v>
      </c>
      <c r="CW107" s="436">
        <v>0</v>
      </c>
      <c r="CX107" s="439">
        <f t="shared" si="613"/>
        <v>0</v>
      </c>
      <c r="CY107" s="449">
        <f t="shared" si="614"/>
        <v>0</v>
      </c>
      <c r="CZ107" s="465"/>
      <c r="DA107" s="465"/>
      <c r="DB107" s="465"/>
      <c r="DC107" s="465"/>
      <c r="DD107" s="465"/>
      <c r="DE107" s="465"/>
      <c r="DF107" s="465"/>
      <c r="DS107" s="698"/>
      <c r="DT107" s="702">
        <v>4</v>
      </c>
      <c r="DU107" s="703">
        <f t="shared" si="615"/>
        <v>0</v>
      </c>
      <c r="DV107" s="703">
        <f t="shared" si="579"/>
        <v>0</v>
      </c>
      <c r="DW107" s="703">
        <f t="shared" si="580"/>
        <v>0</v>
      </c>
      <c r="DX107" s="703">
        <f t="shared" si="581"/>
        <v>0</v>
      </c>
      <c r="DY107" s="703">
        <f t="shared" si="582"/>
        <v>0</v>
      </c>
      <c r="DZ107" s="703">
        <f t="shared" si="583"/>
        <v>0</v>
      </c>
      <c r="EA107" s="703">
        <f t="shared" si="584"/>
        <v>0</v>
      </c>
      <c r="EB107" s="703">
        <f t="shared" si="585"/>
        <v>0</v>
      </c>
      <c r="EC107" s="703">
        <f t="shared" si="586"/>
        <v>0</v>
      </c>
      <c r="ED107" s="703">
        <f t="shared" si="587"/>
        <v>0</v>
      </c>
      <c r="EE107" s="703">
        <f t="shared" si="588"/>
        <v>0</v>
      </c>
      <c r="EF107" s="703">
        <f t="shared" si="589"/>
        <v>0</v>
      </c>
      <c r="EG107" s="703">
        <f t="shared" si="590"/>
        <v>0</v>
      </c>
      <c r="EH107" s="703">
        <f t="shared" si="591"/>
        <v>0</v>
      </c>
      <c r="EI107" s="703">
        <f t="shared" si="592"/>
        <v>0</v>
      </c>
      <c r="EJ107" s="703">
        <f t="shared" si="593"/>
        <v>0</v>
      </c>
      <c r="EK107" s="703">
        <f t="shared" si="594"/>
        <v>0</v>
      </c>
      <c r="EL107" s="703">
        <f t="shared" si="595"/>
        <v>0</v>
      </c>
      <c r="EM107" s="703">
        <f t="shared" si="596"/>
        <v>0</v>
      </c>
      <c r="EN107" s="703">
        <f t="shared" si="597"/>
        <v>0</v>
      </c>
      <c r="EO107" s="703">
        <f t="shared" si="598"/>
        <v>0</v>
      </c>
      <c r="EP107" s="703">
        <f t="shared" si="599"/>
        <v>0</v>
      </c>
      <c r="EQ107" s="703">
        <f t="shared" si="600"/>
        <v>0</v>
      </c>
      <c r="ER107" s="703">
        <f t="shared" si="601"/>
        <v>0</v>
      </c>
      <c r="ES107" s="703">
        <f t="shared" si="602"/>
        <v>0</v>
      </c>
      <c r="ET107" s="703">
        <f t="shared" si="603"/>
        <v>0</v>
      </c>
      <c r="EU107" s="703">
        <f t="shared" si="604"/>
        <v>0</v>
      </c>
      <c r="EV107" s="703">
        <f t="shared" si="605"/>
        <v>0</v>
      </c>
      <c r="EW107" s="703">
        <f t="shared" si="606"/>
        <v>0</v>
      </c>
      <c r="EX107" s="703">
        <f t="shared" si="607"/>
        <v>0</v>
      </c>
      <c r="EY107" s="695"/>
      <c r="EZ107" s="724"/>
      <c r="FB107" s="698"/>
      <c r="FC107" s="702">
        <v>4</v>
      </c>
      <c r="FD107" s="703" t="e">
        <f t="shared" si="616"/>
        <v>#DIV/0!</v>
      </c>
      <c r="FE107" s="703" t="e">
        <f t="shared" si="617"/>
        <v>#DIV/0!</v>
      </c>
      <c r="FF107" s="703" t="e">
        <f t="shared" si="618"/>
        <v>#DIV/0!</v>
      </c>
      <c r="FG107" s="703" t="e">
        <f t="shared" si="619"/>
        <v>#DIV/0!</v>
      </c>
      <c r="FH107" s="703" t="e">
        <f t="shared" si="620"/>
        <v>#DIV/0!</v>
      </c>
      <c r="FI107" s="703" t="e">
        <f t="shared" si="621"/>
        <v>#DIV/0!</v>
      </c>
      <c r="FJ107" s="703" t="e">
        <f t="shared" si="622"/>
        <v>#DIV/0!</v>
      </c>
      <c r="FK107" s="703" t="e">
        <f t="shared" si="623"/>
        <v>#DIV/0!</v>
      </c>
      <c r="FL107" s="703" t="e">
        <f t="shared" si="624"/>
        <v>#DIV/0!</v>
      </c>
      <c r="FM107" s="703" t="e">
        <f t="shared" si="625"/>
        <v>#DIV/0!</v>
      </c>
      <c r="FN107" s="703" t="e">
        <f t="shared" si="626"/>
        <v>#DIV/0!</v>
      </c>
      <c r="FO107" s="703" t="e">
        <f t="shared" si="627"/>
        <v>#DIV/0!</v>
      </c>
      <c r="FP107" s="703" t="e">
        <f t="shared" si="628"/>
        <v>#DIV/0!</v>
      </c>
      <c r="FQ107" s="703" t="e">
        <f t="shared" si="629"/>
        <v>#DIV/0!</v>
      </c>
      <c r="FR107" s="703" t="e">
        <f t="shared" si="630"/>
        <v>#DIV/0!</v>
      </c>
      <c r="FS107" s="703" t="e">
        <f t="shared" si="631"/>
        <v>#DIV/0!</v>
      </c>
      <c r="FT107" s="703" t="e">
        <f t="shared" si="632"/>
        <v>#DIV/0!</v>
      </c>
      <c r="FU107" s="703" t="e">
        <f t="shared" si="633"/>
        <v>#DIV/0!</v>
      </c>
      <c r="FV107" s="703" t="e">
        <f t="shared" si="634"/>
        <v>#DIV/0!</v>
      </c>
      <c r="FW107" s="703" t="e">
        <f t="shared" si="635"/>
        <v>#DIV/0!</v>
      </c>
      <c r="FX107" s="703" t="e">
        <f t="shared" si="636"/>
        <v>#DIV/0!</v>
      </c>
      <c r="FY107" s="703" t="e">
        <f t="shared" si="637"/>
        <v>#DIV/0!</v>
      </c>
      <c r="FZ107" s="703" t="e">
        <f t="shared" si="638"/>
        <v>#DIV/0!</v>
      </c>
      <c r="GA107" s="703" t="e">
        <f t="shared" si="639"/>
        <v>#DIV/0!</v>
      </c>
      <c r="GB107" s="703" t="e">
        <f t="shared" si="640"/>
        <v>#DIV/0!</v>
      </c>
      <c r="GC107" s="703" t="e">
        <f t="shared" si="641"/>
        <v>#DIV/0!</v>
      </c>
      <c r="GD107" s="703" t="e">
        <f t="shared" si="642"/>
        <v>#DIV/0!</v>
      </c>
      <c r="GE107" s="703" t="e">
        <f t="shared" si="643"/>
        <v>#DIV/0!</v>
      </c>
      <c r="GF107" s="703" t="e">
        <f t="shared" si="644"/>
        <v>#DIV/0!</v>
      </c>
      <c r="GG107" s="703" t="e">
        <f t="shared" si="645"/>
        <v>#DIV/0!</v>
      </c>
      <c r="GH107" s="695"/>
      <c r="GI107" s="724"/>
    </row>
    <row r="108" spans="2:191" ht="15.75" x14ac:dyDescent="0.25">
      <c r="B108" s="398"/>
      <c r="C108" s="463"/>
      <c r="D108" s="481"/>
      <c r="E108" s="481"/>
      <c r="F108" s="481"/>
      <c r="G108" s="481"/>
      <c r="H108" s="481"/>
      <c r="I108" s="481"/>
      <c r="J108" s="481"/>
      <c r="K108" s="481"/>
      <c r="L108" s="481"/>
      <c r="M108" s="481"/>
      <c r="N108" s="481"/>
      <c r="O108" s="481"/>
      <c r="P108" s="481"/>
      <c r="Q108" s="395"/>
      <c r="W108" s="398"/>
      <c r="X108" s="401">
        <v>5</v>
      </c>
      <c r="Y108" s="475"/>
      <c r="Z108" s="475"/>
      <c r="AA108" s="475"/>
      <c r="AB108" s="475"/>
      <c r="AC108" s="475"/>
      <c r="AD108" s="475"/>
      <c r="AE108" s="475"/>
      <c r="AF108" s="475"/>
      <c r="AG108" s="475"/>
      <c r="AH108" s="475"/>
      <c r="AI108" s="475"/>
      <c r="AJ108" s="475"/>
      <c r="AK108" s="475"/>
      <c r="AL108" s="475"/>
      <c r="AM108" s="475"/>
      <c r="AN108" s="475"/>
      <c r="AO108" s="475"/>
      <c r="AP108" s="475"/>
      <c r="AQ108" s="475"/>
      <c r="AR108" s="475"/>
      <c r="AS108" s="475"/>
      <c r="AT108" s="475"/>
      <c r="AU108" s="475"/>
      <c r="AV108" s="475"/>
      <c r="AW108" s="475"/>
      <c r="AX108" s="475"/>
      <c r="AY108" s="475"/>
      <c r="AZ108" s="475"/>
      <c r="BA108" s="475"/>
      <c r="BB108" s="475"/>
      <c r="BC108" s="467"/>
      <c r="BD108" s="857">
        <f t="shared" si="609"/>
        <v>0</v>
      </c>
      <c r="BE108" s="858">
        <f t="shared" si="575"/>
        <v>0</v>
      </c>
      <c r="BF108" s="436">
        <f t="shared" si="576"/>
        <v>0</v>
      </c>
      <c r="BG108" s="436">
        <v>0</v>
      </c>
      <c r="BH108" s="439">
        <f t="shared" si="610"/>
        <v>0</v>
      </c>
      <c r="BI108" s="449">
        <v>0</v>
      </c>
      <c r="BJ108" s="465"/>
      <c r="BK108" s="465"/>
      <c r="BL108" s="465"/>
      <c r="BM108" s="398"/>
      <c r="BN108" s="401">
        <v>5</v>
      </c>
      <c r="BO108" s="475"/>
      <c r="BP108" s="475"/>
      <c r="BQ108" s="475"/>
      <c r="BR108" s="475"/>
      <c r="BS108" s="475"/>
      <c r="BT108" s="475"/>
      <c r="BU108" s="475"/>
      <c r="BV108" s="475"/>
      <c r="BW108" s="475"/>
      <c r="BX108" s="475"/>
      <c r="BY108" s="475"/>
      <c r="BZ108" s="475"/>
      <c r="CA108" s="475"/>
      <c r="CB108" s="475"/>
      <c r="CC108" s="475"/>
      <c r="CD108" s="475"/>
      <c r="CE108" s="475"/>
      <c r="CF108" s="475"/>
      <c r="CG108" s="475"/>
      <c r="CH108" s="475"/>
      <c r="CI108" s="475"/>
      <c r="CJ108" s="475"/>
      <c r="CK108" s="475"/>
      <c r="CL108" s="475"/>
      <c r="CM108" s="475"/>
      <c r="CN108" s="475"/>
      <c r="CO108" s="475"/>
      <c r="CP108" s="475"/>
      <c r="CQ108" s="475"/>
      <c r="CR108" s="475"/>
      <c r="CS108" s="467"/>
      <c r="CT108" s="857">
        <f t="shared" si="611"/>
        <v>0</v>
      </c>
      <c r="CU108" s="858">
        <f t="shared" si="612"/>
        <v>0</v>
      </c>
      <c r="CV108" s="436">
        <f t="shared" si="578"/>
        <v>0</v>
      </c>
      <c r="CW108" s="436">
        <v>0</v>
      </c>
      <c r="CX108" s="439">
        <f t="shared" si="613"/>
        <v>0</v>
      </c>
      <c r="CY108" s="449">
        <f t="shared" si="614"/>
        <v>0</v>
      </c>
      <c r="CZ108" s="465"/>
      <c r="DA108" s="465"/>
      <c r="DB108" s="465"/>
      <c r="DC108" s="465"/>
      <c r="DD108" s="465"/>
      <c r="DE108" s="465"/>
      <c r="DF108" s="465"/>
      <c r="DS108" s="698"/>
      <c r="DT108" s="702">
        <v>5</v>
      </c>
      <c r="DU108" s="703">
        <f t="shared" si="615"/>
        <v>0</v>
      </c>
      <c r="DV108" s="703">
        <f t="shared" si="579"/>
        <v>0</v>
      </c>
      <c r="DW108" s="703">
        <f t="shared" si="580"/>
        <v>0</v>
      </c>
      <c r="DX108" s="703">
        <f t="shared" si="581"/>
        <v>0</v>
      </c>
      <c r="DY108" s="703">
        <f t="shared" si="582"/>
        <v>0</v>
      </c>
      <c r="DZ108" s="703">
        <f t="shared" si="583"/>
        <v>0</v>
      </c>
      <c r="EA108" s="703">
        <f t="shared" si="584"/>
        <v>0</v>
      </c>
      <c r="EB108" s="703">
        <f t="shared" si="585"/>
        <v>0</v>
      </c>
      <c r="EC108" s="703">
        <f t="shared" si="586"/>
        <v>0</v>
      </c>
      <c r="ED108" s="703">
        <f t="shared" si="587"/>
        <v>0</v>
      </c>
      <c r="EE108" s="703">
        <f t="shared" si="588"/>
        <v>0</v>
      </c>
      <c r="EF108" s="703">
        <f t="shared" si="589"/>
        <v>0</v>
      </c>
      <c r="EG108" s="703">
        <f t="shared" si="590"/>
        <v>0</v>
      </c>
      <c r="EH108" s="703">
        <f t="shared" si="591"/>
        <v>0</v>
      </c>
      <c r="EI108" s="703">
        <f t="shared" si="592"/>
        <v>0</v>
      </c>
      <c r="EJ108" s="703">
        <f t="shared" si="593"/>
        <v>0</v>
      </c>
      <c r="EK108" s="703">
        <f t="shared" si="594"/>
        <v>0</v>
      </c>
      <c r="EL108" s="703">
        <f t="shared" si="595"/>
        <v>0</v>
      </c>
      <c r="EM108" s="703">
        <f t="shared" si="596"/>
        <v>0</v>
      </c>
      <c r="EN108" s="703">
        <f t="shared" si="597"/>
        <v>0</v>
      </c>
      <c r="EO108" s="703">
        <f t="shared" si="598"/>
        <v>0</v>
      </c>
      <c r="EP108" s="703">
        <f t="shared" si="599"/>
        <v>0</v>
      </c>
      <c r="EQ108" s="703">
        <f t="shared" si="600"/>
        <v>0</v>
      </c>
      <c r="ER108" s="703">
        <f t="shared" si="601"/>
        <v>0</v>
      </c>
      <c r="ES108" s="703">
        <f t="shared" si="602"/>
        <v>0</v>
      </c>
      <c r="ET108" s="703">
        <f t="shared" si="603"/>
        <v>0</v>
      </c>
      <c r="EU108" s="703">
        <f t="shared" si="604"/>
        <v>0</v>
      </c>
      <c r="EV108" s="703">
        <f t="shared" si="605"/>
        <v>0</v>
      </c>
      <c r="EW108" s="703">
        <f t="shared" si="606"/>
        <v>0</v>
      </c>
      <c r="EX108" s="703">
        <f t="shared" si="607"/>
        <v>0</v>
      </c>
      <c r="EY108" s="695"/>
      <c r="EZ108" s="724"/>
      <c r="FB108" s="698"/>
      <c r="FC108" s="702">
        <v>5</v>
      </c>
      <c r="FD108" s="703" t="e">
        <f t="shared" si="616"/>
        <v>#DIV/0!</v>
      </c>
      <c r="FE108" s="703" t="e">
        <f t="shared" si="617"/>
        <v>#DIV/0!</v>
      </c>
      <c r="FF108" s="703" t="e">
        <f t="shared" si="618"/>
        <v>#DIV/0!</v>
      </c>
      <c r="FG108" s="703" t="e">
        <f t="shared" si="619"/>
        <v>#DIV/0!</v>
      </c>
      <c r="FH108" s="703" t="e">
        <f t="shared" si="620"/>
        <v>#DIV/0!</v>
      </c>
      <c r="FI108" s="703" t="e">
        <f t="shared" si="621"/>
        <v>#DIV/0!</v>
      </c>
      <c r="FJ108" s="703" t="e">
        <f t="shared" si="622"/>
        <v>#DIV/0!</v>
      </c>
      <c r="FK108" s="703" t="e">
        <f t="shared" si="623"/>
        <v>#DIV/0!</v>
      </c>
      <c r="FL108" s="703" t="e">
        <f t="shared" si="624"/>
        <v>#DIV/0!</v>
      </c>
      <c r="FM108" s="703" t="e">
        <f t="shared" si="625"/>
        <v>#DIV/0!</v>
      </c>
      <c r="FN108" s="703" t="e">
        <f t="shared" si="626"/>
        <v>#DIV/0!</v>
      </c>
      <c r="FO108" s="703" t="e">
        <f t="shared" si="627"/>
        <v>#DIV/0!</v>
      </c>
      <c r="FP108" s="703" t="e">
        <f t="shared" si="628"/>
        <v>#DIV/0!</v>
      </c>
      <c r="FQ108" s="703" t="e">
        <f t="shared" si="629"/>
        <v>#DIV/0!</v>
      </c>
      <c r="FR108" s="703" t="e">
        <f t="shared" si="630"/>
        <v>#DIV/0!</v>
      </c>
      <c r="FS108" s="703" t="e">
        <f t="shared" si="631"/>
        <v>#DIV/0!</v>
      </c>
      <c r="FT108" s="703" t="e">
        <f t="shared" si="632"/>
        <v>#DIV/0!</v>
      </c>
      <c r="FU108" s="703" t="e">
        <f t="shared" si="633"/>
        <v>#DIV/0!</v>
      </c>
      <c r="FV108" s="703" t="e">
        <f t="shared" si="634"/>
        <v>#DIV/0!</v>
      </c>
      <c r="FW108" s="703" t="e">
        <f t="shared" si="635"/>
        <v>#DIV/0!</v>
      </c>
      <c r="FX108" s="703" t="e">
        <f t="shared" si="636"/>
        <v>#DIV/0!</v>
      </c>
      <c r="FY108" s="703" t="e">
        <f t="shared" si="637"/>
        <v>#DIV/0!</v>
      </c>
      <c r="FZ108" s="703" t="e">
        <f t="shared" si="638"/>
        <v>#DIV/0!</v>
      </c>
      <c r="GA108" s="703" t="e">
        <f t="shared" si="639"/>
        <v>#DIV/0!</v>
      </c>
      <c r="GB108" s="703" t="e">
        <f t="shared" si="640"/>
        <v>#DIV/0!</v>
      </c>
      <c r="GC108" s="703" t="e">
        <f t="shared" si="641"/>
        <v>#DIV/0!</v>
      </c>
      <c r="GD108" s="703" t="e">
        <f t="shared" si="642"/>
        <v>#DIV/0!</v>
      </c>
      <c r="GE108" s="703" t="e">
        <f t="shared" si="643"/>
        <v>#DIV/0!</v>
      </c>
      <c r="GF108" s="703" t="e">
        <f t="shared" si="644"/>
        <v>#DIV/0!</v>
      </c>
      <c r="GG108" s="703" t="e">
        <f t="shared" si="645"/>
        <v>#DIV/0!</v>
      </c>
      <c r="GH108" s="695"/>
      <c r="GI108" s="724"/>
    </row>
    <row r="109" spans="2:191" ht="15.75" x14ac:dyDescent="0.25">
      <c r="B109" s="398"/>
      <c r="C109" s="463"/>
      <c r="D109" s="481"/>
      <c r="E109" s="481"/>
      <c r="F109" s="481"/>
      <c r="G109" s="481"/>
      <c r="H109" s="481"/>
      <c r="I109" s="481"/>
      <c r="J109" s="481"/>
      <c r="K109" s="481"/>
      <c r="L109" s="481"/>
      <c r="M109" s="481"/>
      <c r="N109" s="481"/>
      <c r="O109" s="481"/>
      <c r="P109" s="481"/>
      <c r="Q109" s="395"/>
      <c r="W109" s="398"/>
      <c r="X109" s="401">
        <v>6</v>
      </c>
      <c r="Y109" s="475"/>
      <c r="Z109" s="475"/>
      <c r="AA109" s="475"/>
      <c r="AB109" s="475"/>
      <c r="AC109" s="475"/>
      <c r="AD109" s="475"/>
      <c r="AE109" s="475"/>
      <c r="AF109" s="475"/>
      <c r="AG109" s="475"/>
      <c r="AH109" s="475"/>
      <c r="AI109" s="475"/>
      <c r="AJ109" s="475"/>
      <c r="AK109" s="475"/>
      <c r="AL109" s="475"/>
      <c r="AM109" s="475"/>
      <c r="AN109" s="475"/>
      <c r="AO109" s="475"/>
      <c r="AP109" s="475"/>
      <c r="AQ109" s="475"/>
      <c r="AR109" s="475"/>
      <c r="AS109" s="475"/>
      <c r="AT109" s="475"/>
      <c r="AU109" s="475"/>
      <c r="AV109" s="475"/>
      <c r="AW109" s="475"/>
      <c r="AX109" s="475"/>
      <c r="AY109" s="475"/>
      <c r="AZ109" s="475"/>
      <c r="BA109" s="475"/>
      <c r="BB109" s="475"/>
      <c r="BC109" s="467"/>
      <c r="BD109" s="857">
        <f t="shared" si="609"/>
        <v>0</v>
      </c>
      <c r="BE109" s="858">
        <f t="shared" si="575"/>
        <v>0</v>
      </c>
      <c r="BF109" s="436">
        <f t="shared" si="576"/>
        <v>0</v>
      </c>
      <c r="BG109" s="436">
        <v>0</v>
      </c>
      <c r="BH109" s="439">
        <f t="shared" si="610"/>
        <v>0</v>
      </c>
      <c r="BI109" s="449">
        <v>0</v>
      </c>
      <c r="BJ109" s="465"/>
      <c r="BK109" s="465"/>
      <c r="BL109" s="465"/>
      <c r="BM109" s="398"/>
      <c r="BN109" s="401">
        <v>6</v>
      </c>
      <c r="BO109" s="475"/>
      <c r="BP109" s="475"/>
      <c r="BQ109" s="475"/>
      <c r="BR109" s="475"/>
      <c r="BS109" s="475"/>
      <c r="BT109" s="475"/>
      <c r="BU109" s="475"/>
      <c r="BV109" s="475"/>
      <c r="BW109" s="475"/>
      <c r="BX109" s="475"/>
      <c r="BY109" s="475"/>
      <c r="BZ109" s="475"/>
      <c r="CA109" s="475"/>
      <c r="CB109" s="475"/>
      <c r="CC109" s="475"/>
      <c r="CD109" s="475"/>
      <c r="CE109" s="475"/>
      <c r="CF109" s="475"/>
      <c r="CG109" s="475"/>
      <c r="CH109" s="475"/>
      <c r="CI109" s="475"/>
      <c r="CJ109" s="475"/>
      <c r="CK109" s="475"/>
      <c r="CL109" s="475"/>
      <c r="CM109" s="475"/>
      <c r="CN109" s="475"/>
      <c r="CO109" s="475"/>
      <c r="CP109" s="475"/>
      <c r="CQ109" s="475"/>
      <c r="CR109" s="475"/>
      <c r="CS109" s="467"/>
      <c r="CT109" s="857">
        <f t="shared" si="611"/>
        <v>0</v>
      </c>
      <c r="CU109" s="858">
        <f t="shared" si="612"/>
        <v>0</v>
      </c>
      <c r="CV109" s="436">
        <f t="shared" si="578"/>
        <v>0</v>
      </c>
      <c r="CW109" s="436">
        <v>0</v>
      </c>
      <c r="CX109" s="439">
        <f t="shared" si="613"/>
        <v>0</v>
      </c>
      <c r="CY109" s="449">
        <f t="shared" si="614"/>
        <v>0</v>
      </c>
      <c r="CZ109" s="465"/>
      <c r="DA109" s="465"/>
      <c r="DB109" s="465"/>
      <c r="DC109" s="465"/>
      <c r="DD109" s="465"/>
      <c r="DE109" s="465"/>
      <c r="DF109" s="465"/>
      <c r="DS109" s="698"/>
      <c r="DT109" s="702">
        <v>6</v>
      </c>
      <c r="DU109" s="703">
        <f t="shared" si="615"/>
        <v>0</v>
      </c>
      <c r="DV109" s="703">
        <f t="shared" si="579"/>
        <v>0</v>
      </c>
      <c r="DW109" s="703">
        <f t="shared" si="580"/>
        <v>0</v>
      </c>
      <c r="DX109" s="703">
        <f t="shared" si="581"/>
        <v>0</v>
      </c>
      <c r="DY109" s="703">
        <f t="shared" si="582"/>
        <v>0</v>
      </c>
      <c r="DZ109" s="703">
        <f t="shared" si="583"/>
        <v>0</v>
      </c>
      <c r="EA109" s="703">
        <f t="shared" si="584"/>
        <v>0</v>
      </c>
      <c r="EB109" s="703">
        <f t="shared" si="585"/>
        <v>0</v>
      </c>
      <c r="EC109" s="703">
        <f t="shared" si="586"/>
        <v>0</v>
      </c>
      <c r="ED109" s="703">
        <f t="shared" si="587"/>
        <v>0</v>
      </c>
      <c r="EE109" s="703">
        <f t="shared" si="588"/>
        <v>0</v>
      </c>
      <c r="EF109" s="703">
        <f t="shared" si="589"/>
        <v>0</v>
      </c>
      <c r="EG109" s="703">
        <f t="shared" si="590"/>
        <v>0</v>
      </c>
      <c r="EH109" s="703">
        <f t="shared" si="591"/>
        <v>0</v>
      </c>
      <c r="EI109" s="703">
        <f t="shared" si="592"/>
        <v>0</v>
      </c>
      <c r="EJ109" s="703">
        <f t="shared" si="593"/>
        <v>0</v>
      </c>
      <c r="EK109" s="703">
        <f t="shared" si="594"/>
        <v>0</v>
      </c>
      <c r="EL109" s="703">
        <f t="shared" si="595"/>
        <v>0</v>
      </c>
      <c r="EM109" s="703">
        <f t="shared" si="596"/>
        <v>0</v>
      </c>
      <c r="EN109" s="703">
        <f t="shared" si="597"/>
        <v>0</v>
      </c>
      <c r="EO109" s="703">
        <f t="shared" si="598"/>
        <v>0</v>
      </c>
      <c r="EP109" s="703">
        <f t="shared" si="599"/>
        <v>0</v>
      </c>
      <c r="EQ109" s="703">
        <f t="shared" si="600"/>
        <v>0</v>
      </c>
      <c r="ER109" s="703">
        <f t="shared" si="601"/>
        <v>0</v>
      </c>
      <c r="ES109" s="703">
        <f t="shared" si="602"/>
        <v>0</v>
      </c>
      <c r="ET109" s="703">
        <f t="shared" si="603"/>
        <v>0</v>
      </c>
      <c r="EU109" s="703">
        <f t="shared" si="604"/>
        <v>0</v>
      </c>
      <c r="EV109" s="703">
        <f t="shared" si="605"/>
        <v>0</v>
      </c>
      <c r="EW109" s="703">
        <f t="shared" si="606"/>
        <v>0</v>
      </c>
      <c r="EX109" s="703">
        <f t="shared" si="607"/>
        <v>0</v>
      </c>
      <c r="EY109" s="695"/>
      <c r="EZ109" s="724"/>
      <c r="FB109" s="698"/>
      <c r="FC109" s="702">
        <v>6</v>
      </c>
      <c r="FD109" s="703" t="e">
        <f t="shared" si="616"/>
        <v>#DIV/0!</v>
      </c>
      <c r="FE109" s="703" t="e">
        <f t="shared" si="617"/>
        <v>#DIV/0!</v>
      </c>
      <c r="FF109" s="703" t="e">
        <f t="shared" si="618"/>
        <v>#DIV/0!</v>
      </c>
      <c r="FG109" s="703" t="e">
        <f t="shared" si="619"/>
        <v>#DIV/0!</v>
      </c>
      <c r="FH109" s="703" t="e">
        <f t="shared" si="620"/>
        <v>#DIV/0!</v>
      </c>
      <c r="FI109" s="703" t="e">
        <f t="shared" si="621"/>
        <v>#DIV/0!</v>
      </c>
      <c r="FJ109" s="703" t="e">
        <f t="shared" si="622"/>
        <v>#DIV/0!</v>
      </c>
      <c r="FK109" s="703" t="e">
        <f t="shared" si="623"/>
        <v>#DIV/0!</v>
      </c>
      <c r="FL109" s="703" t="e">
        <f t="shared" si="624"/>
        <v>#DIV/0!</v>
      </c>
      <c r="FM109" s="703" t="e">
        <f t="shared" si="625"/>
        <v>#DIV/0!</v>
      </c>
      <c r="FN109" s="703" t="e">
        <f t="shared" si="626"/>
        <v>#DIV/0!</v>
      </c>
      <c r="FO109" s="703" t="e">
        <f t="shared" si="627"/>
        <v>#DIV/0!</v>
      </c>
      <c r="FP109" s="703" t="e">
        <f t="shared" si="628"/>
        <v>#DIV/0!</v>
      </c>
      <c r="FQ109" s="703" t="e">
        <f t="shared" si="629"/>
        <v>#DIV/0!</v>
      </c>
      <c r="FR109" s="703" t="e">
        <f t="shared" si="630"/>
        <v>#DIV/0!</v>
      </c>
      <c r="FS109" s="703" t="e">
        <f t="shared" si="631"/>
        <v>#DIV/0!</v>
      </c>
      <c r="FT109" s="703" t="e">
        <f t="shared" si="632"/>
        <v>#DIV/0!</v>
      </c>
      <c r="FU109" s="703" t="e">
        <f t="shared" si="633"/>
        <v>#DIV/0!</v>
      </c>
      <c r="FV109" s="703" t="e">
        <f t="shared" si="634"/>
        <v>#DIV/0!</v>
      </c>
      <c r="FW109" s="703" t="e">
        <f t="shared" si="635"/>
        <v>#DIV/0!</v>
      </c>
      <c r="FX109" s="703" t="e">
        <f t="shared" si="636"/>
        <v>#DIV/0!</v>
      </c>
      <c r="FY109" s="703" t="e">
        <f t="shared" si="637"/>
        <v>#DIV/0!</v>
      </c>
      <c r="FZ109" s="703" t="e">
        <f t="shared" si="638"/>
        <v>#DIV/0!</v>
      </c>
      <c r="GA109" s="703" t="e">
        <f t="shared" si="639"/>
        <v>#DIV/0!</v>
      </c>
      <c r="GB109" s="703" t="e">
        <f t="shared" si="640"/>
        <v>#DIV/0!</v>
      </c>
      <c r="GC109" s="703" t="e">
        <f t="shared" si="641"/>
        <v>#DIV/0!</v>
      </c>
      <c r="GD109" s="703" t="e">
        <f t="shared" si="642"/>
        <v>#DIV/0!</v>
      </c>
      <c r="GE109" s="703" t="e">
        <f t="shared" si="643"/>
        <v>#DIV/0!</v>
      </c>
      <c r="GF109" s="703" t="e">
        <f t="shared" si="644"/>
        <v>#DIV/0!</v>
      </c>
      <c r="GG109" s="703" t="e">
        <f t="shared" si="645"/>
        <v>#DIV/0!</v>
      </c>
      <c r="GH109" s="695"/>
      <c r="GI109" s="724"/>
    </row>
    <row r="110" spans="2:191" ht="15.75" x14ac:dyDescent="0.25">
      <c r="B110" s="398"/>
      <c r="C110" s="463"/>
      <c r="D110" s="481"/>
      <c r="E110" s="481"/>
      <c r="F110" s="481"/>
      <c r="G110" s="481"/>
      <c r="H110" s="481"/>
      <c r="I110" s="481"/>
      <c r="J110" s="481"/>
      <c r="K110" s="481"/>
      <c r="L110" s="481"/>
      <c r="M110" s="481"/>
      <c r="N110" s="481"/>
      <c r="O110" s="481"/>
      <c r="P110" s="481"/>
      <c r="Q110" s="395"/>
      <c r="W110" s="398"/>
      <c r="X110" s="401">
        <v>7</v>
      </c>
      <c r="Y110" s="475"/>
      <c r="Z110" s="475"/>
      <c r="AA110" s="475"/>
      <c r="AB110" s="475"/>
      <c r="AC110" s="475"/>
      <c r="AD110" s="475"/>
      <c r="AE110" s="475"/>
      <c r="AF110" s="475"/>
      <c r="AG110" s="475"/>
      <c r="AH110" s="475"/>
      <c r="AI110" s="475"/>
      <c r="AJ110" s="475"/>
      <c r="AK110" s="475"/>
      <c r="AL110" s="475"/>
      <c r="AM110" s="475"/>
      <c r="AN110" s="475"/>
      <c r="AO110" s="475"/>
      <c r="AP110" s="475"/>
      <c r="AQ110" s="475"/>
      <c r="AR110" s="475"/>
      <c r="AS110" s="475"/>
      <c r="AT110" s="475"/>
      <c r="AU110" s="475"/>
      <c r="AV110" s="475"/>
      <c r="AW110" s="475"/>
      <c r="AX110" s="475"/>
      <c r="AY110" s="475"/>
      <c r="AZ110" s="475"/>
      <c r="BA110" s="475"/>
      <c r="BB110" s="475"/>
      <c r="BC110" s="467"/>
      <c r="BD110" s="857">
        <f t="shared" si="609"/>
        <v>0</v>
      </c>
      <c r="BE110" s="858">
        <f t="shared" si="575"/>
        <v>0</v>
      </c>
      <c r="BF110" s="436">
        <f t="shared" si="576"/>
        <v>0</v>
      </c>
      <c r="BG110" s="436">
        <v>0</v>
      </c>
      <c r="BH110" s="439">
        <f t="shared" si="610"/>
        <v>0</v>
      </c>
      <c r="BI110" s="449">
        <v>0</v>
      </c>
      <c r="BJ110" s="465"/>
      <c r="BK110" s="465"/>
      <c r="BL110" s="465"/>
      <c r="BM110" s="398"/>
      <c r="BN110" s="401">
        <v>7</v>
      </c>
      <c r="BO110" s="475"/>
      <c r="BP110" s="475"/>
      <c r="BQ110" s="475"/>
      <c r="BR110" s="475"/>
      <c r="BS110" s="475"/>
      <c r="BT110" s="475"/>
      <c r="BU110" s="475"/>
      <c r="BV110" s="475"/>
      <c r="BW110" s="475"/>
      <c r="BX110" s="475"/>
      <c r="BY110" s="475"/>
      <c r="BZ110" s="475"/>
      <c r="CA110" s="475"/>
      <c r="CB110" s="475"/>
      <c r="CC110" s="475"/>
      <c r="CD110" s="475"/>
      <c r="CE110" s="475"/>
      <c r="CF110" s="475"/>
      <c r="CG110" s="475"/>
      <c r="CH110" s="475"/>
      <c r="CI110" s="475"/>
      <c r="CJ110" s="475"/>
      <c r="CK110" s="475"/>
      <c r="CL110" s="475"/>
      <c r="CM110" s="475"/>
      <c r="CN110" s="475"/>
      <c r="CO110" s="475"/>
      <c r="CP110" s="475"/>
      <c r="CQ110" s="475"/>
      <c r="CR110" s="475"/>
      <c r="CS110" s="467"/>
      <c r="CT110" s="857">
        <f t="shared" si="611"/>
        <v>0</v>
      </c>
      <c r="CU110" s="858">
        <f t="shared" si="612"/>
        <v>0</v>
      </c>
      <c r="CV110" s="436">
        <f t="shared" si="578"/>
        <v>0</v>
      </c>
      <c r="CW110" s="436">
        <v>0</v>
      </c>
      <c r="CX110" s="439">
        <f t="shared" si="613"/>
        <v>0</v>
      </c>
      <c r="CY110" s="449">
        <f t="shared" si="614"/>
        <v>0</v>
      </c>
      <c r="CZ110" s="465"/>
      <c r="DA110" s="465"/>
      <c r="DB110" s="465"/>
      <c r="DC110" s="465"/>
      <c r="DD110" s="465"/>
      <c r="DE110" s="465"/>
      <c r="DF110" s="465"/>
      <c r="DS110" s="698"/>
      <c r="DT110" s="702">
        <v>7</v>
      </c>
      <c r="DU110" s="703">
        <f t="shared" si="615"/>
        <v>0</v>
      </c>
      <c r="DV110" s="703">
        <f t="shared" si="579"/>
        <v>0</v>
      </c>
      <c r="DW110" s="703">
        <f t="shared" si="580"/>
        <v>0</v>
      </c>
      <c r="DX110" s="703">
        <f t="shared" si="581"/>
        <v>0</v>
      </c>
      <c r="DY110" s="703">
        <f t="shared" si="582"/>
        <v>0</v>
      </c>
      <c r="DZ110" s="703">
        <f t="shared" si="583"/>
        <v>0</v>
      </c>
      <c r="EA110" s="703">
        <f t="shared" si="584"/>
        <v>0</v>
      </c>
      <c r="EB110" s="703">
        <f t="shared" si="585"/>
        <v>0</v>
      </c>
      <c r="EC110" s="703">
        <f t="shared" si="586"/>
        <v>0</v>
      </c>
      <c r="ED110" s="703">
        <f t="shared" si="587"/>
        <v>0</v>
      </c>
      <c r="EE110" s="703">
        <f t="shared" si="588"/>
        <v>0</v>
      </c>
      <c r="EF110" s="703">
        <f t="shared" si="589"/>
        <v>0</v>
      </c>
      <c r="EG110" s="703">
        <f t="shared" si="590"/>
        <v>0</v>
      </c>
      <c r="EH110" s="703">
        <f t="shared" si="591"/>
        <v>0</v>
      </c>
      <c r="EI110" s="703">
        <f t="shared" si="592"/>
        <v>0</v>
      </c>
      <c r="EJ110" s="703">
        <f t="shared" si="593"/>
        <v>0</v>
      </c>
      <c r="EK110" s="703">
        <f t="shared" si="594"/>
        <v>0</v>
      </c>
      <c r="EL110" s="703">
        <f t="shared" si="595"/>
        <v>0</v>
      </c>
      <c r="EM110" s="703">
        <f t="shared" si="596"/>
        <v>0</v>
      </c>
      <c r="EN110" s="703">
        <f t="shared" si="597"/>
        <v>0</v>
      </c>
      <c r="EO110" s="703">
        <f t="shared" si="598"/>
        <v>0</v>
      </c>
      <c r="EP110" s="703">
        <f t="shared" si="599"/>
        <v>0</v>
      </c>
      <c r="EQ110" s="703">
        <f t="shared" si="600"/>
        <v>0</v>
      </c>
      <c r="ER110" s="703">
        <f t="shared" si="601"/>
        <v>0</v>
      </c>
      <c r="ES110" s="703">
        <f t="shared" si="602"/>
        <v>0</v>
      </c>
      <c r="ET110" s="703">
        <f t="shared" si="603"/>
        <v>0</v>
      </c>
      <c r="EU110" s="703">
        <f t="shared" si="604"/>
        <v>0</v>
      </c>
      <c r="EV110" s="703">
        <f t="shared" si="605"/>
        <v>0</v>
      </c>
      <c r="EW110" s="703">
        <f t="shared" si="606"/>
        <v>0</v>
      </c>
      <c r="EX110" s="703">
        <f t="shared" si="607"/>
        <v>0</v>
      </c>
      <c r="EY110" s="695"/>
      <c r="EZ110" s="724"/>
      <c r="FB110" s="698"/>
      <c r="FC110" s="702">
        <v>7</v>
      </c>
      <c r="FD110" s="703" t="e">
        <f t="shared" si="616"/>
        <v>#DIV/0!</v>
      </c>
      <c r="FE110" s="703" t="e">
        <f t="shared" si="617"/>
        <v>#DIV/0!</v>
      </c>
      <c r="FF110" s="703" t="e">
        <f t="shared" si="618"/>
        <v>#DIV/0!</v>
      </c>
      <c r="FG110" s="703" t="e">
        <f t="shared" si="619"/>
        <v>#DIV/0!</v>
      </c>
      <c r="FH110" s="703" t="e">
        <f t="shared" si="620"/>
        <v>#DIV/0!</v>
      </c>
      <c r="FI110" s="703" t="e">
        <f t="shared" si="621"/>
        <v>#DIV/0!</v>
      </c>
      <c r="FJ110" s="703" t="e">
        <f t="shared" si="622"/>
        <v>#DIV/0!</v>
      </c>
      <c r="FK110" s="703" t="e">
        <f t="shared" si="623"/>
        <v>#DIV/0!</v>
      </c>
      <c r="FL110" s="703" t="e">
        <f t="shared" si="624"/>
        <v>#DIV/0!</v>
      </c>
      <c r="FM110" s="703" t="e">
        <f t="shared" si="625"/>
        <v>#DIV/0!</v>
      </c>
      <c r="FN110" s="703" t="e">
        <f t="shared" si="626"/>
        <v>#DIV/0!</v>
      </c>
      <c r="FO110" s="703" t="e">
        <f t="shared" si="627"/>
        <v>#DIV/0!</v>
      </c>
      <c r="FP110" s="703" t="e">
        <f t="shared" si="628"/>
        <v>#DIV/0!</v>
      </c>
      <c r="FQ110" s="703" t="e">
        <f t="shared" si="629"/>
        <v>#DIV/0!</v>
      </c>
      <c r="FR110" s="703" t="e">
        <f t="shared" si="630"/>
        <v>#DIV/0!</v>
      </c>
      <c r="FS110" s="703" t="e">
        <f t="shared" si="631"/>
        <v>#DIV/0!</v>
      </c>
      <c r="FT110" s="703" t="e">
        <f t="shared" si="632"/>
        <v>#DIV/0!</v>
      </c>
      <c r="FU110" s="703" t="e">
        <f t="shared" si="633"/>
        <v>#DIV/0!</v>
      </c>
      <c r="FV110" s="703" t="e">
        <f t="shared" si="634"/>
        <v>#DIV/0!</v>
      </c>
      <c r="FW110" s="703" t="e">
        <f t="shared" si="635"/>
        <v>#DIV/0!</v>
      </c>
      <c r="FX110" s="703" t="e">
        <f t="shared" si="636"/>
        <v>#DIV/0!</v>
      </c>
      <c r="FY110" s="703" t="e">
        <f t="shared" si="637"/>
        <v>#DIV/0!</v>
      </c>
      <c r="FZ110" s="703" t="e">
        <f t="shared" si="638"/>
        <v>#DIV/0!</v>
      </c>
      <c r="GA110" s="703" t="e">
        <f t="shared" si="639"/>
        <v>#DIV/0!</v>
      </c>
      <c r="GB110" s="703" t="e">
        <f t="shared" si="640"/>
        <v>#DIV/0!</v>
      </c>
      <c r="GC110" s="703" t="e">
        <f t="shared" si="641"/>
        <v>#DIV/0!</v>
      </c>
      <c r="GD110" s="703" t="e">
        <f t="shared" si="642"/>
        <v>#DIV/0!</v>
      </c>
      <c r="GE110" s="703" t="e">
        <f t="shared" si="643"/>
        <v>#DIV/0!</v>
      </c>
      <c r="GF110" s="703" t="e">
        <f t="shared" si="644"/>
        <v>#DIV/0!</v>
      </c>
      <c r="GG110" s="703" t="e">
        <f t="shared" si="645"/>
        <v>#DIV/0!</v>
      </c>
      <c r="GH110" s="695"/>
      <c r="GI110" s="724"/>
    </row>
    <row r="111" spans="2:191" ht="15.75" x14ac:dyDescent="0.25">
      <c r="B111" s="398"/>
      <c r="C111" s="463"/>
      <c r="D111" s="481"/>
      <c r="E111" s="481"/>
      <c r="F111" s="481"/>
      <c r="G111" s="481"/>
      <c r="H111" s="481"/>
      <c r="I111" s="481"/>
      <c r="J111" s="481"/>
      <c r="K111" s="481"/>
      <c r="L111" s="481"/>
      <c r="M111" s="481"/>
      <c r="N111" s="481"/>
      <c r="O111" s="481"/>
      <c r="P111" s="481"/>
      <c r="Q111" s="395"/>
      <c r="W111" s="398"/>
      <c r="X111" s="401">
        <v>8</v>
      </c>
      <c r="Y111" s="475"/>
      <c r="Z111" s="475"/>
      <c r="AA111" s="475"/>
      <c r="AB111" s="475"/>
      <c r="AC111" s="475"/>
      <c r="AD111" s="475"/>
      <c r="AE111" s="475"/>
      <c r="AF111" s="475"/>
      <c r="AG111" s="475"/>
      <c r="AH111" s="475"/>
      <c r="AI111" s="475"/>
      <c r="AJ111" s="475"/>
      <c r="AK111" s="475"/>
      <c r="AL111" s="475"/>
      <c r="AM111" s="475"/>
      <c r="AN111" s="475"/>
      <c r="AO111" s="475"/>
      <c r="AP111" s="475"/>
      <c r="AQ111" s="475"/>
      <c r="AR111" s="475"/>
      <c r="AS111" s="475"/>
      <c r="AT111" s="475"/>
      <c r="AU111" s="475"/>
      <c r="AV111" s="475"/>
      <c r="AW111" s="475"/>
      <c r="AX111" s="475"/>
      <c r="AY111" s="475"/>
      <c r="AZ111" s="475"/>
      <c r="BA111" s="475"/>
      <c r="BB111" s="475"/>
      <c r="BC111" s="467"/>
      <c r="BD111" s="857">
        <f t="shared" si="609"/>
        <v>0</v>
      </c>
      <c r="BE111" s="858">
        <f t="shared" si="575"/>
        <v>0</v>
      </c>
      <c r="BF111" s="436">
        <f t="shared" ref="BF111:BF126" si="646">(SUMIF($Y$103:$BC$103,"Sat",$Y111:$BC111)+SUMIF($Y$103:$BC$103,"Sun",$Y111:$BC111))</f>
        <v>0</v>
      </c>
      <c r="BG111" s="436">
        <f t="shared" ref="BG111:BG126" si="647">(SUM($Y111:$BC111)-(SUMIF($Y$103:$BC$103,"Sat",$Y111:$BC111)+SUMIF($Y$103:$BC$103,"Sun",$Y111:$BC111)))</f>
        <v>0</v>
      </c>
      <c r="BH111" s="439">
        <f t="shared" ref="BH111:BH126" si="648">(SUMIF($Y$103:$BC$103,"Sat",$Y111:$BC111)+SUMIF($Y$103:$BC$103,"Sun",$Y111:$BC111))/(COUNTIF($Y$103:$BC$103,"Sat")+COUNTIF($Y$103:$BC$103,"Sun"))</f>
        <v>0</v>
      </c>
      <c r="BI111" s="449">
        <f t="shared" ref="BI111:BI126" si="649">(SUM($Y111:$BC111)-(SUMIF($Y$103:$BC$103,"Sat",$Y111:$BC111)+SUMIF($Y$103:$BC$103,"Sun",$Y111:$BC111)))/(COUNT(Y111:BC111)-(COUNTIF($Y$103:$BC$103,"Sat")+COUNTIF($Y$103:$BC$103,"Sun")))</f>
        <v>0</v>
      </c>
      <c r="BJ111" s="465"/>
      <c r="BK111" s="465"/>
      <c r="BL111" s="465"/>
      <c r="BM111" s="398"/>
      <c r="BN111" s="401">
        <v>8</v>
      </c>
      <c r="BO111" s="475"/>
      <c r="BP111" s="475"/>
      <c r="BQ111" s="475"/>
      <c r="BR111" s="475"/>
      <c r="BS111" s="475"/>
      <c r="BT111" s="475"/>
      <c r="BU111" s="475"/>
      <c r="BV111" s="475"/>
      <c r="BW111" s="475"/>
      <c r="BX111" s="475"/>
      <c r="BY111" s="475"/>
      <c r="BZ111" s="475"/>
      <c r="CA111" s="475"/>
      <c r="CB111" s="475"/>
      <c r="CC111" s="475"/>
      <c r="CD111" s="475"/>
      <c r="CE111" s="475"/>
      <c r="CF111" s="475"/>
      <c r="CG111" s="475"/>
      <c r="CH111" s="475"/>
      <c r="CI111" s="475"/>
      <c r="CJ111" s="475"/>
      <c r="CK111" s="475"/>
      <c r="CL111" s="475"/>
      <c r="CM111" s="475"/>
      <c r="CN111" s="475"/>
      <c r="CO111" s="475"/>
      <c r="CP111" s="475"/>
      <c r="CQ111" s="475"/>
      <c r="CR111" s="475"/>
      <c r="CS111" s="467"/>
      <c r="CT111" s="857">
        <f t="shared" si="611"/>
        <v>0</v>
      </c>
      <c r="CU111" s="858">
        <f t="shared" si="612"/>
        <v>0</v>
      </c>
      <c r="CV111" s="436">
        <f t="shared" ref="CV111:CV126" si="650">(SUMIF($Y$103:$BC$103,"Sat",$Y111:$BC111)+SUMIF($Y$103:$BC$103,"Sun",$Y111:$BC111))</f>
        <v>0</v>
      </c>
      <c r="CW111" s="436">
        <f t="shared" ref="CW111:CW126" si="651">(SUM($Y111:$BC111)-(SUMIF($Y$103:$BC$103,"Sat",$Y111:$BC111)+SUMIF($Y$103:$BC$103,"Sun",$Y111:$BC111)))</f>
        <v>0</v>
      </c>
      <c r="CX111" s="439">
        <f t="shared" si="613"/>
        <v>0</v>
      </c>
      <c r="CY111" s="449">
        <f t="shared" si="614"/>
        <v>0</v>
      </c>
      <c r="CZ111" s="465"/>
      <c r="DA111" s="465"/>
      <c r="DB111" s="465"/>
      <c r="DC111" s="465"/>
      <c r="DD111" s="465"/>
      <c r="DE111" s="465"/>
      <c r="DF111" s="465"/>
      <c r="DS111" s="698"/>
      <c r="DT111" s="702">
        <v>8</v>
      </c>
      <c r="DU111" s="703">
        <f t="shared" si="615"/>
        <v>0</v>
      </c>
      <c r="DV111" s="703">
        <f t="shared" si="579"/>
        <v>0</v>
      </c>
      <c r="DW111" s="703">
        <f t="shared" si="580"/>
        <v>0</v>
      </c>
      <c r="DX111" s="703">
        <f t="shared" si="581"/>
        <v>0</v>
      </c>
      <c r="DY111" s="703">
        <f t="shared" si="582"/>
        <v>0</v>
      </c>
      <c r="DZ111" s="703">
        <f t="shared" si="583"/>
        <v>0</v>
      </c>
      <c r="EA111" s="703">
        <f t="shared" si="584"/>
        <v>0</v>
      </c>
      <c r="EB111" s="703">
        <f t="shared" si="585"/>
        <v>0</v>
      </c>
      <c r="EC111" s="703">
        <f t="shared" si="586"/>
        <v>0</v>
      </c>
      <c r="ED111" s="703">
        <f t="shared" si="587"/>
        <v>0</v>
      </c>
      <c r="EE111" s="703">
        <f t="shared" si="588"/>
        <v>0</v>
      </c>
      <c r="EF111" s="703">
        <f t="shared" si="589"/>
        <v>0</v>
      </c>
      <c r="EG111" s="703">
        <f t="shared" si="590"/>
        <v>0</v>
      </c>
      <c r="EH111" s="703">
        <f t="shared" si="591"/>
        <v>0</v>
      </c>
      <c r="EI111" s="703">
        <f t="shared" si="592"/>
        <v>0</v>
      </c>
      <c r="EJ111" s="703">
        <f t="shared" si="593"/>
        <v>0</v>
      </c>
      <c r="EK111" s="703">
        <f t="shared" si="594"/>
        <v>0</v>
      </c>
      <c r="EL111" s="703">
        <f t="shared" si="595"/>
        <v>0</v>
      </c>
      <c r="EM111" s="703">
        <f t="shared" si="596"/>
        <v>0</v>
      </c>
      <c r="EN111" s="703">
        <f t="shared" si="597"/>
        <v>0</v>
      </c>
      <c r="EO111" s="703">
        <f t="shared" si="598"/>
        <v>0</v>
      </c>
      <c r="EP111" s="703">
        <f t="shared" si="599"/>
        <v>0</v>
      </c>
      <c r="EQ111" s="703">
        <f t="shared" si="600"/>
        <v>0</v>
      </c>
      <c r="ER111" s="703">
        <f t="shared" si="601"/>
        <v>0</v>
      </c>
      <c r="ES111" s="703">
        <f t="shared" si="602"/>
        <v>0</v>
      </c>
      <c r="ET111" s="703">
        <f t="shared" si="603"/>
        <v>0</v>
      </c>
      <c r="EU111" s="703">
        <f t="shared" si="604"/>
        <v>0</v>
      </c>
      <c r="EV111" s="703">
        <f t="shared" si="605"/>
        <v>0</v>
      </c>
      <c r="EW111" s="703">
        <f t="shared" si="606"/>
        <v>0</v>
      </c>
      <c r="EX111" s="703">
        <f t="shared" si="607"/>
        <v>0</v>
      </c>
      <c r="EY111" s="695"/>
      <c r="EZ111" s="724"/>
      <c r="FB111" s="698"/>
      <c r="FC111" s="702">
        <v>8</v>
      </c>
      <c r="FD111" s="703" t="e">
        <f t="shared" si="616"/>
        <v>#DIV/0!</v>
      </c>
      <c r="FE111" s="703" t="e">
        <f t="shared" si="617"/>
        <v>#DIV/0!</v>
      </c>
      <c r="FF111" s="703" t="e">
        <f t="shared" si="618"/>
        <v>#DIV/0!</v>
      </c>
      <c r="FG111" s="703" t="e">
        <f t="shared" si="619"/>
        <v>#DIV/0!</v>
      </c>
      <c r="FH111" s="703" t="e">
        <f t="shared" si="620"/>
        <v>#DIV/0!</v>
      </c>
      <c r="FI111" s="703" t="e">
        <f t="shared" si="621"/>
        <v>#DIV/0!</v>
      </c>
      <c r="FJ111" s="703" t="e">
        <f t="shared" si="622"/>
        <v>#DIV/0!</v>
      </c>
      <c r="FK111" s="703" t="e">
        <f t="shared" si="623"/>
        <v>#DIV/0!</v>
      </c>
      <c r="FL111" s="703" t="e">
        <f t="shared" si="624"/>
        <v>#DIV/0!</v>
      </c>
      <c r="FM111" s="703" t="e">
        <f t="shared" si="625"/>
        <v>#DIV/0!</v>
      </c>
      <c r="FN111" s="703" t="e">
        <f t="shared" si="626"/>
        <v>#DIV/0!</v>
      </c>
      <c r="FO111" s="703" t="e">
        <f t="shared" si="627"/>
        <v>#DIV/0!</v>
      </c>
      <c r="FP111" s="703" t="e">
        <f t="shared" si="628"/>
        <v>#DIV/0!</v>
      </c>
      <c r="FQ111" s="703" t="e">
        <f t="shared" si="629"/>
        <v>#DIV/0!</v>
      </c>
      <c r="FR111" s="703" t="e">
        <f t="shared" si="630"/>
        <v>#DIV/0!</v>
      </c>
      <c r="FS111" s="703" t="e">
        <f t="shared" si="631"/>
        <v>#DIV/0!</v>
      </c>
      <c r="FT111" s="703" t="e">
        <f t="shared" si="632"/>
        <v>#DIV/0!</v>
      </c>
      <c r="FU111" s="703" t="e">
        <f t="shared" si="633"/>
        <v>#DIV/0!</v>
      </c>
      <c r="FV111" s="703" t="e">
        <f t="shared" si="634"/>
        <v>#DIV/0!</v>
      </c>
      <c r="FW111" s="703" t="e">
        <f t="shared" si="635"/>
        <v>#DIV/0!</v>
      </c>
      <c r="FX111" s="703" t="e">
        <f t="shared" si="636"/>
        <v>#DIV/0!</v>
      </c>
      <c r="FY111" s="703" t="e">
        <f t="shared" si="637"/>
        <v>#DIV/0!</v>
      </c>
      <c r="FZ111" s="703" t="e">
        <f t="shared" si="638"/>
        <v>#DIV/0!</v>
      </c>
      <c r="GA111" s="703" t="e">
        <f t="shared" si="639"/>
        <v>#DIV/0!</v>
      </c>
      <c r="GB111" s="703" t="e">
        <f t="shared" si="640"/>
        <v>#DIV/0!</v>
      </c>
      <c r="GC111" s="703" t="e">
        <f t="shared" si="641"/>
        <v>#DIV/0!</v>
      </c>
      <c r="GD111" s="703" t="e">
        <f t="shared" si="642"/>
        <v>#DIV/0!</v>
      </c>
      <c r="GE111" s="703" t="e">
        <f t="shared" si="643"/>
        <v>#DIV/0!</v>
      </c>
      <c r="GF111" s="703" t="e">
        <f t="shared" si="644"/>
        <v>#DIV/0!</v>
      </c>
      <c r="GG111" s="703" t="e">
        <f t="shared" si="645"/>
        <v>#DIV/0!</v>
      </c>
      <c r="GH111" s="695"/>
      <c r="GI111" s="724"/>
    </row>
    <row r="112" spans="2:191" ht="15.75" x14ac:dyDescent="0.25">
      <c r="B112" s="398"/>
      <c r="C112" s="481"/>
      <c r="D112" s="481"/>
      <c r="E112" s="481"/>
      <c r="F112" s="481"/>
      <c r="G112" s="481"/>
      <c r="H112" s="481"/>
      <c r="I112" s="481"/>
      <c r="J112" s="481"/>
      <c r="K112" s="481"/>
      <c r="L112" s="481"/>
      <c r="M112" s="481"/>
      <c r="N112" s="481"/>
      <c r="O112" s="481"/>
      <c r="P112" s="481"/>
      <c r="Q112" s="395"/>
      <c r="W112" s="398"/>
      <c r="X112" s="401">
        <v>9</v>
      </c>
      <c r="Y112" s="475"/>
      <c r="Z112" s="475"/>
      <c r="AA112" s="475"/>
      <c r="AB112" s="475"/>
      <c r="AC112" s="475"/>
      <c r="AD112" s="475"/>
      <c r="AE112" s="475"/>
      <c r="AF112" s="475"/>
      <c r="AG112" s="475"/>
      <c r="AH112" s="475"/>
      <c r="AI112" s="475"/>
      <c r="AJ112" s="475"/>
      <c r="AK112" s="475"/>
      <c r="AL112" s="475"/>
      <c r="AM112" s="475"/>
      <c r="AN112" s="475"/>
      <c r="AO112" s="475"/>
      <c r="AP112" s="475"/>
      <c r="AQ112" s="475"/>
      <c r="AR112" s="475"/>
      <c r="AS112" s="475"/>
      <c r="AT112" s="475"/>
      <c r="AU112" s="475"/>
      <c r="AV112" s="475"/>
      <c r="AW112" s="475"/>
      <c r="AX112" s="475"/>
      <c r="AY112" s="475"/>
      <c r="AZ112" s="475"/>
      <c r="BA112" s="475"/>
      <c r="BB112" s="475"/>
      <c r="BC112" s="467"/>
      <c r="BD112" s="857">
        <f t="shared" si="609"/>
        <v>0</v>
      </c>
      <c r="BE112" s="858">
        <f t="shared" si="575"/>
        <v>0</v>
      </c>
      <c r="BF112" s="436">
        <f t="shared" si="646"/>
        <v>0</v>
      </c>
      <c r="BG112" s="436">
        <f t="shared" si="647"/>
        <v>0</v>
      </c>
      <c r="BH112" s="439">
        <f t="shared" si="648"/>
        <v>0</v>
      </c>
      <c r="BI112" s="449">
        <f t="shared" si="649"/>
        <v>0</v>
      </c>
      <c r="BJ112" s="465"/>
      <c r="BK112" s="465"/>
      <c r="BL112" s="465"/>
      <c r="BM112" s="398"/>
      <c r="BN112" s="401">
        <v>9</v>
      </c>
      <c r="BO112" s="475"/>
      <c r="BP112" s="475"/>
      <c r="BQ112" s="475"/>
      <c r="BR112" s="475"/>
      <c r="BS112" s="475"/>
      <c r="BT112" s="475"/>
      <c r="BU112" s="475"/>
      <c r="BV112" s="475"/>
      <c r="BW112" s="475"/>
      <c r="BX112" s="475"/>
      <c r="BY112" s="475"/>
      <c r="BZ112" s="475"/>
      <c r="CA112" s="475"/>
      <c r="CB112" s="475"/>
      <c r="CC112" s="475"/>
      <c r="CD112" s="475"/>
      <c r="CE112" s="475"/>
      <c r="CF112" s="475"/>
      <c r="CG112" s="475"/>
      <c r="CH112" s="475"/>
      <c r="CI112" s="475"/>
      <c r="CJ112" s="475"/>
      <c r="CK112" s="475"/>
      <c r="CL112" s="475"/>
      <c r="CM112" s="475"/>
      <c r="CN112" s="475"/>
      <c r="CO112" s="475"/>
      <c r="CP112" s="475"/>
      <c r="CQ112" s="475"/>
      <c r="CR112" s="475"/>
      <c r="CS112" s="467"/>
      <c r="CT112" s="857">
        <f t="shared" si="611"/>
        <v>0</v>
      </c>
      <c r="CU112" s="858">
        <f t="shared" si="612"/>
        <v>0</v>
      </c>
      <c r="CV112" s="436">
        <f t="shared" si="650"/>
        <v>0</v>
      </c>
      <c r="CW112" s="436">
        <f t="shared" si="651"/>
        <v>0</v>
      </c>
      <c r="CX112" s="439">
        <f t="shared" si="613"/>
        <v>0</v>
      </c>
      <c r="CY112" s="449">
        <f t="shared" si="614"/>
        <v>0</v>
      </c>
      <c r="CZ112" s="465"/>
      <c r="DA112" s="465"/>
      <c r="DB112" s="465"/>
      <c r="DC112" s="465"/>
      <c r="DD112" s="465"/>
      <c r="DE112" s="465"/>
      <c r="DF112" s="465"/>
      <c r="DS112" s="698"/>
      <c r="DT112" s="702">
        <v>9</v>
      </c>
      <c r="DU112" s="703">
        <f t="shared" si="615"/>
        <v>0</v>
      </c>
      <c r="DV112" s="703">
        <f t="shared" si="579"/>
        <v>0</v>
      </c>
      <c r="DW112" s="703">
        <f t="shared" si="580"/>
        <v>0</v>
      </c>
      <c r="DX112" s="703">
        <f t="shared" si="581"/>
        <v>0</v>
      </c>
      <c r="DY112" s="703">
        <f t="shared" si="582"/>
        <v>0</v>
      </c>
      <c r="DZ112" s="703">
        <f t="shared" si="583"/>
        <v>0</v>
      </c>
      <c r="EA112" s="703">
        <f t="shared" si="584"/>
        <v>0</v>
      </c>
      <c r="EB112" s="703">
        <f t="shared" si="585"/>
        <v>0</v>
      </c>
      <c r="EC112" s="703">
        <f t="shared" si="586"/>
        <v>0</v>
      </c>
      <c r="ED112" s="703">
        <f t="shared" si="587"/>
        <v>0</v>
      </c>
      <c r="EE112" s="703">
        <f t="shared" si="588"/>
        <v>0</v>
      </c>
      <c r="EF112" s="703">
        <f t="shared" si="589"/>
        <v>0</v>
      </c>
      <c r="EG112" s="703">
        <f t="shared" si="590"/>
        <v>0</v>
      </c>
      <c r="EH112" s="703">
        <f t="shared" si="591"/>
        <v>0</v>
      </c>
      <c r="EI112" s="703">
        <f t="shared" si="592"/>
        <v>0</v>
      </c>
      <c r="EJ112" s="703">
        <f t="shared" si="593"/>
        <v>0</v>
      </c>
      <c r="EK112" s="703">
        <f t="shared" si="594"/>
        <v>0</v>
      </c>
      <c r="EL112" s="703">
        <f t="shared" si="595"/>
        <v>0</v>
      </c>
      <c r="EM112" s="703">
        <f t="shared" si="596"/>
        <v>0</v>
      </c>
      <c r="EN112" s="703">
        <f t="shared" si="597"/>
        <v>0</v>
      </c>
      <c r="EO112" s="703">
        <f t="shared" si="598"/>
        <v>0</v>
      </c>
      <c r="EP112" s="703">
        <f t="shared" si="599"/>
        <v>0</v>
      </c>
      <c r="EQ112" s="703">
        <f t="shared" si="600"/>
        <v>0</v>
      </c>
      <c r="ER112" s="703">
        <f t="shared" si="601"/>
        <v>0</v>
      </c>
      <c r="ES112" s="703">
        <f t="shared" si="602"/>
        <v>0</v>
      </c>
      <c r="ET112" s="703">
        <f t="shared" si="603"/>
        <v>0</v>
      </c>
      <c r="EU112" s="703">
        <f t="shared" si="604"/>
        <v>0</v>
      </c>
      <c r="EV112" s="703">
        <f t="shared" si="605"/>
        <v>0</v>
      </c>
      <c r="EW112" s="703">
        <f t="shared" si="606"/>
        <v>0</v>
      </c>
      <c r="EX112" s="703">
        <f t="shared" si="607"/>
        <v>0</v>
      </c>
      <c r="EY112" s="695"/>
      <c r="EZ112" s="724"/>
      <c r="FB112" s="698"/>
      <c r="FC112" s="702">
        <v>9</v>
      </c>
      <c r="FD112" s="703" t="e">
        <f t="shared" si="616"/>
        <v>#DIV/0!</v>
      </c>
      <c r="FE112" s="703" t="e">
        <f t="shared" si="617"/>
        <v>#DIV/0!</v>
      </c>
      <c r="FF112" s="703" t="e">
        <f t="shared" si="618"/>
        <v>#DIV/0!</v>
      </c>
      <c r="FG112" s="703" t="e">
        <f t="shared" si="619"/>
        <v>#DIV/0!</v>
      </c>
      <c r="FH112" s="703" t="e">
        <f t="shared" si="620"/>
        <v>#DIV/0!</v>
      </c>
      <c r="FI112" s="703" t="e">
        <f t="shared" si="621"/>
        <v>#DIV/0!</v>
      </c>
      <c r="FJ112" s="703" t="e">
        <f t="shared" si="622"/>
        <v>#DIV/0!</v>
      </c>
      <c r="FK112" s="703" t="e">
        <f t="shared" si="623"/>
        <v>#DIV/0!</v>
      </c>
      <c r="FL112" s="703" t="e">
        <f t="shared" si="624"/>
        <v>#DIV/0!</v>
      </c>
      <c r="FM112" s="703" t="e">
        <f t="shared" si="625"/>
        <v>#DIV/0!</v>
      </c>
      <c r="FN112" s="703" t="e">
        <f t="shared" si="626"/>
        <v>#DIV/0!</v>
      </c>
      <c r="FO112" s="703" t="e">
        <f t="shared" si="627"/>
        <v>#DIV/0!</v>
      </c>
      <c r="FP112" s="703" t="e">
        <f t="shared" si="628"/>
        <v>#DIV/0!</v>
      </c>
      <c r="FQ112" s="703" t="e">
        <f t="shared" si="629"/>
        <v>#DIV/0!</v>
      </c>
      <c r="FR112" s="703" t="e">
        <f t="shared" si="630"/>
        <v>#DIV/0!</v>
      </c>
      <c r="FS112" s="703" t="e">
        <f t="shared" si="631"/>
        <v>#DIV/0!</v>
      </c>
      <c r="FT112" s="703" t="e">
        <f t="shared" si="632"/>
        <v>#DIV/0!</v>
      </c>
      <c r="FU112" s="703" t="e">
        <f t="shared" si="633"/>
        <v>#DIV/0!</v>
      </c>
      <c r="FV112" s="703" t="e">
        <f t="shared" si="634"/>
        <v>#DIV/0!</v>
      </c>
      <c r="FW112" s="703" t="e">
        <f t="shared" si="635"/>
        <v>#DIV/0!</v>
      </c>
      <c r="FX112" s="703" t="e">
        <f t="shared" si="636"/>
        <v>#DIV/0!</v>
      </c>
      <c r="FY112" s="703" t="e">
        <f t="shared" si="637"/>
        <v>#DIV/0!</v>
      </c>
      <c r="FZ112" s="703" t="e">
        <f t="shared" si="638"/>
        <v>#DIV/0!</v>
      </c>
      <c r="GA112" s="703" t="e">
        <f t="shared" si="639"/>
        <v>#DIV/0!</v>
      </c>
      <c r="GB112" s="703" t="e">
        <f t="shared" si="640"/>
        <v>#DIV/0!</v>
      </c>
      <c r="GC112" s="703" t="e">
        <f t="shared" si="641"/>
        <v>#DIV/0!</v>
      </c>
      <c r="GD112" s="703" t="e">
        <f t="shared" si="642"/>
        <v>#DIV/0!</v>
      </c>
      <c r="GE112" s="703" t="e">
        <f t="shared" si="643"/>
        <v>#DIV/0!</v>
      </c>
      <c r="GF112" s="703" t="e">
        <f t="shared" si="644"/>
        <v>#DIV/0!</v>
      </c>
      <c r="GG112" s="703" t="e">
        <f t="shared" si="645"/>
        <v>#DIV/0!</v>
      </c>
      <c r="GH112" s="695"/>
      <c r="GI112" s="724"/>
    </row>
    <row r="113" spans="2:191" ht="15.75" x14ac:dyDescent="0.25">
      <c r="B113" s="398"/>
      <c r="C113" s="481"/>
      <c r="D113" s="481"/>
      <c r="E113" s="481"/>
      <c r="F113" s="481"/>
      <c r="G113" s="481"/>
      <c r="H113" s="481"/>
      <c r="I113" s="481"/>
      <c r="J113" s="958"/>
      <c r="K113" s="958"/>
      <c r="L113" s="958"/>
      <c r="M113" s="958"/>
      <c r="N113" s="958"/>
      <c r="O113" s="958"/>
      <c r="P113" s="958"/>
      <c r="Q113" s="395"/>
      <c r="W113" s="398"/>
      <c r="X113" s="401">
        <v>10</v>
      </c>
      <c r="Y113" s="475"/>
      <c r="Z113" s="475"/>
      <c r="AA113" s="475"/>
      <c r="AB113" s="475"/>
      <c r="AC113" s="475"/>
      <c r="AD113" s="475"/>
      <c r="AE113" s="475"/>
      <c r="AF113" s="475"/>
      <c r="AG113" s="475"/>
      <c r="AH113" s="475"/>
      <c r="AI113" s="475"/>
      <c r="AJ113" s="475"/>
      <c r="AK113" s="475"/>
      <c r="AL113" s="475"/>
      <c r="AM113" s="475"/>
      <c r="AN113" s="475"/>
      <c r="AO113" s="475"/>
      <c r="AP113" s="475"/>
      <c r="AQ113" s="475"/>
      <c r="AR113" s="475"/>
      <c r="AS113" s="475"/>
      <c r="AT113" s="475"/>
      <c r="AU113" s="475"/>
      <c r="AV113" s="475"/>
      <c r="AW113" s="475"/>
      <c r="AX113" s="475"/>
      <c r="AY113" s="475"/>
      <c r="AZ113" s="475"/>
      <c r="BA113" s="475"/>
      <c r="BB113" s="475"/>
      <c r="BC113" s="467"/>
      <c r="BD113" s="857">
        <f t="shared" si="609"/>
        <v>0</v>
      </c>
      <c r="BE113" s="858">
        <f t="shared" si="575"/>
        <v>0</v>
      </c>
      <c r="BF113" s="436">
        <f t="shared" si="646"/>
        <v>0</v>
      </c>
      <c r="BG113" s="436">
        <f t="shared" si="647"/>
        <v>0</v>
      </c>
      <c r="BH113" s="439">
        <f t="shared" si="648"/>
        <v>0</v>
      </c>
      <c r="BI113" s="449">
        <f t="shared" si="649"/>
        <v>0</v>
      </c>
      <c r="BJ113" s="465"/>
      <c r="BK113" s="465"/>
      <c r="BL113" s="465"/>
      <c r="BM113" s="398"/>
      <c r="BN113" s="401">
        <v>10</v>
      </c>
      <c r="BO113" s="475"/>
      <c r="BP113" s="475"/>
      <c r="BQ113" s="475"/>
      <c r="BR113" s="475"/>
      <c r="BS113" s="475"/>
      <c r="BT113" s="475"/>
      <c r="BU113" s="475"/>
      <c r="BV113" s="475"/>
      <c r="BW113" s="475"/>
      <c r="BX113" s="475"/>
      <c r="BY113" s="475"/>
      <c r="BZ113" s="475"/>
      <c r="CA113" s="475"/>
      <c r="CB113" s="475"/>
      <c r="CC113" s="475"/>
      <c r="CD113" s="475"/>
      <c r="CE113" s="475"/>
      <c r="CF113" s="475"/>
      <c r="CG113" s="475"/>
      <c r="CH113" s="475"/>
      <c r="CI113" s="475"/>
      <c r="CJ113" s="475"/>
      <c r="CK113" s="475"/>
      <c r="CL113" s="475"/>
      <c r="CM113" s="475"/>
      <c r="CN113" s="475"/>
      <c r="CO113" s="475"/>
      <c r="CP113" s="475"/>
      <c r="CQ113" s="475"/>
      <c r="CR113" s="475"/>
      <c r="CS113" s="467"/>
      <c r="CT113" s="857">
        <f t="shared" si="611"/>
        <v>0</v>
      </c>
      <c r="CU113" s="858">
        <f t="shared" si="612"/>
        <v>0</v>
      </c>
      <c r="CV113" s="436">
        <f t="shared" si="650"/>
        <v>0</v>
      </c>
      <c r="CW113" s="436">
        <f t="shared" si="651"/>
        <v>0</v>
      </c>
      <c r="CX113" s="439">
        <f t="shared" si="613"/>
        <v>0</v>
      </c>
      <c r="CY113" s="449">
        <f t="shared" si="614"/>
        <v>0</v>
      </c>
      <c r="CZ113" s="465"/>
      <c r="DA113" s="465"/>
      <c r="DB113" s="465"/>
      <c r="DC113" s="465"/>
      <c r="DD113" s="465"/>
      <c r="DE113" s="465"/>
      <c r="DF113" s="465"/>
      <c r="DS113" s="698"/>
      <c r="DT113" s="702">
        <v>10</v>
      </c>
      <c r="DU113" s="703">
        <f t="shared" si="615"/>
        <v>0</v>
      </c>
      <c r="DV113" s="703">
        <f t="shared" si="579"/>
        <v>0</v>
      </c>
      <c r="DW113" s="703">
        <f t="shared" si="580"/>
        <v>0</v>
      </c>
      <c r="DX113" s="703">
        <f t="shared" si="581"/>
        <v>0</v>
      </c>
      <c r="DY113" s="703">
        <f t="shared" si="582"/>
        <v>0</v>
      </c>
      <c r="DZ113" s="703">
        <f t="shared" si="583"/>
        <v>0</v>
      </c>
      <c r="EA113" s="703">
        <f t="shared" si="584"/>
        <v>0</v>
      </c>
      <c r="EB113" s="703">
        <f t="shared" si="585"/>
        <v>0</v>
      </c>
      <c r="EC113" s="703">
        <f t="shared" si="586"/>
        <v>0</v>
      </c>
      <c r="ED113" s="703">
        <f t="shared" si="587"/>
        <v>0</v>
      </c>
      <c r="EE113" s="703">
        <f t="shared" si="588"/>
        <v>0</v>
      </c>
      <c r="EF113" s="703">
        <f t="shared" si="589"/>
        <v>0</v>
      </c>
      <c r="EG113" s="703">
        <f t="shared" si="590"/>
        <v>0</v>
      </c>
      <c r="EH113" s="703">
        <f t="shared" si="591"/>
        <v>0</v>
      </c>
      <c r="EI113" s="703">
        <f t="shared" si="592"/>
        <v>0</v>
      </c>
      <c r="EJ113" s="703">
        <f t="shared" si="593"/>
        <v>0</v>
      </c>
      <c r="EK113" s="703">
        <f t="shared" si="594"/>
        <v>0</v>
      </c>
      <c r="EL113" s="703">
        <f t="shared" si="595"/>
        <v>0</v>
      </c>
      <c r="EM113" s="703">
        <f t="shared" si="596"/>
        <v>0</v>
      </c>
      <c r="EN113" s="703">
        <f t="shared" si="597"/>
        <v>0</v>
      </c>
      <c r="EO113" s="703">
        <f t="shared" si="598"/>
        <v>0</v>
      </c>
      <c r="EP113" s="703">
        <f t="shared" si="599"/>
        <v>0</v>
      </c>
      <c r="EQ113" s="703">
        <f t="shared" si="600"/>
        <v>0</v>
      </c>
      <c r="ER113" s="703">
        <f t="shared" si="601"/>
        <v>0</v>
      </c>
      <c r="ES113" s="703">
        <f t="shared" si="602"/>
        <v>0</v>
      </c>
      <c r="ET113" s="703">
        <f t="shared" si="603"/>
        <v>0</v>
      </c>
      <c r="EU113" s="703">
        <f t="shared" si="604"/>
        <v>0</v>
      </c>
      <c r="EV113" s="703">
        <f t="shared" si="605"/>
        <v>0</v>
      </c>
      <c r="EW113" s="703">
        <f t="shared" si="606"/>
        <v>0</v>
      </c>
      <c r="EX113" s="703">
        <f t="shared" si="607"/>
        <v>0</v>
      </c>
      <c r="EY113" s="695"/>
      <c r="EZ113" s="724"/>
      <c r="FB113" s="698"/>
      <c r="FC113" s="702">
        <v>10</v>
      </c>
      <c r="FD113" s="703" t="e">
        <f t="shared" si="616"/>
        <v>#DIV/0!</v>
      </c>
      <c r="FE113" s="703" t="e">
        <f t="shared" si="617"/>
        <v>#DIV/0!</v>
      </c>
      <c r="FF113" s="703" t="e">
        <f t="shared" si="618"/>
        <v>#DIV/0!</v>
      </c>
      <c r="FG113" s="703" t="e">
        <f t="shared" si="619"/>
        <v>#DIV/0!</v>
      </c>
      <c r="FH113" s="703" t="e">
        <f t="shared" si="620"/>
        <v>#DIV/0!</v>
      </c>
      <c r="FI113" s="703" t="e">
        <f t="shared" si="621"/>
        <v>#DIV/0!</v>
      </c>
      <c r="FJ113" s="703" t="e">
        <f t="shared" si="622"/>
        <v>#DIV/0!</v>
      </c>
      <c r="FK113" s="703" t="e">
        <f t="shared" si="623"/>
        <v>#DIV/0!</v>
      </c>
      <c r="FL113" s="703" t="e">
        <f t="shared" si="624"/>
        <v>#DIV/0!</v>
      </c>
      <c r="FM113" s="703" t="e">
        <f t="shared" si="625"/>
        <v>#DIV/0!</v>
      </c>
      <c r="FN113" s="703" t="e">
        <f t="shared" si="626"/>
        <v>#DIV/0!</v>
      </c>
      <c r="FO113" s="703" t="e">
        <f t="shared" si="627"/>
        <v>#DIV/0!</v>
      </c>
      <c r="FP113" s="703" t="e">
        <f t="shared" si="628"/>
        <v>#DIV/0!</v>
      </c>
      <c r="FQ113" s="703" t="e">
        <f t="shared" si="629"/>
        <v>#DIV/0!</v>
      </c>
      <c r="FR113" s="703" t="e">
        <f t="shared" si="630"/>
        <v>#DIV/0!</v>
      </c>
      <c r="FS113" s="703" t="e">
        <f t="shared" si="631"/>
        <v>#DIV/0!</v>
      </c>
      <c r="FT113" s="703" t="e">
        <f t="shared" si="632"/>
        <v>#DIV/0!</v>
      </c>
      <c r="FU113" s="703" t="e">
        <f t="shared" si="633"/>
        <v>#DIV/0!</v>
      </c>
      <c r="FV113" s="703" t="e">
        <f t="shared" si="634"/>
        <v>#DIV/0!</v>
      </c>
      <c r="FW113" s="703" t="e">
        <f t="shared" si="635"/>
        <v>#DIV/0!</v>
      </c>
      <c r="FX113" s="703" t="e">
        <f t="shared" si="636"/>
        <v>#DIV/0!</v>
      </c>
      <c r="FY113" s="703" t="e">
        <f t="shared" si="637"/>
        <v>#DIV/0!</v>
      </c>
      <c r="FZ113" s="703" t="e">
        <f t="shared" si="638"/>
        <v>#DIV/0!</v>
      </c>
      <c r="GA113" s="703" t="e">
        <f t="shared" si="639"/>
        <v>#DIV/0!</v>
      </c>
      <c r="GB113" s="703" t="e">
        <f t="shared" si="640"/>
        <v>#DIV/0!</v>
      </c>
      <c r="GC113" s="703" t="e">
        <f t="shared" si="641"/>
        <v>#DIV/0!</v>
      </c>
      <c r="GD113" s="703" t="e">
        <f t="shared" si="642"/>
        <v>#DIV/0!</v>
      </c>
      <c r="GE113" s="703" t="e">
        <f t="shared" si="643"/>
        <v>#DIV/0!</v>
      </c>
      <c r="GF113" s="703" t="e">
        <f t="shared" si="644"/>
        <v>#DIV/0!</v>
      </c>
      <c r="GG113" s="703" t="e">
        <f t="shared" si="645"/>
        <v>#DIV/0!</v>
      </c>
      <c r="GH113" s="695"/>
      <c r="GI113" s="724"/>
    </row>
    <row r="114" spans="2:191" ht="15.75" x14ac:dyDescent="0.25">
      <c r="B114" s="398"/>
      <c r="C114" s="481"/>
      <c r="D114" s="481"/>
      <c r="E114" s="481"/>
      <c r="F114" s="481"/>
      <c r="G114" s="481"/>
      <c r="H114" s="481"/>
      <c r="I114" s="481"/>
      <c r="J114" s="506"/>
      <c r="K114" s="507"/>
      <c r="L114" s="507"/>
      <c r="M114" s="507"/>
      <c r="N114" s="507"/>
      <c r="O114" s="507"/>
      <c r="P114" s="507"/>
      <c r="Q114" s="395"/>
      <c r="W114" s="398"/>
      <c r="X114" s="401">
        <v>11</v>
      </c>
      <c r="Y114" s="475"/>
      <c r="Z114" s="475"/>
      <c r="AA114" s="475"/>
      <c r="AB114" s="475"/>
      <c r="AC114" s="475"/>
      <c r="AD114" s="475"/>
      <c r="AE114" s="475"/>
      <c r="AF114" s="475"/>
      <c r="AG114" s="475"/>
      <c r="AH114" s="475"/>
      <c r="AI114" s="475"/>
      <c r="AJ114" s="475"/>
      <c r="AK114" s="475"/>
      <c r="AL114" s="475"/>
      <c r="AM114" s="475"/>
      <c r="AN114" s="475"/>
      <c r="AO114" s="475"/>
      <c r="AP114" s="475"/>
      <c r="AQ114" s="475"/>
      <c r="AR114" s="475"/>
      <c r="AS114" s="475"/>
      <c r="AT114" s="475"/>
      <c r="AU114" s="475"/>
      <c r="AV114" s="475"/>
      <c r="AW114" s="475"/>
      <c r="AX114" s="475"/>
      <c r="AY114" s="475"/>
      <c r="AZ114" s="475"/>
      <c r="BA114" s="475"/>
      <c r="BB114" s="475"/>
      <c r="BC114" s="467"/>
      <c r="BD114" s="857">
        <f t="shared" si="609"/>
        <v>0</v>
      </c>
      <c r="BE114" s="858">
        <f t="shared" si="575"/>
        <v>0</v>
      </c>
      <c r="BF114" s="436">
        <f t="shared" si="646"/>
        <v>0</v>
      </c>
      <c r="BG114" s="436">
        <f t="shared" si="647"/>
        <v>0</v>
      </c>
      <c r="BH114" s="439">
        <f t="shared" si="648"/>
        <v>0</v>
      </c>
      <c r="BI114" s="449">
        <f t="shared" si="649"/>
        <v>0</v>
      </c>
      <c r="BJ114" s="465"/>
      <c r="BK114" s="465"/>
      <c r="BL114" s="465"/>
      <c r="BM114" s="398"/>
      <c r="BN114" s="401">
        <v>11</v>
      </c>
      <c r="BO114" s="475"/>
      <c r="BP114" s="475"/>
      <c r="BQ114" s="475"/>
      <c r="BR114" s="475"/>
      <c r="BS114" s="475"/>
      <c r="BT114" s="475"/>
      <c r="BU114" s="475"/>
      <c r="BV114" s="475"/>
      <c r="BW114" s="475"/>
      <c r="BX114" s="475"/>
      <c r="BY114" s="475"/>
      <c r="BZ114" s="475"/>
      <c r="CA114" s="475"/>
      <c r="CB114" s="475"/>
      <c r="CC114" s="475"/>
      <c r="CD114" s="475"/>
      <c r="CE114" s="475"/>
      <c r="CF114" s="475"/>
      <c r="CG114" s="475"/>
      <c r="CH114" s="475"/>
      <c r="CI114" s="475"/>
      <c r="CJ114" s="475"/>
      <c r="CK114" s="475"/>
      <c r="CL114" s="475"/>
      <c r="CM114" s="475"/>
      <c r="CN114" s="475"/>
      <c r="CO114" s="475"/>
      <c r="CP114" s="475"/>
      <c r="CQ114" s="475"/>
      <c r="CR114" s="475"/>
      <c r="CS114" s="467"/>
      <c r="CT114" s="857">
        <f t="shared" si="611"/>
        <v>0</v>
      </c>
      <c r="CU114" s="858">
        <f t="shared" si="612"/>
        <v>0</v>
      </c>
      <c r="CV114" s="436">
        <f t="shared" si="650"/>
        <v>0</v>
      </c>
      <c r="CW114" s="436">
        <f t="shared" si="651"/>
        <v>0</v>
      </c>
      <c r="CX114" s="439">
        <f t="shared" si="613"/>
        <v>0</v>
      </c>
      <c r="CY114" s="449">
        <f t="shared" si="614"/>
        <v>0</v>
      </c>
      <c r="CZ114" s="465"/>
      <c r="DA114" s="465"/>
      <c r="DB114" s="465"/>
      <c r="DC114" s="465"/>
      <c r="DD114" s="465"/>
      <c r="DE114" s="465"/>
      <c r="DF114" s="465"/>
      <c r="DS114" s="698"/>
      <c r="DT114" s="702">
        <v>11</v>
      </c>
      <c r="DU114" s="703">
        <f t="shared" si="615"/>
        <v>0</v>
      </c>
      <c r="DV114" s="703">
        <f t="shared" si="579"/>
        <v>0</v>
      </c>
      <c r="DW114" s="703">
        <f t="shared" si="580"/>
        <v>0</v>
      </c>
      <c r="DX114" s="703">
        <f t="shared" si="581"/>
        <v>0</v>
      </c>
      <c r="DY114" s="703">
        <f t="shared" si="582"/>
        <v>0</v>
      </c>
      <c r="DZ114" s="703">
        <f t="shared" si="583"/>
        <v>0</v>
      </c>
      <c r="EA114" s="703">
        <f t="shared" si="584"/>
        <v>0</v>
      </c>
      <c r="EB114" s="703">
        <f t="shared" si="585"/>
        <v>0</v>
      </c>
      <c r="EC114" s="703">
        <f t="shared" si="586"/>
        <v>0</v>
      </c>
      <c r="ED114" s="703">
        <f t="shared" si="587"/>
        <v>0</v>
      </c>
      <c r="EE114" s="703">
        <f t="shared" si="588"/>
        <v>0</v>
      </c>
      <c r="EF114" s="703">
        <f t="shared" si="589"/>
        <v>0</v>
      </c>
      <c r="EG114" s="703">
        <f t="shared" si="590"/>
        <v>0</v>
      </c>
      <c r="EH114" s="703">
        <f t="shared" si="591"/>
        <v>0</v>
      </c>
      <c r="EI114" s="703">
        <f t="shared" si="592"/>
        <v>0</v>
      </c>
      <c r="EJ114" s="703">
        <f t="shared" si="593"/>
        <v>0</v>
      </c>
      <c r="EK114" s="703">
        <f t="shared" si="594"/>
        <v>0</v>
      </c>
      <c r="EL114" s="703">
        <f t="shared" si="595"/>
        <v>0</v>
      </c>
      <c r="EM114" s="703">
        <f t="shared" si="596"/>
        <v>0</v>
      </c>
      <c r="EN114" s="703">
        <f t="shared" si="597"/>
        <v>0</v>
      </c>
      <c r="EO114" s="703">
        <f t="shared" si="598"/>
        <v>0</v>
      </c>
      <c r="EP114" s="703">
        <f t="shared" si="599"/>
        <v>0</v>
      </c>
      <c r="EQ114" s="703">
        <f t="shared" si="600"/>
        <v>0</v>
      </c>
      <c r="ER114" s="703">
        <f t="shared" si="601"/>
        <v>0</v>
      </c>
      <c r="ES114" s="703">
        <f t="shared" si="602"/>
        <v>0</v>
      </c>
      <c r="ET114" s="703">
        <f t="shared" si="603"/>
        <v>0</v>
      </c>
      <c r="EU114" s="703">
        <f t="shared" si="604"/>
        <v>0</v>
      </c>
      <c r="EV114" s="703">
        <f t="shared" si="605"/>
        <v>0</v>
      </c>
      <c r="EW114" s="703">
        <f t="shared" si="606"/>
        <v>0</v>
      </c>
      <c r="EX114" s="703">
        <f t="shared" si="607"/>
        <v>0</v>
      </c>
      <c r="EY114" s="695"/>
      <c r="EZ114" s="724"/>
      <c r="FB114" s="698"/>
      <c r="FC114" s="702">
        <v>11</v>
      </c>
      <c r="FD114" s="703" t="e">
        <f t="shared" si="616"/>
        <v>#DIV/0!</v>
      </c>
      <c r="FE114" s="703" t="e">
        <f t="shared" si="617"/>
        <v>#DIV/0!</v>
      </c>
      <c r="FF114" s="703" t="e">
        <f t="shared" si="618"/>
        <v>#DIV/0!</v>
      </c>
      <c r="FG114" s="703" t="e">
        <f t="shared" si="619"/>
        <v>#DIV/0!</v>
      </c>
      <c r="FH114" s="703" t="e">
        <f t="shared" si="620"/>
        <v>#DIV/0!</v>
      </c>
      <c r="FI114" s="703" t="e">
        <f t="shared" si="621"/>
        <v>#DIV/0!</v>
      </c>
      <c r="FJ114" s="703" t="e">
        <f t="shared" si="622"/>
        <v>#DIV/0!</v>
      </c>
      <c r="FK114" s="703" t="e">
        <f t="shared" si="623"/>
        <v>#DIV/0!</v>
      </c>
      <c r="FL114" s="703" t="e">
        <f t="shared" si="624"/>
        <v>#DIV/0!</v>
      </c>
      <c r="FM114" s="703" t="e">
        <f t="shared" si="625"/>
        <v>#DIV/0!</v>
      </c>
      <c r="FN114" s="703" t="e">
        <f t="shared" si="626"/>
        <v>#DIV/0!</v>
      </c>
      <c r="FO114" s="703" t="e">
        <f t="shared" si="627"/>
        <v>#DIV/0!</v>
      </c>
      <c r="FP114" s="703" t="e">
        <f t="shared" si="628"/>
        <v>#DIV/0!</v>
      </c>
      <c r="FQ114" s="703" t="e">
        <f t="shared" si="629"/>
        <v>#DIV/0!</v>
      </c>
      <c r="FR114" s="703" t="e">
        <f t="shared" si="630"/>
        <v>#DIV/0!</v>
      </c>
      <c r="FS114" s="703" t="e">
        <f t="shared" si="631"/>
        <v>#DIV/0!</v>
      </c>
      <c r="FT114" s="703" t="e">
        <f t="shared" si="632"/>
        <v>#DIV/0!</v>
      </c>
      <c r="FU114" s="703" t="e">
        <f t="shared" si="633"/>
        <v>#DIV/0!</v>
      </c>
      <c r="FV114" s="703" t="e">
        <f t="shared" si="634"/>
        <v>#DIV/0!</v>
      </c>
      <c r="FW114" s="703" t="e">
        <f t="shared" si="635"/>
        <v>#DIV/0!</v>
      </c>
      <c r="FX114" s="703" t="e">
        <f t="shared" si="636"/>
        <v>#DIV/0!</v>
      </c>
      <c r="FY114" s="703" t="e">
        <f t="shared" si="637"/>
        <v>#DIV/0!</v>
      </c>
      <c r="FZ114" s="703" t="e">
        <f t="shared" si="638"/>
        <v>#DIV/0!</v>
      </c>
      <c r="GA114" s="703" t="e">
        <f t="shared" si="639"/>
        <v>#DIV/0!</v>
      </c>
      <c r="GB114" s="703" t="e">
        <f t="shared" si="640"/>
        <v>#DIV/0!</v>
      </c>
      <c r="GC114" s="703" t="e">
        <f t="shared" si="641"/>
        <v>#DIV/0!</v>
      </c>
      <c r="GD114" s="703" t="e">
        <f t="shared" si="642"/>
        <v>#DIV/0!</v>
      </c>
      <c r="GE114" s="703" t="e">
        <f t="shared" si="643"/>
        <v>#DIV/0!</v>
      </c>
      <c r="GF114" s="703" t="e">
        <f t="shared" si="644"/>
        <v>#DIV/0!</v>
      </c>
      <c r="GG114" s="703" t="e">
        <f t="shared" si="645"/>
        <v>#DIV/0!</v>
      </c>
      <c r="GH114" s="695"/>
      <c r="GI114" s="724"/>
    </row>
    <row r="115" spans="2:191" ht="15.75" x14ac:dyDescent="0.25">
      <c r="B115" s="398"/>
      <c r="C115" s="481"/>
      <c r="D115" s="481"/>
      <c r="E115" s="481"/>
      <c r="F115" s="481"/>
      <c r="G115" s="481"/>
      <c r="H115" s="481"/>
      <c r="I115" s="481"/>
      <c r="J115" s="506"/>
      <c r="K115" s="507"/>
      <c r="L115" s="507"/>
      <c r="M115" s="507"/>
      <c r="N115" s="507"/>
      <c r="O115" s="507"/>
      <c r="P115" s="507"/>
      <c r="Q115" s="395"/>
      <c r="W115" s="398"/>
      <c r="X115" s="401">
        <v>12</v>
      </c>
      <c r="Y115" s="475"/>
      <c r="Z115" s="475"/>
      <c r="AA115" s="475"/>
      <c r="AB115" s="475"/>
      <c r="AC115" s="475"/>
      <c r="AD115" s="475"/>
      <c r="AE115" s="475"/>
      <c r="AF115" s="475"/>
      <c r="AG115" s="475"/>
      <c r="AH115" s="475"/>
      <c r="AI115" s="475"/>
      <c r="AJ115" s="475"/>
      <c r="AK115" s="475"/>
      <c r="AL115" s="475"/>
      <c r="AM115" s="475"/>
      <c r="AN115" s="475"/>
      <c r="AO115" s="475"/>
      <c r="AP115" s="475"/>
      <c r="AQ115" s="475"/>
      <c r="AR115" s="475"/>
      <c r="AS115" s="475"/>
      <c r="AT115" s="475"/>
      <c r="AU115" s="475"/>
      <c r="AV115" s="475"/>
      <c r="AW115" s="475"/>
      <c r="AX115" s="475"/>
      <c r="AY115" s="475"/>
      <c r="AZ115" s="475"/>
      <c r="BA115" s="475"/>
      <c r="BB115" s="475"/>
      <c r="BC115" s="467"/>
      <c r="BD115" s="857">
        <f t="shared" si="609"/>
        <v>0</v>
      </c>
      <c r="BE115" s="858">
        <f t="shared" si="575"/>
        <v>0</v>
      </c>
      <c r="BF115" s="436">
        <f t="shared" si="646"/>
        <v>0</v>
      </c>
      <c r="BG115" s="436">
        <f t="shared" si="647"/>
        <v>0</v>
      </c>
      <c r="BH115" s="439">
        <f t="shared" si="648"/>
        <v>0</v>
      </c>
      <c r="BI115" s="449">
        <f t="shared" si="649"/>
        <v>0</v>
      </c>
      <c r="BJ115" s="465"/>
      <c r="BK115" s="465"/>
      <c r="BL115" s="465"/>
      <c r="BM115" s="398"/>
      <c r="BN115" s="401">
        <v>12</v>
      </c>
      <c r="BO115" s="475"/>
      <c r="BP115" s="475"/>
      <c r="BQ115" s="475"/>
      <c r="BR115" s="475"/>
      <c r="BS115" s="475"/>
      <c r="BT115" s="475"/>
      <c r="BU115" s="475"/>
      <c r="BV115" s="475"/>
      <c r="BW115" s="475"/>
      <c r="BX115" s="475"/>
      <c r="BY115" s="475"/>
      <c r="BZ115" s="475"/>
      <c r="CA115" s="475"/>
      <c r="CB115" s="475"/>
      <c r="CC115" s="475"/>
      <c r="CD115" s="475"/>
      <c r="CE115" s="475"/>
      <c r="CF115" s="475"/>
      <c r="CG115" s="475"/>
      <c r="CH115" s="475"/>
      <c r="CI115" s="475"/>
      <c r="CJ115" s="475"/>
      <c r="CK115" s="475"/>
      <c r="CL115" s="475"/>
      <c r="CM115" s="475"/>
      <c r="CN115" s="475"/>
      <c r="CO115" s="475"/>
      <c r="CP115" s="475"/>
      <c r="CQ115" s="475"/>
      <c r="CR115" s="475"/>
      <c r="CS115" s="467"/>
      <c r="CT115" s="857">
        <f t="shared" si="611"/>
        <v>0</v>
      </c>
      <c r="CU115" s="858">
        <f t="shared" si="612"/>
        <v>0</v>
      </c>
      <c r="CV115" s="436">
        <f t="shared" si="650"/>
        <v>0</v>
      </c>
      <c r="CW115" s="436">
        <f t="shared" si="651"/>
        <v>0</v>
      </c>
      <c r="CX115" s="439">
        <f t="shared" si="613"/>
        <v>0</v>
      </c>
      <c r="CY115" s="449">
        <f t="shared" si="614"/>
        <v>0</v>
      </c>
      <c r="CZ115" s="465"/>
      <c r="DA115" s="465"/>
      <c r="DB115" s="465"/>
      <c r="DC115" s="465"/>
      <c r="DD115" s="465"/>
      <c r="DE115" s="465"/>
      <c r="DF115" s="465"/>
      <c r="DS115" s="698"/>
      <c r="DT115" s="702">
        <v>12</v>
      </c>
      <c r="DU115" s="703">
        <f t="shared" si="615"/>
        <v>0</v>
      </c>
      <c r="DV115" s="703">
        <f t="shared" si="579"/>
        <v>0</v>
      </c>
      <c r="DW115" s="703">
        <f t="shared" si="580"/>
        <v>0</v>
      </c>
      <c r="DX115" s="703">
        <f t="shared" si="581"/>
        <v>0</v>
      </c>
      <c r="DY115" s="703">
        <f t="shared" si="582"/>
        <v>0</v>
      </c>
      <c r="DZ115" s="703">
        <f t="shared" si="583"/>
        <v>0</v>
      </c>
      <c r="EA115" s="703">
        <f t="shared" si="584"/>
        <v>0</v>
      </c>
      <c r="EB115" s="703">
        <f t="shared" si="585"/>
        <v>0</v>
      </c>
      <c r="EC115" s="703">
        <f t="shared" si="586"/>
        <v>0</v>
      </c>
      <c r="ED115" s="703">
        <f t="shared" si="587"/>
        <v>0</v>
      </c>
      <c r="EE115" s="703">
        <f t="shared" si="588"/>
        <v>0</v>
      </c>
      <c r="EF115" s="703">
        <f t="shared" si="589"/>
        <v>0</v>
      </c>
      <c r="EG115" s="703">
        <f t="shared" si="590"/>
        <v>0</v>
      </c>
      <c r="EH115" s="703">
        <f t="shared" si="591"/>
        <v>0</v>
      </c>
      <c r="EI115" s="703">
        <f t="shared" si="592"/>
        <v>0</v>
      </c>
      <c r="EJ115" s="703">
        <f t="shared" si="593"/>
        <v>0</v>
      </c>
      <c r="EK115" s="703">
        <f t="shared" si="594"/>
        <v>0</v>
      </c>
      <c r="EL115" s="703">
        <f t="shared" si="595"/>
        <v>0</v>
      </c>
      <c r="EM115" s="703">
        <f t="shared" si="596"/>
        <v>0</v>
      </c>
      <c r="EN115" s="703">
        <f t="shared" si="597"/>
        <v>0</v>
      </c>
      <c r="EO115" s="703">
        <f t="shared" si="598"/>
        <v>0</v>
      </c>
      <c r="EP115" s="703">
        <f t="shared" si="599"/>
        <v>0</v>
      </c>
      <c r="EQ115" s="703">
        <f t="shared" si="600"/>
        <v>0</v>
      </c>
      <c r="ER115" s="703">
        <f t="shared" si="601"/>
        <v>0</v>
      </c>
      <c r="ES115" s="703">
        <f t="shared" si="602"/>
        <v>0</v>
      </c>
      <c r="ET115" s="703">
        <f t="shared" si="603"/>
        <v>0</v>
      </c>
      <c r="EU115" s="703">
        <f t="shared" si="604"/>
        <v>0</v>
      </c>
      <c r="EV115" s="703">
        <f t="shared" si="605"/>
        <v>0</v>
      </c>
      <c r="EW115" s="703">
        <f t="shared" si="606"/>
        <v>0</v>
      </c>
      <c r="EX115" s="703">
        <f t="shared" si="607"/>
        <v>0</v>
      </c>
      <c r="EY115" s="695"/>
      <c r="EZ115" s="724"/>
      <c r="FB115" s="698"/>
      <c r="FC115" s="702">
        <v>12</v>
      </c>
      <c r="FD115" s="703" t="e">
        <f t="shared" si="616"/>
        <v>#DIV/0!</v>
      </c>
      <c r="FE115" s="703" t="e">
        <f t="shared" si="617"/>
        <v>#DIV/0!</v>
      </c>
      <c r="FF115" s="703" t="e">
        <f t="shared" si="618"/>
        <v>#DIV/0!</v>
      </c>
      <c r="FG115" s="703" t="e">
        <f t="shared" si="619"/>
        <v>#DIV/0!</v>
      </c>
      <c r="FH115" s="703" t="e">
        <f t="shared" si="620"/>
        <v>#DIV/0!</v>
      </c>
      <c r="FI115" s="703" t="e">
        <f t="shared" si="621"/>
        <v>#DIV/0!</v>
      </c>
      <c r="FJ115" s="703" t="e">
        <f t="shared" si="622"/>
        <v>#DIV/0!</v>
      </c>
      <c r="FK115" s="703" t="e">
        <f t="shared" si="623"/>
        <v>#DIV/0!</v>
      </c>
      <c r="FL115" s="703" t="e">
        <f t="shared" si="624"/>
        <v>#DIV/0!</v>
      </c>
      <c r="FM115" s="703" t="e">
        <f t="shared" si="625"/>
        <v>#DIV/0!</v>
      </c>
      <c r="FN115" s="703" t="e">
        <f t="shared" si="626"/>
        <v>#DIV/0!</v>
      </c>
      <c r="FO115" s="703" t="e">
        <f t="shared" si="627"/>
        <v>#DIV/0!</v>
      </c>
      <c r="FP115" s="703" t="e">
        <f t="shared" si="628"/>
        <v>#DIV/0!</v>
      </c>
      <c r="FQ115" s="703" t="e">
        <f t="shared" si="629"/>
        <v>#DIV/0!</v>
      </c>
      <c r="FR115" s="703" t="e">
        <f t="shared" si="630"/>
        <v>#DIV/0!</v>
      </c>
      <c r="FS115" s="703" t="e">
        <f t="shared" si="631"/>
        <v>#DIV/0!</v>
      </c>
      <c r="FT115" s="703" t="e">
        <f t="shared" si="632"/>
        <v>#DIV/0!</v>
      </c>
      <c r="FU115" s="703" t="e">
        <f t="shared" si="633"/>
        <v>#DIV/0!</v>
      </c>
      <c r="FV115" s="703" t="e">
        <f t="shared" si="634"/>
        <v>#DIV/0!</v>
      </c>
      <c r="FW115" s="703" t="e">
        <f t="shared" si="635"/>
        <v>#DIV/0!</v>
      </c>
      <c r="FX115" s="703" t="e">
        <f t="shared" si="636"/>
        <v>#DIV/0!</v>
      </c>
      <c r="FY115" s="703" t="e">
        <f t="shared" si="637"/>
        <v>#DIV/0!</v>
      </c>
      <c r="FZ115" s="703" t="e">
        <f t="shared" si="638"/>
        <v>#DIV/0!</v>
      </c>
      <c r="GA115" s="703" t="e">
        <f t="shared" si="639"/>
        <v>#DIV/0!</v>
      </c>
      <c r="GB115" s="703" t="e">
        <f t="shared" si="640"/>
        <v>#DIV/0!</v>
      </c>
      <c r="GC115" s="703" t="e">
        <f t="shared" si="641"/>
        <v>#DIV/0!</v>
      </c>
      <c r="GD115" s="703" t="e">
        <f t="shared" si="642"/>
        <v>#DIV/0!</v>
      </c>
      <c r="GE115" s="703" t="e">
        <f t="shared" si="643"/>
        <v>#DIV/0!</v>
      </c>
      <c r="GF115" s="703" t="e">
        <f t="shared" si="644"/>
        <v>#DIV/0!</v>
      </c>
      <c r="GG115" s="703" t="e">
        <f t="shared" si="645"/>
        <v>#DIV/0!</v>
      </c>
      <c r="GH115" s="695"/>
      <c r="GI115" s="724"/>
    </row>
    <row r="116" spans="2:191" ht="15.75" x14ac:dyDescent="0.25">
      <c r="B116" s="398"/>
      <c r="C116" s="481"/>
      <c r="D116" s="481"/>
      <c r="E116" s="481"/>
      <c r="F116" s="481"/>
      <c r="G116" s="481"/>
      <c r="H116" s="481"/>
      <c r="I116" s="481"/>
      <c r="J116" s="506"/>
      <c r="K116" s="507"/>
      <c r="L116" s="507"/>
      <c r="M116" s="507"/>
      <c r="N116" s="507"/>
      <c r="O116" s="507"/>
      <c r="P116" s="507"/>
      <c r="Q116" s="395"/>
      <c r="W116" s="398"/>
      <c r="X116" s="401">
        <v>13</v>
      </c>
      <c r="Y116" s="475"/>
      <c r="Z116" s="475"/>
      <c r="AA116" s="475"/>
      <c r="AB116" s="475"/>
      <c r="AC116" s="475"/>
      <c r="AD116" s="475"/>
      <c r="AE116" s="475"/>
      <c r="AF116" s="475"/>
      <c r="AG116" s="475"/>
      <c r="AH116" s="475"/>
      <c r="AI116" s="475"/>
      <c r="AJ116" s="475"/>
      <c r="AK116" s="475"/>
      <c r="AL116" s="475"/>
      <c r="AM116" s="475"/>
      <c r="AN116" s="475"/>
      <c r="AO116" s="475"/>
      <c r="AP116" s="475"/>
      <c r="AQ116" s="475"/>
      <c r="AR116" s="475"/>
      <c r="AS116" s="475"/>
      <c r="AT116" s="475"/>
      <c r="AU116" s="475"/>
      <c r="AV116" s="475"/>
      <c r="AW116" s="475"/>
      <c r="AX116" s="475"/>
      <c r="AY116" s="475"/>
      <c r="AZ116" s="475"/>
      <c r="BA116" s="475"/>
      <c r="BB116" s="475"/>
      <c r="BC116" s="467"/>
      <c r="BD116" s="857">
        <f t="shared" si="609"/>
        <v>0</v>
      </c>
      <c r="BE116" s="858">
        <f t="shared" si="575"/>
        <v>0</v>
      </c>
      <c r="BF116" s="436">
        <f t="shared" si="646"/>
        <v>0</v>
      </c>
      <c r="BG116" s="436">
        <f t="shared" si="647"/>
        <v>0</v>
      </c>
      <c r="BH116" s="439">
        <f t="shared" si="648"/>
        <v>0</v>
      </c>
      <c r="BI116" s="449">
        <f t="shared" si="649"/>
        <v>0</v>
      </c>
      <c r="BJ116" s="465"/>
      <c r="BK116" s="465"/>
      <c r="BL116" s="465"/>
      <c r="BM116" s="398"/>
      <c r="BN116" s="401">
        <v>13</v>
      </c>
      <c r="BO116" s="475"/>
      <c r="BP116" s="475"/>
      <c r="BQ116" s="475"/>
      <c r="BR116" s="475"/>
      <c r="BS116" s="475"/>
      <c r="BT116" s="475"/>
      <c r="BU116" s="475"/>
      <c r="BV116" s="475"/>
      <c r="BW116" s="475"/>
      <c r="BX116" s="475"/>
      <c r="BY116" s="475"/>
      <c r="BZ116" s="475"/>
      <c r="CA116" s="475"/>
      <c r="CB116" s="475"/>
      <c r="CC116" s="475"/>
      <c r="CD116" s="475"/>
      <c r="CE116" s="475"/>
      <c r="CF116" s="475"/>
      <c r="CG116" s="475"/>
      <c r="CH116" s="475"/>
      <c r="CI116" s="475"/>
      <c r="CJ116" s="475"/>
      <c r="CK116" s="475"/>
      <c r="CL116" s="475"/>
      <c r="CM116" s="475"/>
      <c r="CN116" s="475"/>
      <c r="CO116" s="475"/>
      <c r="CP116" s="475"/>
      <c r="CQ116" s="475"/>
      <c r="CR116" s="475"/>
      <c r="CS116" s="467"/>
      <c r="CT116" s="857">
        <f t="shared" si="611"/>
        <v>0</v>
      </c>
      <c r="CU116" s="858">
        <f t="shared" si="612"/>
        <v>0</v>
      </c>
      <c r="CV116" s="436">
        <f t="shared" si="650"/>
        <v>0</v>
      </c>
      <c r="CW116" s="436">
        <f t="shared" si="651"/>
        <v>0</v>
      </c>
      <c r="CX116" s="439">
        <f t="shared" si="613"/>
        <v>0</v>
      </c>
      <c r="CY116" s="449">
        <f t="shared" si="614"/>
        <v>0</v>
      </c>
      <c r="CZ116" s="465"/>
      <c r="DA116" s="465"/>
      <c r="DB116" s="465"/>
      <c r="DC116" s="465"/>
      <c r="DD116" s="465"/>
      <c r="DE116" s="465"/>
      <c r="DF116" s="465"/>
      <c r="DS116" s="698"/>
      <c r="DT116" s="702">
        <v>13</v>
      </c>
      <c r="DU116" s="703">
        <f t="shared" si="615"/>
        <v>0</v>
      </c>
      <c r="DV116" s="703">
        <f t="shared" si="579"/>
        <v>0</v>
      </c>
      <c r="DW116" s="703">
        <f t="shared" si="580"/>
        <v>0</v>
      </c>
      <c r="DX116" s="703">
        <f t="shared" si="581"/>
        <v>0</v>
      </c>
      <c r="DY116" s="703">
        <f t="shared" si="582"/>
        <v>0</v>
      </c>
      <c r="DZ116" s="703">
        <f t="shared" si="583"/>
        <v>0</v>
      </c>
      <c r="EA116" s="703">
        <f t="shared" si="584"/>
        <v>0</v>
      </c>
      <c r="EB116" s="703">
        <f t="shared" si="585"/>
        <v>0</v>
      </c>
      <c r="EC116" s="703">
        <f t="shared" si="586"/>
        <v>0</v>
      </c>
      <c r="ED116" s="703">
        <f t="shared" si="587"/>
        <v>0</v>
      </c>
      <c r="EE116" s="703">
        <f t="shared" si="588"/>
        <v>0</v>
      </c>
      <c r="EF116" s="703">
        <f t="shared" si="589"/>
        <v>0</v>
      </c>
      <c r="EG116" s="703">
        <f t="shared" si="590"/>
        <v>0</v>
      </c>
      <c r="EH116" s="703">
        <f t="shared" si="591"/>
        <v>0</v>
      </c>
      <c r="EI116" s="703">
        <f t="shared" si="592"/>
        <v>0</v>
      </c>
      <c r="EJ116" s="703">
        <f t="shared" si="593"/>
        <v>0</v>
      </c>
      <c r="EK116" s="703">
        <f t="shared" si="594"/>
        <v>0</v>
      </c>
      <c r="EL116" s="703">
        <f t="shared" si="595"/>
        <v>0</v>
      </c>
      <c r="EM116" s="703">
        <f t="shared" si="596"/>
        <v>0</v>
      </c>
      <c r="EN116" s="703">
        <f t="shared" si="597"/>
        <v>0</v>
      </c>
      <c r="EO116" s="703">
        <f t="shared" si="598"/>
        <v>0</v>
      </c>
      <c r="EP116" s="703">
        <f t="shared" si="599"/>
        <v>0</v>
      </c>
      <c r="EQ116" s="703">
        <f t="shared" si="600"/>
        <v>0</v>
      </c>
      <c r="ER116" s="703">
        <f t="shared" si="601"/>
        <v>0</v>
      </c>
      <c r="ES116" s="703">
        <f t="shared" si="602"/>
        <v>0</v>
      </c>
      <c r="ET116" s="703">
        <f t="shared" si="603"/>
        <v>0</v>
      </c>
      <c r="EU116" s="703">
        <f t="shared" si="604"/>
        <v>0</v>
      </c>
      <c r="EV116" s="703">
        <f t="shared" si="605"/>
        <v>0</v>
      </c>
      <c r="EW116" s="703">
        <f t="shared" si="606"/>
        <v>0</v>
      </c>
      <c r="EX116" s="703">
        <f t="shared" si="607"/>
        <v>0</v>
      </c>
      <c r="EY116" s="695"/>
      <c r="EZ116" s="724"/>
      <c r="FB116" s="698"/>
      <c r="FC116" s="702">
        <v>13</v>
      </c>
      <c r="FD116" s="703" t="e">
        <f t="shared" si="616"/>
        <v>#DIV/0!</v>
      </c>
      <c r="FE116" s="703" t="e">
        <f t="shared" si="617"/>
        <v>#DIV/0!</v>
      </c>
      <c r="FF116" s="703" t="e">
        <f t="shared" si="618"/>
        <v>#DIV/0!</v>
      </c>
      <c r="FG116" s="703" t="e">
        <f t="shared" si="619"/>
        <v>#DIV/0!</v>
      </c>
      <c r="FH116" s="703" t="e">
        <f t="shared" si="620"/>
        <v>#DIV/0!</v>
      </c>
      <c r="FI116" s="703" t="e">
        <f t="shared" si="621"/>
        <v>#DIV/0!</v>
      </c>
      <c r="FJ116" s="703" t="e">
        <f t="shared" si="622"/>
        <v>#DIV/0!</v>
      </c>
      <c r="FK116" s="703" t="e">
        <f t="shared" si="623"/>
        <v>#DIV/0!</v>
      </c>
      <c r="FL116" s="703" t="e">
        <f t="shared" si="624"/>
        <v>#DIV/0!</v>
      </c>
      <c r="FM116" s="703" t="e">
        <f t="shared" si="625"/>
        <v>#DIV/0!</v>
      </c>
      <c r="FN116" s="703" t="e">
        <f t="shared" si="626"/>
        <v>#DIV/0!</v>
      </c>
      <c r="FO116" s="703" t="e">
        <f t="shared" si="627"/>
        <v>#DIV/0!</v>
      </c>
      <c r="FP116" s="703" t="e">
        <f t="shared" si="628"/>
        <v>#DIV/0!</v>
      </c>
      <c r="FQ116" s="703" t="e">
        <f t="shared" si="629"/>
        <v>#DIV/0!</v>
      </c>
      <c r="FR116" s="703" t="e">
        <f t="shared" si="630"/>
        <v>#DIV/0!</v>
      </c>
      <c r="FS116" s="703" t="e">
        <f t="shared" si="631"/>
        <v>#DIV/0!</v>
      </c>
      <c r="FT116" s="703" t="e">
        <f t="shared" si="632"/>
        <v>#DIV/0!</v>
      </c>
      <c r="FU116" s="703" t="e">
        <f t="shared" si="633"/>
        <v>#DIV/0!</v>
      </c>
      <c r="FV116" s="703" t="e">
        <f t="shared" si="634"/>
        <v>#DIV/0!</v>
      </c>
      <c r="FW116" s="703" t="e">
        <f t="shared" si="635"/>
        <v>#DIV/0!</v>
      </c>
      <c r="FX116" s="703" t="e">
        <f t="shared" si="636"/>
        <v>#DIV/0!</v>
      </c>
      <c r="FY116" s="703" t="e">
        <f t="shared" si="637"/>
        <v>#DIV/0!</v>
      </c>
      <c r="FZ116" s="703" t="e">
        <f t="shared" si="638"/>
        <v>#DIV/0!</v>
      </c>
      <c r="GA116" s="703" t="e">
        <f t="shared" si="639"/>
        <v>#DIV/0!</v>
      </c>
      <c r="GB116" s="703" t="e">
        <f t="shared" si="640"/>
        <v>#DIV/0!</v>
      </c>
      <c r="GC116" s="703" t="e">
        <f t="shared" si="641"/>
        <v>#DIV/0!</v>
      </c>
      <c r="GD116" s="703" t="e">
        <f t="shared" si="642"/>
        <v>#DIV/0!</v>
      </c>
      <c r="GE116" s="703" t="e">
        <f t="shared" si="643"/>
        <v>#DIV/0!</v>
      </c>
      <c r="GF116" s="703" t="e">
        <f t="shared" si="644"/>
        <v>#DIV/0!</v>
      </c>
      <c r="GG116" s="703" t="e">
        <f t="shared" si="645"/>
        <v>#DIV/0!</v>
      </c>
      <c r="GH116" s="695"/>
      <c r="GI116" s="724"/>
    </row>
    <row r="117" spans="2:191" ht="15.75" x14ac:dyDescent="0.25">
      <c r="B117" s="398"/>
      <c r="C117" s="481"/>
      <c r="D117" s="481"/>
      <c r="E117" s="481"/>
      <c r="F117" s="481"/>
      <c r="G117" s="481"/>
      <c r="H117" s="481"/>
      <c r="I117" s="481"/>
      <c r="J117" s="506"/>
      <c r="K117" s="507"/>
      <c r="L117" s="507"/>
      <c r="M117" s="507"/>
      <c r="N117" s="507"/>
      <c r="O117" s="507"/>
      <c r="P117" s="507"/>
      <c r="Q117" s="395"/>
      <c r="W117" s="398"/>
      <c r="X117" s="401">
        <v>14</v>
      </c>
      <c r="Y117" s="475"/>
      <c r="Z117" s="475"/>
      <c r="AA117" s="475"/>
      <c r="AB117" s="475"/>
      <c r="AC117" s="475"/>
      <c r="AD117" s="475"/>
      <c r="AE117" s="475"/>
      <c r="AF117" s="475"/>
      <c r="AG117" s="475"/>
      <c r="AH117" s="475"/>
      <c r="AI117" s="475"/>
      <c r="AJ117" s="475"/>
      <c r="AK117" s="475"/>
      <c r="AL117" s="475"/>
      <c r="AM117" s="475"/>
      <c r="AN117" s="475"/>
      <c r="AO117" s="475"/>
      <c r="AP117" s="475"/>
      <c r="AQ117" s="475"/>
      <c r="AR117" s="475"/>
      <c r="AS117" s="475"/>
      <c r="AT117" s="475"/>
      <c r="AU117" s="475"/>
      <c r="AV117" s="475"/>
      <c r="AW117" s="475"/>
      <c r="AX117" s="475"/>
      <c r="AY117" s="475"/>
      <c r="AZ117" s="475"/>
      <c r="BA117" s="475"/>
      <c r="BB117" s="475"/>
      <c r="BC117" s="467"/>
      <c r="BD117" s="857">
        <f t="shared" si="609"/>
        <v>0</v>
      </c>
      <c r="BE117" s="858">
        <f t="shared" si="575"/>
        <v>0</v>
      </c>
      <c r="BF117" s="436">
        <f t="shared" si="646"/>
        <v>0</v>
      </c>
      <c r="BG117" s="436">
        <f t="shared" si="647"/>
        <v>0</v>
      </c>
      <c r="BH117" s="439">
        <f t="shared" si="648"/>
        <v>0</v>
      </c>
      <c r="BI117" s="449">
        <f t="shared" si="649"/>
        <v>0</v>
      </c>
      <c r="BJ117" s="465"/>
      <c r="BK117" s="465"/>
      <c r="BL117" s="465"/>
      <c r="BM117" s="398"/>
      <c r="BN117" s="401">
        <v>14</v>
      </c>
      <c r="BO117" s="475"/>
      <c r="BP117" s="475"/>
      <c r="BQ117" s="475"/>
      <c r="BR117" s="475"/>
      <c r="BS117" s="475"/>
      <c r="BT117" s="475"/>
      <c r="BU117" s="475"/>
      <c r="BV117" s="475"/>
      <c r="BW117" s="475"/>
      <c r="BX117" s="475"/>
      <c r="BY117" s="475"/>
      <c r="BZ117" s="475"/>
      <c r="CA117" s="475"/>
      <c r="CB117" s="475"/>
      <c r="CC117" s="475"/>
      <c r="CD117" s="475"/>
      <c r="CE117" s="475"/>
      <c r="CF117" s="475"/>
      <c r="CG117" s="475"/>
      <c r="CH117" s="475"/>
      <c r="CI117" s="475"/>
      <c r="CJ117" s="475"/>
      <c r="CK117" s="475"/>
      <c r="CL117" s="475"/>
      <c r="CM117" s="475"/>
      <c r="CN117" s="475"/>
      <c r="CO117" s="475"/>
      <c r="CP117" s="475"/>
      <c r="CQ117" s="475"/>
      <c r="CR117" s="475"/>
      <c r="CS117" s="467"/>
      <c r="CT117" s="857">
        <f t="shared" si="611"/>
        <v>0</v>
      </c>
      <c r="CU117" s="858">
        <f t="shared" si="612"/>
        <v>0</v>
      </c>
      <c r="CV117" s="436">
        <f t="shared" si="650"/>
        <v>0</v>
      </c>
      <c r="CW117" s="436">
        <f t="shared" si="651"/>
        <v>0</v>
      </c>
      <c r="CX117" s="439">
        <f t="shared" si="613"/>
        <v>0</v>
      </c>
      <c r="CY117" s="449">
        <f t="shared" si="614"/>
        <v>0</v>
      </c>
      <c r="CZ117" s="465"/>
      <c r="DA117" s="465"/>
      <c r="DB117" s="465"/>
      <c r="DC117" s="465"/>
      <c r="DD117" s="465"/>
      <c r="DE117" s="465"/>
      <c r="DF117" s="465"/>
      <c r="DS117" s="698"/>
      <c r="DT117" s="702">
        <v>14</v>
      </c>
      <c r="DU117" s="703">
        <f t="shared" si="615"/>
        <v>0</v>
      </c>
      <c r="DV117" s="703">
        <f t="shared" si="579"/>
        <v>0</v>
      </c>
      <c r="DW117" s="703">
        <f t="shared" si="580"/>
        <v>0</v>
      </c>
      <c r="DX117" s="703">
        <f t="shared" si="581"/>
        <v>0</v>
      </c>
      <c r="DY117" s="703">
        <f t="shared" si="582"/>
        <v>0</v>
      </c>
      <c r="DZ117" s="703">
        <f t="shared" si="583"/>
        <v>0</v>
      </c>
      <c r="EA117" s="703">
        <f t="shared" si="584"/>
        <v>0</v>
      </c>
      <c r="EB117" s="703">
        <f t="shared" si="585"/>
        <v>0</v>
      </c>
      <c r="EC117" s="703">
        <f t="shared" si="586"/>
        <v>0</v>
      </c>
      <c r="ED117" s="703">
        <f t="shared" si="587"/>
        <v>0</v>
      </c>
      <c r="EE117" s="703">
        <f t="shared" si="588"/>
        <v>0</v>
      </c>
      <c r="EF117" s="703">
        <f t="shared" si="589"/>
        <v>0</v>
      </c>
      <c r="EG117" s="703">
        <f t="shared" si="590"/>
        <v>0</v>
      </c>
      <c r="EH117" s="703">
        <f t="shared" si="591"/>
        <v>0</v>
      </c>
      <c r="EI117" s="703">
        <f t="shared" si="592"/>
        <v>0</v>
      </c>
      <c r="EJ117" s="703">
        <f t="shared" si="593"/>
        <v>0</v>
      </c>
      <c r="EK117" s="703">
        <f t="shared" si="594"/>
        <v>0</v>
      </c>
      <c r="EL117" s="703">
        <f t="shared" si="595"/>
        <v>0</v>
      </c>
      <c r="EM117" s="703">
        <f t="shared" si="596"/>
        <v>0</v>
      </c>
      <c r="EN117" s="703">
        <f t="shared" si="597"/>
        <v>0</v>
      </c>
      <c r="EO117" s="703">
        <f t="shared" si="598"/>
        <v>0</v>
      </c>
      <c r="EP117" s="703">
        <f t="shared" si="599"/>
        <v>0</v>
      </c>
      <c r="EQ117" s="703">
        <f t="shared" si="600"/>
        <v>0</v>
      </c>
      <c r="ER117" s="703">
        <f t="shared" si="601"/>
        <v>0</v>
      </c>
      <c r="ES117" s="703">
        <f t="shared" si="602"/>
        <v>0</v>
      </c>
      <c r="ET117" s="703">
        <f t="shared" si="603"/>
        <v>0</v>
      </c>
      <c r="EU117" s="703">
        <f t="shared" si="604"/>
        <v>0</v>
      </c>
      <c r="EV117" s="703">
        <f t="shared" si="605"/>
        <v>0</v>
      </c>
      <c r="EW117" s="703">
        <f t="shared" si="606"/>
        <v>0</v>
      </c>
      <c r="EX117" s="703">
        <f t="shared" si="607"/>
        <v>0</v>
      </c>
      <c r="EY117" s="695"/>
      <c r="EZ117" s="724"/>
      <c r="FB117" s="698"/>
      <c r="FC117" s="702">
        <v>14</v>
      </c>
      <c r="FD117" s="703" t="e">
        <f t="shared" si="616"/>
        <v>#DIV/0!</v>
      </c>
      <c r="FE117" s="703" t="e">
        <f t="shared" si="617"/>
        <v>#DIV/0!</v>
      </c>
      <c r="FF117" s="703" t="e">
        <f t="shared" si="618"/>
        <v>#DIV/0!</v>
      </c>
      <c r="FG117" s="703" t="e">
        <f t="shared" si="619"/>
        <v>#DIV/0!</v>
      </c>
      <c r="FH117" s="703" t="e">
        <f t="shared" si="620"/>
        <v>#DIV/0!</v>
      </c>
      <c r="FI117" s="703" t="e">
        <f t="shared" si="621"/>
        <v>#DIV/0!</v>
      </c>
      <c r="FJ117" s="703" t="e">
        <f t="shared" si="622"/>
        <v>#DIV/0!</v>
      </c>
      <c r="FK117" s="703" t="e">
        <f t="shared" si="623"/>
        <v>#DIV/0!</v>
      </c>
      <c r="FL117" s="703" t="e">
        <f t="shared" si="624"/>
        <v>#DIV/0!</v>
      </c>
      <c r="FM117" s="703" t="e">
        <f t="shared" si="625"/>
        <v>#DIV/0!</v>
      </c>
      <c r="FN117" s="703" t="e">
        <f t="shared" si="626"/>
        <v>#DIV/0!</v>
      </c>
      <c r="FO117" s="703" t="e">
        <f t="shared" si="627"/>
        <v>#DIV/0!</v>
      </c>
      <c r="FP117" s="703" t="e">
        <f t="shared" si="628"/>
        <v>#DIV/0!</v>
      </c>
      <c r="FQ117" s="703" t="e">
        <f t="shared" si="629"/>
        <v>#DIV/0!</v>
      </c>
      <c r="FR117" s="703" t="e">
        <f t="shared" si="630"/>
        <v>#DIV/0!</v>
      </c>
      <c r="FS117" s="703" t="e">
        <f t="shared" si="631"/>
        <v>#DIV/0!</v>
      </c>
      <c r="FT117" s="703" t="e">
        <f t="shared" si="632"/>
        <v>#DIV/0!</v>
      </c>
      <c r="FU117" s="703" t="e">
        <f t="shared" si="633"/>
        <v>#DIV/0!</v>
      </c>
      <c r="FV117" s="703" t="e">
        <f t="shared" si="634"/>
        <v>#DIV/0!</v>
      </c>
      <c r="FW117" s="703" t="e">
        <f t="shared" si="635"/>
        <v>#DIV/0!</v>
      </c>
      <c r="FX117" s="703" t="e">
        <f t="shared" si="636"/>
        <v>#DIV/0!</v>
      </c>
      <c r="FY117" s="703" t="e">
        <f t="shared" si="637"/>
        <v>#DIV/0!</v>
      </c>
      <c r="FZ117" s="703" t="e">
        <f t="shared" si="638"/>
        <v>#DIV/0!</v>
      </c>
      <c r="GA117" s="703" t="e">
        <f t="shared" si="639"/>
        <v>#DIV/0!</v>
      </c>
      <c r="GB117" s="703" t="e">
        <f t="shared" si="640"/>
        <v>#DIV/0!</v>
      </c>
      <c r="GC117" s="703" t="e">
        <f t="shared" si="641"/>
        <v>#DIV/0!</v>
      </c>
      <c r="GD117" s="703" t="e">
        <f t="shared" si="642"/>
        <v>#DIV/0!</v>
      </c>
      <c r="GE117" s="703" t="e">
        <f t="shared" si="643"/>
        <v>#DIV/0!</v>
      </c>
      <c r="GF117" s="703" t="e">
        <f t="shared" si="644"/>
        <v>#DIV/0!</v>
      </c>
      <c r="GG117" s="703" t="e">
        <f t="shared" si="645"/>
        <v>#DIV/0!</v>
      </c>
      <c r="GH117" s="695"/>
      <c r="GI117" s="724"/>
    </row>
    <row r="118" spans="2:191" ht="15.75" x14ac:dyDescent="0.25">
      <c r="B118" s="398"/>
      <c r="C118" s="481"/>
      <c r="D118" s="481"/>
      <c r="E118" s="481"/>
      <c r="F118" s="481"/>
      <c r="G118" s="481"/>
      <c r="H118" s="481"/>
      <c r="I118" s="481"/>
      <c r="J118" s="506"/>
      <c r="K118" s="507"/>
      <c r="L118" s="507"/>
      <c r="M118" s="507"/>
      <c r="N118" s="507"/>
      <c r="O118" s="507"/>
      <c r="P118" s="507"/>
      <c r="Q118" s="395"/>
      <c r="W118" s="398"/>
      <c r="X118" s="401">
        <v>15</v>
      </c>
      <c r="Y118" s="475"/>
      <c r="Z118" s="475"/>
      <c r="AA118" s="475"/>
      <c r="AB118" s="475"/>
      <c r="AC118" s="475"/>
      <c r="AD118" s="475"/>
      <c r="AE118" s="475"/>
      <c r="AF118" s="475"/>
      <c r="AG118" s="475"/>
      <c r="AH118" s="475"/>
      <c r="AI118" s="475"/>
      <c r="AJ118" s="475"/>
      <c r="AK118" s="475"/>
      <c r="AL118" s="475"/>
      <c r="AM118" s="475"/>
      <c r="AN118" s="475"/>
      <c r="AO118" s="475"/>
      <c r="AP118" s="475"/>
      <c r="AQ118" s="475"/>
      <c r="AR118" s="475"/>
      <c r="AS118" s="475"/>
      <c r="AT118" s="475"/>
      <c r="AU118" s="475"/>
      <c r="AV118" s="475"/>
      <c r="AW118" s="475"/>
      <c r="AX118" s="475"/>
      <c r="AY118" s="475"/>
      <c r="AZ118" s="475"/>
      <c r="BA118" s="475"/>
      <c r="BB118" s="475"/>
      <c r="BC118" s="467"/>
      <c r="BD118" s="857">
        <f t="shared" si="609"/>
        <v>0</v>
      </c>
      <c r="BE118" s="858">
        <f t="shared" si="575"/>
        <v>0</v>
      </c>
      <c r="BF118" s="436">
        <f t="shared" si="646"/>
        <v>0</v>
      </c>
      <c r="BG118" s="436">
        <f t="shared" si="647"/>
        <v>0</v>
      </c>
      <c r="BH118" s="439">
        <f t="shared" si="648"/>
        <v>0</v>
      </c>
      <c r="BI118" s="449">
        <f t="shared" si="649"/>
        <v>0</v>
      </c>
      <c r="BJ118" s="465"/>
      <c r="BK118" s="465"/>
      <c r="BL118" s="465"/>
      <c r="BM118" s="398"/>
      <c r="BN118" s="401">
        <v>15</v>
      </c>
      <c r="BO118" s="475"/>
      <c r="BP118" s="475"/>
      <c r="BQ118" s="475"/>
      <c r="BR118" s="475"/>
      <c r="BS118" s="475"/>
      <c r="BT118" s="475"/>
      <c r="BU118" s="475"/>
      <c r="BV118" s="475"/>
      <c r="BW118" s="475"/>
      <c r="BX118" s="475"/>
      <c r="BY118" s="475"/>
      <c r="BZ118" s="475"/>
      <c r="CA118" s="475"/>
      <c r="CB118" s="475"/>
      <c r="CC118" s="475"/>
      <c r="CD118" s="475"/>
      <c r="CE118" s="475"/>
      <c r="CF118" s="475"/>
      <c r="CG118" s="475"/>
      <c r="CH118" s="475"/>
      <c r="CI118" s="475"/>
      <c r="CJ118" s="475"/>
      <c r="CK118" s="475"/>
      <c r="CL118" s="475"/>
      <c r="CM118" s="475"/>
      <c r="CN118" s="475"/>
      <c r="CO118" s="475"/>
      <c r="CP118" s="475"/>
      <c r="CQ118" s="475"/>
      <c r="CR118" s="475"/>
      <c r="CS118" s="467"/>
      <c r="CT118" s="857">
        <f t="shared" si="611"/>
        <v>0</v>
      </c>
      <c r="CU118" s="858">
        <f t="shared" si="612"/>
        <v>0</v>
      </c>
      <c r="CV118" s="436">
        <f t="shared" si="650"/>
        <v>0</v>
      </c>
      <c r="CW118" s="436">
        <f t="shared" si="651"/>
        <v>0</v>
      </c>
      <c r="CX118" s="439">
        <f t="shared" si="613"/>
        <v>0</v>
      </c>
      <c r="CY118" s="449">
        <f t="shared" si="614"/>
        <v>0</v>
      </c>
      <c r="CZ118" s="465"/>
      <c r="DA118" s="465"/>
      <c r="DB118" s="465"/>
      <c r="DC118" s="465"/>
      <c r="DD118" s="465"/>
      <c r="DE118" s="465"/>
      <c r="DF118" s="465"/>
      <c r="DS118" s="698"/>
      <c r="DT118" s="702">
        <v>15</v>
      </c>
      <c r="DU118" s="703">
        <f t="shared" si="615"/>
        <v>0</v>
      </c>
      <c r="DV118" s="703">
        <f t="shared" si="579"/>
        <v>0</v>
      </c>
      <c r="DW118" s="703">
        <f t="shared" si="580"/>
        <v>0</v>
      </c>
      <c r="DX118" s="703">
        <f t="shared" si="581"/>
        <v>0</v>
      </c>
      <c r="DY118" s="703">
        <f t="shared" si="582"/>
        <v>0</v>
      </c>
      <c r="DZ118" s="703">
        <f t="shared" si="583"/>
        <v>0</v>
      </c>
      <c r="EA118" s="703">
        <f t="shared" si="584"/>
        <v>0</v>
      </c>
      <c r="EB118" s="703">
        <f t="shared" si="585"/>
        <v>0</v>
      </c>
      <c r="EC118" s="703">
        <f t="shared" si="586"/>
        <v>0</v>
      </c>
      <c r="ED118" s="703">
        <f t="shared" si="587"/>
        <v>0</v>
      </c>
      <c r="EE118" s="703">
        <f t="shared" si="588"/>
        <v>0</v>
      </c>
      <c r="EF118" s="703">
        <f t="shared" si="589"/>
        <v>0</v>
      </c>
      <c r="EG118" s="703">
        <f t="shared" si="590"/>
        <v>0</v>
      </c>
      <c r="EH118" s="703">
        <f t="shared" si="591"/>
        <v>0</v>
      </c>
      <c r="EI118" s="703">
        <f t="shared" si="592"/>
        <v>0</v>
      </c>
      <c r="EJ118" s="703">
        <f t="shared" si="593"/>
        <v>0</v>
      </c>
      <c r="EK118" s="703">
        <f t="shared" si="594"/>
        <v>0</v>
      </c>
      <c r="EL118" s="703">
        <f t="shared" si="595"/>
        <v>0</v>
      </c>
      <c r="EM118" s="703">
        <f t="shared" si="596"/>
        <v>0</v>
      </c>
      <c r="EN118" s="703">
        <f t="shared" si="597"/>
        <v>0</v>
      </c>
      <c r="EO118" s="703">
        <f t="shared" si="598"/>
        <v>0</v>
      </c>
      <c r="EP118" s="703">
        <f t="shared" si="599"/>
        <v>0</v>
      </c>
      <c r="EQ118" s="703">
        <f t="shared" si="600"/>
        <v>0</v>
      </c>
      <c r="ER118" s="703">
        <f t="shared" si="601"/>
        <v>0</v>
      </c>
      <c r="ES118" s="703">
        <f t="shared" si="602"/>
        <v>0</v>
      </c>
      <c r="ET118" s="703">
        <f t="shared" si="603"/>
        <v>0</v>
      </c>
      <c r="EU118" s="703">
        <f t="shared" si="604"/>
        <v>0</v>
      </c>
      <c r="EV118" s="703">
        <f t="shared" si="605"/>
        <v>0</v>
      </c>
      <c r="EW118" s="703">
        <f t="shared" si="606"/>
        <v>0</v>
      </c>
      <c r="EX118" s="703">
        <f t="shared" si="607"/>
        <v>0</v>
      </c>
      <c r="EY118" s="695"/>
      <c r="EZ118" s="724"/>
      <c r="FB118" s="698"/>
      <c r="FC118" s="702">
        <v>15</v>
      </c>
      <c r="FD118" s="703" t="e">
        <f t="shared" si="616"/>
        <v>#DIV/0!</v>
      </c>
      <c r="FE118" s="703" t="e">
        <f t="shared" si="617"/>
        <v>#DIV/0!</v>
      </c>
      <c r="FF118" s="703" t="e">
        <f t="shared" si="618"/>
        <v>#DIV/0!</v>
      </c>
      <c r="FG118" s="703" t="e">
        <f t="shared" si="619"/>
        <v>#DIV/0!</v>
      </c>
      <c r="FH118" s="703" t="e">
        <f t="shared" si="620"/>
        <v>#DIV/0!</v>
      </c>
      <c r="FI118" s="703" t="e">
        <f t="shared" si="621"/>
        <v>#DIV/0!</v>
      </c>
      <c r="FJ118" s="703" t="e">
        <f t="shared" si="622"/>
        <v>#DIV/0!</v>
      </c>
      <c r="FK118" s="703" t="e">
        <f t="shared" si="623"/>
        <v>#DIV/0!</v>
      </c>
      <c r="FL118" s="703" t="e">
        <f t="shared" si="624"/>
        <v>#DIV/0!</v>
      </c>
      <c r="FM118" s="703" t="e">
        <f t="shared" si="625"/>
        <v>#DIV/0!</v>
      </c>
      <c r="FN118" s="703" t="e">
        <f t="shared" si="626"/>
        <v>#DIV/0!</v>
      </c>
      <c r="FO118" s="703" t="e">
        <f t="shared" si="627"/>
        <v>#DIV/0!</v>
      </c>
      <c r="FP118" s="703" t="e">
        <f t="shared" si="628"/>
        <v>#DIV/0!</v>
      </c>
      <c r="FQ118" s="703" t="e">
        <f t="shared" si="629"/>
        <v>#DIV/0!</v>
      </c>
      <c r="FR118" s="703" t="e">
        <f t="shared" si="630"/>
        <v>#DIV/0!</v>
      </c>
      <c r="FS118" s="703" t="e">
        <f t="shared" si="631"/>
        <v>#DIV/0!</v>
      </c>
      <c r="FT118" s="703" t="e">
        <f t="shared" si="632"/>
        <v>#DIV/0!</v>
      </c>
      <c r="FU118" s="703" t="e">
        <f t="shared" si="633"/>
        <v>#DIV/0!</v>
      </c>
      <c r="FV118" s="703" t="e">
        <f t="shared" si="634"/>
        <v>#DIV/0!</v>
      </c>
      <c r="FW118" s="703" t="e">
        <f t="shared" si="635"/>
        <v>#DIV/0!</v>
      </c>
      <c r="FX118" s="703" t="e">
        <f t="shared" si="636"/>
        <v>#DIV/0!</v>
      </c>
      <c r="FY118" s="703" t="e">
        <f t="shared" si="637"/>
        <v>#DIV/0!</v>
      </c>
      <c r="FZ118" s="703" t="e">
        <f t="shared" si="638"/>
        <v>#DIV/0!</v>
      </c>
      <c r="GA118" s="703" t="e">
        <f t="shared" si="639"/>
        <v>#DIV/0!</v>
      </c>
      <c r="GB118" s="703" t="e">
        <f t="shared" si="640"/>
        <v>#DIV/0!</v>
      </c>
      <c r="GC118" s="703" t="e">
        <f t="shared" si="641"/>
        <v>#DIV/0!</v>
      </c>
      <c r="GD118" s="703" t="e">
        <f t="shared" si="642"/>
        <v>#DIV/0!</v>
      </c>
      <c r="GE118" s="703" t="e">
        <f t="shared" si="643"/>
        <v>#DIV/0!</v>
      </c>
      <c r="GF118" s="703" t="e">
        <f t="shared" si="644"/>
        <v>#DIV/0!</v>
      </c>
      <c r="GG118" s="703" t="e">
        <f t="shared" si="645"/>
        <v>#DIV/0!</v>
      </c>
      <c r="GH118" s="695"/>
      <c r="GI118" s="724"/>
    </row>
    <row r="119" spans="2:191" ht="15.75" x14ac:dyDescent="0.25">
      <c r="B119" s="398"/>
      <c r="C119" s="481"/>
      <c r="D119" s="481"/>
      <c r="E119" s="481"/>
      <c r="F119" s="481"/>
      <c r="G119" s="481"/>
      <c r="H119" s="481"/>
      <c r="I119" s="481"/>
      <c r="J119" s="506"/>
      <c r="K119" s="507"/>
      <c r="L119" s="507"/>
      <c r="M119" s="507"/>
      <c r="N119" s="507"/>
      <c r="O119" s="507"/>
      <c r="P119" s="507"/>
      <c r="Q119" s="395"/>
      <c r="W119" s="398"/>
      <c r="X119" s="401">
        <v>16</v>
      </c>
      <c r="Y119" s="475"/>
      <c r="Z119" s="475"/>
      <c r="AA119" s="475"/>
      <c r="AB119" s="475"/>
      <c r="AC119" s="475"/>
      <c r="AD119" s="475"/>
      <c r="AE119" s="475"/>
      <c r="AF119" s="475"/>
      <c r="AG119" s="475"/>
      <c r="AH119" s="475"/>
      <c r="AI119" s="475"/>
      <c r="AJ119" s="475"/>
      <c r="AK119" s="475"/>
      <c r="AL119" s="475"/>
      <c r="AM119" s="475"/>
      <c r="AN119" s="475"/>
      <c r="AO119" s="475"/>
      <c r="AP119" s="475"/>
      <c r="AQ119" s="475"/>
      <c r="AR119" s="475"/>
      <c r="AS119" s="475"/>
      <c r="AT119" s="475"/>
      <c r="AU119" s="475"/>
      <c r="AV119" s="475"/>
      <c r="AW119" s="475"/>
      <c r="AX119" s="475"/>
      <c r="AY119" s="475"/>
      <c r="AZ119" s="475"/>
      <c r="BA119" s="475"/>
      <c r="BB119" s="475"/>
      <c r="BC119" s="467"/>
      <c r="BD119" s="857">
        <f t="shared" si="609"/>
        <v>0</v>
      </c>
      <c r="BE119" s="858">
        <f t="shared" si="575"/>
        <v>0</v>
      </c>
      <c r="BF119" s="436">
        <f t="shared" si="646"/>
        <v>0</v>
      </c>
      <c r="BG119" s="436">
        <f t="shared" si="647"/>
        <v>0</v>
      </c>
      <c r="BH119" s="439">
        <f t="shared" si="648"/>
        <v>0</v>
      </c>
      <c r="BI119" s="449">
        <f t="shared" si="649"/>
        <v>0</v>
      </c>
      <c r="BJ119" s="465"/>
      <c r="BK119" s="465"/>
      <c r="BL119" s="465"/>
      <c r="BM119" s="398"/>
      <c r="BN119" s="401">
        <v>16</v>
      </c>
      <c r="BO119" s="475"/>
      <c r="BP119" s="475"/>
      <c r="BQ119" s="475"/>
      <c r="BR119" s="475"/>
      <c r="BS119" s="475"/>
      <c r="BT119" s="475"/>
      <c r="BU119" s="475"/>
      <c r="BV119" s="475"/>
      <c r="BW119" s="475"/>
      <c r="BX119" s="475"/>
      <c r="BY119" s="475"/>
      <c r="BZ119" s="475"/>
      <c r="CA119" s="475"/>
      <c r="CB119" s="475"/>
      <c r="CC119" s="475"/>
      <c r="CD119" s="475"/>
      <c r="CE119" s="475"/>
      <c r="CF119" s="475"/>
      <c r="CG119" s="475"/>
      <c r="CH119" s="475"/>
      <c r="CI119" s="475"/>
      <c r="CJ119" s="475"/>
      <c r="CK119" s="475"/>
      <c r="CL119" s="475"/>
      <c r="CM119" s="475"/>
      <c r="CN119" s="475"/>
      <c r="CO119" s="475"/>
      <c r="CP119" s="475"/>
      <c r="CQ119" s="475"/>
      <c r="CR119" s="475"/>
      <c r="CS119" s="467"/>
      <c r="CT119" s="857">
        <f t="shared" si="611"/>
        <v>0</v>
      </c>
      <c r="CU119" s="858">
        <f t="shared" si="612"/>
        <v>0</v>
      </c>
      <c r="CV119" s="436">
        <f t="shared" si="650"/>
        <v>0</v>
      </c>
      <c r="CW119" s="436">
        <f t="shared" si="651"/>
        <v>0</v>
      </c>
      <c r="CX119" s="439">
        <f t="shared" si="613"/>
        <v>0</v>
      </c>
      <c r="CY119" s="449">
        <f t="shared" si="614"/>
        <v>0</v>
      </c>
      <c r="CZ119" s="465"/>
      <c r="DA119" s="465"/>
      <c r="DB119" s="465"/>
      <c r="DC119" s="465"/>
      <c r="DD119" s="465"/>
      <c r="DE119" s="465"/>
      <c r="DF119" s="465"/>
      <c r="DS119" s="698"/>
      <c r="DT119" s="702">
        <v>16</v>
      </c>
      <c r="DU119" s="703">
        <f t="shared" si="615"/>
        <v>0</v>
      </c>
      <c r="DV119" s="703">
        <f t="shared" si="579"/>
        <v>0</v>
      </c>
      <c r="DW119" s="703">
        <f t="shared" si="580"/>
        <v>0</v>
      </c>
      <c r="DX119" s="703">
        <f t="shared" si="581"/>
        <v>0</v>
      </c>
      <c r="DY119" s="703">
        <f t="shared" si="582"/>
        <v>0</v>
      </c>
      <c r="DZ119" s="703">
        <f t="shared" si="583"/>
        <v>0</v>
      </c>
      <c r="EA119" s="703">
        <f t="shared" si="584"/>
        <v>0</v>
      </c>
      <c r="EB119" s="703">
        <f t="shared" si="585"/>
        <v>0</v>
      </c>
      <c r="EC119" s="703">
        <f t="shared" si="586"/>
        <v>0</v>
      </c>
      <c r="ED119" s="703">
        <f t="shared" si="587"/>
        <v>0</v>
      </c>
      <c r="EE119" s="703">
        <f t="shared" si="588"/>
        <v>0</v>
      </c>
      <c r="EF119" s="703">
        <f t="shared" si="589"/>
        <v>0</v>
      </c>
      <c r="EG119" s="703">
        <f t="shared" si="590"/>
        <v>0</v>
      </c>
      <c r="EH119" s="703">
        <f t="shared" si="591"/>
        <v>0</v>
      </c>
      <c r="EI119" s="703">
        <f t="shared" si="592"/>
        <v>0</v>
      </c>
      <c r="EJ119" s="703">
        <f t="shared" si="593"/>
        <v>0</v>
      </c>
      <c r="EK119" s="703">
        <f t="shared" si="594"/>
        <v>0</v>
      </c>
      <c r="EL119" s="703">
        <f t="shared" si="595"/>
        <v>0</v>
      </c>
      <c r="EM119" s="703">
        <f t="shared" si="596"/>
        <v>0</v>
      </c>
      <c r="EN119" s="703">
        <f t="shared" si="597"/>
        <v>0</v>
      </c>
      <c r="EO119" s="703">
        <f t="shared" si="598"/>
        <v>0</v>
      </c>
      <c r="EP119" s="703">
        <f t="shared" si="599"/>
        <v>0</v>
      </c>
      <c r="EQ119" s="703">
        <f t="shared" si="600"/>
        <v>0</v>
      </c>
      <c r="ER119" s="703">
        <f t="shared" si="601"/>
        <v>0</v>
      </c>
      <c r="ES119" s="703">
        <f t="shared" si="602"/>
        <v>0</v>
      </c>
      <c r="ET119" s="703">
        <f t="shared" si="603"/>
        <v>0</v>
      </c>
      <c r="EU119" s="703">
        <f t="shared" si="604"/>
        <v>0</v>
      </c>
      <c r="EV119" s="703">
        <f t="shared" si="605"/>
        <v>0</v>
      </c>
      <c r="EW119" s="703">
        <f t="shared" si="606"/>
        <v>0</v>
      </c>
      <c r="EX119" s="703">
        <f t="shared" si="607"/>
        <v>0</v>
      </c>
      <c r="EY119" s="695"/>
      <c r="EZ119" s="724"/>
      <c r="FB119" s="698"/>
      <c r="FC119" s="702">
        <v>16</v>
      </c>
      <c r="FD119" s="703" t="e">
        <f t="shared" si="616"/>
        <v>#DIV/0!</v>
      </c>
      <c r="FE119" s="703" t="e">
        <f t="shared" si="617"/>
        <v>#DIV/0!</v>
      </c>
      <c r="FF119" s="703" t="e">
        <f t="shared" si="618"/>
        <v>#DIV/0!</v>
      </c>
      <c r="FG119" s="703" t="e">
        <f t="shared" si="619"/>
        <v>#DIV/0!</v>
      </c>
      <c r="FH119" s="703" t="e">
        <f t="shared" si="620"/>
        <v>#DIV/0!</v>
      </c>
      <c r="FI119" s="703" t="e">
        <f t="shared" si="621"/>
        <v>#DIV/0!</v>
      </c>
      <c r="FJ119" s="703" t="e">
        <f t="shared" si="622"/>
        <v>#DIV/0!</v>
      </c>
      <c r="FK119" s="703" t="e">
        <f t="shared" si="623"/>
        <v>#DIV/0!</v>
      </c>
      <c r="FL119" s="703" t="e">
        <f t="shared" si="624"/>
        <v>#DIV/0!</v>
      </c>
      <c r="FM119" s="703" t="e">
        <f t="shared" si="625"/>
        <v>#DIV/0!</v>
      </c>
      <c r="FN119" s="703" t="e">
        <f t="shared" si="626"/>
        <v>#DIV/0!</v>
      </c>
      <c r="FO119" s="703" t="e">
        <f t="shared" si="627"/>
        <v>#DIV/0!</v>
      </c>
      <c r="FP119" s="703" t="e">
        <f t="shared" si="628"/>
        <v>#DIV/0!</v>
      </c>
      <c r="FQ119" s="703" t="e">
        <f t="shared" si="629"/>
        <v>#DIV/0!</v>
      </c>
      <c r="FR119" s="703" t="e">
        <f t="shared" si="630"/>
        <v>#DIV/0!</v>
      </c>
      <c r="FS119" s="703" t="e">
        <f t="shared" si="631"/>
        <v>#DIV/0!</v>
      </c>
      <c r="FT119" s="703" t="e">
        <f t="shared" si="632"/>
        <v>#DIV/0!</v>
      </c>
      <c r="FU119" s="703" t="e">
        <f t="shared" si="633"/>
        <v>#DIV/0!</v>
      </c>
      <c r="FV119" s="703" t="e">
        <f t="shared" si="634"/>
        <v>#DIV/0!</v>
      </c>
      <c r="FW119" s="703" t="e">
        <f t="shared" si="635"/>
        <v>#DIV/0!</v>
      </c>
      <c r="FX119" s="703" t="e">
        <f t="shared" si="636"/>
        <v>#DIV/0!</v>
      </c>
      <c r="FY119" s="703" t="e">
        <f t="shared" si="637"/>
        <v>#DIV/0!</v>
      </c>
      <c r="FZ119" s="703" t="e">
        <f t="shared" si="638"/>
        <v>#DIV/0!</v>
      </c>
      <c r="GA119" s="703" t="e">
        <f t="shared" si="639"/>
        <v>#DIV/0!</v>
      </c>
      <c r="GB119" s="703" t="e">
        <f t="shared" si="640"/>
        <v>#DIV/0!</v>
      </c>
      <c r="GC119" s="703" t="e">
        <f t="shared" si="641"/>
        <v>#DIV/0!</v>
      </c>
      <c r="GD119" s="703" t="e">
        <f t="shared" si="642"/>
        <v>#DIV/0!</v>
      </c>
      <c r="GE119" s="703" t="e">
        <f t="shared" si="643"/>
        <v>#DIV/0!</v>
      </c>
      <c r="GF119" s="703" t="e">
        <f t="shared" si="644"/>
        <v>#DIV/0!</v>
      </c>
      <c r="GG119" s="703" t="e">
        <f t="shared" si="645"/>
        <v>#DIV/0!</v>
      </c>
      <c r="GH119" s="695"/>
      <c r="GI119" s="724"/>
    </row>
    <row r="120" spans="2:191" ht="15.75" x14ac:dyDescent="0.25">
      <c r="B120" s="398"/>
      <c r="C120" s="481"/>
      <c r="D120" s="481"/>
      <c r="E120" s="481"/>
      <c r="F120" s="481"/>
      <c r="G120" s="481"/>
      <c r="H120" s="481"/>
      <c r="I120" s="481"/>
      <c r="J120" s="506"/>
      <c r="K120" s="507"/>
      <c r="L120" s="507"/>
      <c r="M120" s="507"/>
      <c r="N120" s="507"/>
      <c r="O120" s="507"/>
      <c r="P120" s="507"/>
      <c r="Q120" s="395"/>
      <c r="W120" s="398"/>
      <c r="X120" s="401">
        <v>17</v>
      </c>
      <c r="Y120" s="475"/>
      <c r="Z120" s="475"/>
      <c r="AA120" s="475"/>
      <c r="AB120" s="475"/>
      <c r="AC120" s="475"/>
      <c r="AD120" s="475"/>
      <c r="AE120" s="475"/>
      <c r="AF120" s="475"/>
      <c r="AG120" s="475"/>
      <c r="AH120" s="475"/>
      <c r="AI120" s="475"/>
      <c r="AJ120" s="475"/>
      <c r="AK120" s="475"/>
      <c r="AL120" s="475"/>
      <c r="AM120" s="475"/>
      <c r="AN120" s="475"/>
      <c r="AO120" s="475"/>
      <c r="AP120" s="475"/>
      <c r="AQ120" s="475"/>
      <c r="AR120" s="475"/>
      <c r="AS120" s="475"/>
      <c r="AT120" s="475"/>
      <c r="AU120" s="475"/>
      <c r="AV120" s="475"/>
      <c r="AW120" s="475"/>
      <c r="AX120" s="475"/>
      <c r="AY120" s="475"/>
      <c r="AZ120" s="475"/>
      <c r="BA120" s="475"/>
      <c r="BB120" s="475"/>
      <c r="BC120" s="467"/>
      <c r="BD120" s="857">
        <f t="shared" si="609"/>
        <v>0</v>
      </c>
      <c r="BE120" s="858">
        <f t="shared" si="575"/>
        <v>0</v>
      </c>
      <c r="BF120" s="436">
        <f t="shared" si="646"/>
        <v>0</v>
      </c>
      <c r="BG120" s="436">
        <f t="shared" si="647"/>
        <v>0</v>
      </c>
      <c r="BH120" s="439">
        <f t="shared" si="648"/>
        <v>0</v>
      </c>
      <c r="BI120" s="449">
        <f t="shared" si="649"/>
        <v>0</v>
      </c>
      <c r="BJ120" s="465"/>
      <c r="BK120" s="465"/>
      <c r="BL120" s="465"/>
      <c r="BM120" s="398"/>
      <c r="BN120" s="401">
        <v>17</v>
      </c>
      <c r="BO120" s="475"/>
      <c r="BP120" s="475"/>
      <c r="BQ120" s="475"/>
      <c r="BR120" s="475"/>
      <c r="BS120" s="475"/>
      <c r="BT120" s="475"/>
      <c r="BU120" s="475"/>
      <c r="BV120" s="475"/>
      <c r="BW120" s="475"/>
      <c r="BX120" s="475"/>
      <c r="BY120" s="475"/>
      <c r="BZ120" s="475"/>
      <c r="CA120" s="475"/>
      <c r="CB120" s="475"/>
      <c r="CC120" s="475"/>
      <c r="CD120" s="475"/>
      <c r="CE120" s="475"/>
      <c r="CF120" s="475"/>
      <c r="CG120" s="475"/>
      <c r="CH120" s="475"/>
      <c r="CI120" s="475"/>
      <c r="CJ120" s="475"/>
      <c r="CK120" s="475"/>
      <c r="CL120" s="475"/>
      <c r="CM120" s="475"/>
      <c r="CN120" s="475"/>
      <c r="CO120" s="475"/>
      <c r="CP120" s="475"/>
      <c r="CQ120" s="475"/>
      <c r="CR120" s="475"/>
      <c r="CS120" s="467"/>
      <c r="CT120" s="857">
        <f t="shared" si="611"/>
        <v>0</v>
      </c>
      <c r="CU120" s="858">
        <f t="shared" si="612"/>
        <v>0</v>
      </c>
      <c r="CV120" s="436">
        <f t="shared" si="650"/>
        <v>0</v>
      </c>
      <c r="CW120" s="436">
        <f t="shared" si="651"/>
        <v>0</v>
      </c>
      <c r="CX120" s="439">
        <f t="shared" si="613"/>
        <v>0</v>
      </c>
      <c r="CY120" s="449">
        <f t="shared" si="614"/>
        <v>0</v>
      </c>
      <c r="CZ120" s="465"/>
      <c r="DA120" s="465"/>
      <c r="DB120" s="465"/>
      <c r="DC120" s="465"/>
      <c r="DD120" s="465"/>
      <c r="DE120" s="465"/>
      <c r="DF120" s="465"/>
      <c r="DS120" s="698"/>
      <c r="DT120" s="702">
        <v>17</v>
      </c>
      <c r="DU120" s="703">
        <f t="shared" si="615"/>
        <v>0</v>
      </c>
      <c r="DV120" s="703">
        <f t="shared" si="579"/>
        <v>0</v>
      </c>
      <c r="DW120" s="703">
        <f t="shared" si="580"/>
        <v>0</v>
      </c>
      <c r="DX120" s="703">
        <f t="shared" si="581"/>
        <v>0</v>
      </c>
      <c r="DY120" s="703">
        <f t="shared" si="582"/>
        <v>0</v>
      </c>
      <c r="DZ120" s="703">
        <f t="shared" si="583"/>
        <v>0</v>
      </c>
      <c r="EA120" s="703">
        <f t="shared" si="584"/>
        <v>0</v>
      </c>
      <c r="EB120" s="703">
        <f t="shared" si="585"/>
        <v>0</v>
      </c>
      <c r="EC120" s="703">
        <f t="shared" si="586"/>
        <v>0</v>
      </c>
      <c r="ED120" s="703">
        <f t="shared" si="587"/>
        <v>0</v>
      </c>
      <c r="EE120" s="703">
        <f t="shared" si="588"/>
        <v>0</v>
      </c>
      <c r="EF120" s="703">
        <f t="shared" si="589"/>
        <v>0</v>
      </c>
      <c r="EG120" s="703">
        <f t="shared" si="590"/>
        <v>0</v>
      </c>
      <c r="EH120" s="703">
        <f t="shared" si="591"/>
        <v>0</v>
      </c>
      <c r="EI120" s="703">
        <f t="shared" si="592"/>
        <v>0</v>
      </c>
      <c r="EJ120" s="703">
        <f t="shared" si="593"/>
        <v>0</v>
      </c>
      <c r="EK120" s="703">
        <f t="shared" si="594"/>
        <v>0</v>
      </c>
      <c r="EL120" s="703">
        <f t="shared" si="595"/>
        <v>0</v>
      </c>
      <c r="EM120" s="703">
        <f t="shared" si="596"/>
        <v>0</v>
      </c>
      <c r="EN120" s="703">
        <f t="shared" si="597"/>
        <v>0</v>
      </c>
      <c r="EO120" s="703">
        <f t="shared" si="598"/>
        <v>0</v>
      </c>
      <c r="EP120" s="703">
        <f t="shared" si="599"/>
        <v>0</v>
      </c>
      <c r="EQ120" s="703">
        <f t="shared" si="600"/>
        <v>0</v>
      </c>
      <c r="ER120" s="703">
        <f t="shared" si="601"/>
        <v>0</v>
      </c>
      <c r="ES120" s="703">
        <f t="shared" si="602"/>
        <v>0</v>
      </c>
      <c r="ET120" s="703">
        <f t="shared" si="603"/>
        <v>0</v>
      </c>
      <c r="EU120" s="703">
        <f t="shared" si="604"/>
        <v>0</v>
      </c>
      <c r="EV120" s="703">
        <f t="shared" si="605"/>
        <v>0</v>
      </c>
      <c r="EW120" s="703">
        <f t="shared" si="606"/>
        <v>0</v>
      </c>
      <c r="EX120" s="703">
        <f t="shared" si="607"/>
        <v>0</v>
      </c>
      <c r="EY120" s="695"/>
      <c r="EZ120" s="724"/>
      <c r="FB120" s="698"/>
      <c r="FC120" s="702">
        <v>17</v>
      </c>
      <c r="FD120" s="703" t="e">
        <f t="shared" si="616"/>
        <v>#DIV/0!</v>
      </c>
      <c r="FE120" s="703" t="e">
        <f t="shared" si="617"/>
        <v>#DIV/0!</v>
      </c>
      <c r="FF120" s="703" t="e">
        <f t="shared" si="618"/>
        <v>#DIV/0!</v>
      </c>
      <c r="FG120" s="703" t="e">
        <f t="shared" si="619"/>
        <v>#DIV/0!</v>
      </c>
      <c r="FH120" s="703" t="e">
        <f t="shared" si="620"/>
        <v>#DIV/0!</v>
      </c>
      <c r="FI120" s="703" t="e">
        <f t="shared" si="621"/>
        <v>#DIV/0!</v>
      </c>
      <c r="FJ120" s="703" t="e">
        <f t="shared" si="622"/>
        <v>#DIV/0!</v>
      </c>
      <c r="FK120" s="703" t="e">
        <f t="shared" si="623"/>
        <v>#DIV/0!</v>
      </c>
      <c r="FL120" s="703" t="e">
        <f t="shared" si="624"/>
        <v>#DIV/0!</v>
      </c>
      <c r="FM120" s="703" t="e">
        <f t="shared" si="625"/>
        <v>#DIV/0!</v>
      </c>
      <c r="FN120" s="703" t="e">
        <f t="shared" si="626"/>
        <v>#DIV/0!</v>
      </c>
      <c r="FO120" s="703" t="e">
        <f t="shared" si="627"/>
        <v>#DIV/0!</v>
      </c>
      <c r="FP120" s="703" t="e">
        <f t="shared" si="628"/>
        <v>#DIV/0!</v>
      </c>
      <c r="FQ120" s="703" t="e">
        <f t="shared" si="629"/>
        <v>#DIV/0!</v>
      </c>
      <c r="FR120" s="703" t="e">
        <f t="shared" si="630"/>
        <v>#DIV/0!</v>
      </c>
      <c r="FS120" s="703" t="e">
        <f t="shared" si="631"/>
        <v>#DIV/0!</v>
      </c>
      <c r="FT120" s="703" t="e">
        <f t="shared" si="632"/>
        <v>#DIV/0!</v>
      </c>
      <c r="FU120" s="703" t="e">
        <f t="shared" si="633"/>
        <v>#DIV/0!</v>
      </c>
      <c r="FV120" s="703" t="e">
        <f t="shared" si="634"/>
        <v>#DIV/0!</v>
      </c>
      <c r="FW120" s="703" t="e">
        <f t="shared" si="635"/>
        <v>#DIV/0!</v>
      </c>
      <c r="FX120" s="703" t="e">
        <f t="shared" si="636"/>
        <v>#DIV/0!</v>
      </c>
      <c r="FY120" s="703" t="e">
        <f t="shared" si="637"/>
        <v>#DIV/0!</v>
      </c>
      <c r="FZ120" s="703" t="e">
        <f t="shared" si="638"/>
        <v>#DIV/0!</v>
      </c>
      <c r="GA120" s="703" t="e">
        <f t="shared" si="639"/>
        <v>#DIV/0!</v>
      </c>
      <c r="GB120" s="703" t="e">
        <f t="shared" si="640"/>
        <v>#DIV/0!</v>
      </c>
      <c r="GC120" s="703" t="e">
        <f t="shared" si="641"/>
        <v>#DIV/0!</v>
      </c>
      <c r="GD120" s="703" t="e">
        <f t="shared" si="642"/>
        <v>#DIV/0!</v>
      </c>
      <c r="GE120" s="703" t="e">
        <f t="shared" si="643"/>
        <v>#DIV/0!</v>
      </c>
      <c r="GF120" s="703" t="e">
        <f t="shared" si="644"/>
        <v>#DIV/0!</v>
      </c>
      <c r="GG120" s="703" t="e">
        <f t="shared" si="645"/>
        <v>#DIV/0!</v>
      </c>
      <c r="GH120" s="695"/>
      <c r="GI120" s="724"/>
    </row>
    <row r="121" spans="2:191" ht="15.75" x14ac:dyDescent="0.25">
      <c r="B121" s="398"/>
      <c r="C121" s="481"/>
      <c r="D121" s="481"/>
      <c r="E121" s="481"/>
      <c r="F121" s="481"/>
      <c r="G121" s="481"/>
      <c r="H121" s="481"/>
      <c r="I121" s="481"/>
      <c r="J121" s="506"/>
      <c r="K121" s="507"/>
      <c r="L121" s="507"/>
      <c r="M121" s="507"/>
      <c r="N121" s="507"/>
      <c r="O121" s="507"/>
      <c r="P121" s="507"/>
      <c r="Q121" s="395"/>
      <c r="W121" s="398"/>
      <c r="X121" s="401">
        <v>18</v>
      </c>
      <c r="Y121" s="475"/>
      <c r="Z121" s="475"/>
      <c r="AA121" s="475"/>
      <c r="AB121" s="475"/>
      <c r="AC121" s="475"/>
      <c r="AD121" s="475"/>
      <c r="AE121" s="475"/>
      <c r="AF121" s="475"/>
      <c r="AG121" s="475"/>
      <c r="AH121" s="475"/>
      <c r="AI121" s="475"/>
      <c r="AJ121" s="475"/>
      <c r="AK121" s="475"/>
      <c r="AL121" s="475"/>
      <c r="AM121" s="475"/>
      <c r="AN121" s="475"/>
      <c r="AO121" s="475"/>
      <c r="AP121" s="475"/>
      <c r="AQ121" s="475"/>
      <c r="AR121" s="475"/>
      <c r="AS121" s="475"/>
      <c r="AT121" s="475"/>
      <c r="AU121" s="475"/>
      <c r="AV121" s="475"/>
      <c r="AW121" s="475"/>
      <c r="AX121" s="475"/>
      <c r="AY121" s="475"/>
      <c r="AZ121" s="475"/>
      <c r="BA121" s="475"/>
      <c r="BB121" s="475"/>
      <c r="BC121" s="467"/>
      <c r="BD121" s="857">
        <f>SUM(Y121:BB121)/COUNT(Y$102:BB$102)</f>
        <v>0</v>
      </c>
      <c r="BE121" s="858">
        <f t="shared" si="575"/>
        <v>0</v>
      </c>
      <c r="BF121" s="436">
        <f t="shared" si="646"/>
        <v>0</v>
      </c>
      <c r="BG121" s="436">
        <f t="shared" si="647"/>
        <v>0</v>
      </c>
      <c r="BH121" s="439">
        <f t="shared" si="648"/>
        <v>0</v>
      </c>
      <c r="BI121" s="449">
        <f t="shared" si="649"/>
        <v>0</v>
      </c>
      <c r="BJ121" s="465"/>
      <c r="BK121" s="465"/>
      <c r="BL121" s="465"/>
      <c r="BM121" s="398"/>
      <c r="BN121" s="401">
        <v>18</v>
      </c>
      <c r="BO121" s="475"/>
      <c r="BP121" s="475"/>
      <c r="BQ121" s="475"/>
      <c r="BR121" s="475"/>
      <c r="BS121" s="475"/>
      <c r="BT121" s="475"/>
      <c r="BU121" s="475"/>
      <c r="BV121" s="475"/>
      <c r="BW121" s="475"/>
      <c r="BX121" s="475"/>
      <c r="BY121" s="475"/>
      <c r="BZ121" s="475"/>
      <c r="CA121" s="475"/>
      <c r="CB121" s="475"/>
      <c r="CC121" s="475"/>
      <c r="CD121" s="475"/>
      <c r="CE121" s="475"/>
      <c r="CF121" s="475"/>
      <c r="CG121" s="475"/>
      <c r="CH121" s="475"/>
      <c r="CI121" s="475"/>
      <c r="CJ121" s="475"/>
      <c r="CK121" s="475"/>
      <c r="CL121" s="475"/>
      <c r="CM121" s="475"/>
      <c r="CN121" s="475"/>
      <c r="CO121" s="475"/>
      <c r="CP121" s="475"/>
      <c r="CQ121" s="475"/>
      <c r="CR121" s="475"/>
      <c r="CS121" s="467"/>
      <c r="CT121" s="857">
        <f>SUM(BO121:CR121)/COUNT(BO$102:CR$102)</f>
        <v>0</v>
      </c>
      <c r="CU121" s="858">
        <f t="shared" si="612"/>
        <v>0</v>
      </c>
      <c r="CV121" s="436">
        <f t="shared" si="650"/>
        <v>0</v>
      </c>
      <c r="CW121" s="436">
        <f t="shared" si="651"/>
        <v>0</v>
      </c>
      <c r="CX121" s="439">
        <f t="shared" si="613"/>
        <v>0</v>
      </c>
      <c r="CY121" s="449">
        <f t="shared" si="614"/>
        <v>0</v>
      </c>
      <c r="CZ121" s="465"/>
      <c r="DA121" s="465"/>
      <c r="DB121" s="465"/>
      <c r="DC121" s="465"/>
      <c r="DD121" s="465"/>
      <c r="DE121" s="465"/>
      <c r="DF121" s="465"/>
      <c r="DS121" s="698"/>
      <c r="DT121" s="702">
        <v>18</v>
      </c>
      <c r="DU121" s="703">
        <f t="shared" si="615"/>
        <v>0</v>
      </c>
      <c r="DV121" s="703">
        <f t="shared" si="579"/>
        <v>0</v>
      </c>
      <c r="DW121" s="703">
        <f t="shared" si="580"/>
        <v>0</v>
      </c>
      <c r="DX121" s="703">
        <f t="shared" si="581"/>
        <v>0</v>
      </c>
      <c r="DY121" s="703">
        <f t="shared" si="582"/>
        <v>0</v>
      </c>
      <c r="DZ121" s="703">
        <f t="shared" si="583"/>
        <v>0</v>
      </c>
      <c r="EA121" s="703">
        <f t="shared" si="584"/>
        <v>0</v>
      </c>
      <c r="EB121" s="703">
        <f t="shared" si="585"/>
        <v>0</v>
      </c>
      <c r="EC121" s="703">
        <f t="shared" si="586"/>
        <v>0</v>
      </c>
      <c r="ED121" s="703">
        <f t="shared" si="587"/>
        <v>0</v>
      </c>
      <c r="EE121" s="703">
        <f t="shared" si="588"/>
        <v>0</v>
      </c>
      <c r="EF121" s="703">
        <f t="shared" si="589"/>
        <v>0</v>
      </c>
      <c r="EG121" s="703">
        <f t="shared" si="590"/>
        <v>0</v>
      </c>
      <c r="EH121" s="703">
        <f t="shared" si="591"/>
        <v>0</v>
      </c>
      <c r="EI121" s="703">
        <f t="shared" si="592"/>
        <v>0</v>
      </c>
      <c r="EJ121" s="703">
        <f t="shared" si="593"/>
        <v>0</v>
      </c>
      <c r="EK121" s="703">
        <f t="shared" si="594"/>
        <v>0</v>
      </c>
      <c r="EL121" s="703">
        <f t="shared" si="595"/>
        <v>0</v>
      </c>
      <c r="EM121" s="703">
        <f t="shared" si="596"/>
        <v>0</v>
      </c>
      <c r="EN121" s="703">
        <f t="shared" si="597"/>
        <v>0</v>
      </c>
      <c r="EO121" s="703">
        <f t="shared" si="598"/>
        <v>0</v>
      </c>
      <c r="EP121" s="703">
        <f t="shared" si="599"/>
        <v>0</v>
      </c>
      <c r="EQ121" s="703">
        <f t="shared" si="600"/>
        <v>0</v>
      </c>
      <c r="ER121" s="703">
        <f t="shared" si="601"/>
        <v>0</v>
      </c>
      <c r="ES121" s="703">
        <f t="shared" si="602"/>
        <v>0</v>
      </c>
      <c r="ET121" s="703">
        <f t="shared" si="603"/>
        <v>0</v>
      </c>
      <c r="EU121" s="703">
        <f t="shared" si="604"/>
        <v>0</v>
      </c>
      <c r="EV121" s="703">
        <f t="shared" si="605"/>
        <v>0</v>
      </c>
      <c r="EW121" s="703">
        <f t="shared" si="606"/>
        <v>0</v>
      </c>
      <c r="EX121" s="703">
        <f t="shared" si="607"/>
        <v>0</v>
      </c>
      <c r="EY121" s="695"/>
      <c r="EZ121" s="724"/>
      <c r="FB121" s="698"/>
      <c r="FC121" s="702">
        <v>18</v>
      </c>
      <c r="FD121" s="703" t="e">
        <f t="shared" si="616"/>
        <v>#DIV/0!</v>
      </c>
      <c r="FE121" s="703" t="e">
        <f t="shared" si="617"/>
        <v>#DIV/0!</v>
      </c>
      <c r="FF121" s="703" t="e">
        <f t="shared" si="618"/>
        <v>#DIV/0!</v>
      </c>
      <c r="FG121" s="703" t="e">
        <f t="shared" si="619"/>
        <v>#DIV/0!</v>
      </c>
      <c r="FH121" s="703" t="e">
        <f t="shared" si="620"/>
        <v>#DIV/0!</v>
      </c>
      <c r="FI121" s="703" t="e">
        <f t="shared" si="621"/>
        <v>#DIV/0!</v>
      </c>
      <c r="FJ121" s="703" t="e">
        <f t="shared" si="622"/>
        <v>#DIV/0!</v>
      </c>
      <c r="FK121" s="703" t="e">
        <f t="shared" si="623"/>
        <v>#DIV/0!</v>
      </c>
      <c r="FL121" s="703" t="e">
        <f t="shared" si="624"/>
        <v>#DIV/0!</v>
      </c>
      <c r="FM121" s="703" t="e">
        <f t="shared" si="625"/>
        <v>#DIV/0!</v>
      </c>
      <c r="FN121" s="703" t="e">
        <f t="shared" si="626"/>
        <v>#DIV/0!</v>
      </c>
      <c r="FO121" s="703" t="e">
        <f t="shared" si="627"/>
        <v>#DIV/0!</v>
      </c>
      <c r="FP121" s="703" t="e">
        <f t="shared" si="628"/>
        <v>#DIV/0!</v>
      </c>
      <c r="FQ121" s="703" t="e">
        <f t="shared" si="629"/>
        <v>#DIV/0!</v>
      </c>
      <c r="FR121" s="703" t="e">
        <f t="shared" si="630"/>
        <v>#DIV/0!</v>
      </c>
      <c r="FS121" s="703" t="e">
        <f t="shared" si="631"/>
        <v>#DIV/0!</v>
      </c>
      <c r="FT121" s="703" t="e">
        <f t="shared" si="632"/>
        <v>#DIV/0!</v>
      </c>
      <c r="FU121" s="703" t="e">
        <f t="shared" si="633"/>
        <v>#DIV/0!</v>
      </c>
      <c r="FV121" s="703" t="e">
        <f t="shared" si="634"/>
        <v>#DIV/0!</v>
      </c>
      <c r="FW121" s="703" t="e">
        <f t="shared" si="635"/>
        <v>#DIV/0!</v>
      </c>
      <c r="FX121" s="703" t="e">
        <f t="shared" si="636"/>
        <v>#DIV/0!</v>
      </c>
      <c r="FY121" s="703" t="e">
        <f t="shared" si="637"/>
        <v>#DIV/0!</v>
      </c>
      <c r="FZ121" s="703" t="e">
        <f t="shared" si="638"/>
        <v>#DIV/0!</v>
      </c>
      <c r="GA121" s="703" t="e">
        <f t="shared" si="639"/>
        <v>#DIV/0!</v>
      </c>
      <c r="GB121" s="703" t="e">
        <f t="shared" si="640"/>
        <v>#DIV/0!</v>
      </c>
      <c r="GC121" s="703" t="e">
        <f t="shared" si="641"/>
        <v>#DIV/0!</v>
      </c>
      <c r="GD121" s="703" t="e">
        <f t="shared" si="642"/>
        <v>#DIV/0!</v>
      </c>
      <c r="GE121" s="703" t="e">
        <f t="shared" si="643"/>
        <v>#DIV/0!</v>
      </c>
      <c r="GF121" s="703" t="e">
        <f t="shared" si="644"/>
        <v>#DIV/0!</v>
      </c>
      <c r="GG121" s="703" t="e">
        <f t="shared" si="645"/>
        <v>#DIV/0!</v>
      </c>
      <c r="GH121" s="695"/>
      <c r="GI121" s="724"/>
    </row>
    <row r="122" spans="2:191" ht="15.75" x14ac:dyDescent="0.25">
      <c r="B122" s="398"/>
      <c r="C122" s="481"/>
      <c r="D122" s="481"/>
      <c r="E122" s="481"/>
      <c r="F122" s="481"/>
      <c r="G122" s="481"/>
      <c r="H122" s="481"/>
      <c r="I122" s="481"/>
      <c r="J122" s="506"/>
      <c r="K122" s="507"/>
      <c r="L122" s="507"/>
      <c r="M122" s="507"/>
      <c r="N122" s="507"/>
      <c r="O122" s="507"/>
      <c r="P122" s="507"/>
      <c r="Q122" s="395"/>
      <c r="W122" s="398"/>
      <c r="X122" s="401">
        <v>19</v>
      </c>
      <c r="Y122" s="475"/>
      <c r="Z122" s="475"/>
      <c r="AA122" s="475"/>
      <c r="AB122" s="475"/>
      <c r="AC122" s="475"/>
      <c r="AD122" s="475"/>
      <c r="AE122" s="475"/>
      <c r="AF122" s="475"/>
      <c r="AG122" s="475"/>
      <c r="AH122" s="475"/>
      <c r="AI122" s="475"/>
      <c r="AJ122" s="475"/>
      <c r="AK122" s="475"/>
      <c r="AL122" s="475"/>
      <c r="AM122" s="475"/>
      <c r="AN122" s="475"/>
      <c r="AO122" s="475"/>
      <c r="AP122" s="475"/>
      <c r="AQ122" s="475"/>
      <c r="AR122" s="475"/>
      <c r="AS122" s="475"/>
      <c r="AT122" s="475"/>
      <c r="AU122" s="475"/>
      <c r="AV122" s="475"/>
      <c r="AW122" s="475"/>
      <c r="AX122" s="475"/>
      <c r="AY122" s="475"/>
      <c r="AZ122" s="475"/>
      <c r="BA122" s="475"/>
      <c r="BB122" s="475"/>
      <c r="BC122" s="467"/>
      <c r="BD122" s="857">
        <f t="shared" ref="BD122:BD127" si="652">SUM(Y122:BB122)/COUNT(Y$102:BB$102)</f>
        <v>0</v>
      </c>
      <c r="BE122" s="858">
        <f t="shared" si="575"/>
        <v>0</v>
      </c>
      <c r="BF122" s="436">
        <f t="shared" si="646"/>
        <v>0</v>
      </c>
      <c r="BG122" s="436">
        <f t="shared" si="647"/>
        <v>0</v>
      </c>
      <c r="BH122" s="439">
        <f t="shared" si="648"/>
        <v>0</v>
      </c>
      <c r="BI122" s="449">
        <f t="shared" si="649"/>
        <v>0</v>
      </c>
      <c r="BJ122" s="465"/>
      <c r="BK122" s="465"/>
      <c r="BL122" s="465"/>
      <c r="BM122" s="398"/>
      <c r="BN122" s="401">
        <v>19</v>
      </c>
      <c r="BO122" s="475"/>
      <c r="BP122" s="475"/>
      <c r="BQ122" s="475"/>
      <c r="BR122" s="475"/>
      <c r="BS122" s="475"/>
      <c r="BT122" s="475"/>
      <c r="BU122" s="475"/>
      <c r="BV122" s="475"/>
      <c r="BW122" s="475"/>
      <c r="BX122" s="475"/>
      <c r="BY122" s="475"/>
      <c r="BZ122" s="475"/>
      <c r="CA122" s="475"/>
      <c r="CB122" s="475"/>
      <c r="CC122" s="475"/>
      <c r="CD122" s="475"/>
      <c r="CE122" s="475"/>
      <c r="CF122" s="475"/>
      <c r="CG122" s="475"/>
      <c r="CH122" s="475"/>
      <c r="CI122" s="475"/>
      <c r="CJ122" s="475"/>
      <c r="CK122" s="475"/>
      <c r="CL122" s="475"/>
      <c r="CM122" s="475"/>
      <c r="CN122" s="475"/>
      <c r="CO122" s="475"/>
      <c r="CP122" s="475"/>
      <c r="CQ122" s="475"/>
      <c r="CR122" s="475"/>
      <c r="CS122" s="467"/>
      <c r="CT122" s="857">
        <f t="shared" si="611"/>
        <v>0</v>
      </c>
      <c r="CU122" s="858">
        <f t="shared" si="612"/>
        <v>0</v>
      </c>
      <c r="CV122" s="436">
        <f t="shared" si="650"/>
        <v>0</v>
      </c>
      <c r="CW122" s="436">
        <f t="shared" si="651"/>
        <v>0</v>
      </c>
      <c r="CX122" s="439">
        <f t="shared" si="613"/>
        <v>0</v>
      </c>
      <c r="CY122" s="449">
        <f t="shared" si="614"/>
        <v>0</v>
      </c>
      <c r="CZ122" s="465"/>
      <c r="DA122" s="465"/>
      <c r="DB122" s="465"/>
      <c r="DC122" s="465"/>
      <c r="DD122" s="465"/>
      <c r="DE122" s="465"/>
      <c r="DF122" s="465"/>
      <c r="DS122" s="698"/>
      <c r="DT122" s="702">
        <v>19</v>
      </c>
      <c r="DU122" s="703">
        <f t="shared" si="615"/>
        <v>0</v>
      </c>
      <c r="DV122" s="703">
        <f t="shared" si="579"/>
        <v>0</v>
      </c>
      <c r="DW122" s="703">
        <f t="shared" si="580"/>
        <v>0</v>
      </c>
      <c r="DX122" s="703">
        <f t="shared" si="581"/>
        <v>0</v>
      </c>
      <c r="DY122" s="703">
        <f t="shared" si="582"/>
        <v>0</v>
      </c>
      <c r="DZ122" s="703">
        <f t="shared" si="583"/>
        <v>0</v>
      </c>
      <c r="EA122" s="703">
        <f t="shared" si="584"/>
        <v>0</v>
      </c>
      <c r="EB122" s="703">
        <f t="shared" si="585"/>
        <v>0</v>
      </c>
      <c r="EC122" s="703">
        <f t="shared" si="586"/>
        <v>0</v>
      </c>
      <c r="ED122" s="703">
        <f t="shared" si="587"/>
        <v>0</v>
      </c>
      <c r="EE122" s="703">
        <f t="shared" si="588"/>
        <v>0</v>
      </c>
      <c r="EF122" s="703">
        <f t="shared" si="589"/>
        <v>0</v>
      </c>
      <c r="EG122" s="703">
        <f t="shared" si="590"/>
        <v>0</v>
      </c>
      <c r="EH122" s="703">
        <f t="shared" si="591"/>
        <v>0</v>
      </c>
      <c r="EI122" s="703">
        <f t="shared" si="592"/>
        <v>0</v>
      </c>
      <c r="EJ122" s="703">
        <f t="shared" si="593"/>
        <v>0</v>
      </c>
      <c r="EK122" s="703">
        <f t="shared" si="594"/>
        <v>0</v>
      </c>
      <c r="EL122" s="703">
        <f t="shared" si="595"/>
        <v>0</v>
      </c>
      <c r="EM122" s="703">
        <f t="shared" si="596"/>
        <v>0</v>
      </c>
      <c r="EN122" s="703">
        <f t="shared" si="597"/>
        <v>0</v>
      </c>
      <c r="EO122" s="703">
        <f t="shared" si="598"/>
        <v>0</v>
      </c>
      <c r="EP122" s="703">
        <f t="shared" si="599"/>
        <v>0</v>
      </c>
      <c r="EQ122" s="703">
        <f t="shared" si="600"/>
        <v>0</v>
      </c>
      <c r="ER122" s="703">
        <f t="shared" si="601"/>
        <v>0</v>
      </c>
      <c r="ES122" s="703">
        <f t="shared" si="602"/>
        <v>0</v>
      </c>
      <c r="ET122" s="703">
        <f t="shared" si="603"/>
        <v>0</v>
      </c>
      <c r="EU122" s="703">
        <f t="shared" si="604"/>
        <v>0</v>
      </c>
      <c r="EV122" s="703">
        <f t="shared" si="605"/>
        <v>0</v>
      </c>
      <c r="EW122" s="703">
        <f t="shared" si="606"/>
        <v>0</v>
      </c>
      <c r="EX122" s="703">
        <f t="shared" si="607"/>
        <v>0</v>
      </c>
      <c r="EY122" s="695"/>
      <c r="EZ122" s="724"/>
      <c r="FB122" s="698"/>
      <c r="FC122" s="702">
        <v>19</v>
      </c>
      <c r="FD122" s="703" t="e">
        <f t="shared" si="616"/>
        <v>#DIV/0!</v>
      </c>
      <c r="FE122" s="703" t="e">
        <f t="shared" si="617"/>
        <v>#DIV/0!</v>
      </c>
      <c r="FF122" s="703" t="e">
        <f t="shared" si="618"/>
        <v>#DIV/0!</v>
      </c>
      <c r="FG122" s="703" t="e">
        <f t="shared" si="619"/>
        <v>#DIV/0!</v>
      </c>
      <c r="FH122" s="703" t="e">
        <f t="shared" si="620"/>
        <v>#DIV/0!</v>
      </c>
      <c r="FI122" s="703" t="e">
        <f t="shared" si="621"/>
        <v>#DIV/0!</v>
      </c>
      <c r="FJ122" s="703" t="e">
        <f t="shared" si="622"/>
        <v>#DIV/0!</v>
      </c>
      <c r="FK122" s="703" t="e">
        <f t="shared" si="623"/>
        <v>#DIV/0!</v>
      </c>
      <c r="FL122" s="703" t="e">
        <f t="shared" si="624"/>
        <v>#DIV/0!</v>
      </c>
      <c r="FM122" s="703" t="e">
        <f t="shared" si="625"/>
        <v>#DIV/0!</v>
      </c>
      <c r="FN122" s="703" t="e">
        <f t="shared" si="626"/>
        <v>#DIV/0!</v>
      </c>
      <c r="FO122" s="703" t="e">
        <f t="shared" si="627"/>
        <v>#DIV/0!</v>
      </c>
      <c r="FP122" s="703" t="e">
        <f t="shared" si="628"/>
        <v>#DIV/0!</v>
      </c>
      <c r="FQ122" s="703" t="e">
        <f t="shared" si="629"/>
        <v>#DIV/0!</v>
      </c>
      <c r="FR122" s="703" t="e">
        <f t="shared" si="630"/>
        <v>#DIV/0!</v>
      </c>
      <c r="FS122" s="703" t="e">
        <f t="shared" si="631"/>
        <v>#DIV/0!</v>
      </c>
      <c r="FT122" s="703" t="e">
        <f t="shared" si="632"/>
        <v>#DIV/0!</v>
      </c>
      <c r="FU122" s="703" t="e">
        <f t="shared" si="633"/>
        <v>#DIV/0!</v>
      </c>
      <c r="FV122" s="703" t="e">
        <f t="shared" si="634"/>
        <v>#DIV/0!</v>
      </c>
      <c r="FW122" s="703" t="e">
        <f t="shared" si="635"/>
        <v>#DIV/0!</v>
      </c>
      <c r="FX122" s="703" t="e">
        <f t="shared" si="636"/>
        <v>#DIV/0!</v>
      </c>
      <c r="FY122" s="703" t="e">
        <f t="shared" si="637"/>
        <v>#DIV/0!</v>
      </c>
      <c r="FZ122" s="703" t="e">
        <f t="shared" si="638"/>
        <v>#DIV/0!</v>
      </c>
      <c r="GA122" s="703" t="e">
        <f t="shared" si="639"/>
        <v>#DIV/0!</v>
      </c>
      <c r="GB122" s="703" t="e">
        <f t="shared" si="640"/>
        <v>#DIV/0!</v>
      </c>
      <c r="GC122" s="703" t="e">
        <f t="shared" si="641"/>
        <v>#DIV/0!</v>
      </c>
      <c r="GD122" s="703" t="e">
        <f t="shared" si="642"/>
        <v>#DIV/0!</v>
      </c>
      <c r="GE122" s="703" t="e">
        <f t="shared" si="643"/>
        <v>#DIV/0!</v>
      </c>
      <c r="GF122" s="703" t="e">
        <f t="shared" si="644"/>
        <v>#DIV/0!</v>
      </c>
      <c r="GG122" s="703" t="e">
        <f t="shared" si="645"/>
        <v>#DIV/0!</v>
      </c>
      <c r="GH122" s="695"/>
      <c r="GI122" s="724"/>
    </row>
    <row r="123" spans="2:191" ht="15.75" x14ac:dyDescent="0.25">
      <c r="B123" s="398"/>
      <c r="C123" s="481"/>
      <c r="D123" s="481"/>
      <c r="E123" s="481"/>
      <c r="F123" s="481"/>
      <c r="G123" s="481"/>
      <c r="H123" s="481"/>
      <c r="I123" s="481"/>
      <c r="J123" s="506"/>
      <c r="K123" s="507"/>
      <c r="L123" s="507"/>
      <c r="M123" s="507"/>
      <c r="N123" s="507"/>
      <c r="O123" s="507"/>
      <c r="P123" s="507"/>
      <c r="Q123" s="395"/>
      <c r="W123" s="398"/>
      <c r="X123" s="401">
        <v>20</v>
      </c>
      <c r="Y123" s="475"/>
      <c r="Z123" s="475"/>
      <c r="AA123" s="475"/>
      <c r="AB123" s="475"/>
      <c r="AC123" s="475"/>
      <c r="AD123" s="475"/>
      <c r="AE123" s="475"/>
      <c r="AF123" s="475"/>
      <c r="AG123" s="475"/>
      <c r="AH123" s="475"/>
      <c r="AI123" s="475"/>
      <c r="AJ123" s="475"/>
      <c r="AK123" s="475"/>
      <c r="AL123" s="475"/>
      <c r="AM123" s="475"/>
      <c r="AN123" s="475"/>
      <c r="AO123" s="475"/>
      <c r="AP123" s="475"/>
      <c r="AQ123" s="475"/>
      <c r="AR123" s="475"/>
      <c r="AS123" s="475"/>
      <c r="AT123" s="475"/>
      <c r="AU123" s="475"/>
      <c r="AV123" s="475"/>
      <c r="AW123" s="475"/>
      <c r="AX123" s="475"/>
      <c r="AY123" s="475"/>
      <c r="AZ123" s="475"/>
      <c r="BA123" s="475"/>
      <c r="BB123" s="475"/>
      <c r="BC123" s="467"/>
      <c r="BD123" s="857">
        <f t="shared" si="652"/>
        <v>0</v>
      </c>
      <c r="BE123" s="858">
        <f t="shared" si="575"/>
        <v>0</v>
      </c>
      <c r="BF123" s="436">
        <f t="shared" si="646"/>
        <v>0</v>
      </c>
      <c r="BG123" s="436">
        <f t="shared" si="647"/>
        <v>0</v>
      </c>
      <c r="BH123" s="439">
        <f t="shared" si="648"/>
        <v>0</v>
      </c>
      <c r="BI123" s="449">
        <f t="shared" si="649"/>
        <v>0</v>
      </c>
      <c r="BJ123" s="465"/>
      <c r="BK123" s="465"/>
      <c r="BL123" s="465"/>
      <c r="BM123" s="398"/>
      <c r="BN123" s="401">
        <v>20</v>
      </c>
      <c r="BO123" s="475"/>
      <c r="BP123" s="475"/>
      <c r="BQ123" s="475"/>
      <c r="BR123" s="475"/>
      <c r="BS123" s="475"/>
      <c r="BT123" s="475"/>
      <c r="BU123" s="475"/>
      <c r="BV123" s="475"/>
      <c r="BW123" s="475"/>
      <c r="BX123" s="475"/>
      <c r="BY123" s="475"/>
      <c r="BZ123" s="475"/>
      <c r="CA123" s="475"/>
      <c r="CB123" s="475"/>
      <c r="CC123" s="475"/>
      <c r="CD123" s="475"/>
      <c r="CE123" s="475"/>
      <c r="CF123" s="475"/>
      <c r="CG123" s="475"/>
      <c r="CH123" s="475"/>
      <c r="CI123" s="475"/>
      <c r="CJ123" s="475"/>
      <c r="CK123" s="475"/>
      <c r="CL123" s="475"/>
      <c r="CM123" s="475"/>
      <c r="CN123" s="475"/>
      <c r="CO123" s="475"/>
      <c r="CP123" s="475"/>
      <c r="CQ123" s="475"/>
      <c r="CR123" s="475"/>
      <c r="CS123" s="467"/>
      <c r="CT123" s="857">
        <f t="shared" si="611"/>
        <v>0</v>
      </c>
      <c r="CU123" s="858">
        <f t="shared" si="612"/>
        <v>0</v>
      </c>
      <c r="CV123" s="436">
        <f t="shared" si="650"/>
        <v>0</v>
      </c>
      <c r="CW123" s="436">
        <f t="shared" si="651"/>
        <v>0</v>
      </c>
      <c r="CX123" s="439">
        <f t="shared" si="613"/>
        <v>0</v>
      </c>
      <c r="CY123" s="449">
        <f t="shared" si="614"/>
        <v>0</v>
      </c>
      <c r="CZ123" s="465"/>
      <c r="DA123" s="465"/>
      <c r="DB123" s="465"/>
      <c r="DC123" s="465"/>
      <c r="DD123" s="465"/>
      <c r="DE123" s="465"/>
      <c r="DF123" s="465"/>
      <c r="DS123" s="698"/>
      <c r="DT123" s="702">
        <v>20</v>
      </c>
      <c r="DU123" s="703">
        <f t="shared" si="615"/>
        <v>0</v>
      </c>
      <c r="DV123" s="703">
        <f t="shared" si="579"/>
        <v>0</v>
      </c>
      <c r="DW123" s="703">
        <f t="shared" si="580"/>
        <v>0</v>
      </c>
      <c r="DX123" s="703">
        <f t="shared" si="581"/>
        <v>0</v>
      </c>
      <c r="DY123" s="703">
        <f t="shared" si="582"/>
        <v>0</v>
      </c>
      <c r="DZ123" s="703">
        <f t="shared" si="583"/>
        <v>0</v>
      </c>
      <c r="EA123" s="703">
        <f t="shared" si="584"/>
        <v>0</v>
      </c>
      <c r="EB123" s="703">
        <f t="shared" si="585"/>
        <v>0</v>
      </c>
      <c r="EC123" s="703">
        <f t="shared" si="586"/>
        <v>0</v>
      </c>
      <c r="ED123" s="703">
        <f t="shared" si="587"/>
        <v>0</v>
      </c>
      <c r="EE123" s="703">
        <f t="shared" si="588"/>
        <v>0</v>
      </c>
      <c r="EF123" s="703">
        <f t="shared" si="589"/>
        <v>0</v>
      </c>
      <c r="EG123" s="703">
        <f t="shared" si="590"/>
        <v>0</v>
      </c>
      <c r="EH123" s="703">
        <f t="shared" si="591"/>
        <v>0</v>
      </c>
      <c r="EI123" s="703">
        <f t="shared" si="592"/>
        <v>0</v>
      </c>
      <c r="EJ123" s="703">
        <f t="shared" si="593"/>
        <v>0</v>
      </c>
      <c r="EK123" s="703">
        <f t="shared" si="594"/>
        <v>0</v>
      </c>
      <c r="EL123" s="703">
        <f t="shared" si="595"/>
        <v>0</v>
      </c>
      <c r="EM123" s="703">
        <f t="shared" si="596"/>
        <v>0</v>
      </c>
      <c r="EN123" s="703">
        <f t="shared" si="597"/>
        <v>0</v>
      </c>
      <c r="EO123" s="703">
        <f t="shared" si="598"/>
        <v>0</v>
      </c>
      <c r="EP123" s="703">
        <f t="shared" si="599"/>
        <v>0</v>
      </c>
      <c r="EQ123" s="703">
        <f t="shared" si="600"/>
        <v>0</v>
      </c>
      <c r="ER123" s="703">
        <f t="shared" si="601"/>
        <v>0</v>
      </c>
      <c r="ES123" s="703">
        <f t="shared" si="602"/>
        <v>0</v>
      </c>
      <c r="ET123" s="703">
        <f t="shared" si="603"/>
        <v>0</v>
      </c>
      <c r="EU123" s="703">
        <f t="shared" si="604"/>
        <v>0</v>
      </c>
      <c r="EV123" s="703">
        <f t="shared" si="605"/>
        <v>0</v>
      </c>
      <c r="EW123" s="703">
        <f t="shared" si="606"/>
        <v>0</v>
      </c>
      <c r="EX123" s="703">
        <f t="shared" si="607"/>
        <v>0</v>
      </c>
      <c r="EY123" s="695"/>
      <c r="EZ123" s="724"/>
      <c r="FB123" s="698"/>
      <c r="FC123" s="702">
        <v>20</v>
      </c>
      <c r="FD123" s="703" t="e">
        <f t="shared" si="616"/>
        <v>#DIV/0!</v>
      </c>
      <c r="FE123" s="703" t="e">
        <f t="shared" si="617"/>
        <v>#DIV/0!</v>
      </c>
      <c r="FF123" s="703" t="e">
        <f t="shared" si="618"/>
        <v>#DIV/0!</v>
      </c>
      <c r="FG123" s="703" t="e">
        <f t="shared" si="619"/>
        <v>#DIV/0!</v>
      </c>
      <c r="FH123" s="703" t="e">
        <f t="shared" si="620"/>
        <v>#DIV/0!</v>
      </c>
      <c r="FI123" s="703" t="e">
        <f t="shared" si="621"/>
        <v>#DIV/0!</v>
      </c>
      <c r="FJ123" s="703" t="e">
        <f t="shared" si="622"/>
        <v>#DIV/0!</v>
      </c>
      <c r="FK123" s="703" t="e">
        <f t="shared" si="623"/>
        <v>#DIV/0!</v>
      </c>
      <c r="FL123" s="703" t="e">
        <f t="shared" si="624"/>
        <v>#DIV/0!</v>
      </c>
      <c r="FM123" s="703" t="e">
        <f t="shared" si="625"/>
        <v>#DIV/0!</v>
      </c>
      <c r="FN123" s="703" t="e">
        <f t="shared" si="626"/>
        <v>#DIV/0!</v>
      </c>
      <c r="FO123" s="703" t="e">
        <f t="shared" si="627"/>
        <v>#DIV/0!</v>
      </c>
      <c r="FP123" s="703" t="e">
        <f t="shared" si="628"/>
        <v>#DIV/0!</v>
      </c>
      <c r="FQ123" s="703" t="e">
        <f t="shared" si="629"/>
        <v>#DIV/0!</v>
      </c>
      <c r="FR123" s="703" t="e">
        <f t="shared" si="630"/>
        <v>#DIV/0!</v>
      </c>
      <c r="FS123" s="703" t="e">
        <f t="shared" si="631"/>
        <v>#DIV/0!</v>
      </c>
      <c r="FT123" s="703" t="e">
        <f t="shared" si="632"/>
        <v>#DIV/0!</v>
      </c>
      <c r="FU123" s="703" t="e">
        <f t="shared" si="633"/>
        <v>#DIV/0!</v>
      </c>
      <c r="FV123" s="703" t="e">
        <f t="shared" si="634"/>
        <v>#DIV/0!</v>
      </c>
      <c r="FW123" s="703" t="e">
        <f t="shared" si="635"/>
        <v>#DIV/0!</v>
      </c>
      <c r="FX123" s="703" t="e">
        <f t="shared" si="636"/>
        <v>#DIV/0!</v>
      </c>
      <c r="FY123" s="703" t="e">
        <f t="shared" si="637"/>
        <v>#DIV/0!</v>
      </c>
      <c r="FZ123" s="703" t="e">
        <f t="shared" si="638"/>
        <v>#DIV/0!</v>
      </c>
      <c r="GA123" s="703" t="e">
        <f t="shared" si="639"/>
        <v>#DIV/0!</v>
      </c>
      <c r="GB123" s="703" t="e">
        <f t="shared" si="640"/>
        <v>#DIV/0!</v>
      </c>
      <c r="GC123" s="703" t="e">
        <f t="shared" si="641"/>
        <v>#DIV/0!</v>
      </c>
      <c r="GD123" s="703" t="e">
        <f t="shared" si="642"/>
        <v>#DIV/0!</v>
      </c>
      <c r="GE123" s="703" t="e">
        <f t="shared" si="643"/>
        <v>#DIV/0!</v>
      </c>
      <c r="GF123" s="703" t="e">
        <f t="shared" si="644"/>
        <v>#DIV/0!</v>
      </c>
      <c r="GG123" s="703" t="e">
        <f t="shared" si="645"/>
        <v>#DIV/0!</v>
      </c>
      <c r="GH123" s="695"/>
      <c r="GI123" s="724"/>
    </row>
    <row r="124" spans="2:191" ht="15.75" x14ac:dyDescent="0.25">
      <c r="B124" s="398"/>
      <c r="C124" s="481"/>
      <c r="D124" s="481"/>
      <c r="E124" s="481"/>
      <c r="F124" s="481"/>
      <c r="G124" s="481"/>
      <c r="H124" s="481"/>
      <c r="I124" s="481"/>
      <c r="J124" s="506"/>
      <c r="K124" s="507"/>
      <c r="L124" s="507"/>
      <c r="M124" s="507"/>
      <c r="N124" s="507"/>
      <c r="O124" s="507"/>
      <c r="P124" s="507"/>
      <c r="Q124" s="395"/>
      <c r="W124" s="398"/>
      <c r="X124" s="401">
        <v>21</v>
      </c>
      <c r="Y124" s="475"/>
      <c r="Z124" s="475"/>
      <c r="AA124" s="475"/>
      <c r="AB124" s="475"/>
      <c r="AC124" s="475"/>
      <c r="AD124" s="475"/>
      <c r="AE124" s="475"/>
      <c r="AF124" s="475"/>
      <c r="AG124" s="475"/>
      <c r="AH124" s="475"/>
      <c r="AI124" s="475"/>
      <c r="AJ124" s="475"/>
      <c r="AK124" s="475"/>
      <c r="AL124" s="475"/>
      <c r="AM124" s="475"/>
      <c r="AN124" s="475"/>
      <c r="AO124" s="475"/>
      <c r="AP124" s="475"/>
      <c r="AQ124" s="475"/>
      <c r="AR124" s="475"/>
      <c r="AS124" s="475"/>
      <c r="AT124" s="475"/>
      <c r="AU124" s="475"/>
      <c r="AV124" s="475"/>
      <c r="AW124" s="475"/>
      <c r="AX124" s="475"/>
      <c r="AY124" s="475"/>
      <c r="AZ124" s="475"/>
      <c r="BA124" s="475"/>
      <c r="BB124" s="475"/>
      <c r="BC124" s="467"/>
      <c r="BD124" s="857">
        <f t="shared" si="652"/>
        <v>0</v>
      </c>
      <c r="BE124" s="858">
        <f t="shared" si="575"/>
        <v>0</v>
      </c>
      <c r="BF124" s="436">
        <f t="shared" si="646"/>
        <v>0</v>
      </c>
      <c r="BG124" s="436">
        <f t="shared" si="647"/>
        <v>0</v>
      </c>
      <c r="BH124" s="439">
        <f t="shared" si="648"/>
        <v>0</v>
      </c>
      <c r="BI124" s="449">
        <f t="shared" si="649"/>
        <v>0</v>
      </c>
      <c r="BJ124" s="465"/>
      <c r="BK124" s="465"/>
      <c r="BL124" s="465"/>
      <c r="BM124" s="398"/>
      <c r="BN124" s="401">
        <v>21</v>
      </c>
      <c r="BO124" s="475"/>
      <c r="BP124" s="475"/>
      <c r="BQ124" s="475"/>
      <c r="BR124" s="475"/>
      <c r="BS124" s="475"/>
      <c r="BT124" s="475"/>
      <c r="BU124" s="475"/>
      <c r="BV124" s="475"/>
      <c r="BW124" s="475"/>
      <c r="BX124" s="475"/>
      <c r="BY124" s="475"/>
      <c r="BZ124" s="475"/>
      <c r="CA124" s="475"/>
      <c r="CB124" s="475"/>
      <c r="CC124" s="475"/>
      <c r="CD124" s="475"/>
      <c r="CE124" s="475"/>
      <c r="CF124" s="475"/>
      <c r="CG124" s="475"/>
      <c r="CH124" s="475"/>
      <c r="CI124" s="475"/>
      <c r="CJ124" s="475"/>
      <c r="CK124" s="475"/>
      <c r="CL124" s="475"/>
      <c r="CM124" s="475"/>
      <c r="CN124" s="475"/>
      <c r="CO124" s="475"/>
      <c r="CP124" s="475"/>
      <c r="CQ124" s="475"/>
      <c r="CR124" s="475"/>
      <c r="CS124" s="467"/>
      <c r="CT124" s="857">
        <f t="shared" si="611"/>
        <v>0</v>
      </c>
      <c r="CU124" s="858">
        <f t="shared" si="612"/>
        <v>0</v>
      </c>
      <c r="CV124" s="436">
        <f t="shared" si="650"/>
        <v>0</v>
      </c>
      <c r="CW124" s="436">
        <f t="shared" si="651"/>
        <v>0</v>
      </c>
      <c r="CX124" s="439">
        <f t="shared" si="613"/>
        <v>0</v>
      </c>
      <c r="CY124" s="449">
        <f t="shared" si="614"/>
        <v>0</v>
      </c>
      <c r="CZ124" s="465"/>
      <c r="DA124" s="465"/>
      <c r="DB124" s="465"/>
      <c r="DC124" s="465"/>
      <c r="DD124" s="465"/>
      <c r="DE124" s="465"/>
      <c r="DF124" s="465"/>
      <c r="DS124" s="698"/>
      <c r="DT124" s="702">
        <v>21</v>
      </c>
      <c r="DU124" s="703">
        <f t="shared" si="615"/>
        <v>0</v>
      </c>
      <c r="DV124" s="703">
        <f t="shared" si="579"/>
        <v>0</v>
      </c>
      <c r="DW124" s="703">
        <f t="shared" si="580"/>
        <v>0</v>
      </c>
      <c r="DX124" s="703">
        <f t="shared" si="581"/>
        <v>0</v>
      </c>
      <c r="DY124" s="703">
        <f t="shared" si="582"/>
        <v>0</v>
      </c>
      <c r="DZ124" s="703">
        <f t="shared" si="583"/>
        <v>0</v>
      </c>
      <c r="EA124" s="703">
        <f t="shared" si="584"/>
        <v>0</v>
      </c>
      <c r="EB124" s="703">
        <f t="shared" si="585"/>
        <v>0</v>
      </c>
      <c r="EC124" s="703">
        <f t="shared" si="586"/>
        <v>0</v>
      </c>
      <c r="ED124" s="703">
        <f t="shared" si="587"/>
        <v>0</v>
      </c>
      <c r="EE124" s="703">
        <f t="shared" si="588"/>
        <v>0</v>
      </c>
      <c r="EF124" s="703">
        <f t="shared" si="589"/>
        <v>0</v>
      </c>
      <c r="EG124" s="703">
        <f t="shared" si="590"/>
        <v>0</v>
      </c>
      <c r="EH124" s="703">
        <f t="shared" si="591"/>
        <v>0</v>
      </c>
      <c r="EI124" s="703">
        <f t="shared" si="592"/>
        <v>0</v>
      </c>
      <c r="EJ124" s="703">
        <f t="shared" si="593"/>
        <v>0</v>
      </c>
      <c r="EK124" s="703">
        <f t="shared" si="594"/>
        <v>0</v>
      </c>
      <c r="EL124" s="703">
        <f t="shared" si="595"/>
        <v>0</v>
      </c>
      <c r="EM124" s="703">
        <f t="shared" si="596"/>
        <v>0</v>
      </c>
      <c r="EN124" s="703">
        <f t="shared" si="597"/>
        <v>0</v>
      </c>
      <c r="EO124" s="703">
        <f t="shared" si="598"/>
        <v>0</v>
      </c>
      <c r="EP124" s="703">
        <f t="shared" si="599"/>
        <v>0</v>
      </c>
      <c r="EQ124" s="703">
        <f t="shared" si="600"/>
        <v>0</v>
      </c>
      <c r="ER124" s="703">
        <f t="shared" si="601"/>
        <v>0</v>
      </c>
      <c r="ES124" s="703">
        <f t="shared" si="602"/>
        <v>0</v>
      </c>
      <c r="ET124" s="703">
        <f t="shared" si="603"/>
        <v>0</v>
      </c>
      <c r="EU124" s="703">
        <f t="shared" si="604"/>
        <v>0</v>
      </c>
      <c r="EV124" s="703">
        <f t="shared" si="605"/>
        <v>0</v>
      </c>
      <c r="EW124" s="703">
        <f t="shared" si="606"/>
        <v>0</v>
      </c>
      <c r="EX124" s="703">
        <f t="shared" si="607"/>
        <v>0</v>
      </c>
      <c r="EY124" s="695"/>
      <c r="EZ124" s="724"/>
      <c r="FB124" s="698"/>
      <c r="FC124" s="702">
        <v>21</v>
      </c>
      <c r="FD124" s="703" t="e">
        <f t="shared" si="616"/>
        <v>#DIV/0!</v>
      </c>
      <c r="FE124" s="703" t="e">
        <f t="shared" si="617"/>
        <v>#DIV/0!</v>
      </c>
      <c r="FF124" s="703" t="e">
        <f t="shared" si="618"/>
        <v>#DIV/0!</v>
      </c>
      <c r="FG124" s="703" t="e">
        <f t="shared" si="619"/>
        <v>#DIV/0!</v>
      </c>
      <c r="FH124" s="703" t="e">
        <f t="shared" si="620"/>
        <v>#DIV/0!</v>
      </c>
      <c r="FI124" s="703" t="e">
        <f t="shared" si="621"/>
        <v>#DIV/0!</v>
      </c>
      <c r="FJ124" s="703" t="e">
        <f t="shared" si="622"/>
        <v>#DIV/0!</v>
      </c>
      <c r="FK124" s="703" t="e">
        <f t="shared" si="623"/>
        <v>#DIV/0!</v>
      </c>
      <c r="FL124" s="703" t="e">
        <f t="shared" si="624"/>
        <v>#DIV/0!</v>
      </c>
      <c r="FM124" s="703" t="e">
        <f t="shared" si="625"/>
        <v>#DIV/0!</v>
      </c>
      <c r="FN124" s="703" t="e">
        <f t="shared" si="626"/>
        <v>#DIV/0!</v>
      </c>
      <c r="FO124" s="703" t="e">
        <f t="shared" si="627"/>
        <v>#DIV/0!</v>
      </c>
      <c r="FP124" s="703" t="e">
        <f t="shared" si="628"/>
        <v>#DIV/0!</v>
      </c>
      <c r="FQ124" s="703" t="e">
        <f t="shared" si="629"/>
        <v>#DIV/0!</v>
      </c>
      <c r="FR124" s="703" t="e">
        <f t="shared" si="630"/>
        <v>#DIV/0!</v>
      </c>
      <c r="FS124" s="703" t="e">
        <f t="shared" si="631"/>
        <v>#DIV/0!</v>
      </c>
      <c r="FT124" s="703" t="e">
        <f t="shared" si="632"/>
        <v>#DIV/0!</v>
      </c>
      <c r="FU124" s="703" t="e">
        <f t="shared" si="633"/>
        <v>#DIV/0!</v>
      </c>
      <c r="FV124" s="703" t="e">
        <f t="shared" si="634"/>
        <v>#DIV/0!</v>
      </c>
      <c r="FW124" s="703" t="e">
        <f t="shared" si="635"/>
        <v>#DIV/0!</v>
      </c>
      <c r="FX124" s="703" t="e">
        <f t="shared" si="636"/>
        <v>#DIV/0!</v>
      </c>
      <c r="FY124" s="703" t="e">
        <f t="shared" si="637"/>
        <v>#DIV/0!</v>
      </c>
      <c r="FZ124" s="703" t="e">
        <f t="shared" si="638"/>
        <v>#DIV/0!</v>
      </c>
      <c r="GA124" s="703" t="e">
        <f t="shared" si="639"/>
        <v>#DIV/0!</v>
      </c>
      <c r="GB124" s="703" t="e">
        <f t="shared" si="640"/>
        <v>#DIV/0!</v>
      </c>
      <c r="GC124" s="703" t="e">
        <f t="shared" si="641"/>
        <v>#DIV/0!</v>
      </c>
      <c r="GD124" s="703" t="e">
        <f t="shared" si="642"/>
        <v>#DIV/0!</v>
      </c>
      <c r="GE124" s="703" t="e">
        <f t="shared" si="643"/>
        <v>#DIV/0!</v>
      </c>
      <c r="GF124" s="703" t="e">
        <f t="shared" si="644"/>
        <v>#DIV/0!</v>
      </c>
      <c r="GG124" s="703" t="e">
        <f t="shared" si="645"/>
        <v>#DIV/0!</v>
      </c>
      <c r="GH124" s="695"/>
      <c r="GI124" s="724"/>
    </row>
    <row r="125" spans="2:191" ht="15.75" x14ac:dyDescent="0.25">
      <c r="B125" s="398"/>
      <c r="C125" s="481"/>
      <c r="D125" s="481"/>
      <c r="E125" s="481"/>
      <c r="F125" s="481"/>
      <c r="G125" s="481"/>
      <c r="H125" s="481"/>
      <c r="I125" s="481"/>
      <c r="J125" s="506"/>
      <c r="K125" s="507"/>
      <c r="L125" s="507"/>
      <c r="M125" s="507"/>
      <c r="N125" s="507"/>
      <c r="O125" s="507"/>
      <c r="P125" s="507"/>
      <c r="Q125" s="395"/>
      <c r="W125" s="398"/>
      <c r="X125" s="401">
        <v>22</v>
      </c>
      <c r="Y125" s="475"/>
      <c r="Z125" s="475"/>
      <c r="AA125" s="475"/>
      <c r="AB125" s="475"/>
      <c r="AC125" s="475"/>
      <c r="AD125" s="475"/>
      <c r="AE125" s="475"/>
      <c r="AF125" s="475"/>
      <c r="AG125" s="475"/>
      <c r="AH125" s="475"/>
      <c r="AI125" s="475"/>
      <c r="AJ125" s="475"/>
      <c r="AK125" s="475"/>
      <c r="AL125" s="475"/>
      <c r="AM125" s="475"/>
      <c r="AN125" s="475"/>
      <c r="AO125" s="475"/>
      <c r="AP125" s="475"/>
      <c r="AQ125" s="475"/>
      <c r="AR125" s="475"/>
      <c r="AS125" s="475"/>
      <c r="AT125" s="475"/>
      <c r="AU125" s="475"/>
      <c r="AV125" s="475"/>
      <c r="AW125" s="475"/>
      <c r="AX125" s="475"/>
      <c r="AY125" s="475"/>
      <c r="AZ125" s="475"/>
      <c r="BA125" s="475"/>
      <c r="BB125" s="475"/>
      <c r="BC125" s="467"/>
      <c r="BD125" s="857">
        <f t="shared" si="652"/>
        <v>0</v>
      </c>
      <c r="BE125" s="858">
        <f t="shared" si="575"/>
        <v>0</v>
      </c>
      <c r="BF125" s="436">
        <f t="shared" si="646"/>
        <v>0</v>
      </c>
      <c r="BG125" s="436">
        <f t="shared" si="647"/>
        <v>0</v>
      </c>
      <c r="BH125" s="439">
        <f t="shared" si="648"/>
        <v>0</v>
      </c>
      <c r="BI125" s="449">
        <f t="shared" si="649"/>
        <v>0</v>
      </c>
      <c r="BJ125" s="465"/>
      <c r="BK125" s="465"/>
      <c r="BL125" s="465"/>
      <c r="BM125" s="398"/>
      <c r="BN125" s="401">
        <v>22</v>
      </c>
      <c r="BO125" s="475"/>
      <c r="BP125" s="475"/>
      <c r="BQ125" s="475"/>
      <c r="BR125" s="475"/>
      <c r="BS125" s="475"/>
      <c r="BT125" s="475"/>
      <c r="BU125" s="475"/>
      <c r="BV125" s="475"/>
      <c r="BW125" s="475"/>
      <c r="BX125" s="475"/>
      <c r="BY125" s="475"/>
      <c r="BZ125" s="475"/>
      <c r="CA125" s="475"/>
      <c r="CB125" s="475"/>
      <c r="CC125" s="475"/>
      <c r="CD125" s="475"/>
      <c r="CE125" s="475"/>
      <c r="CF125" s="475"/>
      <c r="CG125" s="475"/>
      <c r="CH125" s="475"/>
      <c r="CI125" s="475"/>
      <c r="CJ125" s="475"/>
      <c r="CK125" s="475"/>
      <c r="CL125" s="475"/>
      <c r="CM125" s="475"/>
      <c r="CN125" s="475"/>
      <c r="CO125" s="475"/>
      <c r="CP125" s="475"/>
      <c r="CQ125" s="475"/>
      <c r="CR125" s="475"/>
      <c r="CS125" s="467"/>
      <c r="CT125" s="857">
        <f t="shared" si="611"/>
        <v>0</v>
      </c>
      <c r="CU125" s="858">
        <f t="shared" si="612"/>
        <v>0</v>
      </c>
      <c r="CV125" s="436">
        <f t="shared" si="650"/>
        <v>0</v>
      </c>
      <c r="CW125" s="436">
        <f t="shared" si="651"/>
        <v>0</v>
      </c>
      <c r="CX125" s="439">
        <f t="shared" si="613"/>
        <v>0</v>
      </c>
      <c r="CY125" s="449">
        <f t="shared" si="614"/>
        <v>0</v>
      </c>
      <c r="CZ125" s="465"/>
      <c r="DA125" s="465"/>
      <c r="DB125" s="477" t="s">
        <v>312</v>
      </c>
      <c r="DC125" s="465"/>
      <c r="DD125" s="465"/>
      <c r="DE125" s="465"/>
      <c r="DF125" s="465"/>
      <c r="DS125" s="698"/>
      <c r="DT125" s="702">
        <v>22</v>
      </c>
      <c r="DU125" s="703">
        <f t="shared" si="615"/>
        <v>0</v>
      </c>
      <c r="DV125" s="703">
        <f t="shared" si="579"/>
        <v>0</v>
      </c>
      <c r="DW125" s="703">
        <f t="shared" si="580"/>
        <v>0</v>
      </c>
      <c r="DX125" s="703">
        <f t="shared" si="581"/>
        <v>0</v>
      </c>
      <c r="DY125" s="703">
        <f t="shared" si="582"/>
        <v>0</v>
      </c>
      <c r="DZ125" s="703">
        <f t="shared" si="583"/>
        <v>0</v>
      </c>
      <c r="EA125" s="703">
        <f t="shared" si="584"/>
        <v>0</v>
      </c>
      <c r="EB125" s="703">
        <f t="shared" si="585"/>
        <v>0</v>
      </c>
      <c r="EC125" s="703">
        <f t="shared" si="586"/>
        <v>0</v>
      </c>
      <c r="ED125" s="703">
        <f t="shared" si="587"/>
        <v>0</v>
      </c>
      <c r="EE125" s="703">
        <f t="shared" si="588"/>
        <v>0</v>
      </c>
      <c r="EF125" s="703">
        <f t="shared" si="589"/>
        <v>0</v>
      </c>
      <c r="EG125" s="703">
        <f t="shared" si="590"/>
        <v>0</v>
      </c>
      <c r="EH125" s="703">
        <f t="shared" si="591"/>
        <v>0</v>
      </c>
      <c r="EI125" s="703">
        <f t="shared" si="592"/>
        <v>0</v>
      </c>
      <c r="EJ125" s="703">
        <f t="shared" si="593"/>
        <v>0</v>
      </c>
      <c r="EK125" s="703">
        <f t="shared" si="594"/>
        <v>0</v>
      </c>
      <c r="EL125" s="703">
        <f t="shared" si="595"/>
        <v>0</v>
      </c>
      <c r="EM125" s="703">
        <f t="shared" si="596"/>
        <v>0</v>
      </c>
      <c r="EN125" s="703">
        <f t="shared" si="597"/>
        <v>0</v>
      </c>
      <c r="EO125" s="703">
        <f t="shared" si="598"/>
        <v>0</v>
      </c>
      <c r="EP125" s="703">
        <f t="shared" si="599"/>
        <v>0</v>
      </c>
      <c r="EQ125" s="703">
        <f t="shared" si="600"/>
        <v>0</v>
      </c>
      <c r="ER125" s="703">
        <f t="shared" si="601"/>
        <v>0</v>
      </c>
      <c r="ES125" s="703">
        <f t="shared" si="602"/>
        <v>0</v>
      </c>
      <c r="ET125" s="703">
        <f t="shared" si="603"/>
        <v>0</v>
      </c>
      <c r="EU125" s="703">
        <f t="shared" si="604"/>
        <v>0</v>
      </c>
      <c r="EV125" s="703">
        <f t="shared" si="605"/>
        <v>0</v>
      </c>
      <c r="EW125" s="703">
        <f t="shared" si="606"/>
        <v>0</v>
      </c>
      <c r="EX125" s="703">
        <f t="shared" si="607"/>
        <v>0</v>
      </c>
      <c r="EY125" s="695"/>
      <c r="EZ125" s="724"/>
      <c r="FB125" s="698"/>
      <c r="FC125" s="702">
        <v>22</v>
      </c>
      <c r="FD125" s="703" t="e">
        <f t="shared" si="616"/>
        <v>#DIV/0!</v>
      </c>
      <c r="FE125" s="703" t="e">
        <f t="shared" si="617"/>
        <v>#DIV/0!</v>
      </c>
      <c r="FF125" s="703" t="e">
        <f t="shared" si="618"/>
        <v>#DIV/0!</v>
      </c>
      <c r="FG125" s="703" t="e">
        <f t="shared" si="619"/>
        <v>#DIV/0!</v>
      </c>
      <c r="FH125" s="703" t="e">
        <f t="shared" si="620"/>
        <v>#DIV/0!</v>
      </c>
      <c r="FI125" s="703" t="e">
        <f t="shared" si="621"/>
        <v>#DIV/0!</v>
      </c>
      <c r="FJ125" s="703" t="e">
        <f t="shared" si="622"/>
        <v>#DIV/0!</v>
      </c>
      <c r="FK125" s="703" t="e">
        <f t="shared" si="623"/>
        <v>#DIV/0!</v>
      </c>
      <c r="FL125" s="703" t="e">
        <f t="shared" si="624"/>
        <v>#DIV/0!</v>
      </c>
      <c r="FM125" s="703" t="e">
        <f t="shared" si="625"/>
        <v>#DIV/0!</v>
      </c>
      <c r="FN125" s="703" t="e">
        <f t="shared" si="626"/>
        <v>#DIV/0!</v>
      </c>
      <c r="FO125" s="703" t="e">
        <f t="shared" si="627"/>
        <v>#DIV/0!</v>
      </c>
      <c r="FP125" s="703" t="e">
        <f t="shared" si="628"/>
        <v>#DIV/0!</v>
      </c>
      <c r="FQ125" s="703" t="e">
        <f t="shared" si="629"/>
        <v>#DIV/0!</v>
      </c>
      <c r="FR125" s="703" t="e">
        <f t="shared" si="630"/>
        <v>#DIV/0!</v>
      </c>
      <c r="FS125" s="703" t="e">
        <f t="shared" si="631"/>
        <v>#DIV/0!</v>
      </c>
      <c r="FT125" s="703" t="e">
        <f t="shared" si="632"/>
        <v>#DIV/0!</v>
      </c>
      <c r="FU125" s="703" t="e">
        <f t="shared" si="633"/>
        <v>#DIV/0!</v>
      </c>
      <c r="FV125" s="703" t="e">
        <f t="shared" si="634"/>
        <v>#DIV/0!</v>
      </c>
      <c r="FW125" s="703" t="e">
        <f t="shared" si="635"/>
        <v>#DIV/0!</v>
      </c>
      <c r="FX125" s="703" t="e">
        <f t="shared" si="636"/>
        <v>#DIV/0!</v>
      </c>
      <c r="FY125" s="703" t="e">
        <f t="shared" si="637"/>
        <v>#DIV/0!</v>
      </c>
      <c r="FZ125" s="703" t="e">
        <f t="shared" si="638"/>
        <v>#DIV/0!</v>
      </c>
      <c r="GA125" s="703" t="e">
        <f t="shared" si="639"/>
        <v>#DIV/0!</v>
      </c>
      <c r="GB125" s="703" t="e">
        <f t="shared" si="640"/>
        <v>#DIV/0!</v>
      </c>
      <c r="GC125" s="703" t="e">
        <f t="shared" si="641"/>
        <v>#DIV/0!</v>
      </c>
      <c r="GD125" s="703" t="e">
        <f t="shared" si="642"/>
        <v>#DIV/0!</v>
      </c>
      <c r="GE125" s="703" t="e">
        <f t="shared" si="643"/>
        <v>#DIV/0!</v>
      </c>
      <c r="GF125" s="703" t="e">
        <f t="shared" si="644"/>
        <v>#DIV/0!</v>
      </c>
      <c r="GG125" s="703" t="e">
        <f t="shared" si="645"/>
        <v>#DIV/0!</v>
      </c>
      <c r="GH125" s="695"/>
      <c r="GI125" s="724"/>
    </row>
    <row r="126" spans="2:191" ht="15.75" x14ac:dyDescent="0.25">
      <c r="B126" s="398"/>
      <c r="C126" s="481"/>
      <c r="D126" s="481"/>
      <c r="E126" s="481"/>
      <c r="F126" s="481"/>
      <c r="G126" s="481"/>
      <c r="H126" s="481"/>
      <c r="I126" s="481"/>
      <c r="J126" s="506"/>
      <c r="K126" s="507"/>
      <c r="L126" s="507"/>
      <c r="M126" s="507"/>
      <c r="N126" s="507"/>
      <c r="O126" s="507"/>
      <c r="P126" s="507"/>
      <c r="Q126" s="395"/>
      <c r="W126" s="398"/>
      <c r="X126" s="401">
        <v>23</v>
      </c>
      <c r="Y126" s="475"/>
      <c r="Z126" s="475"/>
      <c r="AA126" s="475"/>
      <c r="AB126" s="475"/>
      <c r="AC126" s="475"/>
      <c r="AD126" s="475"/>
      <c r="AE126" s="475"/>
      <c r="AF126" s="475"/>
      <c r="AG126" s="475"/>
      <c r="AH126" s="475"/>
      <c r="AI126" s="475"/>
      <c r="AJ126" s="475"/>
      <c r="AK126" s="475"/>
      <c r="AL126" s="475"/>
      <c r="AM126" s="475"/>
      <c r="AN126" s="475"/>
      <c r="AO126" s="475"/>
      <c r="AP126" s="475"/>
      <c r="AQ126" s="475"/>
      <c r="AR126" s="475"/>
      <c r="AS126" s="475"/>
      <c r="AT126" s="475"/>
      <c r="AU126" s="475"/>
      <c r="AV126" s="475"/>
      <c r="AW126" s="475"/>
      <c r="AX126" s="475"/>
      <c r="AY126" s="475"/>
      <c r="AZ126" s="475"/>
      <c r="BA126" s="475"/>
      <c r="BB126" s="475"/>
      <c r="BC126" s="467"/>
      <c r="BD126" s="857">
        <f t="shared" si="652"/>
        <v>0</v>
      </c>
      <c r="BE126" s="858">
        <f t="shared" si="575"/>
        <v>0</v>
      </c>
      <c r="BF126" s="436">
        <f t="shared" si="646"/>
        <v>0</v>
      </c>
      <c r="BG126" s="436">
        <f t="shared" si="647"/>
        <v>0</v>
      </c>
      <c r="BH126" s="439">
        <f t="shared" si="648"/>
        <v>0</v>
      </c>
      <c r="BI126" s="449">
        <f t="shared" si="649"/>
        <v>0</v>
      </c>
      <c r="BJ126" s="465"/>
      <c r="BK126" s="465"/>
      <c r="BL126" s="465"/>
      <c r="BM126" s="398"/>
      <c r="BN126" s="401">
        <v>23</v>
      </c>
      <c r="BO126" s="475"/>
      <c r="BP126" s="475"/>
      <c r="BQ126" s="475"/>
      <c r="BR126" s="475"/>
      <c r="BS126" s="475"/>
      <c r="BT126" s="475"/>
      <c r="BU126" s="475"/>
      <c r="BV126" s="475"/>
      <c r="BW126" s="475"/>
      <c r="BX126" s="475"/>
      <c r="BY126" s="475"/>
      <c r="BZ126" s="475"/>
      <c r="CA126" s="475"/>
      <c r="CB126" s="475"/>
      <c r="CC126" s="475"/>
      <c r="CD126" s="475"/>
      <c r="CE126" s="475"/>
      <c r="CF126" s="475"/>
      <c r="CG126" s="475"/>
      <c r="CH126" s="475"/>
      <c r="CI126" s="475"/>
      <c r="CJ126" s="475"/>
      <c r="CK126" s="475"/>
      <c r="CL126" s="475"/>
      <c r="CM126" s="475"/>
      <c r="CN126" s="475"/>
      <c r="CO126" s="475"/>
      <c r="CP126" s="475"/>
      <c r="CQ126" s="475"/>
      <c r="CR126" s="475"/>
      <c r="CS126" s="467"/>
      <c r="CT126" s="857">
        <f t="shared" si="611"/>
        <v>0</v>
      </c>
      <c r="CU126" s="858">
        <f t="shared" si="612"/>
        <v>0</v>
      </c>
      <c r="CV126" s="436">
        <f t="shared" si="650"/>
        <v>0</v>
      </c>
      <c r="CW126" s="436">
        <f t="shared" si="651"/>
        <v>0</v>
      </c>
      <c r="CX126" s="439">
        <f t="shared" si="613"/>
        <v>0</v>
      </c>
      <c r="CY126" s="449">
        <f t="shared" si="614"/>
        <v>0</v>
      </c>
      <c r="CZ126" s="465"/>
      <c r="DA126" s="477">
        <f>COUNTIF(BO104:CS127,"&gt;"&amp;MxDisch)</f>
        <v>0</v>
      </c>
      <c r="DB126" s="477" t="s">
        <v>309</v>
      </c>
      <c r="DC126" s="465"/>
      <c r="DD126" s="465"/>
      <c r="DE126" s="465"/>
      <c r="DF126" s="465"/>
      <c r="DS126" s="698"/>
      <c r="DT126" s="702">
        <v>23</v>
      </c>
      <c r="DU126" s="703">
        <f t="shared" si="615"/>
        <v>0</v>
      </c>
      <c r="DV126" s="703">
        <f t="shared" si="579"/>
        <v>0</v>
      </c>
      <c r="DW126" s="703">
        <f t="shared" si="580"/>
        <v>0</v>
      </c>
      <c r="DX126" s="703">
        <f t="shared" si="581"/>
        <v>0</v>
      </c>
      <c r="DY126" s="703">
        <f t="shared" si="582"/>
        <v>0</v>
      </c>
      <c r="DZ126" s="703">
        <f t="shared" si="583"/>
        <v>0</v>
      </c>
      <c r="EA126" s="703">
        <f t="shared" si="584"/>
        <v>0</v>
      </c>
      <c r="EB126" s="703">
        <f t="shared" si="585"/>
        <v>0</v>
      </c>
      <c r="EC126" s="703">
        <f t="shared" si="586"/>
        <v>0</v>
      </c>
      <c r="ED126" s="703">
        <f t="shared" si="587"/>
        <v>0</v>
      </c>
      <c r="EE126" s="703">
        <f t="shared" si="588"/>
        <v>0</v>
      </c>
      <c r="EF126" s="703">
        <f t="shared" si="589"/>
        <v>0</v>
      </c>
      <c r="EG126" s="703">
        <f t="shared" si="590"/>
        <v>0</v>
      </c>
      <c r="EH126" s="703">
        <f t="shared" si="591"/>
        <v>0</v>
      </c>
      <c r="EI126" s="703">
        <f t="shared" si="592"/>
        <v>0</v>
      </c>
      <c r="EJ126" s="703">
        <f t="shared" si="593"/>
        <v>0</v>
      </c>
      <c r="EK126" s="703">
        <f t="shared" si="594"/>
        <v>0</v>
      </c>
      <c r="EL126" s="703">
        <f t="shared" si="595"/>
        <v>0</v>
      </c>
      <c r="EM126" s="703">
        <f t="shared" si="596"/>
        <v>0</v>
      </c>
      <c r="EN126" s="703">
        <f t="shared" si="597"/>
        <v>0</v>
      </c>
      <c r="EO126" s="703">
        <f t="shared" si="598"/>
        <v>0</v>
      </c>
      <c r="EP126" s="703">
        <f t="shared" si="599"/>
        <v>0</v>
      </c>
      <c r="EQ126" s="703">
        <f t="shared" si="600"/>
        <v>0</v>
      </c>
      <c r="ER126" s="703">
        <f t="shared" si="601"/>
        <v>0</v>
      </c>
      <c r="ES126" s="703">
        <f t="shared" si="602"/>
        <v>0</v>
      </c>
      <c r="ET126" s="703">
        <f t="shared" si="603"/>
        <v>0</v>
      </c>
      <c r="EU126" s="703">
        <f t="shared" si="604"/>
        <v>0</v>
      </c>
      <c r="EV126" s="703">
        <f t="shared" si="605"/>
        <v>0</v>
      </c>
      <c r="EW126" s="703">
        <f t="shared" si="606"/>
        <v>0</v>
      </c>
      <c r="EX126" s="703">
        <f t="shared" si="607"/>
        <v>0</v>
      </c>
      <c r="EY126" s="695"/>
      <c r="EZ126" s="724"/>
      <c r="FB126" s="698"/>
      <c r="FC126" s="702">
        <v>23</v>
      </c>
      <c r="FD126" s="703" t="e">
        <f t="shared" si="616"/>
        <v>#DIV/0!</v>
      </c>
      <c r="FE126" s="703" t="e">
        <f t="shared" si="617"/>
        <v>#DIV/0!</v>
      </c>
      <c r="FF126" s="703" t="e">
        <f t="shared" si="618"/>
        <v>#DIV/0!</v>
      </c>
      <c r="FG126" s="703" t="e">
        <f t="shared" si="619"/>
        <v>#DIV/0!</v>
      </c>
      <c r="FH126" s="703" t="e">
        <f t="shared" si="620"/>
        <v>#DIV/0!</v>
      </c>
      <c r="FI126" s="703" t="e">
        <f t="shared" si="621"/>
        <v>#DIV/0!</v>
      </c>
      <c r="FJ126" s="703" t="e">
        <f t="shared" si="622"/>
        <v>#DIV/0!</v>
      </c>
      <c r="FK126" s="703" t="e">
        <f t="shared" si="623"/>
        <v>#DIV/0!</v>
      </c>
      <c r="FL126" s="703" t="e">
        <f t="shared" si="624"/>
        <v>#DIV/0!</v>
      </c>
      <c r="FM126" s="703" t="e">
        <f t="shared" si="625"/>
        <v>#DIV/0!</v>
      </c>
      <c r="FN126" s="703" t="e">
        <f t="shared" si="626"/>
        <v>#DIV/0!</v>
      </c>
      <c r="FO126" s="703" t="e">
        <f t="shared" si="627"/>
        <v>#DIV/0!</v>
      </c>
      <c r="FP126" s="703" t="e">
        <f t="shared" si="628"/>
        <v>#DIV/0!</v>
      </c>
      <c r="FQ126" s="703" t="e">
        <f t="shared" si="629"/>
        <v>#DIV/0!</v>
      </c>
      <c r="FR126" s="703" t="e">
        <f t="shared" si="630"/>
        <v>#DIV/0!</v>
      </c>
      <c r="FS126" s="703" t="e">
        <f t="shared" si="631"/>
        <v>#DIV/0!</v>
      </c>
      <c r="FT126" s="703" t="e">
        <f t="shared" si="632"/>
        <v>#DIV/0!</v>
      </c>
      <c r="FU126" s="703" t="e">
        <f t="shared" si="633"/>
        <v>#DIV/0!</v>
      </c>
      <c r="FV126" s="703" t="e">
        <f t="shared" si="634"/>
        <v>#DIV/0!</v>
      </c>
      <c r="FW126" s="703" t="e">
        <f t="shared" si="635"/>
        <v>#DIV/0!</v>
      </c>
      <c r="FX126" s="703" t="e">
        <f t="shared" si="636"/>
        <v>#DIV/0!</v>
      </c>
      <c r="FY126" s="703" t="e">
        <f t="shared" si="637"/>
        <v>#DIV/0!</v>
      </c>
      <c r="FZ126" s="703" t="e">
        <f t="shared" si="638"/>
        <v>#DIV/0!</v>
      </c>
      <c r="GA126" s="703" t="e">
        <f t="shared" si="639"/>
        <v>#DIV/0!</v>
      </c>
      <c r="GB126" s="703" t="e">
        <f t="shared" si="640"/>
        <v>#DIV/0!</v>
      </c>
      <c r="GC126" s="703" t="e">
        <f t="shared" si="641"/>
        <v>#DIV/0!</v>
      </c>
      <c r="GD126" s="703" t="e">
        <f t="shared" si="642"/>
        <v>#DIV/0!</v>
      </c>
      <c r="GE126" s="703" t="e">
        <f t="shared" si="643"/>
        <v>#DIV/0!</v>
      </c>
      <c r="GF126" s="703" t="e">
        <f t="shared" si="644"/>
        <v>#DIV/0!</v>
      </c>
      <c r="GG126" s="703" t="e">
        <f t="shared" si="645"/>
        <v>#DIV/0!</v>
      </c>
      <c r="GH126" s="695"/>
      <c r="GI126" s="724"/>
    </row>
    <row r="127" spans="2:191" ht="15.75" x14ac:dyDescent="0.25">
      <c r="B127" s="398"/>
      <c r="C127" s="481"/>
      <c r="D127" s="481"/>
      <c r="E127" s="481"/>
      <c r="F127" s="481"/>
      <c r="G127" s="481"/>
      <c r="H127" s="481"/>
      <c r="I127" s="481"/>
      <c r="J127" s="506"/>
      <c r="K127" s="507"/>
      <c r="L127" s="507"/>
      <c r="M127" s="507"/>
      <c r="N127" s="507"/>
      <c r="O127" s="507"/>
      <c r="P127" s="507"/>
      <c r="Q127" s="395"/>
      <c r="W127" s="398"/>
      <c r="X127" s="402">
        <v>24</v>
      </c>
      <c r="Y127" s="476"/>
      <c r="Z127" s="476"/>
      <c r="AA127" s="476"/>
      <c r="AB127" s="476"/>
      <c r="AC127" s="476"/>
      <c r="AD127" s="476"/>
      <c r="AE127" s="476"/>
      <c r="AF127" s="476"/>
      <c r="AG127" s="476"/>
      <c r="AH127" s="476"/>
      <c r="AI127" s="476"/>
      <c r="AJ127" s="476"/>
      <c r="AK127" s="476"/>
      <c r="AL127" s="476"/>
      <c r="AM127" s="476"/>
      <c r="AN127" s="476"/>
      <c r="AO127" s="476"/>
      <c r="AP127" s="476"/>
      <c r="AQ127" s="476"/>
      <c r="AR127" s="476"/>
      <c r="AS127" s="476"/>
      <c r="AT127" s="476"/>
      <c r="AU127" s="476"/>
      <c r="AV127" s="476"/>
      <c r="AW127" s="476"/>
      <c r="AX127" s="476"/>
      <c r="AY127" s="476"/>
      <c r="AZ127" s="476"/>
      <c r="BA127" s="476"/>
      <c r="BB127" s="476"/>
      <c r="BC127" s="467"/>
      <c r="BD127" s="861">
        <f t="shared" si="652"/>
        <v>0</v>
      </c>
      <c r="BE127" s="862">
        <f t="shared" si="575"/>
        <v>0</v>
      </c>
      <c r="BF127" s="437">
        <f>SUM($Y127:$BC127)</f>
        <v>0</v>
      </c>
      <c r="BG127" s="437">
        <v>0</v>
      </c>
      <c r="BH127" s="440">
        <f t="shared" ref="BH127" si="653">IFERROR(SUM(Y127:BC127)/COUNT(Y127:BC127),0)</f>
        <v>0</v>
      </c>
      <c r="BI127" s="450">
        <v>0</v>
      </c>
      <c r="BJ127" s="465"/>
      <c r="BK127" s="465"/>
      <c r="BL127" s="465"/>
      <c r="BM127" s="398"/>
      <c r="BN127" s="402">
        <v>24</v>
      </c>
      <c r="BO127" s="476"/>
      <c r="BP127" s="476"/>
      <c r="BQ127" s="476"/>
      <c r="BR127" s="476"/>
      <c r="BS127" s="476"/>
      <c r="BT127" s="476"/>
      <c r="BU127" s="476"/>
      <c r="BV127" s="476"/>
      <c r="BW127" s="476"/>
      <c r="BX127" s="476"/>
      <c r="BY127" s="476"/>
      <c r="BZ127" s="476"/>
      <c r="CA127" s="476"/>
      <c r="CB127" s="476"/>
      <c r="CC127" s="476"/>
      <c r="CD127" s="476"/>
      <c r="CE127" s="476"/>
      <c r="CF127" s="476"/>
      <c r="CG127" s="476"/>
      <c r="CH127" s="476"/>
      <c r="CI127" s="476"/>
      <c r="CJ127" s="476"/>
      <c r="CK127" s="476"/>
      <c r="CL127" s="476"/>
      <c r="CM127" s="476"/>
      <c r="CN127" s="476"/>
      <c r="CO127" s="476"/>
      <c r="CP127" s="476"/>
      <c r="CQ127" s="476"/>
      <c r="CR127" s="476"/>
      <c r="CS127" s="467"/>
      <c r="CT127" s="861">
        <f t="shared" si="611"/>
        <v>0</v>
      </c>
      <c r="CU127" s="862">
        <f t="shared" si="612"/>
        <v>0</v>
      </c>
      <c r="CV127" s="437">
        <f>SUM($Y127:$BC127)</f>
        <v>0</v>
      </c>
      <c r="CW127" s="437">
        <v>0</v>
      </c>
      <c r="CX127" s="440">
        <f t="shared" si="613"/>
        <v>0</v>
      </c>
      <c r="CY127" s="450">
        <f t="shared" si="614"/>
        <v>0</v>
      </c>
      <c r="CZ127" s="465"/>
      <c r="DA127" s="477">
        <f>COUNTIF(BO104:CS127,"&lt;"&amp;MXChgRate)</f>
        <v>0</v>
      </c>
      <c r="DB127" s="477" t="s">
        <v>310</v>
      </c>
      <c r="DC127" s="465"/>
      <c r="DD127" s="465"/>
      <c r="DE127" s="465"/>
      <c r="DF127" s="465"/>
      <c r="DS127" s="698"/>
      <c r="DT127" s="704">
        <v>24</v>
      </c>
      <c r="DU127" s="705">
        <f t="shared" si="615"/>
        <v>0</v>
      </c>
      <c r="DV127" s="705">
        <f t="shared" si="579"/>
        <v>0</v>
      </c>
      <c r="DW127" s="705">
        <f t="shared" si="580"/>
        <v>0</v>
      </c>
      <c r="DX127" s="705">
        <f t="shared" si="581"/>
        <v>0</v>
      </c>
      <c r="DY127" s="705">
        <f t="shared" si="582"/>
        <v>0</v>
      </c>
      <c r="DZ127" s="705">
        <f t="shared" si="583"/>
        <v>0</v>
      </c>
      <c r="EA127" s="705">
        <f t="shared" si="584"/>
        <v>0</v>
      </c>
      <c r="EB127" s="705">
        <f t="shared" si="585"/>
        <v>0</v>
      </c>
      <c r="EC127" s="705">
        <f t="shared" si="586"/>
        <v>0</v>
      </c>
      <c r="ED127" s="705">
        <f t="shared" si="587"/>
        <v>0</v>
      </c>
      <c r="EE127" s="705">
        <f t="shared" si="588"/>
        <v>0</v>
      </c>
      <c r="EF127" s="705">
        <f t="shared" si="589"/>
        <v>0</v>
      </c>
      <c r="EG127" s="705">
        <f t="shared" si="590"/>
        <v>0</v>
      </c>
      <c r="EH127" s="705">
        <f t="shared" si="591"/>
        <v>0</v>
      </c>
      <c r="EI127" s="705">
        <f t="shared" si="592"/>
        <v>0</v>
      </c>
      <c r="EJ127" s="705">
        <f t="shared" si="593"/>
        <v>0</v>
      </c>
      <c r="EK127" s="705">
        <f t="shared" si="594"/>
        <v>0</v>
      </c>
      <c r="EL127" s="705">
        <f t="shared" si="595"/>
        <v>0</v>
      </c>
      <c r="EM127" s="705">
        <f t="shared" si="596"/>
        <v>0</v>
      </c>
      <c r="EN127" s="705">
        <f t="shared" si="597"/>
        <v>0</v>
      </c>
      <c r="EO127" s="705">
        <f t="shared" si="598"/>
        <v>0</v>
      </c>
      <c r="EP127" s="705">
        <f t="shared" si="599"/>
        <v>0</v>
      </c>
      <c r="EQ127" s="705">
        <f t="shared" si="600"/>
        <v>0</v>
      </c>
      <c r="ER127" s="705">
        <f t="shared" si="601"/>
        <v>0</v>
      </c>
      <c r="ES127" s="705">
        <f t="shared" si="602"/>
        <v>0</v>
      </c>
      <c r="ET127" s="705">
        <f t="shared" si="603"/>
        <v>0</v>
      </c>
      <c r="EU127" s="705">
        <f t="shared" si="604"/>
        <v>0</v>
      </c>
      <c r="EV127" s="705">
        <f t="shared" si="605"/>
        <v>0</v>
      </c>
      <c r="EW127" s="705">
        <f t="shared" si="606"/>
        <v>0</v>
      </c>
      <c r="EX127" s="705">
        <f t="shared" si="607"/>
        <v>0</v>
      </c>
      <c r="EY127" s="695"/>
      <c r="EZ127" s="661">
        <f>COUNTIF(DU104:EY127,"&lt;0")</f>
        <v>0</v>
      </c>
      <c r="FB127" s="698"/>
      <c r="FC127" s="704">
        <v>24</v>
      </c>
      <c r="FD127" s="705" t="e">
        <f t="shared" si="616"/>
        <v>#DIV/0!</v>
      </c>
      <c r="FE127" s="705" t="e">
        <f t="shared" si="617"/>
        <v>#DIV/0!</v>
      </c>
      <c r="FF127" s="705" t="e">
        <f t="shared" si="618"/>
        <v>#DIV/0!</v>
      </c>
      <c r="FG127" s="705" t="e">
        <f t="shared" si="619"/>
        <v>#DIV/0!</v>
      </c>
      <c r="FH127" s="705" t="e">
        <f t="shared" si="620"/>
        <v>#DIV/0!</v>
      </c>
      <c r="FI127" s="705" t="e">
        <f t="shared" si="621"/>
        <v>#DIV/0!</v>
      </c>
      <c r="FJ127" s="705" t="e">
        <f t="shared" si="622"/>
        <v>#DIV/0!</v>
      </c>
      <c r="FK127" s="705" t="e">
        <f t="shared" si="623"/>
        <v>#DIV/0!</v>
      </c>
      <c r="FL127" s="705" t="e">
        <f t="shared" si="624"/>
        <v>#DIV/0!</v>
      </c>
      <c r="FM127" s="705" t="e">
        <f t="shared" si="625"/>
        <v>#DIV/0!</v>
      </c>
      <c r="FN127" s="705" t="e">
        <f t="shared" si="626"/>
        <v>#DIV/0!</v>
      </c>
      <c r="FO127" s="705" t="e">
        <f t="shared" si="627"/>
        <v>#DIV/0!</v>
      </c>
      <c r="FP127" s="705" t="e">
        <f t="shared" si="628"/>
        <v>#DIV/0!</v>
      </c>
      <c r="FQ127" s="705" t="e">
        <f t="shared" si="629"/>
        <v>#DIV/0!</v>
      </c>
      <c r="FR127" s="705" t="e">
        <f t="shared" si="630"/>
        <v>#DIV/0!</v>
      </c>
      <c r="FS127" s="705" t="e">
        <f t="shared" si="631"/>
        <v>#DIV/0!</v>
      </c>
      <c r="FT127" s="705" t="e">
        <f t="shared" si="632"/>
        <v>#DIV/0!</v>
      </c>
      <c r="FU127" s="705" t="e">
        <f t="shared" si="633"/>
        <v>#DIV/0!</v>
      </c>
      <c r="FV127" s="705" t="e">
        <f t="shared" si="634"/>
        <v>#DIV/0!</v>
      </c>
      <c r="FW127" s="705" t="e">
        <f t="shared" si="635"/>
        <v>#DIV/0!</v>
      </c>
      <c r="FX127" s="705" t="e">
        <f t="shared" si="636"/>
        <v>#DIV/0!</v>
      </c>
      <c r="FY127" s="705" t="e">
        <f t="shared" si="637"/>
        <v>#DIV/0!</v>
      </c>
      <c r="FZ127" s="705" t="e">
        <f t="shared" si="638"/>
        <v>#DIV/0!</v>
      </c>
      <c r="GA127" s="705" t="e">
        <f t="shared" si="639"/>
        <v>#DIV/0!</v>
      </c>
      <c r="GB127" s="705" t="e">
        <f t="shared" si="640"/>
        <v>#DIV/0!</v>
      </c>
      <c r="GC127" s="705" t="e">
        <f t="shared" si="641"/>
        <v>#DIV/0!</v>
      </c>
      <c r="GD127" s="705" t="e">
        <f t="shared" si="642"/>
        <v>#DIV/0!</v>
      </c>
      <c r="GE127" s="705" t="e">
        <f t="shared" si="643"/>
        <v>#DIV/0!</v>
      </c>
      <c r="GF127" s="705" t="e">
        <f t="shared" si="644"/>
        <v>#DIV/0!</v>
      </c>
      <c r="GG127" s="705" t="e">
        <f t="shared" si="645"/>
        <v>#DIV/0!</v>
      </c>
      <c r="GH127" s="695"/>
      <c r="GI127" s="661">
        <f>COUNTIF(FD104:GH127,"&lt;"&amp;-StorCap)</f>
        <v>0</v>
      </c>
    </row>
    <row r="128" spans="2:191" ht="15.75" x14ac:dyDescent="0.25">
      <c r="B128" s="398"/>
      <c r="C128" s="481"/>
      <c r="D128" s="481"/>
      <c r="E128" s="481"/>
      <c r="F128" s="481"/>
      <c r="G128" s="481"/>
      <c r="H128" s="481"/>
      <c r="I128" s="481"/>
      <c r="J128" s="506"/>
      <c r="K128" s="507"/>
      <c r="L128" s="507"/>
      <c r="M128" s="507"/>
      <c r="N128" s="507"/>
      <c r="O128" s="507"/>
      <c r="P128" s="507"/>
      <c r="Q128" s="395"/>
      <c r="W128" s="398"/>
      <c r="X128" s="403"/>
      <c r="Y128" s="467"/>
      <c r="Z128" s="467"/>
      <c r="AA128" s="467"/>
      <c r="AB128" s="467"/>
      <c r="AC128" s="467"/>
      <c r="AD128" s="467"/>
      <c r="AE128" s="467"/>
      <c r="AF128" s="467"/>
      <c r="AG128" s="467"/>
      <c r="AH128" s="467"/>
      <c r="AI128" s="467"/>
      <c r="AJ128" s="467"/>
      <c r="AK128" s="467"/>
      <c r="AL128" s="467"/>
      <c r="AM128" s="467"/>
      <c r="AN128" s="467"/>
      <c r="AO128" s="466"/>
      <c r="AP128" s="466"/>
      <c r="AQ128" s="466"/>
      <c r="AR128" s="466"/>
      <c r="AS128" s="466"/>
      <c r="AT128" s="466"/>
      <c r="AU128" s="466"/>
      <c r="AV128" s="466"/>
      <c r="AW128" s="466"/>
      <c r="AX128" s="466"/>
      <c r="AY128" s="466"/>
      <c r="AZ128" s="466"/>
      <c r="BA128" s="466"/>
      <c r="BB128" s="466"/>
      <c r="BC128" s="467"/>
      <c r="BD128" s="481"/>
      <c r="BE128" s="481"/>
      <c r="BF128" s="437">
        <f>SUM(BF104:BF127)</f>
        <v>0</v>
      </c>
      <c r="BG128" s="437">
        <f>SUM(BG111:BG126)</f>
        <v>0</v>
      </c>
      <c r="BH128" s="442"/>
      <c r="BI128" s="452"/>
      <c r="BJ128" s="465"/>
      <c r="BK128" s="465"/>
      <c r="BL128" s="465"/>
      <c r="BM128" s="398"/>
      <c r="BN128" s="403"/>
      <c r="BO128" s="547" t="str">
        <f t="shared" ref="BO128:CR128" si="654">IF(SUM(BO104:BO127)&gt;0,"Verify","")</f>
        <v/>
      </c>
      <c r="BP128" s="547" t="str">
        <f t="shared" si="654"/>
        <v/>
      </c>
      <c r="BQ128" s="547" t="str">
        <f t="shared" si="654"/>
        <v/>
      </c>
      <c r="BR128" s="547" t="str">
        <f t="shared" si="654"/>
        <v/>
      </c>
      <c r="BS128" s="547" t="str">
        <f t="shared" si="654"/>
        <v/>
      </c>
      <c r="BT128" s="547" t="str">
        <f t="shared" si="654"/>
        <v/>
      </c>
      <c r="BU128" s="547" t="str">
        <f t="shared" si="654"/>
        <v/>
      </c>
      <c r="BV128" s="547" t="str">
        <f t="shared" si="654"/>
        <v/>
      </c>
      <c r="BW128" s="547" t="str">
        <f t="shared" si="654"/>
        <v/>
      </c>
      <c r="BX128" s="547" t="str">
        <f t="shared" si="654"/>
        <v/>
      </c>
      <c r="BY128" s="547" t="str">
        <f t="shared" si="654"/>
        <v/>
      </c>
      <c r="BZ128" s="547" t="str">
        <f t="shared" si="654"/>
        <v/>
      </c>
      <c r="CA128" s="547" t="str">
        <f t="shared" si="654"/>
        <v/>
      </c>
      <c r="CB128" s="547" t="str">
        <f t="shared" si="654"/>
        <v/>
      </c>
      <c r="CC128" s="547" t="str">
        <f t="shared" si="654"/>
        <v/>
      </c>
      <c r="CD128" s="547" t="str">
        <f t="shared" si="654"/>
        <v/>
      </c>
      <c r="CE128" s="547" t="str">
        <f t="shared" si="654"/>
        <v/>
      </c>
      <c r="CF128" s="547" t="str">
        <f t="shared" si="654"/>
        <v/>
      </c>
      <c r="CG128" s="547" t="str">
        <f t="shared" si="654"/>
        <v/>
      </c>
      <c r="CH128" s="547" t="str">
        <f t="shared" si="654"/>
        <v/>
      </c>
      <c r="CI128" s="547" t="str">
        <f t="shared" si="654"/>
        <v/>
      </c>
      <c r="CJ128" s="547" t="str">
        <f t="shared" si="654"/>
        <v/>
      </c>
      <c r="CK128" s="547" t="str">
        <f t="shared" si="654"/>
        <v/>
      </c>
      <c r="CL128" s="547" t="str">
        <f t="shared" si="654"/>
        <v/>
      </c>
      <c r="CM128" s="547" t="str">
        <f t="shared" si="654"/>
        <v/>
      </c>
      <c r="CN128" s="547" t="str">
        <f t="shared" si="654"/>
        <v/>
      </c>
      <c r="CO128" s="547" t="str">
        <f t="shared" si="654"/>
        <v/>
      </c>
      <c r="CP128" s="547" t="str">
        <f t="shared" si="654"/>
        <v/>
      </c>
      <c r="CQ128" s="547" t="str">
        <f t="shared" si="654"/>
        <v/>
      </c>
      <c r="CR128" s="547" t="str">
        <f t="shared" si="654"/>
        <v/>
      </c>
      <c r="CS128" s="467"/>
      <c r="CT128" s="466"/>
      <c r="CU128" s="466"/>
      <c r="CV128" s="437">
        <f>SUM(CV104:CV127)</f>
        <v>0</v>
      </c>
      <c r="CW128" s="437">
        <f>SUM(CW111:CW126)</f>
        <v>0</v>
      </c>
      <c r="CX128" s="437">
        <f>SUM(CX104:CX127)</f>
        <v>0</v>
      </c>
      <c r="CY128" s="462">
        <f>SUM(CY111:CY126)</f>
        <v>0</v>
      </c>
      <c r="CZ128" s="465"/>
      <c r="DA128" s="465"/>
      <c r="DB128" s="465"/>
      <c r="DC128" s="465"/>
      <c r="DD128" s="465"/>
      <c r="DE128" s="465"/>
      <c r="DF128" s="465"/>
      <c r="DS128" s="698"/>
      <c r="DT128" s="706"/>
      <c r="DU128" s="713"/>
      <c r="DV128" s="713"/>
      <c r="DW128" s="713"/>
      <c r="DX128" s="713"/>
      <c r="DY128" s="713"/>
      <c r="DZ128" s="713"/>
      <c r="EA128" s="713"/>
      <c r="EB128" s="713"/>
      <c r="EC128" s="713"/>
      <c r="ED128" s="713"/>
      <c r="EE128" s="713"/>
      <c r="EF128" s="713"/>
      <c r="EG128" s="713"/>
      <c r="EH128" s="713"/>
      <c r="EI128" s="713"/>
      <c r="EJ128" s="713"/>
      <c r="EK128" s="713"/>
      <c r="EL128" s="713"/>
      <c r="EM128" s="713"/>
      <c r="EN128" s="713"/>
      <c r="EO128" s="713"/>
      <c r="EP128" s="713"/>
      <c r="EQ128" s="713"/>
      <c r="ER128" s="713"/>
      <c r="ES128" s="713"/>
      <c r="ET128" s="713"/>
      <c r="EU128" s="713"/>
      <c r="EV128" s="713"/>
      <c r="EW128" s="713"/>
      <c r="EX128" s="713"/>
      <c r="EY128" s="695"/>
      <c r="EZ128" s="724"/>
      <c r="FB128" s="698"/>
      <c r="FC128" s="706"/>
      <c r="FD128" s="713"/>
      <c r="FE128" s="713"/>
      <c r="FF128" s="713"/>
      <c r="FG128" s="713"/>
      <c r="FH128" s="713"/>
      <c r="FI128" s="713"/>
      <c r="FJ128" s="713"/>
      <c r="FK128" s="713"/>
      <c r="FL128" s="713"/>
      <c r="FM128" s="713"/>
      <c r="FN128" s="713"/>
      <c r="FO128" s="713"/>
      <c r="FP128" s="713"/>
      <c r="FQ128" s="713"/>
      <c r="FR128" s="713"/>
      <c r="FS128" s="713"/>
      <c r="FT128" s="713"/>
      <c r="FU128" s="713"/>
      <c r="FV128" s="713"/>
      <c r="FW128" s="713"/>
      <c r="FX128" s="713"/>
      <c r="FY128" s="713"/>
      <c r="FZ128" s="713"/>
      <c r="GA128" s="713"/>
      <c r="GB128" s="713"/>
      <c r="GC128" s="713"/>
      <c r="GD128" s="713"/>
      <c r="GE128" s="713"/>
      <c r="GF128" s="713"/>
      <c r="GG128" s="713"/>
      <c r="GH128" s="695"/>
      <c r="GI128" s="724"/>
    </row>
    <row r="129" spans="2:191" ht="15.75" x14ac:dyDescent="0.25">
      <c r="B129" s="398"/>
      <c r="C129" s="481"/>
      <c r="D129" s="481"/>
      <c r="E129" s="481"/>
      <c r="F129" s="481"/>
      <c r="G129" s="481"/>
      <c r="H129" s="481"/>
      <c r="I129" s="481"/>
      <c r="J129" s="506"/>
      <c r="K129" s="507"/>
      <c r="L129" s="507"/>
      <c r="M129" s="507"/>
      <c r="N129" s="507"/>
      <c r="O129" s="507"/>
      <c r="P129" s="507"/>
      <c r="Q129" s="395"/>
      <c r="W129" s="404"/>
      <c r="X129" s="405"/>
      <c r="Y129" s="406"/>
      <c r="Z129" s="406"/>
      <c r="AA129" s="406"/>
      <c r="AB129" s="406"/>
      <c r="AC129" s="406"/>
      <c r="AD129" s="406"/>
      <c r="AE129" s="406"/>
      <c r="AF129" s="406"/>
      <c r="AG129" s="406"/>
      <c r="AH129" s="406"/>
      <c r="AI129" s="406"/>
      <c r="AJ129" s="406"/>
      <c r="AK129" s="406"/>
      <c r="AL129" s="406"/>
      <c r="AM129" s="406"/>
      <c r="AN129" s="406"/>
      <c r="AO129" s="406"/>
      <c r="AP129" s="406"/>
      <c r="AQ129" s="406"/>
      <c r="AR129" s="406"/>
      <c r="AS129" s="406"/>
      <c r="AT129" s="406"/>
      <c r="AU129" s="406"/>
      <c r="AV129" s="406"/>
      <c r="AW129" s="406"/>
      <c r="AX129" s="406"/>
      <c r="AY129" s="406"/>
      <c r="AZ129" s="406"/>
      <c r="BA129" s="406"/>
      <c r="BB129" s="406"/>
      <c r="BC129" s="406"/>
      <c r="BD129" s="406"/>
      <c r="BE129" s="406"/>
      <c r="BF129" s="455"/>
      <c r="BG129" s="343"/>
      <c r="BH129" s="343"/>
      <c r="BI129" s="456"/>
      <c r="BJ129" s="465"/>
      <c r="BK129" s="465"/>
      <c r="BL129" s="465"/>
      <c r="BM129" s="404"/>
      <c r="BN129" s="405"/>
      <c r="BO129" s="405"/>
      <c r="BP129" s="405"/>
      <c r="BQ129" s="405"/>
      <c r="BR129" s="405"/>
      <c r="BS129" s="405"/>
      <c r="BT129" s="405"/>
      <c r="BU129" s="405"/>
      <c r="BV129" s="405"/>
      <c r="BW129" s="405"/>
      <c r="BX129" s="405"/>
      <c r="BY129" s="405"/>
      <c r="BZ129" s="405"/>
      <c r="CA129" s="405"/>
      <c r="CB129" s="405"/>
      <c r="CC129" s="405"/>
      <c r="CD129" s="405"/>
      <c r="CE129" s="405"/>
      <c r="CF129" s="405"/>
      <c r="CG129" s="405"/>
      <c r="CH129" s="405"/>
      <c r="CI129" s="405"/>
      <c r="CJ129" s="405"/>
      <c r="CK129" s="405"/>
      <c r="CL129" s="405"/>
      <c r="CM129" s="405"/>
      <c r="CN129" s="405"/>
      <c r="CO129" s="405"/>
      <c r="CP129" s="405"/>
      <c r="CQ129" s="405"/>
      <c r="CR129" s="405"/>
      <c r="CS129" s="406"/>
      <c r="CT129" s="406"/>
      <c r="CU129" s="406"/>
      <c r="CV129" s="455"/>
      <c r="CW129" s="343"/>
      <c r="CX129" s="343"/>
      <c r="CY129" s="456"/>
      <c r="CZ129" s="465"/>
      <c r="DA129" s="465"/>
      <c r="DB129" s="465"/>
      <c r="DC129" s="465"/>
      <c r="DD129" s="465"/>
      <c r="DE129" s="465"/>
      <c r="DF129" s="465"/>
      <c r="DS129" s="707"/>
      <c r="DT129" s="708"/>
      <c r="DU129" s="708"/>
      <c r="DV129" s="708"/>
      <c r="DW129" s="708"/>
      <c r="DX129" s="708"/>
      <c r="DY129" s="708"/>
      <c r="DZ129" s="708"/>
      <c r="EA129" s="708"/>
      <c r="EB129" s="708"/>
      <c r="EC129" s="708"/>
      <c r="ED129" s="708"/>
      <c r="EE129" s="708"/>
      <c r="EF129" s="708"/>
      <c r="EG129" s="708"/>
      <c r="EH129" s="708"/>
      <c r="EI129" s="708"/>
      <c r="EJ129" s="708"/>
      <c r="EK129" s="708"/>
      <c r="EL129" s="708"/>
      <c r="EM129" s="708"/>
      <c r="EN129" s="708"/>
      <c r="EO129" s="708"/>
      <c r="EP129" s="708"/>
      <c r="EQ129" s="708"/>
      <c r="ER129" s="708"/>
      <c r="ES129" s="708"/>
      <c r="ET129" s="708"/>
      <c r="EU129" s="708"/>
      <c r="EV129" s="708"/>
      <c r="EW129" s="708"/>
      <c r="EX129" s="708"/>
      <c r="EY129" s="722"/>
      <c r="EZ129" s="724"/>
      <c r="FB129" s="707"/>
      <c r="FC129" s="708"/>
      <c r="FD129" s="708"/>
      <c r="FE129" s="708"/>
      <c r="FF129" s="708"/>
      <c r="FG129" s="708"/>
      <c r="FH129" s="708"/>
      <c r="FI129" s="708"/>
      <c r="FJ129" s="708"/>
      <c r="FK129" s="708"/>
      <c r="FL129" s="708"/>
      <c r="FM129" s="708"/>
      <c r="FN129" s="708"/>
      <c r="FO129" s="708"/>
      <c r="FP129" s="708"/>
      <c r="FQ129" s="708"/>
      <c r="FR129" s="708"/>
      <c r="FS129" s="708"/>
      <c r="FT129" s="708"/>
      <c r="FU129" s="708"/>
      <c r="FV129" s="708"/>
      <c r="FW129" s="708"/>
      <c r="FX129" s="708"/>
      <c r="FY129" s="708"/>
      <c r="FZ129" s="708"/>
      <c r="GA129" s="708"/>
      <c r="GB129" s="708"/>
      <c r="GC129" s="708"/>
      <c r="GD129" s="708"/>
      <c r="GE129" s="708"/>
      <c r="GF129" s="708"/>
      <c r="GG129" s="708"/>
      <c r="GH129" s="722"/>
      <c r="GI129" s="724"/>
    </row>
    <row r="130" spans="2:191" ht="15.75" x14ac:dyDescent="0.25">
      <c r="B130" s="398"/>
      <c r="C130" s="481"/>
      <c r="D130" s="481"/>
      <c r="E130" s="481"/>
      <c r="F130" s="481"/>
      <c r="G130" s="481"/>
      <c r="H130" s="481"/>
      <c r="I130" s="481"/>
      <c r="J130" s="506"/>
      <c r="K130" s="507"/>
      <c r="L130" s="507"/>
      <c r="M130" s="507"/>
      <c r="N130" s="507"/>
      <c r="O130" s="507"/>
      <c r="P130" s="507"/>
      <c r="Q130" s="395"/>
      <c r="W130" s="457"/>
      <c r="X130" s="410"/>
      <c r="Y130" s="410"/>
      <c r="Z130" s="410"/>
      <c r="AA130" s="410"/>
      <c r="AB130" s="410"/>
      <c r="AC130" s="410"/>
      <c r="AD130" s="410"/>
      <c r="AE130" s="410"/>
      <c r="AF130" s="410"/>
      <c r="AG130" s="410"/>
      <c r="AH130" s="410"/>
      <c r="AI130" s="410"/>
      <c r="AJ130" s="410"/>
      <c r="AK130" s="410"/>
      <c r="AL130" s="410"/>
      <c r="AM130" s="410"/>
      <c r="AN130" s="410"/>
      <c r="AO130" s="410"/>
      <c r="AP130" s="410"/>
      <c r="AQ130" s="410"/>
      <c r="AR130" s="410"/>
      <c r="AS130" s="410"/>
      <c r="AT130" s="410"/>
      <c r="AU130" s="410"/>
      <c r="AV130" s="410"/>
      <c r="AW130" s="410"/>
      <c r="AX130" s="410"/>
      <c r="AY130" s="410"/>
      <c r="AZ130" s="410"/>
      <c r="BA130" s="410"/>
      <c r="BB130" s="410"/>
      <c r="BC130" s="410"/>
      <c r="BD130" s="411"/>
      <c r="BE130" s="411"/>
      <c r="BF130" s="466"/>
      <c r="BG130" s="466"/>
      <c r="BH130" s="466"/>
      <c r="BI130" s="395"/>
      <c r="BJ130" s="465"/>
      <c r="BK130" s="465"/>
      <c r="BL130" s="465"/>
      <c r="BM130" s="407"/>
      <c r="BN130" s="408"/>
      <c r="BO130" s="408"/>
      <c r="BP130" s="408"/>
      <c r="BQ130" s="408"/>
      <c r="BR130" s="408"/>
      <c r="BS130" s="408"/>
      <c r="BT130" s="408"/>
      <c r="BU130" s="408"/>
      <c r="BV130" s="408"/>
      <c r="BW130" s="408"/>
      <c r="BX130" s="408"/>
      <c r="BY130" s="408"/>
      <c r="BZ130" s="408"/>
      <c r="CA130" s="408"/>
      <c r="CB130" s="408"/>
      <c r="CC130" s="409"/>
      <c r="CD130" s="410"/>
      <c r="CE130" s="410"/>
      <c r="CF130" s="410"/>
      <c r="CG130" s="410"/>
      <c r="CH130" s="410"/>
      <c r="CI130" s="410"/>
      <c r="CJ130" s="410"/>
      <c r="CK130" s="410"/>
      <c r="CL130" s="410"/>
      <c r="CM130" s="410"/>
      <c r="CN130" s="410"/>
      <c r="CO130" s="410"/>
      <c r="CP130" s="410"/>
      <c r="CQ130" s="410"/>
      <c r="CR130" s="410"/>
      <c r="CS130" s="410"/>
      <c r="CT130" s="411"/>
      <c r="CU130" s="411"/>
      <c r="CV130" s="466"/>
      <c r="CW130" s="466"/>
      <c r="CX130" s="466"/>
      <c r="CY130" s="395"/>
      <c r="CZ130" s="465"/>
      <c r="DA130" s="465"/>
      <c r="DB130" s="465"/>
      <c r="DC130" s="465"/>
      <c r="DD130" s="465"/>
      <c r="DE130" s="465"/>
      <c r="DF130" s="465"/>
      <c r="DS130" s="714"/>
      <c r="DT130" s="715"/>
      <c r="DU130" s="715"/>
      <c r="DV130" s="715"/>
      <c r="DW130" s="715"/>
      <c r="DX130" s="715"/>
      <c r="DY130" s="715"/>
      <c r="DZ130" s="715"/>
      <c r="EA130" s="715"/>
      <c r="EB130" s="715"/>
      <c r="EC130" s="715"/>
      <c r="ED130" s="715"/>
      <c r="EE130" s="715"/>
      <c r="EF130" s="715"/>
      <c r="EG130" s="715"/>
      <c r="EH130" s="715"/>
      <c r="EI130" s="716"/>
      <c r="EJ130" s="717"/>
      <c r="EK130" s="717"/>
      <c r="EL130" s="717"/>
      <c r="EM130" s="717"/>
      <c r="EN130" s="717"/>
      <c r="EO130" s="717"/>
      <c r="EP130" s="717"/>
      <c r="EQ130" s="717"/>
      <c r="ER130" s="717"/>
      <c r="ES130" s="717"/>
      <c r="ET130" s="717"/>
      <c r="EU130" s="717"/>
      <c r="EV130" s="717"/>
      <c r="EW130" s="717"/>
      <c r="EX130" s="717"/>
      <c r="EY130" s="717"/>
      <c r="EZ130" s="724"/>
      <c r="FB130" s="714"/>
      <c r="FC130" s="715"/>
      <c r="FD130" s="715"/>
      <c r="FE130" s="715"/>
      <c r="FF130" s="715"/>
      <c r="FG130" s="715"/>
      <c r="FH130" s="715"/>
      <c r="FI130" s="715"/>
      <c r="FJ130" s="715"/>
      <c r="FK130" s="715"/>
      <c r="FL130" s="715"/>
      <c r="FM130" s="715"/>
      <c r="FN130" s="715"/>
      <c r="FO130" s="715"/>
      <c r="FP130" s="715"/>
      <c r="FQ130" s="715"/>
      <c r="FR130" s="716"/>
      <c r="FS130" s="717"/>
      <c r="FT130" s="717"/>
      <c r="FU130" s="717"/>
      <c r="FV130" s="717"/>
      <c r="FW130" s="717"/>
      <c r="FX130" s="717"/>
      <c r="FY130" s="717"/>
      <c r="FZ130" s="717"/>
      <c r="GA130" s="717"/>
      <c r="GB130" s="717"/>
      <c r="GC130" s="717"/>
      <c r="GD130" s="717"/>
      <c r="GE130" s="717"/>
      <c r="GF130" s="717"/>
      <c r="GG130" s="717"/>
      <c r="GH130" s="717"/>
      <c r="GI130" s="724"/>
    </row>
    <row r="131" spans="2:191" ht="15.75" x14ac:dyDescent="0.25">
      <c r="B131" s="398"/>
      <c r="C131" s="481"/>
      <c r="D131" s="481"/>
      <c r="E131" s="481"/>
      <c r="F131" s="481"/>
      <c r="G131" s="481"/>
      <c r="H131" s="481"/>
      <c r="I131" s="481"/>
      <c r="J131" s="506"/>
      <c r="K131" s="507"/>
      <c r="L131" s="507"/>
      <c r="M131" s="507"/>
      <c r="N131" s="507"/>
      <c r="O131" s="507"/>
      <c r="P131" s="507"/>
      <c r="Q131" s="395"/>
      <c r="W131" s="398" t="s">
        <v>225</v>
      </c>
      <c r="X131" s="467"/>
      <c r="Y131" s="467"/>
      <c r="Z131" s="467"/>
      <c r="AA131" s="467"/>
      <c r="AB131" s="467"/>
      <c r="AC131" s="467"/>
      <c r="AD131" s="467"/>
      <c r="AE131" s="467"/>
      <c r="AF131" s="467"/>
      <c r="AG131" s="467"/>
      <c r="AH131" s="467"/>
      <c r="AI131" s="467"/>
      <c r="AJ131" s="467"/>
      <c r="AK131" s="467"/>
      <c r="AL131" s="467"/>
      <c r="AM131" s="467"/>
      <c r="AN131" s="467"/>
      <c r="AO131" s="467"/>
      <c r="AP131" s="467"/>
      <c r="AQ131" s="467"/>
      <c r="AR131" s="467"/>
      <c r="AS131" s="467"/>
      <c r="AT131" s="467"/>
      <c r="AU131" s="467"/>
      <c r="AV131" s="467"/>
      <c r="AW131" s="467"/>
      <c r="AX131" s="467"/>
      <c r="AY131" s="467"/>
      <c r="AZ131" s="467"/>
      <c r="BA131" s="467"/>
      <c r="BB131" s="467"/>
      <c r="BC131" s="467"/>
      <c r="BD131" s="481"/>
      <c r="BE131" s="481"/>
      <c r="BF131" s="466"/>
      <c r="BG131" s="466"/>
      <c r="BH131" s="466"/>
      <c r="BI131" s="395"/>
      <c r="BJ131" s="465"/>
      <c r="BK131" s="465"/>
      <c r="BL131" s="465"/>
      <c r="BM131" s="398" t="s">
        <v>225</v>
      </c>
      <c r="BN131" s="467"/>
      <c r="BO131" s="467"/>
      <c r="BP131" s="467"/>
      <c r="BQ131" s="467"/>
      <c r="BR131" s="467"/>
      <c r="BS131" s="467"/>
      <c r="BT131" s="467"/>
      <c r="BU131" s="467"/>
      <c r="BV131" s="467"/>
      <c r="BW131" s="467"/>
      <c r="BX131" s="467"/>
      <c r="BY131" s="467"/>
      <c r="BZ131" s="467"/>
      <c r="CA131" s="467"/>
      <c r="CB131" s="467"/>
      <c r="CC131" s="467"/>
      <c r="CD131" s="467"/>
      <c r="CE131" s="467"/>
      <c r="CF131" s="467"/>
      <c r="CG131" s="467"/>
      <c r="CH131" s="467"/>
      <c r="CI131" s="467"/>
      <c r="CJ131" s="467"/>
      <c r="CK131" s="467"/>
      <c r="CL131" s="467"/>
      <c r="CM131" s="467"/>
      <c r="CN131" s="467"/>
      <c r="CO131" s="467"/>
      <c r="CP131" s="467"/>
      <c r="CQ131" s="467"/>
      <c r="CR131" s="467"/>
      <c r="CS131" s="467"/>
      <c r="CT131" s="466"/>
      <c r="CU131" s="466"/>
      <c r="CV131" s="466"/>
      <c r="CW131" s="466"/>
      <c r="CX131" s="466"/>
      <c r="CY131" s="395"/>
      <c r="CZ131" s="465"/>
      <c r="DA131" s="465"/>
      <c r="DB131" s="465"/>
      <c r="DC131" s="465"/>
      <c r="DD131" s="465"/>
      <c r="DE131" s="465"/>
      <c r="DF131" s="465"/>
      <c r="DS131" s="698" t="s">
        <v>225</v>
      </c>
      <c r="DT131" s="695"/>
      <c r="DU131" s="695"/>
      <c r="DV131" s="695"/>
      <c r="DW131" s="695"/>
      <c r="DX131" s="695"/>
      <c r="DY131" s="695"/>
      <c r="DZ131" s="695"/>
      <c r="EA131" s="695"/>
      <c r="EB131" s="695"/>
      <c r="EC131" s="695"/>
      <c r="ED131" s="695"/>
      <c r="EE131" s="695"/>
      <c r="EF131" s="695"/>
      <c r="EG131" s="695"/>
      <c r="EH131" s="695"/>
      <c r="EI131" s="695"/>
      <c r="EJ131" s="695"/>
      <c r="EK131" s="695"/>
      <c r="EL131" s="695"/>
      <c r="EM131" s="695"/>
      <c r="EN131" s="695"/>
      <c r="EO131" s="695"/>
      <c r="EP131" s="695"/>
      <c r="EQ131" s="695"/>
      <c r="ER131" s="695"/>
      <c r="ES131" s="695"/>
      <c r="ET131" s="695"/>
      <c r="EU131" s="695"/>
      <c r="EV131" s="695"/>
      <c r="EW131" s="695"/>
      <c r="EX131" s="695"/>
      <c r="EY131" s="695"/>
      <c r="EZ131" s="724"/>
      <c r="FB131" s="698" t="s">
        <v>225</v>
      </c>
      <c r="FC131" s="695"/>
      <c r="FD131" s="695"/>
      <c r="FE131" s="695"/>
      <c r="FF131" s="695"/>
      <c r="FG131" s="695"/>
      <c r="FH131" s="695"/>
      <c r="FI131" s="695"/>
      <c r="FJ131" s="695"/>
      <c r="FK131" s="695"/>
      <c r="FL131" s="695"/>
      <c r="FM131" s="695"/>
      <c r="FN131" s="695"/>
      <c r="FO131" s="695"/>
      <c r="FP131" s="695"/>
      <c r="FQ131" s="695"/>
      <c r="FR131" s="695"/>
      <c r="FS131" s="695"/>
      <c r="FT131" s="695"/>
      <c r="FU131" s="695"/>
      <c r="FV131" s="695"/>
      <c r="FW131" s="695"/>
      <c r="FX131" s="695"/>
      <c r="FY131" s="695"/>
      <c r="FZ131" s="695"/>
      <c r="GA131" s="695"/>
      <c r="GB131" s="695"/>
      <c r="GC131" s="695"/>
      <c r="GD131" s="695"/>
      <c r="GE131" s="695"/>
      <c r="GF131" s="695"/>
      <c r="GG131" s="695"/>
      <c r="GH131" s="695"/>
      <c r="GI131" s="724"/>
    </row>
    <row r="132" spans="2:191" ht="15.75" x14ac:dyDescent="0.25">
      <c r="B132" s="398"/>
      <c r="C132" s="481"/>
      <c r="D132" s="481"/>
      <c r="E132" s="481"/>
      <c r="F132" s="481"/>
      <c r="G132" s="481"/>
      <c r="H132" s="481"/>
      <c r="I132" s="481"/>
      <c r="J132" s="506"/>
      <c r="K132" s="507"/>
      <c r="L132" s="507"/>
      <c r="M132" s="507"/>
      <c r="N132" s="507"/>
      <c r="O132" s="507"/>
      <c r="P132" s="507"/>
      <c r="Q132" s="395"/>
      <c r="W132" s="398"/>
      <c r="X132" s="467"/>
      <c r="Y132" s="467"/>
      <c r="Z132" s="467"/>
      <c r="AA132" s="467"/>
      <c r="AB132" s="467"/>
      <c r="AC132" s="467"/>
      <c r="AD132" s="467"/>
      <c r="AE132" s="467"/>
      <c r="AF132" s="467"/>
      <c r="AG132" s="467"/>
      <c r="AH132" s="467"/>
      <c r="AI132" s="467"/>
      <c r="AJ132" s="467"/>
      <c r="AK132" s="467"/>
      <c r="AL132" s="467"/>
      <c r="AM132" s="467"/>
      <c r="AN132" s="467"/>
      <c r="AO132" s="467"/>
      <c r="AP132" s="467"/>
      <c r="AQ132" s="467"/>
      <c r="AR132" s="467"/>
      <c r="AS132" s="467"/>
      <c r="AT132" s="467"/>
      <c r="AU132" s="467"/>
      <c r="AV132" s="467"/>
      <c r="AW132" s="467"/>
      <c r="AX132" s="467"/>
      <c r="AY132" s="467"/>
      <c r="AZ132" s="467"/>
      <c r="BA132" s="467"/>
      <c r="BB132" s="467"/>
      <c r="BC132" s="467"/>
      <c r="BD132" s="481"/>
      <c r="BE132" s="481"/>
      <c r="BF132" s="445"/>
      <c r="BG132" s="466"/>
      <c r="BH132" s="466"/>
      <c r="BI132" s="395"/>
      <c r="BJ132" s="465"/>
      <c r="BK132" s="465"/>
      <c r="BL132" s="465"/>
      <c r="BM132" s="398"/>
      <c r="BN132" s="467"/>
      <c r="BO132" s="649" t="str">
        <f t="shared" ref="BO132:CS132" si="655">IFERROR(SUMIF(BO135:BO158,"&gt;0",BO135:BO158)/-SUMIF(BO135:BO158,"&lt;0",BO135:BO158),"")</f>
        <v/>
      </c>
      <c r="BP132" s="649" t="str">
        <f t="shared" si="655"/>
        <v/>
      </c>
      <c r="BQ132" s="649" t="str">
        <f t="shared" si="655"/>
        <v/>
      </c>
      <c r="BR132" s="649" t="str">
        <f t="shared" si="655"/>
        <v/>
      </c>
      <c r="BS132" s="649" t="str">
        <f t="shared" si="655"/>
        <v/>
      </c>
      <c r="BT132" s="649" t="str">
        <f t="shared" si="655"/>
        <v/>
      </c>
      <c r="BU132" s="649" t="str">
        <f t="shared" si="655"/>
        <v/>
      </c>
      <c r="BV132" s="649" t="str">
        <f t="shared" si="655"/>
        <v/>
      </c>
      <c r="BW132" s="649" t="str">
        <f t="shared" si="655"/>
        <v/>
      </c>
      <c r="BX132" s="649" t="str">
        <f t="shared" si="655"/>
        <v/>
      </c>
      <c r="BY132" s="649" t="str">
        <f t="shared" si="655"/>
        <v/>
      </c>
      <c r="BZ132" s="649" t="str">
        <f t="shared" si="655"/>
        <v/>
      </c>
      <c r="CA132" s="649" t="str">
        <f t="shared" si="655"/>
        <v/>
      </c>
      <c r="CB132" s="649" t="str">
        <f t="shared" si="655"/>
        <v/>
      </c>
      <c r="CC132" s="649" t="str">
        <f t="shared" si="655"/>
        <v/>
      </c>
      <c r="CD132" s="649" t="str">
        <f t="shared" si="655"/>
        <v/>
      </c>
      <c r="CE132" s="649" t="str">
        <f t="shared" si="655"/>
        <v/>
      </c>
      <c r="CF132" s="649" t="str">
        <f t="shared" si="655"/>
        <v/>
      </c>
      <c r="CG132" s="649" t="str">
        <f t="shared" si="655"/>
        <v/>
      </c>
      <c r="CH132" s="649" t="str">
        <f t="shared" si="655"/>
        <v/>
      </c>
      <c r="CI132" s="649" t="str">
        <f t="shared" si="655"/>
        <v/>
      </c>
      <c r="CJ132" s="649" t="str">
        <f t="shared" si="655"/>
        <v/>
      </c>
      <c r="CK132" s="649" t="str">
        <f t="shared" si="655"/>
        <v/>
      </c>
      <c r="CL132" s="649" t="str">
        <f t="shared" si="655"/>
        <v/>
      </c>
      <c r="CM132" s="649" t="str">
        <f t="shared" si="655"/>
        <v/>
      </c>
      <c r="CN132" s="649" t="str">
        <f t="shared" si="655"/>
        <v/>
      </c>
      <c r="CO132" s="649" t="str">
        <f t="shared" si="655"/>
        <v/>
      </c>
      <c r="CP132" s="649" t="str">
        <f t="shared" si="655"/>
        <v/>
      </c>
      <c r="CQ132" s="649" t="str">
        <f t="shared" si="655"/>
        <v/>
      </c>
      <c r="CR132" s="649" t="str">
        <f t="shared" si="655"/>
        <v/>
      </c>
      <c r="CS132" s="649" t="str">
        <f t="shared" si="655"/>
        <v/>
      </c>
      <c r="CT132" s="466"/>
      <c r="CU132" s="466"/>
      <c r="CV132" s="445"/>
      <c r="CW132" s="466"/>
      <c r="CX132" s="466"/>
      <c r="CY132" s="395"/>
      <c r="CZ132" s="465"/>
      <c r="DA132" s="465"/>
      <c r="DB132" s="465"/>
      <c r="DC132" s="465"/>
      <c r="DD132" s="465"/>
      <c r="DE132" s="465"/>
      <c r="DF132" s="465"/>
      <c r="DS132" s="698"/>
      <c r="DT132" s="695"/>
      <c r="DU132" s="699"/>
      <c r="DV132" s="699"/>
      <c r="DW132" s="699"/>
      <c r="DX132" s="699"/>
      <c r="DY132" s="699"/>
      <c r="DZ132" s="699"/>
      <c r="EA132" s="699"/>
      <c r="EB132" s="699"/>
      <c r="EC132" s="699"/>
      <c r="ED132" s="699"/>
      <c r="EE132" s="699"/>
      <c r="EF132" s="699"/>
      <c r="EG132" s="699"/>
      <c r="EH132" s="699"/>
      <c r="EI132" s="699"/>
      <c r="EJ132" s="699"/>
      <c r="EK132" s="699"/>
      <c r="EL132" s="699"/>
      <c r="EM132" s="699"/>
      <c r="EN132" s="699"/>
      <c r="EO132" s="699"/>
      <c r="EP132" s="699"/>
      <c r="EQ132" s="699"/>
      <c r="ER132" s="699"/>
      <c r="ES132" s="699"/>
      <c r="ET132" s="699"/>
      <c r="EU132" s="699"/>
      <c r="EV132" s="699"/>
      <c r="EW132" s="699"/>
      <c r="EX132" s="699"/>
      <c r="EY132" s="699"/>
      <c r="EZ132" s="724"/>
      <c r="FB132" s="698"/>
      <c r="FC132" s="695"/>
      <c r="FD132" s="699"/>
      <c r="FE132" s="699"/>
      <c r="FF132" s="699"/>
      <c r="FG132" s="699"/>
      <c r="FH132" s="699"/>
      <c r="FI132" s="699"/>
      <c r="FJ132" s="699"/>
      <c r="FK132" s="699"/>
      <c r="FL132" s="699"/>
      <c r="FM132" s="699"/>
      <c r="FN132" s="699"/>
      <c r="FO132" s="699"/>
      <c r="FP132" s="699"/>
      <c r="FQ132" s="699"/>
      <c r="FR132" s="699"/>
      <c r="FS132" s="699"/>
      <c r="FT132" s="699"/>
      <c r="FU132" s="699"/>
      <c r="FV132" s="699"/>
      <c r="FW132" s="699"/>
      <c r="FX132" s="699"/>
      <c r="FY132" s="699"/>
      <c r="FZ132" s="699"/>
      <c r="GA132" s="699"/>
      <c r="GB132" s="699"/>
      <c r="GC132" s="699"/>
      <c r="GD132" s="699"/>
      <c r="GE132" s="699"/>
      <c r="GF132" s="699"/>
      <c r="GG132" s="699"/>
      <c r="GH132" s="699"/>
      <c r="GI132" s="724"/>
    </row>
    <row r="133" spans="2:191" ht="15.75" x14ac:dyDescent="0.25">
      <c r="B133" s="398"/>
      <c r="C133" s="481"/>
      <c r="D133" s="481"/>
      <c r="E133" s="481"/>
      <c r="F133" s="481"/>
      <c r="G133" s="481"/>
      <c r="H133" s="481"/>
      <c r="I133" s="481"/>
      <c r="J133" s="481"/>
      <c r="K133" s="481"/>
      <c r="L133" s="481"/>
      <c r="M133" s="481"/>
      <c r="N133" s="481"/>
      <c r="O133" s="481"/>
      <c r="P133" s="481"/>
      <c r="Q133" s="395"/>
      <c r="W133" s="398"/>
      <c r="X133" s="399" t="s">
        <v>57</v>
      </c>
      <c r="Y133" s="400">
        <v>1</v>
      </c>
      <c r="Z133" s="400">
        <v>2</v>
      </c>
      <c r="AA133" s="400">
        <v>3</v>
      </c>
      <c r="AB133" s="400">
        <v>4</v>
      </c>
      <c r="AC133" s="400">
        <v>5</v>
      </c>
      <c r="AD133" s="400">
        <v>6</v>
      </c>
      <c r="AE133" s="400">
        <v>7</v>
      </c>
      <c r="AF133" s="400">
        <v>8</v>
      </c>
      <c r="AG133" s="400">
        <v>9</v>
      </c>
      <c r="AH133" s="400">
        <v>10</v>
      </c>
      <c r="AI133" s="400">
        <v>11</v>
      </c>
      <c r="AJ133" s="400">
        <v>12</v>
      </c>
      <c r="AK133" s="400">
        <v>13</v>
      </c>
      <c r="AL133" s="400">
        <v>14</v>
      </c>
      <c r="AM133" s="400">
        <v>15</v>
      </c>
      <c r="AN133" s="400">
        <v>16</v>
      </c>
      <c r="AO133" s="400">
        <v>17</v>
      </c>
      <c r="AP133" s="400">
        <v>18</v>
      </c>
      <c r="AQ133" s="400">
        <v>19</v>
      </c>
      <c r="AR133" s="400">
        <v>20</v>
      </c>
      <c r="AS133" s="400">
        <v>21</v>
      </c>
      <c r="AT133" s="400">
        <v>22</v>
      </c>
      <c r="AU133" s="400">
        <v>23</v>
      </c>
      <c r="AV133" s="400">
        <v>24</v>
      </c>
      <c r="AW133" s="400">
        <v>25</v>
      </c>
      <c r="AX133" s="400">
        <v>26</v>
      </c>
      <c r="AY133" s="400">
        <v>27</v>
      </c>
      <c r="AZ133" s="400">
        <v>28</v>
      </c>
      <c r="BA133" s="400">
        <v>29</v>
      </c>
      <c r="BB133" s="400">
        <v>30</v>
      </c>
      <c r="BC133" s="400">
        <v>31</v>
      </c>
      <c r="BD133" s="863" t="s">
        <v>215</v>
      </c>
      <c r="BE133" s="864"/>
      <c r="BF133" s="434" t="s">
        <v>250</v>
      </c>
      <c r="BG133" s="434" t="s">
        <v>251</v>
      </c>
      <c r="BH133" s="434" t="s">
        <v>250</v>
      </c>
      <c r="BI133" s="447" t="s">
        <v>251</v>
      </c>
      <c r="BJ133" s="465"/>
      <c r="BK133" s="465"/>
      <c r="BL133" s="465"/>
      <c r="BM133" s="398"/>
      <c r="BN133" s="399" t="s">
        <v>57</v>
      </c>
      <c r="BO133" s="400">
        <v>1</v>
      </c>
      <c r="BP133" s="400">
        <v>2</v>
      </c>
      <c r="BQ133" s="400">
        <v>3</v>
      </c>
      <c r="BR133" s="400">
        <v>4</v>
      </c>
      <c r="BS133" s="400">
        <v>5</v>
      </c>
      <c r="BT133" s="400">
        <v>6</v>
      </c>
      <c r="BU133" s="400">
        <v>7</v>
      </c>
      <c r="BV133" s="400">
        <v>8</v>
      </c>
      <c r="BW133" s="400">
        <v>9</v>
      </c>
      <c r="BX133" s="400">
        <v>10</v>
      </c>
      <c r="BY133" s="400">
        <v>11</v>
      </c>
      <c r="BZ133" s="400">
        <v>12</v>
      </c>
      <c r="CA133" s="400">
        <v>13</v>
      </c>
      <c r="CB133" s="400">
        <v>14</v>
      </c>
      <c r="CC133" s="400">
        <v>15</v>
      </c>
      <c r="CD133" s="400">
        <v>16</v>
      </c>
      <c r="CE133" s="400">
        <v>17</v>
      </c>
      <c r="CF133" s="400">
        <v>18</v>
      </c>
      <c r="CG133" s="400">
        <v>19</v>
      </c>
      <c r="CH133" s="400">
        <v>20</v>
      </c>
      <c r="CI133" s="400">
        <v>21</v>
      </c>
      <c r="CJ133" s="400">
        <v>22</v>
      </c>
      <c r="CK133" s="400">
        <v>23</v>
      </c>
      <c r="CL133" s="400">
        <v>24</v>
      </c>
      <c r="CM133" s="400">
        <v>25</v>
      </c>
      <c r="CN133" s="400">
        <v>26</v>
      </c>
      <c r="CO133" s="400">
        <v>27</v>
      </c>
      <c r="CP133" s="400">
        <v>28</v>
      </c>
      <c r="CQ133" s="400">
        <v>29</v>
      </c>
      <c r="CR133" s="400">
        <v>30</v>
      </c>
      <c r="CS133" s="400">
        <v>31</v>
      </c>
      <c r="CT133" s="863" t="s">
        <v>215</v>
      </c>
      <c r="CU133" s="864"/>
      <c r="CV133" s="434" t="s">
        <v>250</v>
      </c>
      <c r="CW133" s="434" t="s">
        <v>251</v>
      </c>
      <c r="CX133" s="434" t="s">
        <v>253</v>
      </c>
      <c r="CY133" s="447" t="s">
        <v>254</v>
      </c>
      <c r="CZ133" s="465"/>
      <c r="DA133" s="465"/>
      <c r="DB133" s="465"/>
      <c r="DC133" s="465"/>
      <c r="DD133" s="465"/>
      <c r="DE133" s="465"/>
      <c r="DF133" s="465"/>
      <c r="DS133" s="698"/>
      <c r="DT133" s="700" t="s">
        <v>57</v>
      </c>
      <c r="DU133" s="701">
        <v>1</v>
      </c>
      <c r="DV133" s="701">
        <v>2</v>
      </c>
      <c r="DW133" s="701">
        <v>3</v>
      </c>
      <c r="DX133" s="701">
        <v>4</v>
      </c>
      <c r="DY133" s="701">
        <v>5</v>
      </c>
      <c r="DZ133" s="701">
        <v>6</v>
      </c>
      <c r="EA133" s="701">
        <v>7</v>
      </c>
      <c r="EB133" s="701">
        <v>8</v>
      </c>
      <c r="EC133" s="701">
        <v>9</v>
      </c>
      <c r="ED133" s="701">
        <v>10</v>
      </c>
      <c r="EE133" s="701">
        <v>11</v>
      </c>
      <c r="EF133" s="701">
        <v>12</v>
      </c>
      <c r="EG133" s="701">
        <v>13</v>
      </c>
      <c r="EH133" s="701">
        <v>14</v>
      </c>
      <c r="EI133" s="701">
        <v>15</v>
      </c>
      <c r="EJ133" s="701">
        <v>16</v>
      </c>
      <c r="EK133" s="701">
        <v>17</v>
      </c>
      <c r="EL133" s="701">
        <v>18</v>
      </c>
      <c r="EM133" s="701">
        <v>19</v>
      </c>
      <c r="EN133" s="701">
        <v>20</v>
      </c>
      <c r="EO133" s="701">
        <v>21</v>
      </c>
      <c r="EP133" s="701">
        <v>22</v>
      </c>
      <c r="EQ133" s="701">
        <v>23</v>
      </c>
      <c r="ER133" s="701">
        <v>24</v>
      </c>
      <c r="ES133" s="701">
        <v>25</v>
      </c>
      <c r="ET133" s="701">
        <v>26</v>
      </c>
      <c r="EU133" s="701">
        <v>27</v>
      </c>
      <c r="EV133" s="701">
        <v>28</v>
      </c>
      <c r="EW133" s="701">
        <v>29</v>
      </c>
      <c r="EX133" s="701">
        <v>30</v>
      </c>
      <c r="EY133" s="701">
        <v>31</v>
      </c>
      <c r="EZ133" s="724"/>
      <c r="FB133" s="698"/>
      <c r="FC133" s="700" t="s">
        <v>57</v>
      </c>
      <c r="FD133" s="701">
        <v>1</v>
      </c>
      <c r="FE133" s="701">
        <v>2</v>
      </c>
      <c r="FF133" s="701">
        <v>3</v>
      </c>
      <c r="FG133" s="701">
        <v>4</v>
      </c>
      <c r="FH133" s="701">
        <v>5</v>
      </c>
      <c r="FI133" s="701">
        <v>6</v>
      </c>
      <c r="FJ133" s="701">
        <v>7</v>
      </c>
      <c r="FK133" s="701">
        <v>8</v>
      </c>
      <c r="FL133" s="701">
        <v>9</v>
      </c>
      <c r="FM133" s="701">
        <v>10</v>
      </c>
      <c r="FN133" s="701">
        <v>11</v>
      </c>
      <c r="FO133" s="701">
        <v>12</v>
      </c>
      <c r="FP133" s="701">
        <v>13</v>
      </c>
      <c r="FQ133" s="701">
        <v>14</v>
      </c>
      <c r="FR133" s="701">
        <v>15</v>
      </c>
      <c r="FS133" s="701">
        <v>16</v>
      </c>
      <c r="FT133" s="701">
        <v>17</v>
      </c>
      <c r="FU133" s="701">
        <v>18</v>
      </c>
      <c r="FV133" s="701">
        <v>19</v>
      </c>
      <c r="FW133" s="701">
        <v>20</v>
      </c>
      <c r="FX133" s="701">
        <v>21</v>
      </c>
      <c r="FY133" s="701">
        <v>22</v>
      </c>
      <c r="FZ133" s="701">
        <v>23</v>
      </c>
      <c r="GA133" s="701">
        <v>24</v>
      </c>
      <c r="GB133" s="701">
        <v>25</v>
      </c>
      <c r="GC133" s="701">
        <v>26</v>
      </c>
      <c r="GD133" s="701">
        <v>27</v>
      </c>
      <c r="GE133" s="701">
        <v>28</v>
      </c>
      <c r="GF133" s="701">
        <v>29</v>
      </c>
      <c r="GG133" s="701">
        <v>30</v>
      </c>
      <c r="GH133" s="701">
        <v>31</v>
      </c>
      <c r="GI133" s="724"/>
    </row>
    <row r="134" spans="2:191" ht="15.75" x14ac:dyDescent="0.25">
      <c r="B134" s="398"/>
      <c r="C134" s="481"/>
      <c r="D134" s="481"/>
      <c r="E134" s="481"/>
      <c r="F134" s="481"/>
      <c r="G134" s="481"/>
      <c r="H134" s="481"/>
      <c r="I134" s="481"/>
      <c r="J134" s="481"/>
      <c r="K134" s="481"/>
      <c r="L134" s="481"/>
      <c r="M134" s="481"/>
      <c r="N134" s="481"/>
      <c r="O134" s="481"/>
      <c r="P134" s="481"/>
      <c r="Q134" s="395"/>
      <c r="W134" s="398"/>
      <c r="X134" s="399"/>
      <c r="Y134" s="400" t="str">
        <f t="shared" ref="Y134:AE134" si="656">VLOOKUP(WEEKDAY(CONCATENATE("5","/",Y133,"/",$AE$6)),$DN$11:$DO$17,2,FALSE)</f>
        <v>Mon</v>
      </c>
      <c r="Z134" s="400" t="str">
        <f t="shared" si="656"/>
        <v>Tues</v>
      </c>
      <c r="AA134" s="400" t="str">
        <f t="shared" si="656"/>
        <v>Wed</v>
      </c>
      <c r="AB134" s="400" t="str">
        <f t="shared" si="656"/>
        <v>Thur</v>
      </c>
      <c r="AC134" s="400" t="str">
        <f t="shared" si="656"/>
        <v>Fri</v>
      </c>
      <c r="AD134" s="400" t="str">
        <f t="shared" si="656"/>
        <v>Sat</v>
      </c>
      <c r="AE134" s="400" t="str">
        <f t="shared" si="656"/>
        <v>Sun</v>
      </c>
      <c r="AF134" s="400" t="str">
        <f>Y134</f>
        <v>Mon</v>
      </c>
      <c r="AG134" s="400" t="str">
        <f t="shared" ref="AG134:BC134" si="657">Z134</f>
        <v>Tues</v>
      </c>
      <c r="AH134" s="400" t="str">
        <f t="shared" si="657"/>
        <v>Wed</v>
      </c>
      <c r="AI134" s="400" t="str">
        <f t="shared" si="657"/>
        <v>Thur</v>
      </c>
      <c r="AJ134" s="400" t="str">
        <f t="shared" si="657"/>
        <v>Fri</v>
      </c>
      <c r="AK134" s="400" t="str">
        <f t="shared" si="657"/>
        <v>Sat</v>
      </c>
      <c r="AL134" s="400" t="str">
        <f t="shared" si="657"/>
        <v>Sun</v>
      </c>
      <c r="AM134" s="400" t="str">
        <f t="shared" si="657"/>
        <v>Mon</v>
      </c>
      <c r="AN134" s="400" t="str">
        <f t="shared" si="657"/>
        <v>Tues</v>
      </c>
      <c r="AO134" s="400" t="str">
        <f t="shared" si="657"/>
        <v>Wed</v>
      </c>
      <c r="AP134" s="400" t="str">
        <f t="shared" si="657"/>
        <v>Thur</v>
      </c>
      <c r="AQ134" s="400" t="str">
        <f t="shared" si="657"/>
        <v>Fri</v>
      </c>
      <c r="AR134" s="400" t="str">
        <f t="shared" si="657"/>
        <v>Sat</v>
      </c>
      <c r="AS134" s="400" t="str">
        <f t="shared" si="657"/>
        <v>Sun</v>
      </c>
      <c r="AT134" s="400" t="str">
        <f t="shared" si="657"/>
        <v>Mon</v>
      </c>
      <c r="AU134" s="400" t="str">
        <f t="shared" si="657"/>
        <v>Tues</v>
      </c>
      <c r="AV134" s="400" t="str">
        <f t="shared" si="657"/>
        <v>Wed</v>
      </c>
      <c r="AW134" s="400" t="str">
        <f t="shared" si="657"/>
        <v>Thur</v>
      </c>
      <c r="AX134" s="400" t="str">
        <f t="shared" si="657"/>
        <v>Fri</v>
      </c>
      <c r="AY134" s="400" t="str">
        <f t="shared" si="657"/>
        <v>Sat</v>
      </c>
      <c r="AZ134" s="400" t="str">
        <f t="shared" si="657"/>
        <v>Sun</v>
      </c>
      <c r="BA134" s="400" t="str">
        <f t="shared" si="657"/>
        <v>Mon</v>
      </c>
      <c r="BB134" s="400" t="str">
        <f t="shared" si="657"/>
        <v>Tues</v>
      </c>
      <c r="BC134" s="400" t="str">
        <f t="shared" si="657"/>
        <v>Wed</v>
      </c>
      <c r="BD134" s="863" t="s">
        <v>221</v>
      </c>
      <c r="BE134" s="864"/>
      <c r="BF134" s="434" t="s">
        <v>244</v>
      </c>
      <c r="BG134" s="434" t="s">
        <v>244</v>
      </c>
      <c r="BH134" s="434" t="s">
        <v>221</v>
      </c>
      <c r="BI134" s="447" t="s">
        <v>221</v>
      </c>
      <c r="BJ134" s="465"/>
      <c r="BK134" s="465"/>
      <c r="BL134" s="465"/>
      <c r="BM134" s="398"/>
      <c r="BN134" s="399"/>
      <c r="BO134" s="400" t="str">
        <f t="shared" ref="BO134:BU134" si="658">Y134</f>
        <v>Mon</v>
      </c>
      <c r="BP134" s="400" t="str">
        <f t="shared" si="658"/>
        <v>Tues</v>
      </c>
      <c r="BQ134" s="400" t="str">
        <f t="shared" si="658"/>
        <v>Wed</v>
      </c>
      <c r="BR134" s="400" t="str">
        <f t="shared" si="658"/>
        <v>Thur</v>
      </c>
      <c r="BS134" s="400" t="str">
        <f t="shared" si="658"/>
        <v>Fri</v>
      </c>
      <c r="BT134" s="400" t="str">
        <f t="shared" si="658"/>
        <v>Sat</v>
      </c>
      <c r="BU134" s="400" t="str">
        <f t="shared" si="658"/>
        <v>Sun</v>
      </c>
      <c r="BV134" s="400" t="str">
        <f>BO134</f>
        <v>Mon</v>
      </c>
      <c r="BW134" s="400" t="str">
        <f t="shared" ref="BW134" si="659">BP134</f>
        <v>Tues</v>
      </c>
      <c r="BX134" s="400" t="str">
        <f t="shared" ref="BX134" si="660">BQ134</f>
        <v>Wed</v>
      </c>
      <c r="BY134" s="400" t="str">
        <f t="shared" ref="BY134" si="661">BR134</f>
        <v>Thur</v>
      </c>
      <c r="BZ134" s="400" t="str">
        <f t="shared" ref="BZ134" si="662">BS134</f>
        <v>Fri</v>
      </c>
      <c r="CA134" s="400" t="str">
        <f t="shared" ref="CA134" si="663">BT134</f>
        <v>Sat</v>
      </c>
      <c r="CB134" s="400" t="str">
        <f t="shared" ref="CB134" si="664">BU134</f>
        <v>Sun</v>
      </c>
      <c r="CC134" s="400" t="str">
        <f t="shared" ref="CC134" si="665">BV134</f>
        <v>Mon</v>
      </c>
      <c r="CD134" s="400" t="str">
        <f t="shared" ref="CD134" si="666">BW134</f>
        <v>Tues</v>
      </c>
      <c r="CE134" s="400" t="str">
        <f t="shared" ref="CE134" si="667">BX134</f>
        <v>Wed</v>
      </c>
      <c r="CF134" s="400" t="str">
        <f t="shared" ref="CF134" si="668">BY134</f>
        <v>Thur</v>
      </c>
      <c r="CG134" s="400" t="str">
        <f t="shared" ref="CG134" si="669">BZ134</f>
        <v>Fri</v>
      </c>
      <c r="CH134" s="400" t="str">
        <f t="shared" ref="CH134" si="670">CA134</f>
        <v>Sat</v>
      </c>
      <c r="CI134" s="400" t="str">
        <f t="shared" ref="CI134" si="671">CB134</f>
        <v>Sun</v>
      </c>
      <c r="CJ134" s="400" t="str">
        <f t="shared" ref="CJ134" si="672">CC134</f>
        <v>Mon</v>
      </c>
      <c r="CK134" s="400" t="str">
        <f t="shared" ref="CK134" si="673">CD134</f>
        <v>Tues</v>
      </c>
      <c r="CL134" s="400" t="str">
        <f t="shared" ref="CL134" si="674">CE134</f>
        <v>Wed</v>
      </c>
      <c r="CM134" s="400" t="str">
        <f t="shared" ref="CM134" si="675">CF134</f>
        <v>Thur</v>
      </c>
      <c r="CN134" s="400" t="str">
        <f t="shared" ref="CN134" si="676">CG134</f>
        <v>Fri</v>
      </c>
      <c r="CO134" s="400" t="str">
        <f t="shared" ref="CO134" si="677">CH134</f>
        <v>Sat</v>
      </c>
      <c r="CP134" s="400" t="str">
        <f t="shared" ref="CP134" si="678">CI134</f>
        <v>Sun</v>
      </c>
      <c r="CQ134" s="400" t="str">
        <f t="shared" ref="CQ134" si="679">CJ134</f>
        <v>Mon</v>
      </c>
      <c r="CR134" s="400" t="str">
        <f t="shared" ref="CR134" si="680">CK134</f>
        <v>Tues</v>
      </c>
      <c r="CS134" s="400" t="str">
        <f t="shared" ref="CS134" si="681">CL134</f>
        <v>Wed</v>
      </c>
      <c r="CT134" s="863" t="s">
        <v>221</v>
      </c>
      <c r="CU134" s="864"/>
      <c r="CV134" s="434" t="s">
        <v>244</v>
      </c>
      <c r="CW134" s="434" t="s">
        <v>244</v>
      </c>
      <c r="CX134" s="434" t="s">
        <v>221</v>
      </c>
      <c r="CY134" s="447" t="s">
        <v>221</v>
      </c>
      <c r="CZ134" s="465"/>
      <c r="DA134" s="465"/>
      <c r="DB134" s="465"/>
      <c r="DC134" s="465"/>
      <c r="DD134" s="465"/>
      <c r="DE134" s="465"/>
      <c r="DF134" s="465"/>
      <c r="DS134" s="698"/>
      <c r="DT134" s="700"/>
      <c r="DU134" s="701" t="str">
        <f t="shared" ref="DU134:EA134" si="682">Y134</f>
        <v>Mon</v>
      </c>
      <c r="DV134" s="701" t="str">
        <f t="shared" si="682"/>
        <v>Tues</v>
      </c>
      <c r="DW134" s="701" t="str">
        <f t="shared" si="682"/>
        <v>Wed</v>
      </c>
      <c r="DX134" s="701" t="str">
        <f t="shared" si="682"/>
        <v>Thur</v>
      </c>
      <c r="DY134" s="701" t="str">
        <f t="shared" si="682"/>
        <v>Fri</v>
      </c>
      <c r="DZ134" s="701" t="str">
        <f t="shared" si="682"/>
        <v>Sat</v>
      </c>
      <c r="EA134" s="701" t="str">
        <f t="shared" si="682"/>
        <v>Sun</v>
      </c>
      <c r="EB134" s="701" t="str">
        <f>DU134</f>
        <v>Mon</v>
      </c>
      <c r="EC134" s="701" t="str">
        <f t="shared" ref="EC134" si="683">DV134</f>
        <v>Tues</v>
      </c>
      <c r="ED134" s="701" t="str">
        <f t="shared" ref="ED134" si="684">DW134</f>
        <v>Wed</v>
      </c>
      <c r="EE134" s="701" t="str">
        <f t="shared" ref="EE134" si="685">DX134</f>
        <v>Thur</v>
      </c>
      <c r="EF134" s="701" t="str">
        <f t="shared" ref="EF134" si="686">DY134</f>
        <v>Fri</v>
      </c>
      <c r="EG134" s="701" t="str">
        <f t="shared" ref="EG134" si="687">DZ134</f>
        <v>Sat</v>
      </c>
      <c r="EH134" s="701" t="str">
        <f t="shared" ref="EH134" si="688">EA134</f>
        <v>Sun</v>
      </c>
      <c r="EI134" s="701" t="str">
        <f t="shared" ref="EI134" si="689">EB134</f>
        <v>Mon</v>
      </c>
      <c r="EJ134" s="701" t="str">
        <f t="shared" ref="EJ134" si="690">EC134</f>
        <v>Tues</v>
      </c>
      <c r="EK134" s="701" t="str">
        <f t="shared" ref="EK134" si="691">ED134</f>
        <v>Wed</v>
      </c>
      <c r="EL134" s="701" t="str">
        <f t="shared" ref="EL134" si="692">EE134</f>
        <v>Thur</v>
      </c>
      <c r="EM134" s="701" t="str">
        <f t="shared" ref="EM134" si="693">EF134</f>
        <v>Fri</v>
      </c>
      <c r="EN134" s="701" t="str">
        <f t="shared" ref="EN134" si="694">EG134</f>
        <v>Sat</v>
      </c>
      <c r="EO134" s="701" t="str">
        <f t="shared" ref="EO134" si="695">EH134</f>
        <v>Sun</v>
      </c>
      <c r="EP134" s="701" t="str">
        <f t="shared" ref="EP134" si="696">EI134</f>
        <v>Mon</v>
      </c>
      <c r="EQ134" s="701" t="str">
        <f t="shared" ref="EQ134" si="697">EJ134</f>
        <v>Tues</v>
      </c>
      <c r="ER134" s="701" t="str">
        <f t="shared" ref="ER134" si="698">EK134</f>
        <v>Wed</v>
      </c>
      <c r="ES134" s="701" t="str">
        <f t="shared" ref="ES134" si="699">EL134</f>
        <v>Thur</v>
      </c>
      <c r="ET134" s="701" t="str">
        <f t="shared" ref="ET134" si="700">EM134</f>
        <v>Fri</v>
      </c>
      <c r="EU134" s="701" t="str">
        <f t="shared" ref="EU134" si="701">EN134</f>
        <v>Sat</v>
      </c>
      <c r="EV134" s="701" t="str">
        <f t="shared" ref="EV134" si="702">EO134</f>
        <v>Sun</v>
      </c>
      <c r="EW134" s="701" t="str">
        <f t="shared" ref="EW134" si="703">EP134</f>
        <v>Mon</v>
      </c>
      <c r="EX134" s="701" t="str">
        <f t="shared" ref="EX134" si="704">EQ134</f>
        <v>Tues</v>
      </c>
      <c r="EY134" s="701" t="str">
        <f t="shared" ref="EY134" si="705">ER134</f>
        <v>Wed</v>
      </c>
      <c r="EZ134" s="724"/>
      <c r="FB134" s="698"/>
      <c r="FC134" s="700"/>
      <c r="FD134" s="701" t="str">
        <f t="shared" ref="FD134:FJ134" si="706">BO134</f>
        <v>Mon</v>
      </c>
      <c r="FE134" s="701" t="str">
        <f t="shared" si="706"/>
        <v>Tues</v>
      </c>
      <c r="FF134" s="701" t="str">
        <f t="shared" si="706"/>
        <v>Wed</v>
      </c>
      <c r="FG134" s="701" t="str">
        <f t="shared" si="706"/>
        <v>Thur</v>
      </c>
      <c r="FH134" s="701" t="str">
        <f t="shared" si="706"/>
        <v>Fri</v>
      </c>
      <c r="FI134" s="701" t="str">
        <f t="shared" si="706"/>
        <v>Sat</v>
      </c>
      <c r="FJ134" s="701" t="str">
        <f t="shared" si="706"/>
        <v>Sun</v>
      </c>
      <c r="FK134" s="701" t="str">
        <f>FD134</f>
        <v>Mon</v>
      </c>
      <c r="FL134" s="701" t="str">
        <f t="shared" ref="FL134" si="707">FE134</f>
        <v>Tues</v>
      </c>
      <c r="FM134" s="701" t="str">
        <f t="shared" ref="FM134" si="708">FF134</f>
        <v>Wed</v>
      </c>
      <c r="FN134" s="701" t="str">
        <f t="shared" ref="FN134" si="709">FG134</f>
        <v>Thur</v>
      </c>
      <c r="FO134" s="701" t="str">
        <f t="shared" ref="FO134" si="710">FH134</f>
        <v>Fri</v>
      </c>
      <c r="FP134" s="701" t="str">
        <f t="shared" ref="FP134" si="711">FI134</f>
        <v>Sat</v>
      </c>
      <c r="FQ134" s="701" t="str">
        <f t="shared" ref="FQ134" si="712">FJ134</f>
        <v>Sun</v>
      </c>
      <c r="FR134" s="701" t="str">
        <f t="shared" ref="FR134" si="713">FK134</f>
        <v>Mon</v>
      </c>
      <c r="FS134" s="701" t="str">
        <f t="shared" ref="FS134" si="714">FL134</f>
        <v>Tues</v>
      </c>
      <c r="FT134" s="701" t="str">
        <f t="shared" ref="FT134" si="715">FM134</f>
        <v>Wed</v>
      </c>
      <c r="FU134" s="701" t="str">
        <f t="shared" ref="FU134" si="716">FN134</f>
        <v>Thur</v>
      </c>
      <c r="FV134" s="701" t="str">
        <f t="shared" ref="FV134" si="717">FO134</f>
        <v>Fri</v>
      </c>
      <c r="FW134" s="701" t="str">
        <f t="shared" ref="FW134" si="718">FP134</f>
        <v>Sat</v>
      </c>
      <c r="FX134" s="701" t="str">
        <f t="shared" ref="FX134" si="719">FQ134</f>
        <v>Sun</v>
      </c>
      <c r="FY134" s="701" t="str">
        <f t="shared" ref="FY134" si="720">FR134</f>
        <v>Mon</v>
      </c>
      <c r="FZ134" s="701" t="str">
        <f t="shared" ref="FZ134" si="721">FS134</f>
        <v>Tues</v>
      </c>
      <c r="GA134" s="701" t="str">
        <f t="shared" ref="GA134" si="722">FT134</f>
        <v>Wed</v>
      </c>
      <c r="GB134" s="701" t="str">
        <f t="shared" ref="GB134" si="723">FU134</f>
        <v>Thur</v>
      </c>
      <c r="GC134" s="701" t="str">
        <f t="shared" ref="GC134" si="724">FV134</f>
        <v>Fri</v>
      </c>
      <c r="GD134" s="701" t="str">
        <f t="shared" ref="GD134" si="725">FW134</f>
        <v>Sat</v>
      </c>
      <c r="GE134" s="701" t="str">
        <f t="shared" ref="GE134" si="726">FX134</f>
        <v>Sun</v>
      </c>
      <c r="GF134" s="701" t="str">
        <f t="shared" ref="GF134" si="727">FY134</f>
        <v>Mon</v>
      </c>
      <c r="GG134" s="701" t="str">
        <f t="shared" ref="GG134" si="728">FZ134</f>
        <v>Tues</v>
      </c>
      <c r="GH134" s="701" t="str">
        <f t="shared" ref="GH134" si="729">GA134</f>
        <v>Wed</v>
      </c>
      <c r="GI134" s="724"/>
    </row>
    <row r="135" spans="2:191" ht="16.5" thickBot="1" x14ac:dyDescent="0.3">
      <c r="B135" s="412"/>
      <c r="C135" s="414"/>
      <c r="D135" s="414"/>
      <c r="E135" s="414"/>
      <c r="F135" s="414"/>
      <c r="G135" s="414"/>
      <c r="H135" s="414"/>
      <c r="I135" s="414"/>
      <c r="J135" s="508"/>
      <c r="K135" s="509"/>
      <c r="L135" s="509"/>
      <c r="M135" s="509"/>
      <c r="N135" s="509"/>
      <c r="O135" s="509"/>
      <c r="P135" s="509"/>
      <c r="Q135" s="415"/>
      <c r="W135" s="398"/>
      <c r="X135" s="401">
        <v>1</v>
      </c>
      <c r="Y135" s="475"/>
      <c r="Z135" s="475"/>
      <c r="AA135" s="475"/>
      <c r="AB135" s="475"/>
      <c r="AC135" s="475"/>
      <c r="AD135" s="475"/>
      <c r="AE135" s="475"/>
      <c r="AF135" s="475"/>
      <c r="AG135" s="475"/>
      <c r="AH135" s="475"/>
      <c r="AI135" s="475"/>
      <c r="AJ135" s="475"/>
      <c r="AK135" s="475"/>
      <c r="AL135" s="475"/>
      <c r="AM135" s="475"/>
      <c r="AN135" s="475"/>
      <c r="AO135" s="475"/>
      <c r="AP135" s="475"/>
      <c r="AQ135" s="475"/>
      <c r="AR135" s="475"/>
      <c r="AS135" s="475"/>
      <c r="AT135" s="475"/>
      <c r="AU135" s="475"/>
      <c r="AV135" s="475"/>
      <c r="AW135" s="475"/>
      <c r="AX135" s="475"/>
      <c r="AY135" s="475"/>
      <c r="AZ135" s="475"/>
      <c r="BA135" s="475"/>
      <c r="BB135" s="475"/>
      <c r="BC135" s="475"/>
      <c r="BD135" s="857">
        <f>SUM(Y135:BC135)/COUNT(Y$133:BC$133)</f>
        <v>0</v>
      </c>
      <c r="BE135" s="858">
        <f t="shared" ref="BE135:BE158" si="730">SUM(Z135:BB135)/COUNT(Z$40:BB$40)</f>
        <v>0</v>
      </c>
      <c r="BF135" s="435">
        <f t="shared" ref="BF135:BF141" si="731">SUM($Y135:$BC135)</f>
        <v>0</v>
      </c>
      <c r="BG135" s="435">
        <v>0</v>
      </c>
      <c r="BH135" s="438">
        <f>IFERROR(SUM(Y135:BC135)/COUNT(Y135:BC135),0)</f>
        <v>0</v>
      </c>
      <c r="BI135" s="448">
        <v>0</v>
      </c>
      <c r="BJ135" s="465"/>
      <c r="BK135" s="465"/>
      <c r="BL135" s="465"/>
      <c r="BM135" s="398"/>
      <c r="BN135" s="401">
        <v>1</v>
      </c>
      <c r="BO135" s="475"/>
      <c r="BP135" s="475"/>
      <c r="BQ135" s="475"/>
      <c r="BR135" s="475"/>
      <c r="BS135" s="475"/>
      <c r="BT135" s="475"/>
      <c r="BU135" s="475"/>
      <c r="BV135" s="475"/>
      <c r="BW135" s="475"/>
      <c r="BX135" s="475"/>
      <c r="BY135" s="475"/>
      <c r="BZ135" s="475"/>
      <c r="CA135" s="475"/>
      <c r="CB135" s="475"/>
      <c r="CC135" s="475"/>
      <c r="CD135" s="475"/>
      <c r="CE135" s="475"/>
      <c r="CF135" s="475"/>
      <c r="CG135" s="475"/>
      <c r="CH135" s="475"/>
      <c r="CI135" s="475"/>
      <c r="CJ135" s="475"/>
      <c r="CK135" s="475"/>
      <c r="CL135" s="475"/>
      <c r="CM135" s="475"/>
      <c r="CN135" s="475"/>
      <c r="CO135" s="475"/>
      <c r="CP135" s="475"/>
      <c r="CQ135" s="475"/>
      <c r="CR135" s="475"/>
      <c r="CS135" s="475"/>
      <c r="CT135" s="857">
        <f>SUM(BO135:CS135)/COUNT(BO$133:CS$133)</f>
        <v>0</v>
      </c>
      <c r="CU135" s="858">
        <f t="shared" ref="CU135" si="732">SUM(BP135:CR135)/COUNT(BP$40:CR$40)</f>
        <v>0</v>
      </c>
      <c r="CV135" s="435">
        <f t="shared" ref="CV135:CV141" si="733">SUM($Y135:$BC135)</f>
        <v>0</v>
      </c>
      <c r="CW135" s="435">
        <v>0</v>
      </c>
      <c r="CX135" s="438">
        <f>SUMIF(BO135:CS135,"&lt;0",BO135:CS135)</f>
        <v>0</v>
      </c>
      <c r="CY135" s="448">
        <f>SUMIF(BO135:CS135,"&gt;0",BO135:CS135)</f>
        <v>0</v>
      </c>
      <c r="CZ135" s="465"/>
      <c r="DA135" s="465"/>
      <c r="DB135" s="465"/>
      <c r="DC135" s="465"/>
      <c r="DD135" s="465"/>
      <c r="DE135" s="465"/>
      <c r="DF135" s="465"/>
      <c r="DS135" s="698"/>
      <c r="DT135" s="702">
        <v>1</v>
      </c>
      <c r="DU135" s="703">
        <f>Y135+BO135</f>
        <v>0</v>
      </c>
      <c r="DV135" s="703">
        <f t="shared" ref="DV135:DV158" si="734">Z135+BP135</f>
        <v>0</v>
      </c>
      <c r="DW135" s="703">
        <f t="shared" ref="DW135:DW158" si="735">AA135+BQ135</f>
        <v>0</v>
      </c>
      <c r="DX135" s="703">
        <f t="shared" ref="DX135:DX158" si="736">AB135+BR135</f>
        <v>0</v>
      </c>
      <c r="DY135" s="703">
        <f t="shared" ref="DY135:DY158" si="737">AC135+BS135</f>
        <v>0</v>
      </c>
      <c r="DZ135" s="703">
        <f t="shared" ref="DZ135:DZ158" si="738">AD135+BT135</f>
        <v>0</v>
      </c>
      <c r="EA135" s="703">
        <f t="shared" ref="EA135:EA158" si="739">AE135+BU135</f>
        <v>0</v>
      </c>
      <c r="EB135" s="703">
        <f t="shared" ref="EB135:EB158" si="740">AF135+BV135</f>
        <v>0</v>
      </c>
      <c r="EC135" s="703">
        <f t="shared" ref="EC135:EC158" si="741">AG135+BW135</f>
        <v>0</v>
      </c>
      <c r="ED135" s="703">
        <f t="shared" ref="ED135:ED158" si="742">AH135+BX135</f>
        <v>0</v>
      </c>
      <c r="EE135" s="703">
        <f t="shared" ref="EE135:EE158" si="743">AI135+BY135</f>
        <v>0</v>
      </c>
      <c r="EF135" s="703">
        <f t="shared" ref="EF135:EF158" si="744">AJ135+BZ135</f>
        <v>0</v>
      </c>
      <c r="EG135" s="703">
        <f t="shared" ref="EG135:EG158" si="745">AK135+CA135</f>
        <v>0</v>
      </c>
      <c r="EH135" s="703">
        <f t="shared" ref="EH135:EH158" si="746">AL135+CB135</f>
        <v>0</v>
      </c>
      <c r="EI135" s="703">
        <f t="shared" ref="EI135:EI158" si="747">AM135+CC135</f>
        <v>0</v>
      </c>
      <c r="EJ135" s="703">
        <f t="shared" ref="EJ135:EJ158" si="748">AN135+CD135</f>
        <v>0</v>
      </c>
      <c r="EK135" s="703">
        <f t="shared" ref="EK135:EK158" si="749">AO135+CE135</f>
        <v>0</v>
      </c>
      <c r="EL135" s="703">
        <f t="shared" ref="EL135:EL158" si="750">AP135+CF135</f>
        <v>0</v>
      </c>
      <c r="EM135" s="703">
        <f t="shared" ref="EM135:EM158" si="751">AQ135+CG135</f>
        <v>0</v>
      </c>
      <c r="EN135" s="703">
        <f t="shared" ref="EN135:EN158" si="752">AR135+CH135</f>
        <v>0</v>
      </c>
      <c r="EO135" s="703">
        <f t="shared" ref="EO135:EO158" si="753">AS135+CI135</f>
        <v>0</v>
      </c>
      <c r="EP135" s="703">
        <f t="shared" ref="EP135:EP158" si="754">AT135+CJ135</f>
        <v>0</v>
      </c>
      <c r="EQ135" s="703">
        <f t="shared" ref="EQ135:EQ158" si="755">AU135+CK135</f>
        <v>0</v>
      </c>
      <c r="ER135" s="703">
        <f t="shared" ref="ER135:ER158" si="756">AV135+CL135</f>
        <v>0</v>
      </c>
      <c r="ES135" s="703">
        <f t="shared" ref="ES135:ES158" si="757">AW135+CM135</f>
        <v>0</v>
      </c>
      <c r="ET135" s="703">
        <f t="shared" ref="ET135:ET158" si="758">AX135+CN135</f>
        <v>0</v>
      </c>
      <c r="EU135" s="703">
        <f t="shared" ref="EU135:EU158" si="759">AY135+CO135</f>
        <v>0</v>
      </c>
      <c r="EV135" s="703">
        <f t="shared" ref="EV135:EV158" si="760">AZ135+CP135</f>
        <v>0</v>
      </c>
      <c r="EW135" s="703">
        <f t="shared" ref="EW135:EW158" si="761">BA135+CQ135</f>
        <v>0</v>
      </c>
      <c r="EX135" s="703">
        <f t="shared" ref="EX135:EX158" si="762">BB135+CR135</f>
        <v>0</v>
      </c>
      <c r="EY135" s="703">
        <f t="shared" ref="EY135:EY158" si="763">BC135+CS135</f>
        <v>0</v>
      </c>
      <c r="EZ135" s="724"/>
      <c r="FB135" s="698"/>
      <c r="FC135" s="702">
        <v>1</v>
      </c>
      <c r="FD135" s="703" t="e">
        <f>GG127+IF(BO135&lt;0,BO135,BO135/(StorEff/100))</f>
        <v>#DIV/0!</v>
      </c>
      <c r="FE135" s="703" t="e">
        <f t="shared" ref="FE135:GH135" si="764">FD158+IF(BP135&lt;0,BP135,BP135/(StorEff/100))</f>
        <v>#DIV/0!</v>
      </c>
      <c r="FF135" s="703" t="e">
        <f t="shared" si="764"/>
        <v>#DIV/0!</v>
      </c>
      <c r="FG135" s="703" t="e">
        <f t="shared" si="764"/>
        <v>#DIV/0!</v>
      </c>
      <c r="FH135" s="703" t="e">
        <f t="shared" si="764"/>
        <v>#DIV/0!</v>
      </c>
      <c r="FI135" s="703" t="e">
        <f t="shared" si="764"/>
        <v>#DIV/0!</v>
      </c>
      <c r="FJ135" s="703" t="e">
        <f t="shared" si="764"/>
        <v>#DIV/0!</v>
      </c>
      <c r="FK135" s="703" t="e">
        <f t="shared" si="764"/>
        <v>#DIV/0!</v>
      </c>
      <c r="FL135" s="703" t="e">
        <f t="shared" si="764"/>
        <v>#DIV/0!</v>
      </c>
      <c r="FM135" s="703" t="e">
        <f t="shared" si="764"/>
        <v>#DIV/0!</v>
      </c>
      <c r="FN135" s="703" t="e">
        <f t="shared" si="764"/>
        <v>#DIV/0!</v>
      </c>
      <c r="FO135" s="703" t="e">
        <f t="shared" si="764"/>
        <v>#DIV/0!</v>
      </c>
      <c r="FP135" s="703" t="e">
        <f t="shared" si="764"/>
        <v>#DIV/0!</v>
      </c>
      <c r="FQ135" s="703" t="e">
        <f t="shared" si="764"/>
        <v>#DIV/0!</v>
      </c>
      <c r="FR135" s="703" t="e">
        <f t="shared" si="764"/>
        <v>#DIV/0!</v>
      </c>
      <c r="FS135" s="703" t="e">
        <f t="shared" si="764"/>
        <v>#DIV/0!</v>
      </c>
      <c r="FT135" s="703" t="e">
        <f t="shared" si="764"/>
        <v>#DIV/0!</v>
      </c>
      <c r="FU135" s="703" t="e">
        <f t="shared" si="764"/>
        <v>#DIV/0!</v>
      </c>
      <c r="FV135" s="703" t="e">
        <f t="shared" si="764"/>
        <v>#DIV/0!</v>
      </c>
      <c r="FW135" s="703" t="e">
        <f t="shared" si="764"/>
        <v>#DIV/0!</v>
      </c>
      <c r="FX135" s="703" t="e">
        <f t="shared" si="764"/>
        <v>#DIV/0!</v>
      </c>
      <c r="FY135" s="703" t="e">
        <f t="shared" si="764"/>
        <v>#DIV/0!</v>
      </c>
      <c r="FZ135" s="703" t="e">
        <f t="shared" si="764"/>
        <v>#DIV/0!</v>
      </c>
      <c r="GA135" s="703" t="e">
        <f t="shared" si="764"/>
        <v>#DIV/0!</v>
      </c>
      <c r="GB135" s="703" t="e">
        <f t="shared" si="764"/>
        <v>#DIV/0!</v>
      </c>
      <c r="GC135" s="703" t="e">
        <f t="shared" si="764"/>
        <v>#DIV/0!</v>
      </c>
      <c r="GD135" s="703" t="e">
        <f t="shared" si="764"/>
        <v>#DIV/0!</v>
      </c>
      <c r="GE135" s="703" t="e">
        <f t="shared" si="764"/>
        <v>#DIV/0!</v>
      </c>
      <c r="GF135" s="703" t="e">
        <f t="shared" si="764"/>
        <v>#DIV/0!</v>
      </c>
      <c r="GG135" s="703" t="e">
        <f t="shared" si="764"/>
        <v>#DIV/0!</v>
      </c>
      <c r="GH135" s="703" t="e">
        <f t="shared" si="764"/>
        <v>#DIV/0!</v>
      </c>
      <c r="GI135" s="724"/>
    </row>
    <row r="136" spans="2:191" ht="15.75" x14ac:dyDescent="0.25">
      <c r="B136" s="478" t="str">
        <f>"Version: " &amp; Version</f>
        <v>Version: 09/04/2018</v>
      </c>
      <c r="C136" s="490"/>
      <c r="D136" s="490"/>
      <c r="E136" s="490"/>
      <c r="F136" s="490"/>
      <c r="G136" s="490"/>
      <c r="H136" s="490"/>
      <c r="I136" s="490"/>
      <c r="J136" s="479"/>
      <c r="K136" s="479"/>
      <c r="L136" s="479"/>
      <c r="M136" s="479"/>
      <c r="N136" s="479"/>
      <c r="O136" s="479"/>
      <c r="P136" s="479"/>
      <c r="Q136" s="485"/>
      <c r="W136" s="398"/>
      <c r="X136" s="401">
        <v>2</v>
      </c>
      <c r="Y136" s="475"/>
      <c r="Z136" s="475"/>
      <c r="AA136" s="475"/>
      <c r="AB136" s="475"/>
      <c r="AC136" s="475"/>
      <c r="AD136" s="475"/>
      <c r="AE136" s="475"/>
      <c r="AF136" s="475"/>
      <c r="AG136" s="475"/>
      <c r="AH136" s="475"/>
      <c r="AI136" s="475"/>
      <c r="AJ136" s="475"/>
      <c r="AK136" s="475"/>
      <c r="AL136" s="475"/>
      <c r="AM136" s="475"/>
      <c r="AN136" s="475"/>
      <c r="AO136" s="475"/>
      <c r="AP136" s="475"/>
      <c r="AQ136" s="475"/>
      <c r="AR136" s="475"/>
      <c r="AS136" s="475"/>
      <c r="AT136" s="475"/>
      <c r="AU136" s="475"/>
      <c r="AV136" s="475"/>
      <c r="AW136" s="475"/>
      <c r="AX136" s="475"/>
      <c r="AY136" s="475"/>
      <c r="AZ136" s="475"/>
      <c r="BA136" s="475"/>
      <c r="BB136" s="475"/>
      <c r="BC136" s="475"/>
      <c r="BD136" s="857">
        <f t="shared" ref="BD136:BD158" si="765">SUM(Y136:BC136)/COUNT(Y$133:BC$133)</f>
        <v>0</v>
      </c>
      <c r="BE136" s="858">
        <f t="shared" si="730"/>
        <v>0</v>
      </c>
      <c r="BF136" s="436">
        <f t="shared" si="731"/>
        <v>0</v>
      </c>
      <c r="BG136" s="436">
        <v>0</v>
      </c>
      <c r="BH136" s="439">
        <f t="shared" ref="BH136:BH141" si="766">IFERROR(SUM(Y136:BC136)/COUNT(Y136:BC136),0)</f>
        <v>0</v>
      </c>
      <c r="BI136" s="449">
        <v>0</v>
      </c>
      <c r="BJ136" s="465"/>
      <c r="BK136" s="465"/>
      <c r="BL136" s="465"/>
      <c r="BM136" s="398"/>
      <c r="BN136" s="401">
        <v>2</v>
      </c>
      <c r="BO136" s="475"/>
      <c r="BP136" s="475"/>
      <c r="BQ136" s="475"/>
      <c r="BR136" s="475"/>
      <c r="BS136" s="475"/>
      <c r="BT136" s="475"/>
      <c r="BU136" s="475"/>
      <c r="BV136" s="475"/>
      <c r="BW136" s="475"/>
      <c r="BX136" s="475"/>
      <c r="BY136" s="475"/>
      <c r="BZ136" s="475"/>
      <c r="CA136" s="475"/>
      <c r="CB136" s="475"/>
      <c r="CC136" s="475"/>
      <c r="CD136" s="475"/>
      <c r="CE136" s="475"/>
      <c r="CF136" s="475"/>
      <c r="CG136" s="475"/>
      <c r="CH136" s="475"/>
      <c r="CI136" s="475"/>
      <c r="CJ136" s="475"/>
      <c r="CK136" s="475"/>
      <c r="CL136" s="475"/>
      <c r="CM136" s="475"/>
      <c r="CN136" s="475"/>
      <c r="CO136" s="475"/>
      <c r="CP136" s="475"/>
      <c r="CQ136" s="475"/>
      <c r="CR136" s="475"/>
      <c r="CS136" s="475"/>
      <c r="CT136" s="857">
        <f t="shared" ref="CT136:CT158" si="767">SUM(BO136:CS136)/COUNT(BO$133:CS$133)</f>
        <v>0</v>
      </c>
      <c r="CU136" s="858">
        <f t="shared" ref="CU136:CU158" si="768">SUM(BP136:CR136)/COUNT(BP$40:CR$40)</f>
        <v>0</v>
      </c>
      <c r="CV136" s="436">
        <f t="shared" si="733"/>
        <v>0</v>
      </c>
      <c r="CW136" s="436">
        <v>0</v>
      </c>
      <c r="CX136" s="439">
        <f t="shared" ref="CX136:CX158" si="769">SUMIF(BO136:CS136,"&lt;0",BO136:CS136)</f>
        <v>0</v>
      </c>
      <c r="CY136" s="449">
        <f t="shared" ref="CY136:CY158" si="770">SUMIF(BO136:CS136,"&gt;0",BO136:CS136)</f>
        <v>0</v>
      </c>
      <c r="CZ136" s="465"/>
      <c r="DA136" s="465"/>
      <c r="DB136" s="465"/>
      <c r="DC136" s="465"/>
      <c r="DD136" s="465"/>
      <c r="DE136" s="465"/>
      <c r="DF136" s="465"/>
      <c r="DS136" s="698"/>
      <c r="DT136" s="702">
        <v>2</v>
      </c>
      <c r="DU136" s="703">
        <f t="shared" ref="DU136:DU158" si="771">Y136+BO136</f>
        <v>0</v>
      </c>
      <c r="DV136" s="703">
        <f t="shared" si="734"/>
        <v>0</v>
      </c>
      <c r="DW136" s="703">
        <f t="shared" si="735"/>
        <v>0</v>
      </c>
      <c r="DX136" s="703">
        <f t="shared" si="736"/>
        <v>0</v>
      </c>
      <c r="DY136" s="703">
        <f t="shared" si="737"/>
        <v>0</v>
      </c>
      <c r="DZ136" s="703">
        <f t="shared" si="738"/>
        <v>0</v>
      </c>
      <c r="EA136" s="703">
        <f t="shared" si="739"/>
        <v>0</v>
      </c>
      <c r="EB136" s="703">
        <f t="shared" si="740"/>
        <v>0</v>
      </c>
      <c r="EC136" s="703">
        <f t="shared" si="741"/>
        <v>0</v>
      </c>
      <c r="ED136" s="703">
        <f t="shared" si="742"/>
        <v>0</v>
      </c>
      <c r="EE136" s="703">
        <f t="shared" si="743"/>
        <v>0</v>
      </c>
      <c r="EF136" s="703">
        <f t="shared" si="744"/>
        <v>0</v>
      </c>
      <c r="EG136" s="703">
        <f t="shared" si="745"/>
        <v>0</v>
      </c>
      <c r="EH136" s="703">
        <f t="shared" si="746"/>
        <v>0</v>
      </c>
      <c r="EI136" s="703">
        <f t="shared" si="747"/>
        <v>0</v>
      </c>
      <c r="EJ136" s="703">
        <f t="shared" si="748"/>
        <v>0</v>
      </c>
      <c r="EK136" s="703">
        <f t="shared" si="749"/>
        <v>0</v>
      </c>
      <c r="EL136" s="703">
        <f t="shared" si="750"/>
        <v>0</v>
      </c>
      <c r="EM136" s="703">
        <f t="shared" si="751"/>
        <v>0</v>
      </c>
      <c r="EN136" s="703">
        <f t="shared" si="752"/>
        <v>0</v>
      </c>
      <c r="EO136" s="703">
        <f t="shared" si="753"/>
        <v>0</v>
      </c>
      <c r="EP136" s="703">
        <f t="shared" si="754"/>
        <v>0</v>
      </c>
      <c r="EQ136" s="703">
        <f t="shared" si="755"/>
        <v>0</v>
      </c>
      <c r="ER136" s="703">
        <f t="shared" si="756"/>
        <v>0</v>
      </c>
      <c r="ES136" s="703">
        <f t="shared" si="757"/>
        <v>0</v>
      </c>
      <c r="ET136" s="703">
        <f t="shared" si="758"/>
        <v>0</v>
      </c>
      <c r="EU136" s="703">
        <f t="shared" si="759"/>
        <v>0</v>
      </c>
      <c r="EV136" s="703">
        <f t="shared" si="760"/>
        <v>0</v>
      </c>
      <c r="EW136" s="703">
        <f t="shared" si="761"/>
        <v>0</v>
      </c>
      <c r="EX136" s="703">
        <f t="shared" si="762"/>
        <v>0</v>
      </c>
      <c r="EY136" s="703">
        <f t="shared" si="763"/>
        <v>0</v>
      </c>
      <c r="EZ136" s="724"/>
      <c r="FB136" s="698"/>
      <c r="FC136" s="702">
        <v>2</v>
      </c>
      <c r="FD136" s="703" t="e">
        <f t="shared" ref="FD136:FD158" si="772">FD135+IF(BO136&lt;0,BO136,BO136/(StorEff/100))</f>
        <v>#DIV/0!</v>
      </c>
      <c r="FE136" s="703" t="e">
        <f t="shared" ref="FE136:FE158" si="773">FE135+IF(BP136&lt;0,BP136,BP136/(StorEff/100))</f>
        <v>#DIV/0!</v>
      </c>
      <c r="FF136" s="703" t="e">
        <f t="shared" ref="FF136:FF158" si="774">FF135+IF(BQ136&lt;0,BQ136,BQ136/(StorEff/100))</f>
        <v>#DIV/0!</v>
      </c>
      <c r="FG136" s="703" t="e">
        <f t="shared" ref="FG136:FG158" si="775">FG135+IF(BR136&lt;0,BR136,BR136/(StorEff/100))</f>
        <v>#DIV/0!</v>
      </c>
      <c r="FH136" s="703" t="e">
        <f t="shared" ref="FH136:FH158" si="776">FH135+IF(BS136&lt;0,BS136,BS136/(StorEff/100))</f>
        <v>#DIV/0!</v>
      </c>
      <c r="FI136" s="703" t="e">
        <f t="shared" ref="FI136:FI158" si="777">FI135+IF(BT136&lt;0,BT136,BT136/(StorEff/100))</f>
        <v>#DIV/0!</v>
      </c>
      <c r="FJ136" s="703" t="e">
        <f t="shared" ref="FJ136:FJ158" si="778">FJ135+IF(BU136&lt;0,BU136,BU136/(StorEff/100))</f>
        <v>#DIV/0!</v>
      </c>
      <c r="FK136" s="703" t="e">
        <f t="shared" ref="FK136:FK158" si="779">FK135+IF(BV136&lt;0,BV136,BV136/(StorEff/100))</f>
        <v>#DIV/0!</v>
      </c>
      <c r="FL136" s="703" t="e">
        <f t="shared" ref="FL136:FL158" si="780">FL135+IF(BW136&lt;0,BW136,BW136/(StorEff/100))</f>
        <v>#DIV/0!</v>
      </c>
      <c r="FM136" s="703" t="e">
        <f t="shared" ref="FM136:FM158" si="781">FM135+IF(BX136&lt;0,BX136,BX136/(StorEff/100))</f>
        <v>#DIV/0!</v>
      </c>
      <c r="FN136" s="703" t="e">
        <f t="shared" ref="FN136:FN158" si="782">FN135+IF(BY136&lt;0,BY136,BY136/(StorEff/100))</f>
        <v>#DIV/0!</v>
      </c>
      <c r="FO136" s="703" t="e">
        <f t="shared" ref="FO136:FO158" si="783">FO135+IF(BZ136&lt;0,BZ136,BZ136/(StorEff/100))</f>
        <v>#DIV/0!</v>
      </c>
      <c r="FP136" s="703" t="e">
        <f t="shared" ref="FP136:FP158" si="784">FP135+IF(CA136&lt;0,CA136,CA136/(StorEff/100))</f>
        <v>#DIV/0!</v>
      </c>
      <c r="FQ136" s="703" t="e">
        <f t="shared" ref="FQ136:FQ158" si="785">FQ135+IF(CB136&lt;0,CB136,CB136/(StorEff/100))</f>
        <v>#DIV/0!</v>
      </c>
      <c r="FR136" s="703" t="e">
        <f t="shared" ref="FR136:FR158" si="786">FR135+IF(CC136&lt;0,CC136,CC136/(StorEff/100))</f>
        <v>#DIV/0!</v>
      </c>
      <c r="FS136" s="703" t="e">
        <f t="shared" ref="FS136:FS158" si="787">FS135+IF(CD136&lt;0,CD136,CD136/(StorEff/100))</f>
        <v>#DIV/0!</v>
      </c>
      <c r="FT136" s="703" t="e">
        <f t="shared" ref="FT136:FT158" si="788">FT135+IF(CE136&lt;0,CE136,CE136/(StorEff/100))</f>
        <v>#DIV/0!</v>
      </c>
      <c r="FU136" s="703" t="e">
        <f t="shared" ref="FU136:FU158" si="789">FU135+IF(CF136&lt;0,CF136,CF136/(StorEff/100))</f>
        <v>#DIV/0!</v>
      </c>
      <c r="FV136" s="703" t="e">
        <f t="shared" ref="FV136:FV158" si="790">FV135+IF(CG136&lt;0,CG136,CG136/(StorEff/100))</f>
        <v>#DIV/0!</v>
      </c>
      <c r="FW136" s="703" t="e">
        <f t="shared" ref="FW136:FW158" si="791">FW135+IF(CH136&lt;0,CH136,CH136/(StorEff/100))</f>
        <v>#DIV/0!</v>
      </c>
      <c r="FX136" s="703" t="e">
        <f t="shared" ref="FX136:FX158" si="792">FX135+IF(CI136&lt;0,CI136,CI136/(StorEff/100))</f>
        <v>#DIV/0!</v>
      </c>
      <c r="FY136" s="703" t="e">
        <f t="shared" ref="FY136:FY158" si="793">FY135+IF(CJ136&lt;0,CJ136,CJ136/(StorEff/100))</f>
        <v>#DIV/0!</v>
      </c>
      <c r="FZ136" s="703" t="e">
        <f t="shared" ref="FZ136:FZ158" si="794">FZ135+IF(CK136&lt;0,CK136,CK136/(StorEff/100))</f>
        <v>#DIV/0!</v>
      </c>
      <c r="GA136" s="703" t="e">
        <f t="shared" ref="GA136:GA158" si="795">GA135+IF(CL136&lt;0,CL136,CL136/(StorEff/100))</f>
        <v>#DIV/0!</v>
      </c>
      <c r="GB136" s="703" t="e">
        <f t="shared" ref="GB136:GB158" si="796">GB135+IF(CM136&lt;0,CM136,CM136/(StorEff/100))</f>
        <v>#DIV/0!</v>
      </c>
      <c r="GC136" s="703" t="e">
        <f t="shared" ref="GC136:GC158" si="797">GC135+IF(CN136&lt;0,CN136,CN136/(StorEff/100))</f>
        <v>#DIV/0!</v>
      </c>
      <c r="GD136" s="703" t="e">
        <f t="shared" ref="GD136:GD158" si="798">GD135+IF(CO136&lt;0,CO136,CO136/(StorEff/100))</f>
        <v>#DIV/0!</v>
      </c>
      <c r="GE136" s="703" t="e">
        <f t="shared" ref="GE136:GE158" si="799">GE135+IF(CP136&lt;0,CP136,CP136/(StorEff/100))</f>
        <v>#DIV/0!</v>
      </c>
      <c r="GF136" s="703" t="e">
        <f t="shared" ref="GF136:GF158" si="800">GF135+IF(CQ136&lt;0,CQ136,CQ136/(StorEff/100))</f>
        <v>#DIV/0!</v>
      </c>
      <c r="GG136" s="703" t="e">
        <f t="shared" ref="GG136:GG158" si="801">GG135+IF(CR136&lt;0,CR136,CR136/(StorEff/100))</f>
        <v>#DIV/0!</v>
      </c>
      <c r="GH136" s="703" t="e">
        <f t="shared" ref="GH136:GH158" si="802">GH135+IF(CS136&lt;0,CS136,CS136/(StorEff/100))</f>
        <v>#DIV/0!</v>
      </c>
      <c r="GI136" s="724"/>
    </row>
    <row r="137" spans="2:191" ht="15.75" x14ac:dyDescent="0.25">
      <c r="B137" s="758" t="s">
        <v>72</v>
      </c>
      <c r="C137" s="759"/>
      <c r="D137" s="759"/>
      <c r="E137" s="759"/>
      <c r="F137" s="759"/>
      <c r="G137" s="759"/>
      <c r="H137" s="759"/>
      <c r="I137" s="759"/>
      <c r="J137" s="759"/>
      <c r="K137" s="759"/>
      <c r="L137" s="759"/>
      <c r="M137" s="759"/>
      <c r="N137" s="759"/>
      <c r="O137" s="759"/>
      <c r="P137" s="759"/>
      <c r="Q137" s="760"/>
      <c r="W137" s="398"/>
      <c r="X137" s="401">
        <v>3</v>
      </c>
      <c r="Y137" s="475"/>
      <c r="Z137" s="475"/>
      <c r="AA137" s="475"/>
      <c r="AB137" s="475"/>
      <c r="AC137" s="475"/>
      <c r="AD137" s="475"/>
      <c r="AE137" s="475"/>
      <c r="AF137" s="475"/>
      <c r="AG137" s="475"/>
      <c r="AH137" s="475"/>
      <c r="AI137" s="475"/>
      <c r="AJ137" s="475"/>
      <c r="AK137" s="475"/>
      <c r="AL137" s="475"/>
      <c r="AM137" s="475"/>
      <c r="AN137" s="475"/>
      <c r="AO137" s="475"/>
      <c r="AP137" s="475"/>
      <c r="AQ137" s="475"/>
      <c r="AR137" s="475"/>
      <c r="AS137" s="475"/>
      <c r="AT137" s="475"/>
      <c r="AU137" s="475"/>
      <c r="AV137" s="475"/>
      <c r="AW137" s="475"/>
      <c r="AX137" s="475"/>
      <c r="AY137" s="475"/>
      <c r="AZ137" s="475"/>
      <c r="BA137" s="475"/>
      <c r="BB137" s="475"/>
      <c r="BC137" s="475"/>
      <c r="BD137" s="857">
        <f t="shared" si="765"/>
        <v>0</v>
      </c>
      <c r="BE137" s="858">
        <f t="shared" si="730"/>
        <v>0</v>
      </c>
      <c r="BF137" s="436">
        <f t="shared" si="731"/>
        <v>0</v>
      </c>
      <c r="BG137" s="436">
        <v>0</v>
      </c>
      <c r="BH137" s="439">
        <f t="shared" si="766"/>
        <v>0</v>
      </c>
      <c r="BI137" s="449">
        <v>0</v>
      </c>
      <c r="BJ137" s="465"/>
      <c r="BK137" s="465"/>
      <c r="BL137" s="465"/>
      <c r="BM137" s="398"/>
      <c r="BN137" s="401">
        <v>3</v>
      </c>
      <c r="BO137" s="475"/>
      <c r="BP137" s="475"/>
      <c r="BQ137" s="475"/>
      <c r="BR137" s="475"/>
      <c r="BS137" s="475"/>
      <c r="BT137" s="475"/>
      <c r="BU137" s="475"/>
      <c r="BV137" s="475"/>
      <c r="BW137" s="475"/>
      <c r="BX137" s="475"/>
      <c r="BY137" s="475"/>
      <c r="BZ137" s="475"/>
      <c r="CA137" s="475"/>
      <c r="CB137" s="475"/>
      <c r="CC137" s="475"/>
      <c r="CD137" s="475"/>
      <c r="CE137" s="475"/>
      <c r="CF137" s="475"/>
      <c r="CG137" s="475"/>
      <c r="CH137" s="475"/>
      <c r="CI137" s="475"/>
      <c r="CJ137" s="475"/>
      <c r="CK137" s="475"/>
      <c r="CL137" s="475"/>
      <c r="CM137" s="475"/>
      <c r="CN137" s="475"/>
      <c r="CO137" s="475"/>
      <c r="CP137" s="475"/>
      <c r="CQ137" s="475"/>
      <c r="CR137" s="475"/>
      <c r="CS137" s="475"/>
      <c r="CT137" s="857">
        <f t="shared" si="767"/>
        <v>0</v>
      </c>
      <c r="CU137" s="858">
        <f t="shared" si="768"/>
        <v>0</v>
      </c>
      <c r="CV137" s="436">
        <f t="shared" si="733"/>
        <v>0</v>
      </c>
      <c r="CW137" s="436">
        <v>0</v>
      </c>
      <c r="CX137" s="439">
        <f t="shared" si="769"/>
        <v>0</v>
      </c>
      <c r="CY137" s="449">
        <f t="shared" si="770"/>
        <v>0</v>
      </c>
      <c r="CZ137" s="465"/>
      <c r="DA137" s="465"/>
      <c r="DB137" s="465"/>
      <c r="DC137" s="465"/>
      <c r="DD137" s="465"/>
      <c r="DE137" s="465"/>
      <c r="DF137" s="465"/>
      <c r="DS137" s="698"/>
      <c r="DT137" s="702">
        <v>3</v>
      </c>
      <c r="DU137" s="703">
        <f t="shared" si="771"/>
        <v>0</v>
      </c>
      <c r="DV137" s="703">
        <f t="shared" si="734"/>
        <v>0</v>
      </c>
      <c r="DW137" s="703">
        <f t="shared" si="735"/>
        <v>0</v>
      </c>
      <c r="DX137" s="703">
        <f t="shared" si="736"/>
        <v>0</v>
      </c>
      <c r="DY137" s="703">
        <f t="shared" si="737"/>
        <v>0</v>
      </c>
      <c r="DZ137" s="703">
        <f t="shared" si="738"/>
        <v>0</v>
      </c>
      <c r="EA137" s="703">
        <f t="shared" si="739"/>
        <v>0</v>
      </c>
      <c r="EB137" s="703">
        <f t="shared" si="740"/>
        <v>0</v>
      </c>
      <c r="EC137" s="703">
        <f t="shared" si="741"/>
        <v>0</v>
      </c>
      <c r="ED137" s="703">
        <f t="shared" si="742"/>
        <v>0</v>
      </c>
      <c r="EE137" s="703">
        <f t="shared" si="743"/>
        <v>0</v>
      </c>
      <c r="EF137" s="703">
        <f t="shared" si="744"/>
        <v>0</v>
      </c>
      <c r="EG137" s="703">
        <f t="shared" si="745"/>
        <v>0</v>
      </c>
      <c r="EH137" s="703">
        <f t="shared" si="746"/>
        <v>0</v>
      </c>
      <c r="EI137" s="703">
        <f t="shared" si="747"/>
        <v>0</v>
      </c>
      <c r="EJ137" s="703">
        <f t="shared" si="748"/>
        <v>0</v>
      </c>
      <c r="EK137" s="703">
        <f t="shared" si="749"/>
        <v>0</v>
      </c>
      <c r="EL137" s="703">
        <f t="shared" si="750"/>
        <v>0</v>
      </c>
      <c r="EM137" s="703">
        <f t="shared" si="751"/>
        <v>0</v>
      </c>
      <c r="EN137" s="703">
        <f t="shared" si="752"/>
        <v>0</v>
      </c>
      <c r="EO137" s="703">
        <f t="shared" si="753"/>
        <v>0</v>
      </c>
      <c r="EP137" s="703">
        <f t="shared" si="754"/>
        <v>0</v>
      </c>
      <c r="EQ137" s="703">
        <f t="shared" si="755"/>
        <v>0</v>
      </c>
      <c r="ER137" s="703">
        <f t="shared" si="756"/>
        <v>0</v>
      </c>
      <c r="ES137" s="703">
        <f t="shared" si="757"/>
        <v>0</v>
      </c>
      <c r="ET137" s="703">
        <f t="shared" si="758"/>
        <v>0</v>
      </c>
      <c r="EU137" s="703">
        <f t="shared" si="759"/>
        <v>0</v>
      </c>
      <c r="EV137" s="703">
        <f t="shared" si="760"/>
        <v>0</v>
      </c>
      <c r="EW137" s="703">
        <f t="shared" si="761"/>
        <v>0</v>
      </c>
      <c r="EX137" s="703">
        <f t="shared" si="762"/>
        <v>0</v>
      </c>
      <c r="EY137" s="703">
        <f t="shared" si="763"/>
        <v>0</v>
      </c>
      <c r="EZ137" s="724"/>
      <c r="FB137" s="698"/>
      <c r="FC137" s="702">
        <v>3</v>
      </c>
      <c r="FD137" s="703" t="e">
        <f t="shared" si="772"/>
        <v>#DIV/0!</v>
      </c>
      <c r="FE137" s="703" t="e">
        <f t="shared" si="773"/>
        <v>#DIV/0!</v>
      </c>
      <c r="FF137" s="703" t="e">
        <f t="shared" si="774"/>
        <v>#DIV/0!</v>
      </c>
      <c r="FG137" s="703" t="e">
        <f t="shared" si="775"/>
        <v>#DIV/0!</v>
      </c>
      <c r="FH137" s="703" t="e">
        <f t="shared" si="776"/>
        <v>#DIV/0!</v>
      </c>
      <c r="FI137" s="703" t="e">
        <f t="shared" si="777"/>
        <v>#DIV/0!</v>
      </c>
      <c r="FJ137" s="703" t="e">
        <f t="shared" si="778"/>
        <v>#DIV/0!</v>
      </c>
      <c r="FK137" s="703" t="e">
        <f t="shared" si="779"/>
        <v>#DIV/0!</v>
      </c>
      <c r="FL137" s="703" t="e">
        <f t="shared" si="780"/>
        <v>#DIV/0!</v>
      </c>
      <c r="FM137" s="703" t="e">
        <f t="shared" si="781"/>
        <v>#DIV/0!</v>
      </c>
      <c r="FN137" s="703" t="e">
        <f t="shared" si="782"/>
        <v>#DIV/0!</v>
      </c>
      <c r="FO137" s="703" t="e">
        <f t="shared" si="783"/>
        <v>#DIV/0!</v>
      </c>
      <c r="FP137" s="703" t="e">
        <f t="shared" si="784"/>
        <v>#DIV/0!</v>
      </c>
      <c r="FQ137" s="703" t="e">
        <f t="shared" si="785"/>
        <v>#DIV/0!</v>
      </c>
      <c r="FR137" s="703" t="e">
        <f t="shared" si="786"/>
        <v>#DIV/0!</v>
      </c>
      <c r="FS137" s="703" t="e">
        <f t="shared" si="787"/>
        <v>#DIV/0!</v>
      </c>
      <c r="FT137" s="703" t="e">
        <f t="shared" si="788"/>
        <v>#DIV/0!</v>
      </c>
      <c r="FU137" s="703" t="e">
        <f t="shared" si="789"/>
        <v>#DIV/0!</v>
      </c>
      <c r="FV137" s="703" t="e">
        <f t="shared" si="790"/>
        <v>#DIV/0!</v>
      </c>
      <c r="FW137" s="703" t="e">
        <f t="shared" si="791"/>
        <v>#DIV/0!</v>
      </c>
      <c r="FX137" s="703" t="e">
        <f t="shared" si="792"/>
        <v>#DIV/0!</v>
      </c>
      <c r="FY137" s="703" t="e">
        <f t="shared" si="793"/>
        <v>#DIV/0!</v>
      </c>
      <c r="FZ137" s="703" t="e">
        <f t="shared" si="794"/>
        <v>#DIV/0!</v>
      </c>
      <c r="GA137" s="703" t="e">
        <f t="shared" si="795"/>
        <v>#DIV/0!</v>
      </c>
      <c r="GB137" s="703" t="e">
        <f t="shared" si="796"/>
        <v>#DIV/0!</v>
      </c>
      <c r="GC137" s="703" t="e">
        <f t="shared" si="797"/>
        <v>#DIV/0!</v>
      </c>
      <c r="GD137" s="703" t="e">
        <f t="shared" si="798"/>
        <v>#DIV/0!</v>
      </c>
      <c r="GE137" s="703" t="e">
        <f t="shared" si="799"/>
        <v>#DIV/0!</v>
      </c>
      <c r="GF137" s="703" t="e">
        <f t="shared" si="800"/>
        <v>#DIV/0!</v>
      </c>
      <c r="GG137" s="703" t="e">
        <f t="shared" si="801"/>
        <v>#DIV/0!</v>
      </c>
      <c r="GH137" s="703" t="e">
        <f t="shared" si="802"/>
        <v>#DIV/0!</v>
      </c>
      <c r="GI137" s="724"/>
    </row>
    <row r="138" spans="2:191" ht="15.75" x14ac:dyDescent="0.25">
      <c r="B138" s="758" t="str">
        <f>"Operational Information - Maintenance Profile for " &amp; ResType</f>
        <v xml:space="preserve">Operational Information - Maintenance Profile for </v>
      </c>
      <c r="C138" s="759"/>
      <c r="D138" s="759"/>
      <c r="E138" s="759"/>
      <c r="F138" s="759"/>
      <c r="G138" s="759"/>
      <c r="H138" s="759"/>
      <c r="I138" s="759"/>
      <c r="J138" s="759"/>
      <c r="K138" s="759"/>
      <c r="L138" s="759"/>
      <c r="M138" s="759"/>
      <c r="N138" s="759"/>
      <c r="O138" s="759"/>
      <c r="P138" s="759"/>
      <c r="Q138" s="760"/>
      <c r="W138" s="398"/>
      <c r="X138" s="401">
        <v>4</v>
      </c>
      <c r="Y138" s="475"/>
      <c r="Z138" s="475"/>
      <c r="AA138" s="475"/>
      <c r="AB138" s="475"/>
      <c r="AC138" s="475"/>
      <c r="AD138" s="475"/>
      <c r="AE138" s="475"/>
      <c r="AF138" s="475"/>
      <c r="AG138" s="475"/>
      <c r="AH138" s="475"/>
      <c r="AI138" s="475"/>
      <c r="AJ138" s="475"/>
      <c r="AK138" s="475"/>
      <c r="AL138" s="475"/>
      <c r="AM138" s="475"/>
      <c r="AN138" s="475"/>
      <c r="AO138" s="475"/>
      <c r="AP138" s="475"/>
      <c r="AQ138" s="475"/>
      <c r="AR138" s="475"/>
      <c r="AS138" s="475"/>
      <c r="AT138" s="475"/>
      <c r="AU138" s="475"/>
      <c r="AV138" s="475"/>
      <c r="AW138" s="475"/>
      <c r="AX138" s="475"/>
      <c r="AY138" s="475"/>
      <c r="AZ138" s="475"/>
      <c r="BA138" s="475"/>
      <c r="BB138" s="475"/>
      <c r="BC138" s="475"/>
      <c r="BD138" s="857">
        <f t="shared" si="765"/>
        <v>0</v>
      </c>
      <c r="BE138" s="858">
        <f t="shared" si="730"/>
        <v>0</v>
      </c>
      <c r="BF138" s="436">
        <f t="shared" si="731"/>
        <v>0</v>
      </c>
      <c r="BG138" s="436">
        <v>0</v>
      </c>
      <c r="BH138" s="439">
        <f t="shared" si="766"/>
        <v>0</v>
      </c>
      <c r="BI138" s="449">
        <v>0</v>
      </c>
      <c r="BJ138" s="465"/>
      <c r="BK138" s="465"/>
      <c r="BL138" s="465"/>
      <c r="BM138" s="398"/>
      <c r="BN138" s="401">
        <v>4</v>
      </c>
      <c r="BO138" s="475"/>
      <c r="BP138" s="475"/>
      <c r="BQ138" s="475"/>
      <c r="BR138" s="475"/>
      <c r="BS138" s="475"/>
      <c r="BT138" s="475"/>
      <c r="BU138" s="475"/>
      <c r="BV138" s="475"/>
      <c r="BW138" s="475"/>
      <c r="BX138" s="475"/>
      <c r="BY138" s="475"/>
      <c r="BZ138" s="475"/>
      <c r="CA138" s="475"/>
      <c r="CB138" s="475"/>
      <c r="CC138" s="475"/>
      <c r="CD138" s="475"/>
      <c r="CE138" s="475"/>
      <c r="CF138" s="475"/>
      <c r="CG138" s="475"/>
      <c r="CH138" s="475"/>
      <c r="CI138" s="475"/>
      <c r="CJ138" s="475"/>
      <c r="CK138" s="475"/>
      <c r="CL138" s="475"/>
      <c r="CM138" s="475"/>
      <c r="CN138" s="475"/>
      <c r="CO138" s="475"/>
      <c r="CP138" s="475"/>
      <c r="CQ138" s="475"/>
      <c r="CR138" s="475"/>
      <c r="CS138" s="475"/>
      <c r="CT138" s="857">
        <f t="shared" si="767"/>
        <v>0</v>
      </c>
      <c r="CU138" s="858">
        <f t="shared" si="768"/>
        <v>0</v>
      </c>
      <c r="CV138" s="436">
        <f t="shared" si="733"/>
        <v>0</v>
      </c>
      <c r="CW138" s="436">
        <v>0</v>
      </c>
      <c r="CX138" s="439">
        <f t="shared" si="769"/>
        <v>0</v>
      </c>
      <c r="CY138" s="449">
        <f t="shared" si="770"/>
        <v>0</v>
      </c>
      <c r="CZ138" s="465"/>
      <c r="DA138" s="465"/>
      <c r="DB138" s="465"/>
      <c r="DC138" s="465"/>
      <c r="DD138" s="465"/>
      <c r="DE138" s="465"/>
      <c r="DF138" s="465"/>
      <c r="DS138" s="698"/>
      <c r="DT138" s="702">
        <v>4</v>
      </c>
      <c r="DU138" s="703">
        <f t="shared" si="771"/>
        <v>0</v>
      </c>
      <c r="DV138" s="703">
        <f t="shared" si="734"/>
        <v>0</v>
      </c>
      <c r="DW138" s="703">
        <f t="shared" si="735"/>
        <v>0</v>
      </c>
      <c r="DX138" s="703">
        <f t="shared" si="736"/>
        <v>0</v>
      </c>
      <c r="DY138" s="703">
        <f t="shared" si="737"/>
        <v>0</v>
      </c>
      <c r="DZ138" s="703">
        <f t="shared" si="738"/>
        <v>0</v>
      </c>
      <c r="EA138" s="703">
        <f t="shared" si="739"/>
        <v>0</v>
      </c>
      <c r="EB138" s="703">
        <f t="shared" si="740"/>
        <v>0</v>
      </c>
      <c r="EC138" s="703">
        <f t="shared" si="741"/>
        <v>0</v>
      </c>
      <c r="ED138" s="703">
        <f t="shared" si="742"/>
        <v>0</v>
      </c>
      <c r="EE138" s="703">
        <f t="shared" si="743"/>
        <v>0</v>
      </c>
      <c r="EF138" s="703">
        <f t="shared" si="744"/>
        <v>0</v>
      </c>
      <c r="EG138" s="703">
        <f t="shared" si="745"/>
        <v>0</v>
      </c>
      <c r="EH138" s="703">
        <f t="shared" si="746"/>
        <v>0</v>
      </c>
      <c r="EI138" s="703">
        <f t="shared" si="747"/>
        <v>0</v>
      </c>
      <c r="EJ138" s="703">
        <f t="shared" si="748"/>
        <v>0</v>
      </c>
      <c r="EK138" s="703">
        <f t="shared" si="749"/>
        <v>0</v>
      </c>
      <c r="EL138" s="703">
        <f t="shared" si="750"/>
        <v>0</v>
      </c>
      <c r="EM138" s="703">
        <f t="shared" si="751"/>
        <v>0</v>
      </c>
      <c r="EN138" s="703">
        <f t="shared" si="752"/>
        <v>0</v>
      </c>
      <c r="EO138" s="703">
        <f t="shared" si="753"/>
        <v>0</v>
      </c>
      <c r="EP138" s="703">
        <f t="shared" si="754"/>
        <v>0</v>
      </c>
      <c r="EQ138" s="703">
        <f t="shared" si="755"/>
        <v>0</v>
      </c>
      <c r="ER138" s="703">
        <f t="shared" si="756"/>
        <v>0</v>
      </c>
      <c r="ES138" s="703">
        <f t="shared" si="757"/>
        <v>0</v>
      </c>
      <c r="ET138" s="703">
        <f t="shared" si="758"/>
        <v>0</v>
      </c>
      <c r="EU138" s="703">
        <f t="shared" si="759"/>
        <v>0</v>
      </c>
      <c r="EV138" s="703">
        <f t="shared" si="760"/>
        <v>0</v>
      </c>
      <c r="EW138" s="703">
        <f t="shared" si="761"/>
        <v>0</v>
      </c>
      <c r="EX138" s="703">
        <f t="shared" si="762"/>
        <v>0</v>
      </c>
      <c r="EY138" s="703">
        <f t="shared" si="763"/>
        <v>0</v>
      </c>
      <c r="EZ138" s="724"/>
      <c r="FB138" s="698"/>
      <c r="FC138" s="702">
        <v>4</v>
      </c>
      <c r="FD138" s="703" t="e">
        <f t="shared" si="772"/>
        <v>#DIV/0!</v>
      </c>
      <c r="FE138" s="703" t="e">
        <f t="shared" si="773"/>
        <v>#DIV/0!</v>
      </c>
      <c r="FF138" s="703" t="e">
        <f t="shared" si="774"/>
        <v>#DIV/0!</v>
      </c>
      <c r="FG138" s="703" t="e">
        <f t="shared" si="775"/>
        <v>#DIV/0!</v>
      </c>
      <c r="FH138" s="703" t="e">
        <f t="shared" si="776"/>
        <v>#DIV/0!</v>
      </c>
      <c r="FI138" s="703" t="e">
        <f t="shared" si="777"/>
        <v>#DIV/0!</v>
      </c>
      <c r="FJ138" s="703" t="e">
        <f t="shared" si="778"/>
        <v>#DIV/0!</v>
      </c>
      <c r="FK138" s="703" t="e">
        <f t="shared" si="779"/>
        <v>#DIV/0!</v>
      </c>
      <c r="FL138" s="703" t="e">
        <f t="shared" si="780"/>
        <v>#DIV/0!</v>
      </c>
      <c r="FM138" s="703" t="e">
        <f t="shared" si="781"/>
        <v>#DIV/0!</v>
      </c>
      <c r="FN138" s="703" t="e">
        <f t="shared" si="782"/>
        <v>#DIV/0!</v>
      </c>
      <c r="FO138" s="703" t="e">
        <f t="shared" si="783"/>
        <v>#DIV/0!</v>
      </c>
      <c r="FP138" s="703" t="e">
        <f t="shared" si="784"/>
        <v>#DIV/0!</v>
      </c>
      <c r="FQ138" s="703" t="e">
        <f t="shared" si="785"/>
        <v>#DIV/0!</v>
      </c>
      <c r="FR138" s="703" t="e">
        <f t="shared" si="786"/>
        <v>#DIV/0!</v>
      </c>
      <c r="FS138" s="703" t="e">
        <f t="shared" si="787"/>
        <v>#DIV/0!</v>
      </c>
      <c r="FT138" s="703" t="e">
        <f t="shared" si="788"/>
        <v>#DIV/0!</v>
      </c>
      <c r="FU138" s="703" t="e">
        <f t="shared" si="789"/>
        <v>#DIV/0!</v>
      </c>
      <c r="FV138" s="703" t="e">
        <f t="shared" si="790"/>
        <v>#DIV/0!</v>
      </c>
      <c r="FW138" s="703" t="e">
        <f t="shared" si="791"/>
        <v>#DIV/0!</v>
      </c>
      <c r="FX138" s="703" t="e">
        <f t="shared" si="792"/>
        <v>#DIV/0!</v>
      </c>
      <c r="FY138" s="703" t="e">
        <f t="shared" si="793"/>
        <v>#DIV/0!</v>
      </c>
      <c r="FZ138" s="703" t="e">
        <f t="shared" si="794"/>
        <v>#DIV/0!</v>
      </c>
      <c r="GA138" s="703" t="e">
        <f t="shared" si="795"/>
        <v>#DIV/0!</v>
      </c>
      <c r="GB138" s="703" t="e">
        <f t="shared" si="796"/>
        <v>#DIV/0!</v>
      </c>
      <c r="GC138" s="703" t="e">
        <f t="shared" si="797"/>
        <v>#DIV/0!</v>
      </c>
      <c r="GD138" s="703" t="e">
        <f t="shared" si="798"/>
        <v>#DIV/0!</v>
      </c>
      <c r="GE138" s="703" t="e">
        <f t="shared" si="799"/>
        <v>#DIV/0!</v>
      </c>
      <c r="GF138" s="703" t="e">
        <f t="shared" si="800"/>
        <v>#DIV/0!</v>
      </c>
      <c r="GG138" s="703" t="e">
        <f t="shared" si="801"/>
        <v>#DIV/0!</v>
      </c>
      <c r="GH138" s="703" t="e">
        <f t="shared" si="802"/>
        <v>#DIV/0!</v>
      </c>
      <c r="GI138" s="724"/>
    </row>
    <row r="139" spans="2:191" ht="15.75" customHeight="1" x14ac:dyDescent="0.25">
      <c r="B139" s="482"/>
      <c r="C139" s="491" t="s">
        <v>127</v>
      </c>
      <c r="D139" s="483"/>
      <c r="E139" s="885" t="str">
        <f>IF(ProjName="","Auto-Filled",ProjName)</f>
        <v>Auto-Filled</v>
      </c>
      <c r="F139" s="885"/>
      <c r="G139" s="885"/>
      <c r="H139" s="885"/>
      <c r="I139" s="885"/>
      <c r="J139" s="885"/>
      <c r="K139" s="492"/>
      <c r="L139" s="510"/>
      <c r="M139" s="954"/>
      <c r="N139" s="954"/>
      <c r="O139" s="492"/>
      <c r="P139" s="492"/>
      <c r="Q139" s="484"/>
      <c r="W139" s="398"/>
      <c r="X139" s="401">
        <v>5</v>
      </c>
      <c r="Y139" s="475"/>
      <c r="Z139" s="475"/>
      <c r="AA139" s="475"/>
      <c r="AB139" s="475"/>
      <c r="AC139" s="475"/>
      <c r="AD139" s="475"/>
      <c r="AE139" s="475"/>
      <c r="AF139" s="475"/>
      <c r="AG139" s="475"/>
      <c r="AH139" s="475"/>
      <c r="AI139" s="475"/>
      <c r="AJ139" s="475"/>
      <c r="AK139" s="475"/>
      <c r="AL139" s="475"/>
      <c r="AM139" s="475"/>
      <c r="AN139" s="475"/>
      <c r="AO139" s="475"/>
      <c r="AP139" s="475"/>
      <c r="AQ139" s="475"/>
      <c r="AR139" s="475"/>
      <c r="AS139" s="475"/>
      <c r="AT139" s="475"/>
      <c r="AU139" s="475"/>
      <c r="AV139" s="475"/>
      <c r="AW139" s="475"/>
      <c r="AX139" s="475"/>
      <c r="AY139" s="475"/>
      <c r="AZ139" s="475"/>
      <c r="BA139" s="475"/>
      <c r="BB139" s="475"/>
      <c r="BC139" s="475"/>
      <c r="BD139" s="857">
        <f t="shared" si="765"/>
        <v>0</v>
      </c>
      <c r="BE139" s="858">
        <f t="shared" si="730"/>
        <v>0</v>
      </c>
      <c r="BF139" s="436">
        <f t="shared" si="731"/>
        <v>0</v>
      </c>
      <c r="BG139" s="436">
        <v>0</v>
      </c>
      <c r="BH139" s="439">
        <f t="shared" si="766"/>
        <v>0</v>
      </c>
      <c r="BI139" s="449">
        <v>0</v>
      </c>
      <c r="BJ139" s="465"/>
      <c r="BK139" s="465"/>
      <c r="BL139" s="465"/>
      <c r="BM139" s="398"/>
      <c r="BN139" s="401">
        <v>5</v>
      </c>
      <c r="BO139" s="475"/>
      <c r="BP139" s="475"/>
      <c r="BQ139" s="475"/>
      <c r="BR139" s="475"/>
      <c r="BS139" s="475"/>
      <c r="BT139" s="475"/>
      <c r="BU139" s="475"/>
      <c r="BV139" s="475"/>
      <c r="BW139" s="475"/>
      <c r="BX139" s="475"/>
      <c r="BY139" s="475"/>
      <c r="BZ139" s="475"/>
      <c r="CA139" s="475"/>
      <c r="CB139" s="475"/>
      <c r="CC139" s="475"/>
      <c r="CD139" s="475"/>
      <c r="CE139" s="475"/>
      <c r="CF139" s="475"/>
      <c r="CG139" s="475"/>
      <c r="CH139" s="475"/>
      <c r="CI139" s="475"/>
      <c r="CJ139" s="475"/>
      <c r="CK139" s="475"/>
      <c r="CL139" s="475"/>
      <c r="CM139" s="475"/>
      <c r="CN139" s="475"/>
      <c r="CO139" s="475"/>
      <c r="CP139" s="475"/>
      <c r="CQ139" s="475"/>
      <c r="CR139" s="475"/>
      <c r="CS139" s="475"/>
      <c r="CT139" s="857">
        <f t="shared" si="767"/>
        <v>0</v>
      </c>
      <c r="CU139" s="858">
        <f t="shared" si="768"/>
        <v>0</v>
      </c>
      <c r="CV139" s="436">
        <f t="shared" si="733"/>
        <v>0</v>
      </c>
      <c r="CW139" s="436">
        <v>0</v>
      </c>
      <c r="CX139" s="439">
        <f t="shared" si="769"/>
        <v>0</v>
      </c>
      <c r="CY139" s="449">
        <f t="shared" si="770"/>
        <v>0</v>
      </c>
      <c r="CZ139" s="465"/>
      <c r="DA139" s="465"/>
      <c r="DB139" s="465"/>
      <c r="DC139" s="465"/>
      <c r="DD139" s="465"/>
      <c r="DE139" s="465"/>
      <c r="DF139" s="465"/>
      <c r="DS139" s="698"/>
      <c r="DT139" s="702">
        <v>5</v>
      </c>
      <c r="DU139" s="703">
        <f t="shared" si="771"/>
        <v>0</v>
      </c>
      <c r="DV139" s="703">
        <f t="shared" si="734"/>
        <v>0</v>
      </c>
      <c r="DW139" s="703">
        <f t="shared" si="735"/>
        <v>0</v>
      </c>
      <c r="DX139" s="703">
        <f t="shared" si="736"/>
        <v>0</v>
      </c>
      <c r="DY139" s="703">
        <f t="shared" si="737"/>
        <v>0</v>
      </c>
      <c r="DZ139" s="703">
        <f t="shared" si="738"/>
        <v>0</v>
      </c>
      <c r="EA139" s="703">
        <f t="shared" si="739"/>
        <v>0</v>
      </c>
      <c r="EB139" s="703">
        <f t="shared" si="740"/>
        <v>0</v>
      </c>
      <c r="EC139" s="703">
        <f t="shared" si="741"/>
        <v>0</v>
      </c>
      <c r="ED139" s="703">
        <f t="shared" si="742"/>
        <v>0</v>
      </c>
      <c r="EE139" s="703">
        <f t="shared" si="743"/>
        <v>0</v>
      </c>
      <c r="EF139" s="703">
        <f t="shared" si="744"/>
        <v>0</v>
      </c>
      <c r="EG139" s="703">
        <f t="shared" si="745"/>
        <v>0</v>
      </c>
      <c r="EH139" s="703">
        <f t="shared" si="746"/>
        <v>0</v>
      </c>
      <c r="EI139" s="703">
        <f t="shared" si="747"/>
        <v>0</v>
      </c>
      <c r="EJ139" s="703">
        <f t="shared" si="748"/>
        <v>0</v>
      </c>
      <c r="EK139" s="703">
        <f t="shared" si="749"/>
        <v>0</v>
      </c>
      <c r="EL139" s="703">
        <f t="shared" si="750"/>
        <v>0</v>
      </c>
      <c r="EM139" s="703">
        <f t="shared" si="751"/>
        <v>0</v>
      </c>
      <c r="EN139" s="703">
        <f t="shared" si="752"/>
        <v>0</v>
      </c>
      <c r="EO139" s="703">
        <f t="shared" si="753"/>
        <v>0</v>
      </c>
      <c r="EP139" s="703">
        <f t="shared" si="754"/>
        <v>0</v>
      </c>
      <c r="EQ139" s="703">
        <f t="shared" si="755"/>
        <v>0</v>
      </c>
      <c r="ER139" s="703">
        <f t="shared" si="756"/>
        <v>0</v>
      </c>
      <c r="ES139" s="703">
        <f t="shared" si="757"/>
        <v>0</v>
      </c>
      <c r="ET139" s="703">
        <f t="shared" si="758"/>
        <v>0</v>
      </c>
      <c r="EU139" s="703">
        <f t="shared" si="759"/>
        <v>0</v>
      </c>
      <c r="EV139" s="703">
        <f t="shared" si="760"/>
        <v>0</v>
      </c>
      <c r="EW139" s="703">
        <f t="shared" si="761"/>
        <v>0</v>
      </c>
      <c r="EX139" s="703">
        <f t="shared" si="762"/>
        <v>0</v>
      </c>
      <c r="EY139" s="703">
        <f t="shared" si="763"/>
        <v>0</v>
      </c>
      <c r="EZ139" s="724"/>
      <c r="FB139" s="698"/>
      <c r="FC139" s="702">
        <v>5</v>
      </c>
      <c r="FD139" s="703" t="e">
        <f t="shared" si="772"/>
        <v>#DIV/0!</v>
      </c>
      <c r="FE139" s="703" t="e">
        <f t="shared" si="773"/>
        <v>#DIV/0!</v>
      </c>
      <c r="FF139" s="703" t="e">
        <f t="shared" si="774"/>
        <v>#DIV/0!</v>
      </c>
      <c r="FG139" s="703" t="e">
        <f t="shared" si="775"/>
        <v>#DIV/0!</v>
      </c>
      <c r="FH139" s="703" t="e">
        <f t="shared" si="776"/>
        <v>#DIV/0!</v>
      </c>
      <c r="FI139" s="703" t="e">
        <f t="shared" si="777"/>
        <v>#DIV/0!</v>
      </c>
      <c r="FJ139" s="703" t="e">
        <f t="shared" si="778"/>
        <v>#DIV/0!</v>
      </c>
      <c r="FK139" s="703" t="e">
        <f t="shared" si="779"/>
        <v>#DIV/0!</v>
      </c>
      <c r="FL139" s="703" t="e">
        <f t="shared" si="780"/>
        <v>#DIV/0!</v>
      </c>
      <c r="FM139" s="703" t="e">
        <f t="shared" si="781"/>
        <v>#DIV/0!</v>
      </c>
      <c r="FN139" s="703" t="e">
        <f t="shared" si="782"/>
        <v>#DIV/0!</v>
      </c>
      <c r="FO139" s="703" t="e">
        <f t="shared" si="783"/>
        <v>#DIV/0!</v>
      </c>
      <c r="FP139" s="703" t="e">
        <f t="shared" si="784"/>
        <v>#DIV/0!</v>
      </c>
      <c r="FQ139" s="703" t="e">
        <f t="shared" si="785"/>
        <v>#DIV/0!</v>
      </c>
      <c r="FR139" s="703" t="e">
        <f t="shared" si="786"/>
        <v>#DIV/0!</v>
      </c>
      <c r="FS139" s="703" t="e">
        <f t="shared" si="787"/>
        <v>#DIV/0!</v>
      </c>
      <c r="FT139" s="703" t="e">
        <f t="shared" si="788"/>
        <v>#DIV/0!</v>
      </c>
      <c r="FU139" s="703" t="e">
        <f t="shared" si="789"/>
        <v>#DIV/0!</v>
      </c>
      <c r="FV139" s="703" t="e">
        <f t="shared" si="790"/>
        <v>#DIV/0!</v>
      </c>
      <c r="FW139" s="703" t="e">
        <f t="shared" si="791"/>
        <v>#DIV/0!</v>
      </c>
      <c r="FX139" s="703" t="e">
        <f t="shared" si="792"/>
        <v>#DIV/0!</v>
      </c>
      <c r="FY139" s="703" t="e">
        <f t="shared" si="793"/>
        <v>#DIV/0!</v>
      </c>
      <c r="FZ139" s="703" t="e">
        <f t="shared" si="794"/>
        <v>#DIV/0!</v>
      </c>
      <c r="GA139" s="703" t="e">
        <f t="shared" si="795"/>
        <v>#DIV/0!</v>
      </c>
      <c r="GB139" s="703" t="e">
        <f t="shared" si="796"/>
        <v>#DIV/0!</v>
      </c>
      <c r="GC139" s="703" t="e">
        <f t="shared" si="797"/>
        <v>#DIV/0!</v>
      </c>
      <c r="GD139" s="703" t="e">
        <f t="shared" si="798"/>
        <v>#DIV/0!</v>
      </c>
      <c r="GE139" s="703" t="e">
        <f t="shared" si="799"/>
        <v>#DIV/0!</v>
      </c>
      <c r="GF139" s="703" t="e">
        <f t="shared" si="800"/>
        <v>#DIV/0!</v>
      </c>
      <c r="GG139" s="703" t="e">
        <f t="shared" si="801"/>
        <v>#DIV/0!</v>
      </c>
      <c r="GH139" s="703" t="e">
        <f t="shared" si="802"/>
        <v>#DIV/0!</v>
      </c>
      <c r="GI139" s="724"/>
    </row>
    <row r="140" spans="2:191" ht="15.75" x14ac:dyDescent="0.25">
      <c r="B140" s="482"/>
      <c r="C140" s="494"/>
      <c r="D140" s="495"/>
      <c r="E140" s="495"/>
      <c r="F140" s="495"/>
      <c r="G140" s="495"/>
      <c r="H140" s="495"/>
      <c r="I140" s="495"/>
      <c r="J140" s="492"/>
      <c r="K140" s="495"/>
      <c r="L140" s="492"/>
      <c r="M140" s="495"/>
      <c r="N140" s="495"/>
      <c r="O140" s="495"/>
      <c r="P140" s="495"/>
      <c r="Q140" s="484"/>
      <c r="W140" s="398"/>
      <c r="X140" s="401">
        <v>6</v>
      </c>
      <c r="Y140" s="475"/>
      <c r="Z140" s="475"/>
      <c r="AA140" s="475"/>
      <c r="AB140" s="475"/>
      <c r="AC140" s="475"/>
      <c r="AD140" s="475"/>
      <c r="AE140" s="475"/>
      <c r="AF140" s="475"/>
      <c r="AG140" s="475"/>
      <c r="AH140" s="475"/>
      <c r="AI140" s="475"/>
      <c r="AJ140" s="475"/>
      <c r="AK140" s="475"/>
      <c r="AL140" s="475"/>
      <c r="AM140" s="475"/>
      <c r="AN140" s="475"/>
      <c r="AO140" s="475"/>
      <c r="AP140" s="475"/>
      <c r="AQ140" s="475"/>
      <c r="AR140" s="475"/>
      <c r="AS140" s="475"/>
      <c r="AT140" s="475"/>
      <c r="AU140" s="475"/>
      <c r="AV140" s="475"/>
      <c r="AW140" s="475"/>
      <c r="AX140" s="475"/>
      <c r="AY140" s="475"/>
      <c r="AZ140" s="475"/>
      <c r="BA140" s="475"/>
      <c r="BB140" s="475"/>
      <c r="BC140" s="475"/>
      <c r="BD140" s="857">
        <f t="shared" si="765"/>
        <v>0</v>
      </c>
      <c r="BE140" s="858">
        <f t="shared" si="730"/>
        <v>0</v>
      </c>
      <c r="BF140" s="436">
        <f t="shared" si="731"/>
        <v>0</v>
      </c>
      <c r="BG140" s="436">
        <v>0</v>
      </c>
      <c r="BH140" s="439">
        <f t="shared" si="766"/>
        <v>0</v>
      </c>
      <c r="BI140" s="449">
        <v>0</v>
      </c>
      <c r="BJ140" s="465"/>
      <c r="BK140" s="465"/>
      <c r="BL140" s="465"/>
      <c r="BM140" s="398"/>
      <c r="BN140" s="401">
        <v>6</v>
      </c>
      <c r="BO140" s="475"/>
      <c r="BP140" s="475"/>
      <c r="BQ140" s="475"/>
      <c r="BR140" s="475"/>
      <c r="BS140" s="475"/>
      <c r="BT140" s="475"/>
      <c r="BU140" s="475"/>
      <c r="BV140" s="475"/>
      <c r="BW140" s="475"/>
      <c r="BX140" s="475"/>
      <c r="BY140" s="475"/>
      <c r="BZ140" s="475"/>
      <c r="CA140" s="475"/>
      <c r="CB140" s="475"/>
      <c r="CC140" s="475"/>
      <c r="CD140" s="475"/>
      <c r="CE140" s="475"/>
      <c r="CF140" s="475"/>
      <c r="CG140" s="475"/>
      <c r="CH140" s="475"/>
      <c r="CI140" s="475"/>
      <c r="CJ140" s="475"/>
      <c r="CK140" s="475"/>
      <c r="CL140" s="475"/>
      <c r="CM140" s="475"/>
      <c r="CN140" s="475"/>
      <c r="CO140" s="475"/>
      <c r="CP140" s="475"/>
      <c r="CQ140" s="475"/>
      <c r="CR140" s="475"/>
      <c r="CS140" s="475"/>
      <c r="CT140" s="857">
        <f t="shared" si="767"/>
        <v>0</v>
      </c>
      <c r="CU140" s="858">
        <f t="shared" si="768"/>
        <v>0</v>
      </c>
      <c r="CV140" s="436">
        <f t="shared" si="733"/>
        <v>0</v>
      </c>
      <c r="CW140" s="436">
        <v>0</v>
      </c>
      <c r="CX140" s="439">
        <f t="shared" si="769"/>
        <v>0</v>
      </c>
      <c r="CY140" s="449">
        <f t="shared" si="770"/>
        <v>0</v>
      </c>
      <c r="CZ140" s="465"/>
      <c r="DA140" s="465"/>
      <c r="DB140" s="465"/>
      <c r="DC140" s="465"/>
      <c r="DD140" s="465"/>
      <c r="DE140" s="465"/>
      <c r="DF140" s="465"/>
      <c r="DS140" s="698"/>
      <c r="DT140" s="702">
        <v>6</v>
      </c>
      <c r="DU140" s="703">
        <f t="shared" si="771"/>
        <v>0</v>
      </c>
      <c r="DV140" s="703">
        <f t="shared" si="734"/>
        <v>0</v>
      </c>
      <c r="DW140" s="703">
        <f t="shared" si="735"/>
        <v>0</v>
      </c>
      <c r="DX140" s="703">
        <f t="shared" si="736"/>
        <v>0</v>
      </c>
      <c r="DY140" s="703">
        <f t="shared" si="737"/>
        <v>0</v>
      </c>
      <c r="DZ140" s="703">
        <f t="shared" si="738"/>
        <v>0</v>
      </c>
      <c r="EA140" s="703">
        <f t="shared" si="739"/>
        <v>0</v>
      </c>
      <c r="EB140" s="703">
        <f t="shared" si="740"/>
        <v>0</v>
      </c>
      <c r="EC140" s="703">
        <f t="shared" si="741"/>
        <v>0</v>
      </c>
      <c r="ED140" s="703">
        <f t="shared" si="742"/>
        <v>0</v>
      </c>
      <c r="EE140" s="703">
        <f t="shared" si="743"/>
        <v>0</v>
      </c>
      <c r="EF140" s="703">
        <f t="shared" si="744"/>
        <v>0</v>
      </c>
      <c r="EG140" s="703">
        <f t="shared" si="745"/>
        <v>0</v>
      </c>
      <c r="EH140" s="703">
        <f t="shared" si="746"/>
        <v>0</v>
      </c>
      <c r="EI140" s="703">
        <f t="shared" si="747"/>
        <v>0</v>
      </c>
      <c r="EJ140" s="703">
        <f t="shared" si="748"/>
        <v>0</v>
      </c>
      <c r="EK140" s="703">
        <f t="shared" si="749"/>
        <v>0</v>
      </c>
      <c r="EL140" s="703">
        <f t="shared" si="750"/>
        <v>0</v>
      </c>
      <c r="EM140" s="703">
        <f t="shared" si="751"/>
        <v>0</v>
      </c>
      <c r="EN140" s="703">
        <f t="shared" si="752"/>
        <v>0</v>
      </c>
      <c r="EO140" s="703">
        <f t="shared" si="753"/>
        <v>0</v>
      </c>
      <c r="EP140" s="703">
        <f t="shared" si="754"/>
        <v>0</v>
      </c>
      <c r="EQ140" s="703">
        <f t="shared" si="755"/>
        <v>0</v>
      </c>
      <c r="ER140" s="703">
        <f t="shared" si="756"/>
        <v>0</v>
      </c>
      <c r="ES140" s="703">
        <f t="shared" si="757"/>
        <v>0</v>
      </c>
      <c r="ET140" s="703">
        <f t="shared" si="758"/>
        <v>0</v>
      </c>
      <c r="EU140" s="703">
        <f t="shared" si="759"/>
        <v>0</v>
      </c>
      <c r="EV140" s="703">
        <f t="shared" si="760"/>
        <v>0</v>
      </c>
      <c r="EW140" s="703">
        <f t="shared" si="761"/>
        <v>0</v>
      </c>
      <c r="EX140" s="703">
        <f t="shared" si="762"/>
        <v>0</v>
      </c>
      <c r="EY140" s="703">
        <f t="shared" si="763"/>
        <v>0</v>
      </c>
      <c r="EZ140" s="724"/>
      <c r="FB140" s="698"/>
      <c r="FC140" s="702">
        <v>6</v>
      </c>
      <c r="FD140" s="703" t="e">
        <f t="shared" si="772"/>
        <v>#DIV/0!</v>
      </c>
      <c r="FE140" s="703" t="e">
        <f t="shared" si="773"/>
        <v>#DIV/0!</v>
      </c>
      <c r="FF140" s="703" t="e">
        <f t="shared" si="774"/>
        <v>#DIV/0!</v>
      </c>
      <c r="FG140" s="703" t="e">
        <f t="shared" si="775"/>
        <v>#DIV/0!</v>
      </c>
      <c r="FH140" s="703" t="e">
        <f t="shared" si="776"/>
        <v>#DIV/0!</v>
      </c>
      <c r="FI140" s="703" t="e">
        <f t="shared" si="777"/>
        <v>#DIV/0!</v>
      </c>
      <c r="FJ140" s="703" t="e">
        <f t="shared" si="778"/>
        <v>#DIV/0!</v>
      </c>
      <c r="FK140" s="703" t="e">
        <f t="shared" si="779"/>
        <v>#DIV/0!</v>
      </c>
      <c r="FL140" s="703" t="e">
        <f t="shared" si="780"/>
        <v>#DIV/0!</v>
      </c>
      <c r="FM140" s="703" t="e">
        <f t="shared" si="781"/>
        <v>#DIV/0!</v>
      </c>
      <c r="FN140" s="703" t="e">
        <f t="shared" si="782"/>
        <v>#DIV/0!</v>
      </c>
      <c r="FO140" s="703" t="e">
        <f t="shared" si="783"/>
        <v>#DIV/0!</v>
      </c>
      <c r="FP140" s="703" t="e">
        <f t="shared" si="784"/>
        <v>#DIV/0!</v>
      </c>
      <c r="FQ140" s="703" t="e">
        <f t="shared" si="785"/>
        <v>#DIV/0!</v>
      </c>
      <c r="FR140" s="703" t="e">
        <f t="shared" si="786"/>
        <v>#DIV/0!</v>
      </c>
      <c r="FS140" s="703" t="e">
        <f t="shared" si="787"/>
        <v>#DIV/0!</v>
      </c>
      <c r="FT140" s="703" t="e">
        <f t="shared" si="788"/>
        <v>#DIV/0!</v>
      </c>
      <c r="FU140" s="703" t="e">
        <f t="shared" si="789"/>
        <v>#DIV/0!</v>
      </c>
      <c r="FV140" s="703" t="e">
        <f t="shared" si="790"/>
        <v>#DIV/0!</v>
      </c>
      <c r="FW140" s="703" t="e">
        <f t="shared" si="791"/>
        <v>#DIV/0!</v>
      </c>
      <c r="FX140" s="703" t="e">
        <f t="shared" si="792"/>
        <v>#DIV/0!</v>
      </c>
      <c r="FY140" s="703" t="e">
        <f t="shared" si="793"/>
        <v>#DIV/0!</v>
      </c>
      <c r="FZ140" s="703" t="e">
        <f t="shared" si="794"/>
        <v>#DIV/0!</v>
      </c>
      <c r="GA140" s="703" t="e">
        <f t="shared" si="795"/>
        <v>#DIV/0!</v>
      </c>
      <c r="GB140" s="703" t="e">
        <f t="shared" si="796"/>
        <v>#DIV/0!</v>
      </c>
      <c r="GC140" s="703" t="e">
        <f t="shared" si="797"/>
        <v>#DIV/0!</v>
      </c>
      <c r="GD140" s="703" t="e">
        <f t="shared" si="798"/>
        <v>#DIV/0!</v>
      </c>
      <c r="GE140" s="703" t="e">
        <f t="shared" si="799"/>
        <v>#DIV/0!</v>
      </c>
      <c r="GF140" s="703" t="e">
        <f t="shared" si="800"/>
        <v>#DIV/0!</v>
      </c>
      <c r="GG140" s="703" t="e">
        <f t="shared" si="801"/>
        <v>#DIV/0!</v>
      </c>
      <c r="GH140" s="703" t="e">
        <f t="shared" si="802"/>
        <v>#DIV/0!</v>
      </c>
      <c r="GI140" s="724"/>
    </row>
    <row r="141" spans="2:191" ht="15.75" x14ac:dyDescent="0.25">
      <c r="B141" s="482"/>
      <c r="C141" s="483"/>
      <c r="D141" s="483"/>
      <c r="E141" s="483"/>
      <c r="F141" s="483"/>
      <c r="G141" s="483"/>
      <c r="H141" s="483"/>
      <c r="I141" s="483"/>
      <c r="J141" s="511"/>
      <c r="K141" s="483"/>
      <c r="L141" s="483"/>
      <c r="M141" s="483"/>
      <c r="N141" s="483"/>
      <c r="O141" s="483"/>
      <c r="P141" s="483"/>
      <c r="Q141" s="484"/>
      <c r="W141" s="398"/>
      <c r="X141" s="401">
        <v>7</v>
      </c>
      <c r="Y141" s="475"/>
      <c r="Z141" s="475"/>
      <c r="AA141" s="475"/>
      <c r="AB141" s="475"/>
      <c r="AC141" s="475"/>
      <c r="AD141" s="475"/>
      <c r="AE141" s="475"/>
      <c r="AF141" s="475"/>
      <c r="AG141" s="475"/>
      <c r="AH141" s="475"/>
      <c r="AI141" s="475"/>
      <c r="AJ141" s="475"/>
      <c r="AK141" s="475"/>
      <c r="AL141" s="475"/>
      <c r="AM141" s="475"/>
      <c r="AN141" s="475"/>
      <c r="AO141" s="475"/>
      <c r="AP141" s="475"/>
      <c r="AQ141" s="475"/>
      <c r="AR141" s="475"/>
      <c r="AS141" s="475"/>
      <c r="AT141" s="475"/>
      <c r="AU141" s="475"/>
      <c r="AV141" s="475"/>
      <c r="AW141" s="475"/>
      <c r="AX141" s="475"/>
      <c r="AY141" s="475"/>
      <c r="AZ141" s="475"/>
      <c r="BA141" s="475"/>
      <c r="BB141" s="475"/>
      <c r="BC141" s="475"/>
      <c r="BD141" s="857">
        <f t="shared" si="765"/>
        <v>0</v>
      </c>
      <c r="BE141" s="858">
        <f t="shared" si="730"/>
        <v>0</v>
      </c>
      <c r="BF141" s="436">
        <f t="shared" si="731"/>
        <v>0</v>
      </c>
      <c r="BG141" s="436">
        <v>0</v>
      </c>
      <c r="BH141" s="439">
        <f t="shared" si="766"/>
        <v>0</v>
      </c>
      <c r="BI141" s="449">
        <v>0</v>
      </c>
      <c r="BJ141" s="465"/>
      <c r="BK141" s="465"/>
      <c r="BL141" s="465"/>
      <c r="BM141" s="398"/>
      <c r="BN141" s="401">
        <v>7</v>
      </c>
      <c r="BO141" s="475"/>
      <c r="BP141" s="475"/>
      <c r="BQ141" s="475"/>
      <c r="BR141" s="475"/>
      <c r="BS141" s="475"/>
      <c r="BT141" s="475"/>
      <c r="BU141" s="475"/>
      <c r="BV141" s="475"/>
      <c r="BW141" s="475"/>
      <c r="BX141" s="475"/>
      <c r="BY141" s="475"/>
      <c r="BZ141" s="475"/>
      <c r="CA141" s="475"/>
      <c r="CB141" s="475"/>
      <c r="CC141" s="475"/>
      <c r="CD141" s="475"/>
      <c r="CE141" s="475"/>
      <c r="CF141" s="475"/>
      <c r="CG141" s="475"/>
      <c r="CH141" s="475"/>
      <c r="CI141" s="475"/>
      <c r="CJ141" s="475"/>
      <c r="CK141" s="475"/>
      <c r="CL141" s="475"/>
      <c r="CM141" s="475"/>
      <c r="CN141" s="475"/>
      <c r="CO141" s="475"/>
      <c r="CP141" s="475"/>
      <c r="CQ141" s="475"/>
      <c r="CR141" s="475"/>
      <c r="CS141" s="475"/>
      <c r="CT141" s="857">
        <f t="shared" si="767"/>
        <v>0</v>
      </c>
      <c r="CU141" s="858">
        <f t="shared" si="768"/>
        <v>0</v>
      </c>
      <c r="CV141" s="436">
        <f t="shared" si="733"/>
        <v>0</v>
      </c>
      <c r="CW141" s="436">
        <v>0</v>
      </c>
      <c r="CX141" s="439">
        <f t="shared" si="769"/>
        <v>0</v>
      </c>
      <c r="CY141" s="449">
        <f t="shared" si="770"/>
        <v>0</v>
      </c>
      <c r="CZ141" s="465"/>
      <c r="DA141" s="465"/>
      <c r="DB141" s="465"/>
      <c r="DC141" s="465"/>
      <c r="DD141" s="465"/>
      <c r="DE141" s="465"/>
      <c r="DF141" s="465"/>
      <c r="DS141" s="698"/>
      <c r="DT141" s="702">
        <v>7</v>
      </c>
      <c r="DU141" s="703">
        <f t="shared" si="771"/>
        <v>0</v>
      </c>
      <c r="DV141" s="703">
        <f t="shared" si="734"/>
        <v>0</v>
      </c>
      <c r="DW141" s="703">
        <f t="shared" si="735"/>
        <v>0</v>
      </c>
      <c r="DX141" s="703">
        <f t="shared" si="736"/>
        <v>0</v>
      </c>
      <c r="DY141" s="703">
        <f t="shared" si="737"/>
        <v>0</v>
      </c>
      <c r="DZ141" s="703">
        <f t="shared" si="738"/>
        <v>0</v>
      </c>
      <c r="EA141" s="703">
        <f t="shared" si="739"/>
        <v>0</v>
      </c>
      <c r="EB141" s="703">
        <f t="shared" si="740"/>
        <v>0</v>
      </c>
      <c r="EC141" s="703">
        <f t="shared" si="741"/>
        <v>0</v>
      </c>
      <c r="ED141" s="703">
        <f t="shared" si="742"/>
        <v>0</v>
      </c>
      <c r="EE141" s="703">
        <f t="shared" si="743"/>
        <v>0</v>
      </c>
      <c r="EF141" s="703">
        <f t="shared" si="744"/>
        <v>0</v>
      </c>
      <c r="EG141" s="703">
        <f t="shared" si="745"/>
        <v>0</v>
      </c>
      <c r="EH141" s="703">
        <f t="shared" si="746"/>
        <v>0</v>
      </c>
      <c r="EI141" s="703">
        <f t="shared" si="747"/>
        <v>0</v>
      </c>
      <c r="EJ141" s="703">
        <f t="shared" si="748"/>
        <v>0</v>
      </c>
      <c r="EK141" s="703">
        <f t="shared" si="749"/>
        <v>0</v>
      </c>
      <c r="EL141" s="703">
        <f t="shared" si="750"/>
        <v>0</v>
      </c>
      <c r="EM141" s="703">
        <f t="shared" si="751"/>
        <v>0</v>
      </c>
      <c r="EN141" s="703">
        <f t="shared" si="752"/>
        <v>0</v>
      </c>
      <c r="EO141" s="703">
        <f t="shared" si="753"/>
        <v>0</v>
      </c>
      <c r="EP141" s="703">
        <f t="shared" si="754"/>
        <v>0</v>
      </c>
      <c r="EQ141" s="703">
        <f t="shared" si="755"/>
        <v>0</v>
      </c>
      <c r="ER141" s="703">
        <f t="shared" si="756"/>
        <v>0</v>
      </c>
      <c r="ES141" s="703">
        <f t="shared" si="757"/>
        <v>0</v>
      </c>
      <c r="ET141" s="703">
        <f t="shared" si="758"/>
        <v>0</v>
      </c>
      <c r="EU141" s="703">
        <f t="shared" si="759"/>
        <v>0</v>
      </c>
      <c r="EV141" s="703">
        <f t="shared" si="760"/>
        <v>0</v>
      </c>
      <c r="EW141" s="703">
        <f t="shared" si="761"/>
        <v>0</v>
      </c>
      <c r="EX141" s="703">
        <f t="shared" si="762"/>
        <v>0</v>
      </c>
      <c r="EY141" s="703">
        <f t="shared" si="763"/>
        <v>0</v>
      </c>
      <c r="EZ141" s="724"/>
      <c r="FB141" s="698"/>
      <c r="FC141" s="702">
        <v>7</v>
      </c>
      <c r="FD141" s="703" t="e">
        <f t="shared" si="772"/>
        <v>#DIV/0!</v>
      </c>
      <c r="FE141" s="703" t="e">
        <f t="shared" si="773"/>
        <v>#DIV/0!</v>
      </c>
      <c r="FF141" s="703" t="e">
        <f t="shared" si="774"/>
        <v>#DIV/0!</v>
      </c>
      <c r="FG141" s="703" t="e">
        <f t="shared" si="775"/>
        <v>#DIV/0!</v>
      </c>
      <c r="FH141" s="703" t="e">
        <f t="shared" si="776"/>
        <v>#DIV/0!</v>
      </c>
      <c r="FI141" s="703" t="e">
        <f t="shared" si="777"/>
        <v>#DIV/0!</v>
      </c>
      <c r="FJ141" s="703" t="e">
        <f t="shared" si="778"/>
        <v>#DIV/0!</v>
      </c>
      <c r="FK141" s="703" t="e">
        <f t="shared" si="779"/>
        <v>#DIV/0!</v>
      </c>
      <c r="FL141" s="703" t="e">
        <f t="shared" si="780"/>
        <v>#DIV/0!</v>
      </c>
      <c r="FM141" s="703" t="e">
        <f t="shared" si="781"/>
        <v>#DIV/0!</v>
      </c>
      <c r="FN141" s="703" t="e">
        <f t="shared" si="782"/>
        <v>#DIV/0!</v>
      </c>
      <c r="FO141" s="703" t="e">
        <f t="shared" si="783"/>
        <v>#DIV/0!</v>
      </c>
      <c r="FP141" s="703" t="e">
        <f t="shared" si="784"/>
        <v>#DIV/0!</v>
      </c>
      <c r="FQ141" s="703" t="e">
        <f t="shared" si="785"/>
        <v>#DIV/0!</v>
      </c>
      <c r="FR141" s="703" t="e">
        <f t="shared" si="786"/>
        <v>#DIV/0!</v>
      </c>
      <c r="FS141" s="703" t="e">
        <f t="shared" si="787"/>
        <v>#DIV/0!</v>
      </c>
      <c r="FT141" s="703" t="e">
        <f t="shared" si="788"/>
        <v>#DIV/0!</v>
      </c>
      <c r="FU141" s="703" t="e">
        <f t="shared" si="789"/>
        <v>#DIV/0!</v>
      </c>
      <c r="FV141" s="703" t="e">
        <f t="shared" si="790"/>
        <v>#DIV/0!</v>
      </c>
      <c r="FW141" s="703" t="e">
        <f t="shared" si="791"/>
        <v>#DIV/0!</v>
      </c>
      <c r="FX141" s="703" t="e">
        <f t="shared" si="792"/>
        <v>#DIV/0!</v>
      </c>
      <c r="FY141" s="703" t="e">
        <f t="shared" si="793"/>
        <v>#DIV/0!</v>
      </c>
      <c r="FZ141" s="703" t="e">
        <f t="shared" si="794"/>
        <v>#DIV/0!</v>
      </c>
      <c r="GA141" s="703" t="e">
        <f t="shared" si="795"/>
        <v>#DIV/0!</v>
      </c>
      <c r="GB141" s="703" t="e">
        <f t="shared" si="796"/>
        <v>#DIV/0!</v>
      </c>
      <c r="GC141" s="703" t="e">
        <f t="shared" si="797"/>
        <v>#DIV/0!</v>
      </c>
      <c r="GD141" s="703" t="e">
        <f t="shared" si="798"/>
        <v>#DIV/0!</v>
      </c>
      <c r="GE141" s="703" t="e">
        <f t="shared" si="799"/>
        <v>#DIV/0!</v>
      </c>
      <c r="GF141" s="703" t="e">
        <f t="shared" si="800"/>
        <v>#DIV/0!</v>
      </c>
      <c r="GG141" s="703" t="e">
        <f t="shared" si="801"/>
        <v>#DIV/0!</v>
      </c>
      <c r="GH141" s="703" t="e">
        <f t="shared" si="802"/>
        <v>#DIV/0!</v>
      </c>
      <c r="GI141" s="724"/>
    </row>
    <row r="142" spans="2:191" ht="15.75" x14ac:dyDescent="0.25">
      <c r="B142" s="758" t="s">
        <v>73</v>
      </c>
      <c r="C142" s="759"/>
      <c r="D142" s="759"/>
      <c r="E142" s="759"/>
      <c r="F142" s="759"/>
      <c r="G142" s="759"/>
      <c r="H142" s="759"/>
      <c r="I142" s="759"/>
      <c r="J142" s="759"/>
      <c r="K142" s="759"/>
      <c r="L142" s="759"/>
      <c r="M142" s="759"/>
      <c r="N142" s="759"/>
      <c r="O142" s="759"/>
      <c r="P142" s="759"/>
      <c r="Q142" s="760"/>
      <c r="W142" s="398"/>
      <c r="X142" s="401">
        <v>8</v>
      </c>
      <c r="Y142" s="475"/>
      <c r="Z142" s="475"/>
      <c r="AA142" s="475"/>
      <c r="AB142" s="475"/>
      <c r="AC142" s="475"/>
      <c r="AD142" s="475"/>
      <c r="AE142" s="475"/>
      <c r="AF142" s="475"/>
      <c r="AG142" s="475"/>
      <c r="AH142" s="475"/>
      <c r="AI142" s="475"/>
      <c r="AJ142" s="475"/>
      <c r="AK142" s="475"/>
      <c r="AL142" s="475"/>
      <c r="AM142" s="475"/>
      <c r="AN142" s="475"/>
      <c r="AO142" s="475"/>
      <c r="AP142" s="475"/>
      <c r="AQ142" s="475"/>
      <c r="AR142" s="475"/>
      <c r="AS142" s="475"/>
      <c r="AT142" s="475"/>
      <c r="AU142" s="475"/>
      <c r="AV142" s="475"/>
      <c r="AW142" s="475"/>
      <c r="AX142" s="475"/>
      <c r="AY142" s="475"/>
      <c r="AZ142" s="475"/>
      <c r="BA142" s="475"/>
      <c r="BB142" s="475"/>
      <c r="BC142" s="475"/>
      <c r="BD142" s="857">
        <f t="shared" si="765"/>
        <v>0</v>
      </c>
      <c r="BE142" s="858">
        <f t="shared" si="730"/>
        <v>0</v>
      </c>
      <c r="BF142" s="436">
        <f t="shared" ref="BF142:BF157" si="803">(SUMIF($Y$134:$BC$134,"Sat",$Y142:$BC142)+SUMIF($Y$134:$BC$134,"Sun",$Y142:$BC142))</f>
        <v>0</v>
      </c>
      <c r="BG142" s="436">
        <f t="shared" ref="BG142:BG157" si="804">(SUM($Y142:$BC142)-(SUMIF($Y$134:$BC$134,"Sat",$Y142:$BC142)+SUMIF($Y$134:$BC$134,"Sun",$Y142:$BC142)))</f>
        <v>0</v>
      </c>
      <c r="BH142" s="439">
        <f t="shared" ref="BH142:BH157" si="805">(SUMIF($Y$134:$BC$134,"Sat",$Y142:$BC142)+SUMIF($Y$134:$BC$134,"Sun",$Y142:$BC142))/(COUNTIF($Y$134:$BC$134,"Sat")+COUNTIF($Y$134:$BC$134,"Sun"))</f>
        <v>0</v>
      </c>
      <c r="BI142" s="449">
        <f t="shared" ref="BI142:BI157" si="806">(SUM($Y142:$BC142)-(SUMIF($Y$134:$BC$134,"Sat",$Y142:$BC142)+SUMIF($Y$134:$BC$134,"Sun",$Y142:$BC142)))/(COUNT(Y142:BC142)-(COUNTIF($Y$134:$BC$134,"Sat")+COUNTIF($Y$134:$BC$134,"Sun")))</f>
        <v>0</v>
      </c>
      <c r="BJ142" s="465"/>
      <c r="BK142" s="465"/>
      <c r="BL142" s="465"/>
      <c r="BM142" s="398"/>
      <c r="BN142" s="401">
        <v>8</v>
      </c>
      <c r="BO142" s="475"/>
      <c r="BP142" s="475"/>
      <c r="BQ142" s="475"/>
      <c r="BR142" s="475"/>
      <c r="BS142" s="475"/>
      <c r="BT142" s="475"/>
      <c r="BU142" s="475"/>
      <c r="BV142" s="475"/>
      <c r="BW142" s="475"/>
      <c r="BX142" s="475"/>
      <c r="BY142" s="475"/>
      <c r="BZ142" s="475"/>
      <c r="CA142" s="475"/>
      <c r="CB142" s="475"/>
      <c r="CC142" s="475"/>
      <c r="CD142" s="475"/>
      <c r="CE142" s="475"/>
      <c r="CF142" s="475"/>
      <c r="CG142" s="475"/>
      <c r="CH142" s="475"/>
      <c r="CI142" s="475"/>
      <c r="CJ142" s="475"/>
      <c r="CK142" s="475"/>
      <c r="CL142" s="475"/>
      <c r="CM142" s="475"/>
      <c r="CN142" s="475"/>
      <c r="CO142" s="475"/>
      <c r="CP142" s="475"/>
      <c r="CQ142" s="475"/>
      <c r="CR142" s="475"/>
      <c r="CS142" s="475"/>
      <c r="CT142" s="857">
        <f t="shared" si="767"/>
        <v>0</v>
      </c>
      <c r="CU142" s="858">
        <f t="shared" si="768"/>
        <v>0</v>
      </c>
      <c r="CV142" s="436">
        <f t="shared" ref="CV142:CV157" si="807">(SUMIF($Y$134:$BC$134,"Sat",$Y142:$BC142)+SUMIF($Y$134:$BC$134,"Sun",$Y142:$BC142))</f>
        <v>0</v>
      </c>
      <c r="CW142" s="436">
        <f t="shared" ref="CW142:CW157" si="808">(SUM($Y142:$BC142)-(SUMIF($Y$134:$BC$134,"Sat",$Y142:$BC142)+SUMIF($Y$134:$BC$134,"Sun",$Y142:$BC142)))</f>
        <v>0</v>
      </c>
      <c r="CX142" s="439">
        <f t="shared" si="769"/>
        <v>0</v>
      </c>
      <c r="CY142" s="449">
        <f t="shared" si="770"/>
        <v>0</v>
      </c>
      <c r="CZ142" s="465"/>
      <c r="DA142" s="465"/>
      <c r="DB142" s="465"/>
      <c r="DC142" s="465"/>
      <c r="DD142" s="465"/>
      <c r="DE142" s="465"/>
      <c r="DF142" s="465"/>
      <c r="DS142" s="698"/>
      <c r="DT142" s="702">
        <v>8</v>
      </c>
      <c r="DU142" s="703">
        <f t="shared" si="771"/>
        <v>0</v>
      </c>
      <c r="DV142" s="703">
        <f t="shared" si="734"/>
        <v>0</v>
      </c>
      <c r="DW142" s="703">
        <f t="shared" si="735"/>
        <v>0</v>
      </c>
      <c r="DX142" s="703">
        <f t="shared" si="736"/>
        <v>0</v>
      </c>
      <c r="DY142" s="703">
        <f t="shared" si="737"/>
        <v>0</v>
      </c>
      <c r="DZ142" s="703">
        <f t="shared" si="738"/>
        <v>0</v>
      </c>
      <c r="EA142" s="703">
        <f t="shared" si="739"/>
        <v>0</v>
      </c>
      <c r="EB142" s="703">
        <f t="shared" si="740"/>
        <v>0</v>
      </c>
      <c r="EC142" s="703">
        <f t="shared" si="741"/>
        <v>0</v>
      </c>
      <c r="ED142" s="703">
        <f t="shared" si="742"/>
        <v>0</v>
      </c>
      <c r="EE142" s="703">
        <f t="shared" si="743"/>
        <v>0</v>
      </c>
      <c r="EF142" s="703">
        <f t="shared" si="744"/>
        <v>0</v>
      </c>
      <c r="EG142" s="703">
        <f t="shared" si="745"/>
        <v>0</v>
      </c>
      <c r="EH142" s="703">
        <f t="shared" si="746"/>
        <v>0</v>
      </c>
      <c r="EI142" s="703">
        <f t="shared" si="747"/>
        <v>0</v>
      </c>
      <c r="EJ142" s="703">
        <f t="shared" si="748"/>
        <v>0</v>
      </c>
      <c r="EK142" s="703">
        <f t="shared" si="749"/>
        <v>0</v>
      </c>
      <c r="EL142" s="703">
        <f t="shared" si="750"/>
        <v>0</v>
      </c>
      <c r="EM142" s="703">
        <f t="shared" si="751"/>
        <v>0</v>
      </c>
      <c r="EN142" s="703">
        <f t="shared" si="752"/>
        <v>0</v>
      </c>
      <c r="EO142" s="703">
        <f t="shared" si="753"/>
        <v>0</v>
      </c>
      <c r="EP142" s="703">
        <f t="shared" si="754"/>
        <v>0</v>
      </c>
      <c r="EQ142" s="703">
        <f t="shared" si="755"/>
        <v>0</v>
      </c>
      <c r="ER142" s="703">
        <f t="shared" si="756"/>
        <v>0</v>
      </c>
      <c r="ES142" s="703">
        <f t="shared" si="757"/>
        <v>0</v>
      </c>
      <c r="ET142" s="703">
        <f t="shared" si="758"/>
        <v>0</v>
      </c>
      <c r="EU142" s="703">
        <f t="shared" si="759"/>
        <v>0</v>
      </c>
      <c r="EV142" s="703">
        <f t="shared" si="760"/>
        <v>0</v>
      </c>
      <c r="EW142" s="703">
        <f t="shared" si="761"/>
        <v>0</v>
      </c>
      <c r="EX142" s="703">
        <f t="shared" si="762"/>
        <v>0</v>
      </c>
      <c r="EY142" s="703">
        <f t="shared" si="763"/>
        <v>0</v>
      </c>
      <c r="EZ142" s="724"/>
      <c r="FB142" s="698"/>
      <c r="FC142" s="702">
        <v>8</v>
      </c>
      <c r="FD142" s="703" t="e">
        <f t="shared" si="772"/>
        <v>#DIV/0!</v>
      </c>
      <c r="FE142" s="703" t="e">
        <f t="shared" si="773"/>
        <v>#DIV/0!</v>
      </c>
      <c r="FF142" s="703" t="e">
        <f t="shared" si="774"/>
        <v>#DIV/0!</v>
      </c>
      <c r="FG142" s="703" t="e">
        <f t="shared" si="775"/>
        <v>#DIV/0!</v>
      </c>
      <c r="FH142" s="703" t="e">
        <f t="shared" si="776"/>
        <v>#DIV/0!</v>
      </c>
      <c r="FI142" s="703" t="e">
        <f t="shared" si="777"/>
        <v>#DIV/0!</v>
      </c>
      <c r="FJ142" s="703" t="e">
        <f t="shared" si="778"/>
        <v>#DIV/0!</v>
      </c>
      <c r="FK142" s="703" t="e">
        <f t="shared" si="779"/>
        <v>#DIV/0!</v>
      </c>
      <c r="FL142" s="703" t="e">
        <f t="shared" si="780"/>
        <v>#DIV/0!</v>
      </c>
      <c r="FM142" s="703" t="e">
        <f t="shared" si="781"/>
        <v>#DIV/0!</v>
      </c>
      <c r="FN142" s="703" t="e">
        <f t="shared" si="782"/>
        <v>#DIV/0!</v>
      </c>
      <c r="FO142" s="703" t="e">
        <f t="shared" si="783"/>
        <v>#DIV/0!</v>
      </c>
      <c r="FP142" s="703" t="e">
        <f t="shared" si="784"/>
        <v>#DIV/0!</v>
      </c>
      <c r="FQ142" s="703" t="e">
        <f t="shared" si="785"/>
        <v>#DIV/0!</v>
      </c>
      <c r="FR142" s="703" t="e">
        <f t="shared" si="786"/>
        <v>#DIV/0!</v>
      </c>
      <c r="FS142" s="703" t="e">
        <f t="shared" si="787"/>
        <v>#DIV/0!</v>
      </c>
      <c r="FT142" s="703" t="e">
        <f t="shared" si="788"/>
        <v>#DIV/0!</v>
      </c>
      <c r="FU142" s="703" t="e">
        <f t="shared" si="789"/>
        <v>#DIV/0!</v>
      </c>
      <c r="FV142" s="703" t="e">
        <f t="shared" si="790"/>
        <v>#DIV/0!</v>
      </c>
      <c r="FW142" s="703" t="e">
        <f t="shared" si="791"/>
        <v>#DIV/0!</v>
      </c>
      <c r="FX142" s="703" t="e">
        <f t="shared" si="792"/>
        <v>#DIV/0!</v>
      </c>
      <c r="FY142" s="703" t="e">
        <f t="shared" si="793"/>
        <v>#DIV/0!</v>
      </c>
      <c r="FZ142" s="703" t="e">
        <f t="shared" si="794"/>
        <v>#DIV/0!</v>
      </c>
      <c r="GA142" s="703" t="e">
        <f t="shared" si="795"/>
        <v>#DIV/0!</v>
      </c>
      <c r="GB142" s="703" t="e">
        <f t="shared" si="796"/>
        <v>#DIV/0!</v>
      </c>
      <c r="GC142" s="703" t="e">
        <f t="shared" si="797"/>
        <v>#DIV/0!</v>
      </c>
      <c r="GD142" s="703" t="e">
        <f t="shared" si="798"/>
        <v>#DIV/0!</v>
      </c>
      <c r="GE142" s="703" t="e">
        <f t="shared" si="799"/>
        <v>#DIV/0!</v>
      </c>
      <c r="GF142" s="703" t="e">
        <f t="shared" si="800"/>
        <v>#DIV/0!</v>
      </c>
      <c r="GG142" s="703" t="e">
        <f t="shared" si="801"/>
        <v>#DIV/0!</v>
      </c>
      <c r="GH142" s="703" t="e">
        <f t="shared" si="802"/>
        <v>#DIV/0!</v>
      </c>
      <c r="GI142" s="724"/>
    </row>
    <row r="143" spans="2:191" ht="15.75" x14ac:dyDescent="0.25">
      <c r="B143" s="398"/>
      <c r="C143" s="512" t="s">
        <v>74</v>
      </c>
      <c r="D143" s="499"/>
      <c r="E143" s="499"/>
      <c r="F143" s="499"/>
      <c r="G143" s="499"/>
      <c r="H143" s="499"/>
      <c r="I143" s="499"/>
      <c r="J143" s="499"/>
      <c r="K143" s="499"/>
      <c r="L143" s="499"/>
      <c r="M143" s="499"/>
      <c r="N143" s="499"/>
      <c r="O143" s="499"/>
      <c r="P143" s="499"/>
      <c r="Q143" s="395"/>
      <c r="S143" s="430" t="s">
        <v>155</v>
      </c>
      <c r="T143" s="370">
        <f>MAX('Part III'!K22:K24)</f>
        <v>0</v>
      </c>
      <c r="W143" s="398"/>
      <c r="X143" s="401">
        <v>9</v>
      </c>
      <c r="Y143" s="475"/>
      <c r="Z143" s="475"/>
      <c r="AA143" s="475"/>
      <c r="AB143" s="475"/>
      <c r="AC143" s="475"/>
      <c r="AD143" s="475"/>
      <c r="AE143" s="475"/>
      <c r="AF143" s="475"/>
      <c r="AG143" s="475"/>
      <c r="AH143" s="475"/>
      <c r="AI143" s="475"/>
      <c r="AJ143" s="475"/>
      <c r="AK143" s="475"/>
      <c r="AL143" s="475"/>
      <c r="AM143" s="475"/>
      <c r="AN143" s="475"/>
      <c r="AO143" s="475"/>
      <c r="AP143" s="475"/>
      <c r="AQ143" s="475"/>
      <c r="AR143" s="475"/>
      <c r="AS143" s="475"/>
      <c r="AT143" s="475"/>
      <c r="AU143" s="475"/>
      <c r="AV143" s="475"/>
      <c r="AW143" s="475"/>
      <c r="AX143" s="475"/>
      <c r="AY143" s="475"/>
      <c r="AZ143" s="475"/>
      <c r="BA143" s="475"/>
      <c r="BB143" s="475"/>
      <c r="BC143" s="475"/>
      <c r="BD143" s="857">
        <f t="shared" si="765"/>
        <v>0</v>
      </c>
      <c r="BE143" s="858">
        <f t="shared" si="730"/>
        <v>0</v>
      </c>
      <c r="BF143" s="436">
        <f t="shared" si="803"/>
        <v>0</v>
      </c>
      <c r="BG143" s="436">
        <f t="shared" si="804"/>
        <v>0</v>
      </c>
      <c r="BH143" s="439">
        <f t="shared" si="805"/>
        <v>0</v>
      </c>
      <c r="BI143" s="449">
        <f t="shared" si="806"/>
        <v>0</v>
      </c>
      <c r="BJ143" s="465"/>
      <c r="BK143" s="465"/>
      <c r="BL143" s="465"/>
      <c r="BM143" s="398"/>
      <c r="BN143" s="401">
        <v>9</v>
      </c>
      <c r="BO143" s="475"/>
      <c r="BP143" s="475"/>
      <c r="BQ143" s="475"/>
      <c r="BR143" s="475"/>
      <c r="BS143" s="475"/>
      <c r="BT143" s="475"/>
      <c r="BU143" s="475"/>
      <c r="BV143" s="475"/>
      <c r="BW143" s="475"/>
      <c r="BX143" s="475"/>
      <c r="BY143" s="475"/>
      <c r="BZ143" s="475"/>
      <c r="CA143" s="475"/>
      <c r="CB143" s="475"/>
      <c r="CC143" s="475"/>
      <c r="CD143" s="475"/>
      <c r="CE143" s="475"/>
      <c r="CF143" s="475"/>
      <c r="CG143" s="475"/>
      <c r="CH143" s="475"/>
      <c r="CI143" s="475"/>
      <c r="CJ143" s="475"/>
      <c r="CK143" s="475"/>
      <c r="CL143" s="475"/>
      <c r="CM143" s="475"/>
      <c r="CN143" s="475"/>
      <c r="CO143" s="475"/>
      <c r="CP143" s="475"/>
      <c r="CQ143" s="475"/>
      <c r="CR143" s="475"/>
      <c r="CS143" s="475"/>
      <c r="CT143" s="857">
        <f t="shared" si="767"/>
        <v>0</v>
      </c>
      <c r="CU143" s="858">
        <f t="shared" si="768"/>
        <v>0</v>
      </c>
      <c r="CV143" s="436">
        <f t="shared" si="807"/>
        <v>0</v>
      </c>
      <c r="CW143" s="436">
        <f t="shared" si="808"/>
        <v>0</v>
      </c>
      <c r="CX143" s="439">
        <f t="shared" si="769"/>
        <v>0</v>
      </c>
      <c r="CY143" s="449">
        <f t="shared" si="770"/>
        <v>0</v>
      </c>
      <c r="CZ143" s="465"/>
      <c r="DA143" s="465"/>
      <c r="DB143" s="465"/>
      <c r="DC143" s="465"/>
      <c r="DD143" s="465"/>
      <c r="DE143" s="465"/>
      <c r="DF143" s="465"/>
      <c r="DS143" s="698"/>
      <c r="DT143" s="702">
        <v>9</v>
      </c>
      <c r="DU143" s="703">
        <f t="shared" si="771"/>
        <v>0</v>
      </c>
      <c r="DV143" s="703">
        <f t="shared" si="734"/>
        <v>0</v>
      </c>
      <c r="DW143" s="703">
        <f t="shared" si="735"/>
        <v>0</v>
      </c>
      <c r="DX143" s="703">
        <f t="shared" si="736"/>
        <v>0</v>
      </c>
      <c r="DY143" s="703">
        <f t="shared" si="737"/>
        <v>0</v>
      </c>
      <c r="DZ143" s="703">
        <f t="shared" si="738"/>
        <v>0</v>
      </c>
      <c r="EA143" s="703">
        <f t="shared" si="739"/>
        <v>0</v>
      </c>
      <c r="EB143" s="703">
        <f t="shared" si="740"/>
        <v>0</v>
      </c>
      <c r="EC143" s="703">
        <f t="shared" si="741"/>
        <v>0</v>
      </c>
      <c r="ED143" s="703">
        <f t="shared" si="742"/>
        <v>0</v>
      </c>
      <c r="EE143" s="703">
        <f t="shared" si="743"/>
        <v>0</v>
      </c>
      <c r="EF143" s="703">
        <f t="shared" si="744"/>
        <v>0</v>
      </c>
      <c r="EG143" s="703">
        <f t="shared" si="745"/>
        <v>0</v>
      </c>
      <c r="EH143" s="703">
        <f t="shared" si="746"/>
        <v>0</v>
      </c>
      <c r="EI143" s="703">
        <f t="shared" si="747"/>
        <v>0</v>
      </c>
      <c r="EJ143" s="703">
        <f t="shared" si="748"/>
        <v>0</v>
      </c>
      <c r="EK143" s="703">
        <f t="shared" si="749"/>
        <v>0</v>
      </c>
      <c r="EL143" s="703">
        <f t="shared" si="750"/>
        <v>0</v>
      </c>
      <c r="EM143" s="703">
        <f t="shared" si="751"/>
        <v>0</v>
      </c>
      <c r="EN143" s="703">
        <f t="shared" si="752"/>
        <v>0</v>
      </c>
      <c r="EO143" s="703">
        <f t="shared" si="753"/>
        <v>0</v>
      </c>
      <c r="EP143" s="703">
        <f t="shared" si="754"/>
        <v>0</v>
      </c>
      <c r="EQ143" s="703">
        <f t="shared" si="755"/>
        <v>0</v>
      </c>
      <c r="ER143" s="703">
        <f t="shared" si="756"/>
        <v>0</v>
      </c>
      <c r="ES143" s="703">
        <f t="shared" si="757"/>
        <v>0</v>
      </c>
      <c r="ET143" s="703">
        <f t="shared" si="758"/>
        <v>0</v>
      </c>
      <c r="EU143" s="703">
        <f t="shared" si="759"/>
        <v>0</v>
      </c>
      <c r="EV143" s="703">
        <f t="shared" si="760"/>
        <v>0</v>
      </c>
      <c r="EW143" s="703">
        <f t="shared" si="761"/>
        <v>0</v>
      </c>
      <c r="EX143" s="703">
        <f t="shared" si="762"/>
        <v>0</v>
      </c>
      <c r="EY143" s="703">
        <f t="shared" si="763"/>
        <v>0</v>
      </c>
      <c r="EZ143" s="724"/>
      <c r="FB143" s="698"/>
      <c r="FC143" s="702">
        <v>9</v>
      </c>
      <c r="FD143" s="703" t="e">
        <f t="shared" si="772"/>
        <v>#DIV/0!</v>
      </c>
      <c r="FE143" s="703" t="e">
        <f t="shared" si="773"/>
        <v>#DIV/0!</v>
      </c>
      <c r="FF143" s="703" t="e">
        <f t="shared" si="774"/>
        <v>#DIV/0!</v>
      </c>
      <c r="FG143" s="703" t="e">
        <f t="shared" si="775"/>
        <v>#DIV/0!</v>
      </c>
      <c r="FH143" s="703" t="e">
        <f t="shared" si="776"/>
        <v>#DIV/0!</v>
      </c>
      <c r="FI143" s="703" t="e">
        <f t="shared" si="777"/>
        <v>#DIV/0!</v>
      </c>
      <c r="FJ143" s="703" t="e">
        <f t="shared" si="778"/>
        <v>#DIV/0!</v>
      </c>
      <c r="FK143" s="703" t="e">
        <f t="shared" si="779"/>
        <v>#DIV/0!</v>
      </c>
      <c r="FL143" s="703" t="e">
        <f t="shared" si="780"/>
        <v>#DIV/0!</v>
      </c>
      <c r="FM143" s="703" t="e">
        <f t="shared" si="781"/>
        <v>#DIV/0!</v>
      </c>
      <c r="FN143" s="703" t="e">
        <f t="shared" si="782"/>
        <v>#DIV/0!</v>
      </c>
      <c r="FO143" s="703" t="e">
        <f t="shared" si="783"/>
        <v>#DIV/0!</v>
      </c>
      <c r="FP143" s="703" t="e">
        <f t="shared" si="784"/>
        <v>#DIV/0!</v>
      </c>
      <c r="FQ143" s="703" t="e">
        <f t="shared" si="785"/>
        <v>#DIV/0!</v>
      </c>
      <c r="FR143" s="703" t="e">
        <f t="shared" si="786"/>
        <v>#DIV/0!</v>
      </c>
      <c r="FS143" s="703" t="e">
        <f t="shared" si="787"/>
        <v>#DIV/0!</v>
      </c>
      <c r="FT143" s="703" t="e">
        <f t="shared" si="788"/>
        <v>#DIV/0!</v>
      </c>
      <c r="FU143" s="703" t="e">
        <f t="shared" si="789"/>
        <v>#DIV/0!</v>
      </c>
      <c r="FV143" s="703" t="e">
        <f t="shared" si="790"/>
        <v>#DIV/0!</v>
      </c>
      <c r="FW143" s="703" t="e">
        <f t="shared" si="791"/>
        <v>#DIV/0!</v>
      </c>
      <c r="FX143" s="703" t="e">
        <f t="shared" si="792"/>
        <v>#DIV/0!</v>
      </c>
      <c r="FY143" s="703" t="e">
        <f t="shared" si="793"/>
        <v>#DIV/0!</v>
      </c>
      <c r="FZ143" s="703" t="e">
        <f t="shared" si="794"/>
        <v>#DIV/0!</v>
      </c>
      <c r="GA143" s="703" t="e">
        <f t="shared" si="795"/>
        <v>#DIV/0!</v>
      </c>
      <c r="GB143" s="703" t="e">
        <f t="shared" si="796"/>
        <v>#DIV/0!</v>
      </c>
      <c r="GC143" s="703" t="e">
        <f t="shared" si="797"/>
        <v>#DIV/0!</v>
      </c>
      <c r="GD143" s="703" t="e">
        <f t="shared" si="798"/>
        <v>#DIV/0!</v>
      </c>
      <c r="GE143" s="703" t="e">
        <f t="shared" si="799"/>
        <v>#DIV/0!</v>
      </c>
      <c r="GF143" s="703" t="e">
        <f t="shared" si="800"/>
        <v>#DIV/0!</v>
      </c>
      <c r="GG143" s="703" t="e">
        <f t="shared" si="801"/>
        <v>#DIV/0!</v>
      </c>
      <c r="GH143" s="703" t="e">
        <f t="shared" si="802"/>
        <v>#DIV/0!</v>
      </c>
      <c r="GI143" s="724"/>
    </row>
    <row r="144" spans="2:191" ht="15.75" x14ac:dyDescent="0.25">
      <c r="B144" s="398"/>
      <c r="C144" s="513" t="s">
        <v>75</v>
      </c>
      <c r="D144" s="400" t="s">
        <v>58</v>
      </c>
      <c r="E144" s="400" t="s">
        <v>59</v>
      </c>
      <c r="F144" s="400" t="s">
        <v>60</v>
      </c>
      <c r="G144" s="400" t="s">
        <v>61</v>
      </c>
      <c r="H144" s="400" t="s">
        <v>36</v>
      </c>
      <c r="I144" s="400" t="s">
        <v>62</v>
      </c>
      <c r="J144" s="400" t="s">
        <v>63</v>
      </c>
      <c r="K144" s="400" t="s">
        <v>64</v>
      </c>
      <c r="L144" s="400" t="s">
        <v>65</v>
      </c>
      <c r="M144" s="400" t="s">
        <v>66</v>
      </c>
      <c r="N144" s="400" t="s">
        <v>67</v>
      </c>
      <c r="O144" s="400" t="s">
        <v>68</v>
      </c>
      <c r="P144" s="499"/>
      <c r="Q144" s="395"/>
      <c r="S144" s="370">
        <f>COUNT(D145:O160)</f>
        <v>0</v>
      </c>
      <c r="W144" s="398"/>
      <c r="X144" s="401">
        <v>10</v>
      </c>
      <c r="Y144" s="475"/>
      <c r="Z144" s="475"/>
      <c r="AA144" s="475"/>
      <c r="AB144" s="475"/>
      <c r="AC144" s="475"/>
      <c r="AD144" s="475"/>
      <c r="AE144" s="475"/>
      <c r="AF144" s="475"/>
      <c r="AG144" s="475"/>
      <c r="AH144" s="475"/>
      <c r="AI144" s="475"/>
      <c r="AJ144" s="475"/>
      <c r="AK144" s="475"/>
      <c r="AL144" s="475"/>
      <c r="AM144" s="475"/>
      <c r="AN144" s="475"/>
      <c r="AO144" s="475"/>
      <c r="AP144" s="475"/>
      <c r="AQ144" s="475"/>
      <c r="AR144" s="475"/>
      <c r="AS144" s="475"/>
      <c r="AT144" s="475"/>
      <c r="AU144" s="475"/>
      <c r="AV144" s="475"/>
      <c r="AW144" s="475"/>
      <c r="AX144" s="475"/>
      <c r="AY144" s="475"/>
      <c r="AZ144" s="475"/>
      <c r="BA144" s="475"/>
      <c r="BB144" s="475"/>
      <c r="BC144" s="475"/>
      <c r="BD144" s="857">
        <f t="shared" si="765"/>
        <v>0</v>
      </c>
      <c r="BE144" s="858">
        <f t="shared" si="730"/>
        <v>0</v>
      </c>
      <c r="BF144" s="436">
        <f t="shared" si="803"/>
        <v>0</v>
      </c>
      <c r="BG144" s="436">
        <f t="shared" si="804"/>
        <v>0</v>
      </c>
      <c r="BH144" s="439">
        <f t="shared" si="805"/>
        <v>0</v>
      </c>
      <c r="BI144" s="449">
        <f t="shared" si="806"/>
        <v>0</v>
      </c>
      <c r="BJ144" s="465"/>
      <c r="BK144" s="465"/>
      <c r="BL144" s="465"/>
      <c r="BM144" s="398"/>
      <c r="BN144" s="401">
        <v>10</v>
      </c>
      <c r="BO144" s="475"/>
      <c r="BP144" s="475"/>
      <c r="BQ144" s="475"/>
      <c r="BR144" s="475"/>
      <c r="BS144" s="475"/>
      <c r="BT144" s="475"/>
      <c r="BU144" s="475"/>
      <c r="BV144" s="475"/>
      <c r="BW144" s="475"/>
      <c r="BX144" s="475"/>
      <c r="BY144" s="475"/>
      <c r="BZ144" s="475"/>
      <c r="CA144" s="475"/>
      <c r="CB144" s="475"/>
      <c r="CC144" s="475"/>
      <c r="CD144" s="475"/>
      <c r="CE144" s="475"/>
      <c r="CF144" s="475"/>
      <c r="CG144" s="475"/>
      <c r="CH144" s="475"/>
      <c r="CI144" s="475"/>
      <c r="CJ144" s="475"/>
      <c r="CK144" s="475"/>
      <c r="CL144" s="475"/>
      <c r="CM144" s="475"/>
      <c r="CN144" s="475"/>
      <c r="CO144" s="475"/>
      <c r="CP144" s="475"/>
      <c r="CQ144" s="475"/>
      <c r="CR144" s="475"/>
      <c r="CS144" s="475"/>
      <c r="CT144" s="857">
        <f t="shared" si="767"/>
        <v>0</v>
      </c>
      <c r="CU144" s="858">
        <f t="shared" si="768"/>
        <v>0</v>
      </c>
      <c r="CV144" s="436">
        <f t="shared" si="807"/>
        <v>0</v>
      </c>
      <c r="CW144" s="436">
        <f t="shared" si="808"/>
        <v>0</v>
      </c>
      <c r="CX144" s="439">
        <f t="shared" si="769"/>
        <v>0</v>
      </c>
      <c r="CY144" s="449">
        <f t="shared" si="770"/>
        <v>0</v>
      </c>
      <c r="CZ144" s="465"/>
      <c r="DA144" s="465"/>
      <c r="DB144" s="465"/>
      <c r="DC144" s="465"/>
      <c r="DD144" s="465"/>
      <c r="DE144" s="465"/>
      <c r="DF144" s="465"/>
      <c r="DS144" s="698"/>
      <c r="DT144" s="702">
        <v>10</v>
      </c>
      <c r="DU144" s="703">
        <f t="shared" si="771"/>
        <v>0</v>
      </c>
      <c r="DV144" s="703">
        <f t="shared" si="734"/>
        <v>0</v>
      </c>
      <c r="DW144" s="703">
        <f t="shared" si="735"/>
        <v>0</v>
      </c>
      <c r="DX144" s="703">
        <f t="shared" si="736"/>
        <v>0</v>
      </c>
      <c r="DY144" s="703">
        <f t="shared" si="737"/>
        <v>0</v>
      </c>
      <c r="DZ144" s="703">
        <f t="shared" si="738"/>
        <v>0</v>
      </c>
      <c r="EA144" s="703">
        <f t="shared" si="739"/>
        <v>0</v>
      </c>
      <c r="EB144" s="703">
        <f t="shared" si="740"/>
        <v>0</v>
      </c>
      <c r="EC144" s="703">
        <f t="shared" si="741"/>
        <v>0</v>
      </c>
      <c r="ED144" s="703">
        <f t="shared" si="742"/>
        <v>0</v>
      </c>
      <c r="EE144" s="703">
        <f t="shared" si="743"/>
        <v>0</v>
      </c>
      <c r="EF144" s="703">
        <f t="shared" si="744"/>
        <v>0</v>
      </c>
      <c r="EG144" s="703">
        <f t="shared" si="745"/>
        <v>0</v>
      </c>
      <c r="EH144" s="703">
        <f t="shared" si="746"/>
        <v>0</v>
      </c>
      <c r="EI144" s="703">
        <f t="shared" si="747"/>
        <v>0</v>
      </c>
      <c r="EJ144" s="703">
        <f t="shared" si="748"/>
        <v>0</v>
      </c>
      <c r="EK144" s="703">
        <f t="shared" si="749"/>
        <v>0</v>
      </c>
      <c r="EL144" s="703">
        <f t="shared" si="750"/>
        <v>0</v>
      </c>
      <c r="EM144" s="703">
        <f t="shared" si="751"/>
        <v>0</v>
      </c>
      <c r="EN144" s="703">
        <f t="shared" si="752"/>
        <v>0</v>
      </c>
      <c r="EO144" s="703">
        <f t="shared" si="753"/>
        <v>0</v>
      </c>
      <c r="EP144" s="703">
        <f t="shared" si="754"/>
        <v>0</v>
      </c>
      <c r="EQ144" s="703">
        <f t="shared" si="755"/>
        <v>0</v>
      </c>
      <c r="ER144" s="703">
        <f t="shared" si="756"/>
        <v>0</v>
      </c>
      <c r="ES144" s="703">
        <f t="shared" si="757"/>
        <v>0</v>
      </c>
      <c r="ET144" s="703">
        <f t="shared" si="758"/>
        <v>0</v>
      </c>
      <c r="EU144" s="703">
        <f t="shared" si="759"/>
        <v>0</v>
      </c>
      <c r="EV144" s="703">
        <f t="shared" si="760"/>
        <v>0</v>
      </c>
      <c r="EW144" s="703">
        <f t="shared" si="761"/>
        <v>0</v>
      </c>
      <c r="EX144" s="703">
        <f t="shared" si="762"/>
        <v>0</v>
      </c>
      <c r="EY144" s="703">
        <f t="shared" si="763"/>
        <v>0</v>
      </c>
      <c r="EZ144" s="724"/>
      <c r="FB144" s="698"/>
      <c r="FC144" s="702">
        <v>10</v>
      </c>
      <c r="FD144" s="703" t="e">
        <f t="shared" si="772"/>
        <v>#DIV/0!</v>
      </c>
      <c r="FE144" s="703" t="e">
        <f t="shared" si="773"/>
        <v>#DIV/0!</v>
      </c>
      <c r="FF144" s="703" t="e">
        <f t="shared" si="774"/>
        <v>#DIV/0!</v>
      </c>
      <c r="FG144" s="703" t="e">
        <f t="shared" si="775"/>
        <v>#DIV/0!</v>
      </c>
      <c r="FH144" s="703" t="e">
        <f t="shared" si="776"/>
        <v>#DIV/0!</v>
      </c>
      <c r="FI144" s="703" t="e">
        <f t="shared" si="777"/>
        <v>#DIV/0!</v>
      </c>
      <c r="FJ144" s="703" t="e">
        <f t="shared" si="778"/>
        <v>#DIV/0!</v>
      </c>
      <c r="FK144" s="703" t="e">
        <f t="shared" si="779"/>
        <v>#DIV/0!</v>
      </c>
      <c r="FL144" s="703" t="e">
        <f t="shared" si="780"/>
        <v>#DIV/0!</v>
      </c>
      <c r="FM144" s="703" t="e">
        <f t="shared" si="781"/>
        <v>#DIV/0!</v>
      </c>
      <c r="FN144" s="703" t="e">
        <f t="shared" si="782"/>
        <v>#DIV/0!</v>
      </c>
      <c r="FO144" s="703" t="e">
        <f t="shared" si="783"/>
        <v>#DIV/0!</v>
      </c>
      <c r="FP144" s="703" t="e">
        <f t="shared" si="784"/>
        <v>#DIV/0!</v>
      </c>
      <c r="FQ144" s="703" t="e">
        <f t="shared" si="785"/>
        <v>#DIV/0!</v>
      </c>
      <c r="FR144" s="703" t="e">
        <f t="shared" si="786"/>
        <v>#DIV/0!</v>
      </c>
      <c r="FS144" s="703" t="e">
        <f t="shared" si="787"/>
        <v>#DIV/0!</v>
      </c>
      <c r="FT144" s="703" t="e">
        <f t="shared" si="788"/>
        <v>#DIV/0!</v>
      </c>
      <c r="FU144" s="703" t="e">
        <f t="shared" si="789"/>
        <v>#DIV/0!</v>
      </c>
      <c r="FV144" s="703" t="e">
        <f t="shared" si="790"/>
        <v>#DIV/0!</v>
      </c>
      <c r="FW144" s="703" t="e">
        <f t="shared" si="791"/>
        <v>#DIV/0!</v>
      </c>
      <c r="FX144" s="703" t="e">
        <f t="shared" si="792"/>
        <v>#DIV/0!</v>
      </c>
      <c r="FY144" s="703" t="e">
        <f t="shared" si="793"/>
        <v>#DIV/0!</v>
      </c>
      <c r="FZ144" s="703" t="e">
        <f t="shared" si="794"/>
        <v>#DIV/0!</v>
      </c>
      <c r="GA144" s="703" t="e">
        <f t="shared" si="795"/>
        <v>#DIV/0!</v>
      </c>
      <c r="GB144" s="703" t="e">
        <f t="shared" si="796"/>
        <v>#DIV/0!</v>
      </c>
      <c r="GC144" s="703" t="e">
        <f t="shared" si="797"/>
        <v>#DIV/0!</v>
      </c>
      <c r="GD144" s="703" t="e">
        <f t="shared" si="798"/>
        <v>#DIV/0!</v>
      </c>
      <c r="GE144" s="703" t="e">
        <f t="shared" si="799"/>
        <v>#DIV/0!</v>
      </c>
      <c r="GF144" s="703" t="e">
        <f t="shared" si="800"/>
        <v>#DIV/0!</v>
      </c>
      <c r="GG144" s="703" t="e">
        <f t="shared" si="801"/>
        <v>#DIV/0!</v>
      </c>
      <c r="GH144" s="703" t="e">
        <f t="shared" si="802"/>
        <v>#DIV/0!</v>
      </c>
      <c r="GI144" s="724"/>
    </row>
    <row r="145" spans="2:191" ht="15.75" x14ac:dyDescent="0.25">
      <c r="B145" s="398"/>
      <c r="C145" s="514">
        <f>IF(ISBLANK(EstCOD),1,YEAR(EstCOD))</f>
        <v>1</v>
      </c>
      <c r="D145" s="515"/>
      <c r="E145" s="515"/>
      <c r="F145" s="515"/>
      <c r="G145" s="515"/>
      <c r="H145" s="515"/>
      <c r="I145" s="515"/>
      <c r="J145" s="515"/>
      <c r="K145" s="515"/>
      <c r="L145" s="515"/>
      <c r="M145" s="515"/>
      <c r="N145" s="515"/>
      <c r="O145" s="515"/>
      <c r="P145" s="499"/>
      <c r="Q145" s="395"/>
      <c r="R145" s="955" t="str">
        <f>IF(S144&lt;T143*12,"&lt;&lt;&lt; Information may be Required. Refer to Notes below.","")</f>
        <v/>
      </c>
      <c r="S145" s="894"/>
      <c r="T145" s="894"/>
      <c r="U145" s="894"/>
      <c r="V145" s="956"/>
      <c r="W145" s="398"/>
      <c r="X145" s="401">
        <v>11</v>
      </c>
      <c r="Y145" s="475"/>
      <c r="Z145" s="475"/>
      <c r="AA145" s="475"/>
      <c r="AB145" s="475"/>
      <c r="AC145" s="475"/>
      <c r="AD145" s="475"/>
      <c r="AE145" s="475"/>
      <c r="AF145" s="475"/>
      <c r="AG145" s="475"/>
      <c r="AH145" s="475"/>
      <c r="AI145" s="475"/>
      <c r="AJ145" s="475"/>
      <c r="AK145" s="475"/>
      <c r="AL145" s="475"/>
      <c r="AM145" s="475"/>
      <c r="AN145" s="475"/>
      <c r="AO145" s="475"/>
      <c r="AP145" s="475"/>
      <c r="AQ145" s="475"/>
      <c r="AR145" s="475"/>
      <c r="AS145" s="475"/>
      <c r="AT145" s="475"/>
      <c r="AU145" s="475"/>
      <c r="AV145" s="475"/>
      <c r="AW145" s="475"/>
      <c r="AX145" s="475"/>
      <c r="AY145" s="475"/>
      <c r="AZ145" s="475"/>
      <c r="BA145" s="475"/>
      <c r="BB145" s="475"/>
      <c r="BC145" s="475"/>
      <c r="BD145" s="857">
        <f t="shared" si="765"/>
        <v>0</v>
      </c>
      <c r="BE145" s="858">
        <f t="shared" si="730"/>
        <v>0</v>
      </c>
      <c r="BF145" s="436">
        <f t="shared" si="803"/>
        <v>0</v>
      </c>
      <c r="BG145" s="436">
        <f t="shared" si="804"/>
        <v>0</v>
      </c>
      <c r="BH145" s="439">
        <f t="shared" si="805"/>
        <v>0</v>
      </c>
      <c r="BI145" s="449">
        <f t="shared" si="806"/>
        <v>0</v>
      </c>
      <c r="BJ145" s="465"/>
      <c r="BK145" s="465"/>
      <c r="BL145" s="465"/>
      <c r="BM145" s="398"/>
      <c r="BN145" s="401">
        <v>11</v>
      </c>
      <c r="BO145" s="475"/>
      <c r="BP145" s="475"/>
      <c r="BQ145" s="475"/>
      <c r="BR145" s="475"/>
      <c r="BS145" s="475"/>
      <c r="BT145" s="475"/>
      <c r="BU145" s="475"/>
      <c r="BV145" s="475"/>
      <c r="BW145" s="475"/>
      <c r="BX145" s="475"/>
      <c r="BY145" s="475"/>
      <c r="BZ145" s="475"/>
      <c r="CA145" s="475"/>
      <c r="CB145" s="475"/>
      <c r="CC145" s="475"/>
      <c r="CD145" s="475"/>
      <c r="CE145" s="475"/>
      <c r="CF145" s="475"/>
      <c r="CG145" s="475"/>
      <c r="CH145" s="475"/>
      <c r="CI145" s="475"/>
      <c r="CJ145" s="475"/>
      <c r="CK145" s="475"/>
      <c r="CL145" s="475"/>
      <c r="CM145" s="475"/>
      <c r="CN145" s="475"/>
      <c r="CO145" s="475"/>
      <c r="CP145" s="475"/>
      <c r="CQ145" s="475"/>
      <c r="CR145" s="475"/>
      <c r="CS145" s="475"/>
      <c r="CT145" s="857">
        <f t="shared" si="767"/>
        <v>0</v>
      </c>
      <c r="CU145" s="858">
        <f t="shared" si="768"/>
        <v>0</v>
      </c>
      <c r="CV145" s="436">
        <f t="shared" si="807"/>
        <v>0</v>
      </c>
      <c r="CW145" s="436">
        <f t="shared" si="808"/>
        <v>0</v>
      </c>
      <c r="CX145" s="439">
        <f t="shared" si="769"/>
        <v>0</v>
      </c>
      <c r="CY145" s="449">
        <f t="shared" si="770"/>
        <v>0</v>
      </c>
      <c r="CZ145" s="465"/>
      <c r="DA145" s="465"/>
      <c r="DB145" s="465"/>
      <c r="DC145" s="465"/>
      <c r="DD145" s="465"/>
      <c r="DE145" s="465"/>
      <c r="DF145" s="465"/>
      <c r="DS145" s="698"/>
      <c r="DT145" s="702">
        <v>11</v>
      </c>
      <c r="DU145" s="703">
        <f t="shared" si="771"/>
        <v>0</v>
      </c>
      <c r="DV145" s="703">
        <f t="shared" si="734"/>
        <v>0</v>
      </c>
      <c r="DW145" s="703">
        <f t="shared" si="735"/>
        <v>0</v>
      </c>
      <c r="DX145" s="703">
        <f t="shared" si="736"/>
        <v>0</v>
      </c>
      <c r="DY145" s="703">
        <f t="shared" si="737"/>
        <v>0</v>
      </c>
      <c r="DZ145" s="703">
        <f t="shared" si="738"/>
        <v>0</v>
      </c>
      <c r="EA145" s="703">
        <f t="shared" si="739"/>
        <v>0</v>
      </c>
      <c r="EB145" s="703">
        <f t="shared" si="740"/>
        <v>0</v>
      </c>
      <c r="EC145" s="703">
        <f t="shared" si="741"/>
        <v>0</v>
      </c>
      <c r="ED145" s="703">
        <f t="shared" si="742"/>
        <v>0</v>
      </c>
      <c r="EE145" s="703">
        <f t="shared" si="743"/>
        <v>0</v>
      </c>
      <c r="EF145" s="703">
        <f t="shared" si="744"/>
        <v>0</v>
      </c>
      <c r="EG145" s="703">
        <f t="shared" si="745"/>
        <v>0</v>
      </c>
      <c r="EH145" s="703">
        <f t="shared" si="746"/>
        <v>0</v>
      </c>
      <c r="EI145" s="703">
        <f t="shared" si="747"/>
        <v>0</v>
      </c>
      <c r="EJ145" s="703">
        <f t="shared" si="748"/>
        <v>0</v>
      </c>
      <c r="EK145" s="703">
        <f t="shared" si="749"/>
        <v>0</v>
      </c>
      <c r="EL145" s="703">
        <f t="shared" si="750"/>
        <v>0</v>
      </c>
      <c r="EM145" s="703">
        <f t="shared" si="751"/>
        <v>0</v>
      </c>
      <c r="EN145" s="703">
        <f t="shared" si="752"/>
        <v>0</v>
      </c>
      <c r="EO145" s="703">
        <f t="shared" si="753"/>
        <v>0</v>
      </c>
      <c r="EP145" s="703">
        <f t="shared" si="754"/>
        <v>0</v>
      </c>
      <c r="EQ145" s="703">
        <f t="shared" si="755"/>
        <v>0</v>
      </c>
      <c r="ER145" s="703">
        <f t="shared" si="756"/>
        <v>0</v>
      </c>
      <c r="ES145" s="703">
        <f t="shared" si="757"/>
        <v>0</v>
      </c>
      <c r="ET145" s="703">
        <f t="shared" si="758"/>
        <v>0</v>
      </c>
      <c r="EU145" s="703">
        <f t="shared" si="759"/>
        <v>0</v>
      </c>
      <c r="EV145" s="703">
        <f t="shared" si="760"/>
        <v>0</v>
      </c>
      <c r="EW145" s="703">
        <f t="shared" si="761"/>
        <v>0</v>
      </c>
      <c r="EX145" s="703">
        <f t="shared" si="762"/>
        <v>0</v>
      </c>
      <c r="EY145" s="703">
        <f t="shared" si="763"/>
        <v>0</v>
      </c>
      <c r="EZ145" s="724"/>
      <c r="FB145" s="698"/>
      <c r="FC145" s="702">
        <v>11</v>
      </c>
      <c r="FD145" s="703" t="e">
        <f t="shared" si="772"/>
        <v>#DIV/0!</v>
      </c>
      <c r="FE145" s="703" t="e">
        <f t="shared" si="773"/>
        <v>#DIV/0!</v>
      </c>
      <c r="FF145" s="703" t="e">
        <f t="shared" si="774"/>
        <v>#DIV/0!</v>
      </c>
      <c r="FG145" s="703" t="e">
        <f t="shared" si="775"/>
        <v>#DIV/0!</v>
      </c>
      <c r="FH145" s="703" t="e">
        <f t="shared" si="776"/>
        <v>#DIV/0!</v>
      </c>
      <c r="FI145" s="703" t="e">
        <f t="shared" si="777"/>
        <v>#DIV/0!</v>
      </c>
      <c r="FJ145" s="703" t="e">
        <f t="shared" si="778"/>
        <v>#DIV/0!</v>
      </c>
      <c r="FK145" s="703" t="e">
        <f t="shared" si="779"/>
        <v>#DIV/0!</v>
      </c>
      <c r="FL145" s="703" t="e">
        <f t="shared" si="780"/>
        <v>#DIV/0!</v>
      </c>
      <c r="FM145" s="703" t="e">
        <f t="shared" si="781"/>
        <v>#DIV/0!</v>
      </c>
      <c r="FN145" s="703" t="e">
        <f t="shared" si="782"/>
        <v>#DIV/0!</v>
      </c>
      <c r="FO145" s="703" t="e">
        <f t="shared" si="783"/>
        <v>#DIV/0!</v>
      </c>
      <c r="FP145" s="703" t="e">
        <f t="shared" si="784"/>
        <v>#DIV/0!</v>
      </c>
      <c r="FQ145" s="703" t="e">
        <f t="shared" si="785"/>
        <v>#DIV/0!</v>
      </c>
      <c r="FR145" s="703" t="e">
        <f t="shared" si="786"/>
        <v>#DIV/0!</v>
      </c>
      <c r="FS145" s="703" t="e">
        <f t="shared" si="787"/>
        <v>#DIV/0!</v>
      </c>
      <c r="FT145" s="703" t="e">
        <f t="shared" si="788"/>
        <v>#DIV/0!</v>
      </c>
      <c r="FU145" s="703" t="e">
        <f t="shared" si="789"/>
        <v>#DIV/0!</v>
      </c>
      <c r="FV145" s="703" t="e">
        <f t="shared" si="790"/>
        <v>#DIV/0!</v>
      </c>
      <c r="FW145" s="703" t="e">
        <f t="shared" si="791"/>
        <v>#DIV/0!</v>
      </c>
      <c r="FX145" s="703" t="e">
        <f t="shared" si="792"/>
        <v>#DIV/0!</v>
      </c>
      <c r="FY145" s="703" t="e">
        <f t="shared" si="793"/>
        <v>#DIV/0!</v>
      </c>
      <c r="FZ145" s="703" t="e">
        <f t="shared" si="794"/>
        <v>#DIV/0!</v>
      </c>
      <c r="GA145" s="703" t="e">
        <f t="shared" si="795"/>
        <v>#DIV/0!</v>
      </c>
      <c r="GB145" s="703" t="e">
        <f t="shared" si="796"/>
        <v>#DIV/0!</v>
      </c>
      <c r="GC145" s="703" t="e">
        <f t="shared" si="797"/>
        <v>#DIV/0!</v>
      </c>
      <c r="GD145" s="703" t="e">
        <f t="shared" si="798"/>
        <v>#DIV/0!</v>
      </c>
      <c r="GE145" s="703" t="e">
        <f t="shared" si="799"/>
        <v>#DIV/0!</v>
      </c>
      <c r="GF145" s="703" t="e">
        <f t="shared" si="800"/>
        <v>#DIV/0!</v>
      </c>
      <c r="GG145" s="703" t="e">
        <f t="shared" si="801"/>
        <v>#DIV/0!</v>
      </c>
      <c r="GH145" s="703" t="e">
        <f t="shared" si="802"/>
        <v>#DIV/0!</v>
      </c>
      <c r="GI145" s="724"/>
    </row>
    <row r="146" spans="2:191" ht="15.75" x14ac:dyDescent="0.25">
      <c r="B146" s="398"/>
      <c r="C146" s="516">
        <f>C145+1</f>
        <v>2</v>
      </c>
      <c r="D146" s="517"/>
      <c r="E146" s="517"/>
      <c r="F146" s="517"/>
      <c r="G146" s="517"/>
      <c r="H146" s="517"/>
      <c r="I146" s="517"/>
      <c r="J146" s="517"/>
      <c r="K146" s="517"/>
      <c r="L146" s="517"/>
      <c r="M146" s="517"/>
      <c r="N146" s="517"/>
      <c r="O146" s="517"/>
      <c r="P146" s="499"/>
      <c r="Q146" s="395"/>
      <c r="R146" s="957"/>
      <c r="S146" s="894"/>
      <c r="T146" s="894"/>
      <c r="U146" s="894"/>
      <c r="V146" s="956"/>
      <c r="W146" s="398"/>
      <c r="X146" s="401">
        <v>12</v>
      </c>
      <c r="Y146" s="475"/>
      <c r="Z146" s="475"/>
      <c r="AA146" s="475"/>
      <c r="AB146" s="475"/>
      <c r="AC146" s="475"/>
      <c r="AD146" s="475"/>
      <c r="AE146" s="475"/>
      <c r="AF146" s="475"/>
      <c r="AG146" s="475"/>
      <c r="AH146" s="475"/>
      <c r="AI146" s="475"/>
      <c r="AJ146" s="475"/>
      <c r="AK146" s="475"/>
      <c r="AL146" s="475"/>
      <c r="AM146" s="475"/>
      <c r="AN146" s="475"/>
      <c r="AO146" s="475"/>
      <c r="AP146" s="475"/>
      <c r="AQ146" s="475"/>
      <c r="AR146" s="475"/>
      <c r="AS146" s="475"/>
      <c r="AT146" s="475"/>
      <c r="AU146" s="475"/>
      <c r="AV146" s="475"/>
      <c r="AW146" s="475"/>
      <c r="AX146" s="475"/>
      <c r="AY146" s="475"/>
      <c r="AZ146" s="475"/>
      <c r="BA146" s="475"/>
      <c r="BB146" s="475"/>
      <c r="BC146" s="475"/>
      <c r="BD146" s="857">
        <f t="shared" si="765"/>
        <v>0</v>
      </c>
      <c r="BE146" s="858">
        <f t="shared" si="730"/>
        <v>0</v>
      </c>
      <c r="BF146" s="436">
        <f t="shared" si="803"/>
        <v>0</v>
      </c>
      <c r="BG146" s="436">
        <f t="shared" si="804"/>
        <v>0</v>
      </c>
      <c r="BH146" s="439">
        <f t="shared" si="805"/>
        <v>0</v>
      </c>
      <c r="BI146" s="449">
        <f t="shared" si="806"/>
        <v>0</v>
      </c>
      <c r="BJ146" s="465"/>
      <c r="BK146" s="465"/>
      <c r="BL146" s="465"/>
      <c r="BM146" s="398"/>
      <c r="BN146" s="401">
        <v>12</v>
      </c>
      <c r="BO146" s="475"/>
      <c r="BP146" s="475"/>
      <c r="BQ146" s="475"/>
      <c r="BR146" s="475"/>
      <c r="BS146" s="475"/>
      <c r="BT146" s="475"/>
      <c r="BU146" s="475"/>
      <c r="BV146" s="475"/>
      <c r="BW146" s="475"/>
      <c r="BX146" s="475"/>
      <c r="BY146" s="475"/>
      <c r="BZ146" s="475"/>
      <c r="CA146" s="475"/>
      <c r="CB146" s="475"/>
      <c r="CC146" s="475"/>
      <c r="CD146" s="475"/>
      <c r="CE146" s="475"/>
      <c r="CF146" s="475"/>
      <c r="CG146" s="475"/>
      <c r="CH146" s="475"/>
      <c r="CI146" s="475"/>
      <c r="CJ146" s="475"/>
      <c r="CK146" s="475"/>
      <c r="CL146" s="475"/>
      <c r="CM146" s="475"/>
      <c r="CN146" s="475"/>
      <c r="CO146" s="475"/>
      <c r="CP146" s="475"/>
      <c r="CQ146" s="475"/>
      <c r="CR146" s="475"/>
      <c r="CS146" s="475"/>
      <c r="CT146" s="857">
        <f t="shared" si="767"/>
        <v>0</v>
      </c>
      <c r="CU146" s="858">
        <f t="shared" si="768"/>
        <v>0</v>
      </c>
      <c r="CV146" s="436">
        <f t="shared" si="807"/>
        <v>0</v>
      </c>
      <c r="CW146" s="436">
        <f t="shared" si="808"/>
        <v>0</v>
      </c>
      <c r="CX146" s="439">
        <f t="shared" si="769"/>
        <v>0</v>
      </c>
      <c r="CY146" s="449">
        <f t="shared" si="770"/>
        <v>0</v>
      </c>
      <c r="CZ146" s="465"/>
      <c r="DA146" s="465"/>
      <c r="DB146" s="465"/>
      <c r="DC146" s="465"/>
      <c r="DD146" s="465"/>
      <c r="DE146" s="465"/>
      <c r="DF146" s="465"/>
      <c r="DS146" s="698"/>
      <c r="DT146" s="702">
        <v>12</v>
      </c>
      <c r="DU146" s="703">
        <f t="shared" si="771"/>
        <v>0</v>
      </c>
      <c r="DV146" s="703">
        <f t="shared" si="734"/>
        <v>0</v>
      </c>
      <c r="DW146" s="703">
        <f t="shared" si="735"/>
        <v>0</v>
      </c>
      <c r="DX146" s="703">
        <f t="shared" si="736"/>
        <v>0</v>
      </c>
      <c r="DY146" s="703">
        <f t="shared" si="737"/>
        <v>0</v>
      </c>
      <c r="DZ146" s="703">
        <f t="shared" si="738"/>
        <v>0</v>
      </c>
      <c r="EA146" s="703">
        <f t="shared" si="739"/>
        <v>0</v>
      </c>
      <c r="EB146" s="703">
        <f t="shared" si="740"/>
        <v>0</v>
      </c>
      <c r="EC146" s="703">
        <f t="shared" si="741"/>
        <v>0</v>
      </c>
      <c r="ED146" s="703">
        <f t="shared" si="742"/>
        <v>0</v>
      </c>
      <c r="EE146" s="703">
        <f t="shared" si="743"/>
        <v>0</v>
      </c>
      <c r="EF146" s="703">
        <f t="shared" si="744"/>
        <v>0</v>
      </c>
      <c r="EG146" s="703">
        <f t="shared" si="745"/>
        <v>0</v>
      </c>
      <c r="EH146" s="703">
        <f t="shared" si="746"/>
        <v>0</v>
      </c>
      <c r="EI146" s="703">
        <f t="shared" si="747"/>
        <v>0</v>
      </c>
      <c r="EJ146" s="703">
        <f t="shared" si="748"/>
        <v>0</v>
      </c>
      <c r="EK146" s="703">
        <f t="shared" si="749"/>
        <v>0</v>
      </c>
      <c r="EL146" s="703">
        <f t="shared" si="750"/>
        <v>0</v>
      </c>
      <c r="EM146" s="703">
        <f t="shared" si="751"/>
        <v>0</v>
      </c>
      <c r="EN146" s="703">
        <f t="shared" si="752"/>
        <v>0</v>
      </c>
      <c r="EO146" s="703">
        <f t="shared" si="753"/>
        <v>0</v>
      </c>
      <c r="EP146" s="703">
        <f t="shared" si="754"/>
        <v>0</v>
      </c>
      <c r="EQ146" s="703">
        <f t="shared" si="755"/>
        <v>0</v>
      </c>
      <c r="ER146" s="703">
        <f t="shared" si="756"/>
        <v>0</v>
      </c>
      <c r="ES146" s="703">
        <f t="shared" si="757"/>
        <v>0</v>
      </c>
      <c r="ET146" s="703">
        <f t="shared" si="758"/>
        <v>0</v>
      </c>
      <c r="EU146" s="703">
        <f t="shared" si="759"/>
        <v>0</v>
      </c>
      <c r="EV146" s="703">
        <f t="shared" si="760"/>
        <v>0</v>
      </c>
      <c r="EW146" s="703">
        <f t="shared" si="761"/>
        <v>0</v>
      </c>
      <c r="EX146" s="703">
        <f t="shared" si="762"/>
        <v>0</v>
      </c>
      <c r="EY146" s="703">
        <f t="shared" si="763"/>
        <v>0</v>
      </c>
      <c r="EZ146" s="724"/>
      <c r="FB146" s="698"/>
      <c r="FC146" s="702">
        <v>12</v>
      </c>
      <c r="FD146" s="703" t="e">
        <f t="shared" si="772"/>
        <v>#DIV/0!</v>
      </c>
      <c r="FE146" s="703" t="e">
        <f t="shared" si="773"/>
        <v>#DIV/0!</v>
      </c>
      <c r="FF146" s="703" t="e">
        <f t="shared" si="774"/>
        <v>#DIV/0!</v>
      </c>
      <c r="FG146" s="703" t="e">
        <f t="shared" si="775"/>
        <v>#DIV/0!</v>
      </c>
      <c r="FH146" s="703" t="e">
        <f t="shared" si="776"/>
        <v>#DIV/0!</v>
      </c>
      <c r="FI146" s="703" t="e">
        <f t="shared" si="777"/>
        <v>#DIV/0!</v>
      </c>
      <c r="FJ146" s="703" t="e">
        <f t="shared" si="778"/>
        <v>#DIV/0!</v>
      </c>
      <c r="FK146" s="703" t="e">
        <f t="shared" si="779"/>
        <v>#DIV/0!</v>
      </c>
      <c r="FL146" s="703" t="e">
        <f t="shared" si="780"/>
        <v>#DIV/0!</v>
      </c>
      <c r="FM146" s="703" t="e">
        <f t="shared" si="781"/>
        <v>#DIV/0!</v>
      </c>
      <c r="FN146" s="703" t="e">
        <f t="shared" si="782"/>
        <v>#DIV/0!</v>
      </c>
      <c r="FO146" s="703" t="e">
        <f t="shared" si="783"/>
        <v>#DIV/0!</v>
      </c>
      <c r="FP146" s="703" t="e">
        <f t="shared" si="784"/>
        <v>#DIV/0!</v>
      </c>
      <c r="FQ146" s="703" t="e">
        <f t="shared" si="785"/>
        <v>#DIV/0!</v>
      </c>
      <c r="FR146" s="703" t="e">
        <f t="shared" si="786"/>
        <v>#DIV/0!</v>
      </c>
      <c r="FS146" s="703" t="e">
        <f t="shared" si="787"/>
        <v>#DIV/0!</v>
      </c>
      <c r="FT146" s="703" t="e">
        <f t="shared" si="788"/>
        <v>#DIV/0!</v>
      </c>
      <c r="FU146" s="703" t="e">
        <f t="shared" si="789"/>
        <v>#DIV/0!</v>
      </c>
      <c r="FV146" s="703" t="e">
        <f t="shared" si="790"/>
        <v>#DIV/0!</v>
      </c>
      <c r="FW146" s="703" t="e">
        <f t="shared" si="791"/>
        <v>#DIV/0!</v>
      </c>
      <c r="FX146" s="703" t="e">
        <f t="shared" si="792"/>
        <v>#DIV/0!</v>
      </c>
      <c r="FY146" s="703" t="e">
        <f t="shared" si="793"/>
        <v>#DIV/0!</v>
      </c>
      <c r="FZ146" s="703" t="e">
        <f t="shared" si="794"/>
        <v>#DIV/0!</v>
      </c>
      <c r="GA146" s="703" t="e">
        <f t="shared" si="795"/>
        <v>#DIV/0!</v>
      </c>
      <c r="GB146" s="703" t="e">
        <f t="shared" si="796"/>
        <v>#DIV/0!</v>
      </c>
      <c r="GC146" s="703" t="e">
        <f t="shared" si="797"/>
        <v>#DIV/0!</v>
      </c>
      <c r="GD146" s="703" t="e">
        <f t="shared" si="798"/>
        <v>#DIV/0!</v>
      </c>
      <c r="GE146" s="703" t="e">
        <f t="shared" si="799"/>
        <v>#DIV/0!</v>
      </c>
      <c r="GF146" s="703" t="e">
        <f t="shared" si="800"/>
        <v>#DIV/0!</v>
      </c>
      <c r="GG146" s="703" t="e">
        <f t="shared" si="801"/>
        <v>#DIV/0!</v>
      </c>
      <c r="GH146" s="703" t="e">
        <f t="shared" si="802"/>
        <v>#DIV/0!</v>
      </c>
      <c r="GI146" s="724"/>
    </row>
    <row r="147" spans="2:191" ht="15.75" x14ac:dyDescent="0.25">
      <c r="B147" s="398"/>
      <c r="C147" s="516">
        <f t="shared" ref="C147:C160" si="809">C146+1</f>
        <v>3</v>
      </c>
      <c r="D147" s="517"/>
      <c r="E147" s="517"/>
      <c r="F147" s="517"/>
      <c r="G147" s="517"/>
      <c r="H147" s="517"/>
      <c r="I147" s="517"/>
      <c r="J147" s="517"/>
      <c r="K147" s="517"/>
      <c r="L147" s="517"/>
      <c r="M147" s="517"/>
      <c r="N147" s="517"/>
      <c r="O147" s="517"/>
      <c r="P147" s="499"/>
      <c r="Q147" s="395"/>
      <c r="W147" s="398"/>
      <c r="X147" s="401">
        <v>13</v>
      </c>
      <c r="Y147" s="475"/>
      <c r="Z147" s="475"/>
      <c r="AA147" s="475"/>
      <c r="AB147" s="475"/>
      <c r="AC147" s="475"/>
      <c r="AD147" s="475"/>
      <c r="AE147" s="475"/>
      <c r="AF147" s="475"/>
      <c r="AG147" s="475"/>
      <c r="AH147" s="475"/>
      <c r="AI147" s="475"/>
      <c r="AJ147" s="475"/>
      <c r="AK147" s="475"/>
      <c r="AL147" s="475"/>
      <c r="AM147" s="475"/>
      <c r="AN147" s="475"/>
      <c r="AO147" s="475"/>
      <c r="AP147" s="475"/>
      <c r="AQ147" s="475"/>
      <c r="AR147" s="475"/>
      <c r="AS147" s="475"/>
      <c r="AT147" s="475"/>
      <c r="AU147" s="475"/>
      <c r="AV147" s="475"/>
      <c r="AW147" s="475"/>
      <c r="AX147" s="475"/>
      <c r="AY147" s="475"/>
      <c r="AZ147" s="475"/>
      <c r="BA147" s="475"/>
      <c r="BB147" s="475"/>
      <c r="BC147" s="475"/>
      <c r="BD147" s="857">
        <f t="shared" si="765"/>
        <v>0</v>
      </c>
      <c r="BE147" s="858">
        <f t="shared" si="730"/>
        <v>0</v>
      </c>
      <c r="BF147" s="436">
        <f t="shared" si="803"/>
        <v>0</v>
      </c>
      <c r="BG147" s="436">
        <f t="shared" si="804"/>
        <v>0</v>
      </c>
      <c r="BH147" s="439">
        <f t="shared" si="805"/>
        <v>0</v>
      </c>
      <c r="BI147" s="449">
        <f t="shared" si="806"/>
        <v>0</v>
      </c>
      <c r="BJ147" s="465"/>
      <c r="BK147" s="465"/>
      <c r="BL147" s="465"/>
      <c r="BM147" s="398"/>
      <c r="BN147" s="401">
        <v>13</v>
      </c>
      <c r="BO147" s="475"/>
      <c r="BP147" s="475"/>
      <c r="BQ147" s="475"/>
      <c r="BR147" s="475"/>
      <c r="BS147" s="475"/>
      <c r="BT147" s="475"/>
      <c r="BU147" s="475"/>
      <c r="BV147" s="475"/>
      <c r="BW147" s="475"/>
      <c r="BX147" s="475"/>
      <c r="BY147" s="475"/>
      <c r="BZ147" s="475"/>
      <c r="CA147" s="475"/>
      <c r="CB147" s="475"/>
      <c r="CC147" s="475"/>
      <c r="CD147" s="475"/>
      <c r="CE147" s="475"/>
      <c r="CF147" s="475"/>
      <c r="CG147" s="475"/>
      <c r="CH147" s="475"/>
      <c r="CI147" s="475"/>
      <c r="CJ147" s="475"/>
      <c r="CK147" s="475"/>
      <c r="CL147" s="475"/>
      <c r="CM147" s="475"/>
      <c r="CN147" s="475"/>
      <c r="CO147" s="475"/>
      <c r="CP147" s="475"/>
      <c r="CQ147" s="475"/>
      <c r="CR147" s="475"/>
      <c r="CS147" s="475"/>
      <c r="CT147" s="857">
        <f t="shared" si="767"/>
        <v>0</v>
      </c>
      <c r="CU147" s="858">
        <f t="shared" si="768"/>
        <v>0</v>
      </c>
      <c r="CV147" s="436">
        <f t="shared" si="807"/>
        <v>0</v>
      </c>
      <c r="CW147" s="436">
        <f t="shared" si="808"/>
        <v>0</v>
      </c>
      <c r="CX147" s="439">
        <f t="shared" si="769"/>
        <v>0</v>
      </c>
      <c r="CY147" s="449">
        <f t="shared" si="770"/>
        <v>0</v>
      </c>
      <c r="CZ147" s="465"/>
      <c r="DA147" s="465"/>
      <c r="DB147" s="465"/>
      <c r="DC147" s="465"/>
      <c r="DD147" s="465"/>
      <c r="DE147" s="465"/>
      <c r="DF147" s="465"/>
      <c r="DS147" s="698"/>
      <c r="DT147" s="702">
        <v>13</v>
      </c>
      <c r="DU147" s="703">
        <f t="shared" si="771"/>
        <v>0</v>
      </c>
      <c r="DV147" s="703">
        <f t="shared" si="734"/>
        <v>0</v>
      </c>
      <c r="DW147" s="703">
        <f t="shared" si="735"/>
        <v>0</v>
      </c>
      <c r="DX147" s="703">
        <f t="shared" si="736"/>
        <v>0</v>
      </c>
      <c r="DY147" s="703">
        <f t="shared" si="737"/>
        <v>0</v>
      </c>
      <c r="DZ147" s="703">
        <f t="shared" si="738"/>
        <v>0</v>
      </c>
      <c r="EA147" s="703">
        <f t="shared" si="739"/>
        <v>0</v>
      </c>
      <c r="EB147" s="703">
        <f t="shared" si="740"/>
        <v>0</v>
      </c>
      <c r="EC147" s="703">
        <f t="shared" si="741"/>
        <v>0</v>
      </c>
      <c r="ED147" s="703">
        <f t="shared" si="742"/>
        <v>0</v>
      </c>
      <c r="EE147" s="703">
        <f t="shared" si="743"/>
        <v>0</v>
      </c>
      <c r="EF147" s="703">
        <f t="shared" si="744"/>
        <v>0</v>
      </c>
      <c r="EG147" s="703">
        <f t="shared" si="745"/>
        <v>0</v>
      </c>
      <c r="EH147" s="703">
        <f t="shared" si="746"/>
        <v>0</v>
      </c>
      <c r="EI147" s="703">
        <f t="shared" si="747"/>
        <v>0</v>
      </c>
      <c r="EJ147" s="703">
        <f t="shared" si="748"/>
        <v>0</v>
      </c>
      <c r="EK147" s="703">
        <f t="shared" si="749"/>
        <v>0</v>
      </c>
      <c r="EL147" s="703">
        <f t="shared" si="750"/>
        <v>0</v>
      </c>
      <c r="EM147" s="703">
        <f t="shared" si="751"/>
        <v>0</v>
      </c>
      <c r="EN147" s="703">
        <f t="shared" si="752"/>
        <v>0</v>
      </c>
      <c r="EO147" s="703">
        <f t="shared" si="753"/>
        <v>0</v>
      </c>
      <c r="EP147" s="703">
        <f t="shared" si="754"/>
        <v>0</v>
      </c>
      <c r="EQ147" s="703">
        <f t="shared" si="755"/>
        <v>0</v>
      </c>
      <c r="ER147" s="703">
        <f t="shared" si="756"/>
        <v>0</v>
      </c>
      <c r="ES147" s="703">
        <f t="shared" si="757"/>
        <v>0</v>
      </c>
      <c r="ET147" s="703">
        <f t="shared" si="758"/>
        <v>0</v>
      </c>
      <c r="EU147" s="703">
        <f t="shared" si="759"/>
        <v>0</v>
      </c>
      <c r="EV147" s="703">
        <f t="shared" si="760"/>
        <v>0</v>
      </c>
      <c r="EW147" s="703">
        <f t="shared" si="761"/>
        <v>0</v>
      </c>
      <c r="EX147" s="703">
        <f t="shared" si="762"/>
        <v>0</v>
      </c>
      <c r="EY147" s="703">
        <f t="shared" si="763"/>
        <v>0</v>
      </c>
      <c r="EZ147" s="724"/>
      <c r="FB147" s="698"/>
      <c r="FC147" s="702">
        <v>13</v>
      </c>
      <c r="FD147" s="703" t="e">
        <f t="shared" si="772"/>
        <v>#DIV/0!</v>
      </c>
      <c r="FE147" s="703" t="e">
        <f t="shared" si="773"/>
        <v>#DIV/0!</v>
      </c>
      <c r="FF147" s="703" t="e">
        <f t="shared" si="774"/>
        <v>#DIV/0!</v>
      </c>
      <c r="FG147" s="703" t="e">
        <f t="shared" si="775"/>
        <v>#DIV/0!</v>
      </c>
      <c r="FH147" s="703" t="e">
        <f t="shared" si="776"/>
        <v>#DIV/0!</v>
      </c>
      <c r="FI147" s="703" t="e">
        <f t="shared" si="777"/>
        <v>#DIV/0!</v>
      </c>
      <c r="FJ147" s="703" t="e">
        <f t="shared" si="778"/>
        <v>#DIV/0!</v>
      </c>
      <c r="FK147" s="703" t="e">
        <f t="shared" si="779"/>
        <v>#DIV/0!</v>
      </c>
      <c r="FL147" s="703" t="e">
        <f t="shared" si="780"/>
        <v>#DIV/0!</v>
      </c>
      <c r="FM147" s="703" t="e">
        <f t="shared" si="781"/>
        <v>#DIV/0!</v>
      </c>
      <c r="FN147" s="703" t="e">
        <f t="shared" si="782"/>
        <v>#DIV/0!</v>
      </c>
      <c r="FO147" s="703" t="e">
        <f t="shared" si="783"/>
        <v>#DIV/0!</v>
      </c>
      <c r="FP147" s="703" t="e">
        <f t="shared" si="784"/>
        <v>#DIV/0!</v>
      </c>
      <c r="FQ147" s="703" t="e">
        <f t="shared" si="785"/>
        <v>#DIV/0!</v>
      </c>
      <c r="FR147" s="703" t="e">
        <f t="shared" si="786"/>
        <v>#DIV/0!</v>
      </c>
      <c r="FS147" s="703" t="e">
        <f t="shared" si="787"/>
        <v>#DIV/0!</v>
      </c>
      <c r="FT147" s="703" t="e">
        <f t="shared" si="788"/>
        <v>#DIV/0!</v>
      </c>
      <c r="FU147" s="703" t="e">
        <f t="shared" si="789"/>
        <v>#DIV/0!</v>
      </c>
      <c r="FV147" s="703" t="e">
        <f t="shared" si="790"/>
        <v>#DIV/0!</v>
      </c>
      <c r="FW147" s="703" t="e">
        <f t="shared" si="791"/>
        <v>#DIV/0!</v>
      </c>
      <c r="FX147" s="703" t="e">
        <f t="shared" si="792"/>
        <v>#DIV/0!</v>
      </c>
      <c r="FY147" s="703" t="e">
        <f t="shared" si="793"/>
        <v>#DIV/0!</v>
      </c>
      <c r="FZ147" s="703" t="e">
        <f t="shared" si="794"/>
        <v>#DIV/0!</v>
      </c>
      <c r="GA147" s="703" t="e">
        <f t="shared" si="795"/>
        <v>#DIV/0!</v>
      </c>
      <c r="GB147" s="703" t="e">
        <f t="shared" si="796"/>
        <v>#DIV/0!</v>
      </c>
      <c r="GC147" s="703" t="e">
        <f t="shared" si="797"/>
        <v>#DIV/0!</v>
      </c>
      <c r="GD147" s="703" t="e">
        <f t="shared" si="798"/>
        <v>#DIV/0!</v>
      </c>
      <c r="GE147" s="703" t="e">
        <f t="shared" si="799"/>
        <v>#DIV/0!</v>
      </c>
      <c r="GF147" s="703" t="e">
        <f t="shared" si="800"/>
        <v>#DIV/0!</v>
      </c>
      <c r="GG147" s="703" t="e">
        <f t="shared" si="801"/>
        <v>#DIV/0!</v>
      </c>
      <c r="GH147" s="703" t="e">
        <f t="shared" si="802"/>
        <v>#DIV/0!</v>
      </c>
      <c r="GI147" s="724"/>
    </row>
    <row r="148" spans="2:191" ht="15.75" x14ac:dyDescent="0.25">
      <c r="B148" s="398"/>
      <c r="C148" s="516">
        <f t="shared" si="809"/>
        <v>4</v>
      </c>
      <c r="D148" s="517"/>
      <c r="E148" s="517"/>
      <c r="F148" s="517"/>
      <c r="G148" s="517"/>
      <c r="H148" s="517"/>
      <c r="I148" s="517"/>
      <c r="J148" s="517"/>
      <c r="K148" s="517"/>
      <c r="L148" s="517"/>
      <c r="M148" s="517"/>
      <c r="N148" s="517"/>
      <c r="O148" s="517"/>
      <c r="P148" s="499"/>
      <c r="Q148" s="395"/>
      <c r="W148" s="398"/>
      <c r="X148" s="401">
        <v>14</v>
      </c>
      <c r="Y148" s="475"/>
      <c r="Z148" s="475"/>
      <c r="AA148" s="475"/>
      <c r="AB148" s="475"/>
      <c r="AC148" s="475"/>
      <c r="AD148" s="475"/>
      <c r="AE148" s="475"/>
      <c r="AF148" s="475"/>
      <c r="AG148" s="475"/>
      <c r="AH148" s="475"/>
      <c r="AI148" s="475"/>
      <c r="AJ148" s="475"/>
      <c r="AK148" s="475"/>
      <c r="AL148" s="475"/>
      <c r="AM148" s="475"/>
      <c r="AN148" s="475"/>
      <c r="AO148" s="475"/>
      <c r="AP148" s="475"/>
      <c r="AQ148" s="475"/>
      <c r="AR148" s="475"/>
      <c r="AS148" s="475"/>
      <c r="AT148" s="475"/>
      <c r="AU148" s="475"/>
      <c r="AV148" s="475"/>
      <c r="AW148" s="475"/>
      <c r="AX148" s="475"/>
      <c r="AY148" s="475"/>
      <c r="AZ148" s="475"/>
      <c r="BA148" s="475"/>
      <c r="BB148" s="475"/>
      <c r="BC148" s="475"/>
      <c r="BD148" s="857">
        <f t="shared" si="765"/>
        <v>0</v>
      </c>
      <c r="BE148" s="858">
        <f t="shared" si="730"/>
        <v>0</v>
      </c>
      <c r="BF148" s="436">
        <f t="shared" si="803"/>
        <v>0</v>
      </c>
      <c r="BG148" s="436">
        <f t="shared" si="804"/>
        <v>0</v>
      </c>
      <c r="BH148" s="439">
        <f t="shared" si="805"/>
        <v>0</v>
      </c>
      <c r="BI148" s="449">
        <f t="shared" si="806"/>
        <v>0</v>
      </c>
      <c r="BJ148" s="465"/>
      <c r="BK148" s="465"/>
      <c r="BL148" s="465"/>
      <c r="BM148" s="398"/>
      <c r="BN148" s="401">
        <v>14</v>
      </c>
      <c r="BO148" s="475"/>
      <c r="BP148" s="475"/>
      <c r="BQ148" s="475"/>
      <c r="BR148" s="475"/>
      <c r="BS148" s="475"/>
      <c r="BT148" s="475"/>
      <c r="BU148" s="475"/>
      <c r="BV148" s="475"/>
      <c r="BW148" s="475"/>
      <c r="BX148" s="475"/>
      <c r="BY148" s="475"/>
      <c r="BZ148" s="475"/>
      <c r="CA148" s="475"/>
      <c r="CB148" s="475"/>
      <c r="CC148" s="475"/>
      <c r="CD148" s="475"/>
      <c r="CE148" s="475"/>
      <c r="CF148" s="475"/>
      <c r="CG148" s="475"/>
      <c r="CH148" s="475"/>
      <c r="CI148" s="475"/>
      <c r="CJ148" s="475"/>
      <c r="CK148" s="475"/>
      <c r="CL148" s="475"/>
      <c r="CM148" s="475"/>
      <c r="CN148" s="475"/>
      <c r="CO148" s="475"/>
      <c r="CP148" s="475"/>
      <c r="CQ148" s="475"/>
      <c r="CR148" s="475"/>
      <c r="CS148" s="475"/>
      <c r="CT148" s="857">
        <f t="shared" si="767"/>
        <v>0</v>
      </c>
      <c r="CU148" s="858">
        <f t="shared" si="768"/>
        <v>0</v>
      </c>
      <c r="CV148" s="436">
        <f t="shared" si="807"/>
        <v>0</v>
      </c>
      <c r="CW148" s="436">
        <f t="shared" si="808"/>
        <v>0</v>
      </c>
      <c r="CX148" s="439">
        <f t="shared" si="769"/>
        <v>0</v>
      </c>
      <c r="CY148" s="449">
        <f t="shared" si="770"/>
        <v>0</v>
      </c>
      <c r="CZ148" s="465"/>
      <c r="DA148" s="465"/>
      <c r="DB148" s="465"/>
      <c r="DC148" s="465"/>
      <c r="DD148" s="465"/>
      <c r="DE148" s="465"/>
      <c r="DF148" s="465"/>
      <c r="DS148" s="698"/>
      <c r="DT148" s="702">
        <v>14</v>
      </c>
      <c r="DU148" s="703">
        <f t="shared" si="771"/>
        <v>0</v>
      </c>
      <c r="DV148" s="703">
        <f t="shared" si="734"/>
        <v>0</v>
      </c>
      <c r="DW148" s="703">
        <f t="shared" si="735"/>
        <v>0</v>
      </c>
      <c r="DX148" s="703">
        <f t="shared" si="736"/>
        <v>0</v>
      </c>
      <c r="DY148" s="703">
        <f t="shared" si="737"/>
        <v>0</v>
      </c>
      <c r="DZ148" s="703">
        <f t="shared" si="738"/>
        <v>0</v>
      </c>
      <c r="EA148" s="703">
        <f t="shared" si="739"/>
        <v>0</v>
      </c>
      <c r="EB148" s="703">
        <f t="shared" si="740"/>
        <v>0</v>
      </c>
      <c r="EC148" s="703">
        <f t="shared" si="741"/>
        <v>0</v>
      </c>
      <c r="ED148" s="703">
        <f t="shared" si="742"/>
        <v>0</v>
      </c>
      <c r="EE148" s="703">
        <f t="shared" si="743"/>
        <v>0</v>
      </c>
      <c r="EF148" s="703">
        <f t="shared" si="744"/>
        <v>0</v>
      </c>
      <c r="EG148" s="703">
        <f t="shared" si="745"/>
        <v>0</v>
      </c>
      <c r="EH148" s="703">
        <f t="shared" si="746"/>
        <v>0</v>
      </c>
      <c r="EI148" s="703">
        <f t="shared" si="747"/>
        <v>0</v>
      </c>
      <c r="EJ148" s="703">
        <f t="shared" si="748"/>
        <v>0</v>
      </c>
      <c r="EK148" s="703">
        <f t="shared" si="749"/>
        <v>0</v>
      </c>
      <c r="EL148" s="703">
        <f t="shared" si="750"/>
        <v>0</v>
      </c>
      <c r="EM148" s="703">
        <f t="shared" si="751"/>
        <v>0</v>
      </c>
      <c r="EN148" s="703">
        <f t="shared" si="752"/>
        <v>0</v>
      </c>
      <c r="EO148" s="703">
        <f t="shared" si="753"/>
        <v>0</v>
      </c>
      <c r="EP148" s="703">
        <f t="shared" si="754"/>
        <v>0</v>
      </c>
      <c r="EQ148" s="703">
        <f t="shared" si="755"/>
        <v>0</v>
      </c>
      <c r="ER148" s="703">
        <f t="shared" si="756"/>
        <v>0</v>
      </c>
      <c r="ES148" s="703">
        <f t="shared" si="757"/>
        <v>0</v>
      </c>
      <c r="ET148" s="703">
        <f t="shared" si="758"/>
        <v>0</v>
      </c>
      <c r="EU148" s="703">
        <f t="shared" si="759"/>
        <v>0</v>
      </c>
      <c r="EV148" s="703">
        <f t="shared" si="760"/>
        <v>0</v>
      </c>
      <c r="EW148" s="703">
        <f t="shared" si="761"/>
        <v>0</v>
      </c>
      <c r="EX148" s="703">
        <f t="shared" si="762"/>
        <v>0</v>
      </c>
      <c r="EY148" s="703">
        <f t="shared" si="763"/>
        <v>0</v>
      </c>
      <c r="EZ148" s="724"/>
      <c r="FB148" s="698"/>
      <c r="FC148" s="702">
        <v>14</v>
      </c>
      <c r="FD148" s="703" t="e">
        <f t="shared" si="772"/>
        <v>#DIV/0!</v>
      </c>
      <c r="FE148" s="703" t="e">
        <f t="shared" si="773"/>
        <v>#DIV/0!</v>
      </c>
      <c r="FF148" s="703" t="e">
        <f t="shared" si="774"/>
        <v>#DIV/0!</v>
      </c>
      <c r="FG148" s="703" t="e">
        <f t="shared" si="775"/>
        <v>#DIV/0!</v>
      </c>
      <c r="FH148" s="703" t="e">
        <f t="shared" si="776"/>
        <v>#DIV/0!</v>
      </c>
      <c r="FI148" s="703" t="e">
        <f t="shared" si="777"/>
        <v>#DIV/0!</v>
      </c>
      <c r="FJ148" s="703" t="e">
        <f t="shared" si="778"/>
        <v>#DIV/0!</v>
      </c>
      <c r="FK148" s="703" t="e">
        <f t="shared" si="779"/>
        <v>#DIV/0!</v>
      </c>
      <c r="FL148" s="703" t="e">
        <f t="shared" si="780"/>
        <v>#DIV/0!</v>
      </c>
      <c r="FM148" s="703" t="e">
        <f t="shared" si="781"/>
        <v>#DIV/0!</v>
      </c>
      <c r="FN148" s="703" t="e">
        <f t="shared" si="782"/>
        <v>#DIV/0!</v>
      </c>
      <c r="FO148" s="703" t="e">
        <f t="shared" si="783"/>
        <v>#DIV/0!</v>
      </c>
      <c r="FP148" s="703" t="e">
        <f t="shared" si="784"/>
        <v>#DIV/0!</v>
      </c>
      <c r="FQ148" s="703" t="e">
        <f t="shared" si="785"/>
        <v>#DIV/0!</v>
      </c>
      <c r="FR148" s="703" t="e">
        <f t="shared" si="786"/>
        <v>#DIV/0!</v>
      </c>
      <c r="FS148" s="703" t="e">
        <f t="shared" si="787"/>
        <v>#DIV/0!</v>
      </c>
      <c r="FT148" s="703" t="e">
        <f t="shared" si="788"/>
        <v>#DIV/0!</v>
      </c>
      <c r="FU148" s="703" t="e">
        <f t="shared" si="789"/>
        <v>#DIV/0!</v>
      </c>
      <c r="FV148" s="703" t="e">
        <f t="shared" si="790"/>
        <v>#DIV/0!</v>
      </c>
      <c r="FW148" s="703" t="e">
        <f t="shared" si="791"/>
        <v>#DIV/0!</v>
      </c>
      <c r="FX148" s="703" t="e">
        <f t="shared" si="792"/>
        <v>#DIV/0!</v>
      </c>
      <c r="FY148" s="703" t="e">
        <f t="shared" si="793"/>
        <v>#DIV/0!</v>
      </c>
      <c r="FZ148" s="703" t="e">
        <f t="shared" si="794"/>
        <v>#DIV/0!</v>
      </c>
      <c r="GA148" s="703" t="e">
        <f t="shared" si="795"/>
        <v>#DIV/0!</v>
      </c>
      <c r="GB148" s="703" t="e">
        <f t="shared" si="796"/>
        <v>#DIV/0!</v>
      </c>
      <c r="GC148" s="703" t="e">
        <f t="shared" si="797"/>
        <v>#DIV/0!</v>
      </c>
      <c r="GD148" s="703" t="e">
        <f t="shared" si="798"/>
        <v>#DIV/0!</v>
      </c>
      <c r="GE148" s="703" t="e">
        <f t="shared" si="799"/>
        <v>#DIV/0!</v>
      </c>
      <c r="GF148" s="703" t="e">
        <f t="shared" si="800"/>
        <v>#DIV/0!</v>
      </c>
      <c r="GG148" s="703" t="e">
        <f t="shared" si="801"/>
        <v>#DIV/0!</v>
      </c>
      <c r="GH148" s="703" t="e">
        <f t="shared" si="802"/>
        <v>#DIV/0!</v>
      </c>
      <c r="GI148" s="724"/>
    </row>
    <row r="149" spans="2:191" ht="15.75" x14ac:dyDescent="0.25">
      <c r="B149" s="398"/>
      <c r="C149" s="516">
        <f t="shared" si="809"/>
        <v>5</v>
      </c>
      <c r="D149" s="517"/>
      <c r="E149" s="517"/>
      <c r="F149" s="517"/>
      <c r="G149" s="517"/>
      <c r="H149" s="517"/>
      <c r="I149" s="517"/>
      <c r="J149" s="517"/>
      <c r="K149" s="517"/>
      <c r="L149" s="517"/>
      <c r="M149" s="517"/>
      <c r="N149" s="517"/>
      <c r="O149" s="517"/>
      <c r="P149" s="499"/>
      <c r="Q149" s="395"/>
      <c r="W149" s="398"/>
      <c r="X149" s="401">
        <v>15</v>
      </c>
      <c r="Y149" s="475"/>
      <c r="Z149" s="475"/>
      <c r="AA149" s="475"/>
      <c r="AB149" s="475"/>
      <c r="AC149" s="475"/>
      <c r="AD149" s="475"/>
      <c r="AE149" s="475"/>
      <c r="AF149" s="475"/>
      <c r="AG149" s="475"/>
      <c r="AH149" s="475"/>
      <c r="AI149" s="475"/>
      <c r="AJ149" s="475"/>
      <c r="AK149" s="475"/>
      <c r="AL149" s="475"/>
      <c r="AM149" s="475"/>
      <c r="AN149" s="475"/>
      <c r="AO149" s="475"/>
      <c r="AP149" s="475"/>
      <c r="AQ149" s="475"/>
      <c r="AR149" s="475"/>
      <c r="AS149" s="475"/>
      <c r="AT149" s="475"/>
      <c r="AU149" s="475"/>
      <c r="AV149" s="475"/>
      <c r="AW149" s="475"/>
      <c r="AX149" s="475"/>
      <c r="AY149" s="475"/>
      <c r="AZ149" s="475"/>
      <c r="BA149" s="475"/>
      <c r="BB149" s="475"/>
      <c r="BC149" s="475"/>
      <c r="BD149" s="857">
        <f t="shared" si="765"/>
        <v>0</v>
      </c>
      <c r="BE149" s="858">
        <f t="shared" si="730"/>
        <v>0</v>
      </c>
      <c r="BF149" s="436">
        <f t="shared" si="803"/>
        <v>0</v>
      </c>
      <c r="BG149" s="436">
        <f t="shared" si="804"/>
        <v>0</v>
      </c>
      <c r="BH149" s="439">
        <f t="shared" si="805"/>
        <v>0</v>
      </c>
      <c r="BI149" s="449">
        <f t="shared" si="806"/>
        <v>0</v>
      </c>
      <c r="BJ149" s="465"/>
      <c r="BK149" s="465"/>
      <c r="BL149" s="465"/>
      <c r="BM149" s="398"/>
      <c r="BN149" s="401">
        <v>15</v>
      </c>
      <c r="BO149" s="475"/>
      <c r="BP149" s="475"/>
      <c r="BQ149" s="475"/>
      <c r="BR149" s="475"/>
      <c r="BS149" s="475"/>
      <c r="BT149" s="475"/>
      <c r="BU149" s="475"/>
      <c r="BV149" s="475"/>
      <c r="BW149" s="475"/>
      <c r="BX149" s="475"/>
      <c r="BY149" s="475"/>
      <c r="BZ149" s="475"/>
      <c r="CA149" s="475"/>
      <c r="CB149" s="475"/>
      <c r="CC149" s="475"/>
      <c r="CD149" s="475"/>
      <c r="CE149" s="475"/>
      <c r="CF149" s="475"/>
      <c r="CG149" s="475"/>
      <c r="CH149" s="475"/>
      <c r="CI149" s="475"/>
      <c r="CJ149" s="475"/>
      <c r="CK149" s="475"/>
      <c r="CL149" s="475"/>
      <c r="CM149" s="475"/>
      <c r="CN149" s="475"/>
      <c r="CO149" s="475"/>
      <c r="CP149" s="475"/>
      <c r="CQ149" s="475"/>
      <c r="CR149" s="475"/>
      <c r="CS149" s="475"/>
      <c r="CT149" s="857">
        <f t="shared" si="767"/>
        <v>0</v>
      </c>
      <c r="CU149" s="858">
        <f t="shared" si="768"/>
        <v>0</v>
      </c>
      <c r="CV149" s="436">
        <f t="shared" si="807"/>
        <v>0</v>
      </c>
      <c r="CW149" s="436">
        <f t="shared" si="808"/>
        <v>0</v>
      </c>
      <c r="CX149" s="439">
        <f t="shared" si="769"/>
        <v>0</v>
      </c>
      <c r="CY149" s="449">
        <f t="shared" si="770"/>
        <v>0</v>
      </c>
      <c r="CZ149" s="465"/>
      <c r="DA149" s="465"/>
      <c r="DB149" s="465"/>
      <c r="DC149" s="465"/>
      <c r="DD149" s="465"/>
      <c r="DE149" s="465"/>
      <c r="DF149" s="465"/>
      <c r="DS149" s="698"/>
      <c r="DT149" s="702">
        <v>15</v>
      </c>
      <c r="DU149" s="703">
        <f t="shared" si="771"/>
        <v>0</v>
      </c>
      <c r="DV149" s="703">
        <f t="shared" si="734"/>
        <v>0</v>
      </c>
      <c r="DW149" s="703">
        <f t="shared" si="735"/>
        <v>0</v>
      </c>
      <c r="DX149" s="703">
        <f t="shared" si="736"/>
        <v>0</v>
      </c>
      <c r="DY149" s="703">
        <f t="shared" si="737"/>
        <v>0</v>
      </c>
      <c r="DZ149" s="703">
        <f t="shared" si="738"/>
        <v>0</v>
      </c>
      <c r="EA149" s="703">
        <f t="shared" si="739"/>
        <v>0</v>
      </c>
      <c r="EB149" s="703">
        <f t="shared" si="740"/>
        <v>0</v>
      </c>
      <c r="EC149" s="703">
        <f t="shared" si="741"/>
        <v>0</v>
      </c>
      <c r="ED149" s="703">
        <f t="shared" si="742"/>
        <v>0</v>
      </c>
      <c r="EE149" s="703">
        <f t="shared" si="743"/>
        <v>0</v>
      </c>
      <c r="EF149" s="703">
        <f t="shared" si="744"/>
        <v>0</v>
      </c>
      <c r="EG149" s="703">
        <f t="shared" si="745"/>
        <v>0</v>
      </c>
      <c r="EH149" s="703">
        <f t="shared" si="746"/>
        <v>0</v>
      </c>
      <c r="EI149" s="703">
        <f t="shared" si="747"/>
        <v>0</v>
      </c>
      <c r="EJ149" s="703">
        <f t="shared" si="748"/>
        <v>0</v>
      </c>
      <c r="EK149" s="703">
        <f t="shared" si="749"/>
        <v>0</v>
      </c>
      <c r="EL149" s="703">
        <f t="shared" si="750"/>
        <v>0</v>
      </c>
      <c r="EM149" s="703">
        <f t="shared" si="751"/>
        <v>0</v>
      </c>
      <c r="EN149" s="703">
        <f t="shared" si="752"/>
        <v>0</v>
      </c>
      <c r="EO149" s="703">
        <f t="shared" si="753"/>
        <v>0</v>
      </c>
      <c r="EP149" s="703">
        <f t="shared" si="754"/>
        <v>0</v>
      </c>
      <c r="EQ149" s="703">
        <f t="shared" si="755"/>
        <v>0</v>
      </c>
      <c r="ER149" s="703">
        <f t="shared" si="756"/>
        <v>0</v>
      </c>
      <c r="ES149" s="703">
        <f t="shared" si="757"/>
        <v>0</v>
      </c>
      <c r="ET149" s="703">
        <f t="shared" si="758"/>
        <v>0</v>
      </c>
      <c r="EU149" s="703">
        <f t="shared" si="759"/>
        <v>0</v>
      </c>
      <c r="EV149" s="703">
        <f t="shared" si="760"/>
        <v>0</v>
      </c>
      <c r="EW149" s="703">
        <f t="shared" si="761"/>
        <v>0</v>
      </c>
      <c r="EX149" s="703">
        <f t="shared" si="762"/>
        <v>0</v>
      </c>
      <c r="EY149" s="703">
        <f t="shared" si="763"/>
        <v>0</v>
      </c>
      <c r="EZ149" s="724"/>
      <c r="FB149" s="698"/>
      <c r="FC149" s="702">
        <v>15</v>
      </c>
      <c r="FD149" s="703" t="e">
        <f t="shared" si="772"/>
        <v>#DIV/0!</v>
      </c>
      <c r="FE149" s="703" t="e">
        <f t="shared" si="773"/>
        <v>#DIV/0!</v>
      </c>
      <c r="FF149" s="703" t="e">
        <f t="shared" si="774"/>
        <v>#DIV/0!</v>
      </c>
      <c r="FG149" s="703" t="e">
        <f t="shared" si="775"/>
        <v>#DIV/0!</v>
      </c>
      <c r="FH149" s="703" t="e">
        <f t="shared" si="776"/>
        <v>#DIV/0!</v>
      </c>
      <c r="FI149" s="703" t="e">
        <f t="shared" si="777"/>
        <v>#DIV/0!</v>
      </c>
      <c r="FJ149" s="703" t="e">
        <f t="shared" si="778"/>
        <v>#DIV/0!</v>
      </c>
      <c r="FK149" s="703" t="e">
        <f t="shared" si="779"/>
        <v>#DIV/0!</v>
      </c>
      <c r="FL149" s="703" t="e">
        <f t="shared" si="780"/>
        <v>#DIV/0!</v>
      </c>
      <c r="FM149" s="703" t="e">
        <f t="shared" si="781"/>
        <v>#DIV/0!</v>
      </c>
      <c r="FN149" s="703" t="e">
        <f t="shared" si="782"/>
        <v>#DIV/0!</v>
      </c>
      <c r="FO149" s="703" t="e">
        <f t="shared" si="783"/>
        <v>#DIV/0!</v>
      </c>
      <c r="FP149" s="703" t="e">
        <f t="shared" si="784"/>
        <v>#DIV/0!</v>
      </c>
      <c r="FQ149" s="703" t="e">
        <f t="shared" si="785"/>
        <v>#DIV/0!</v>
      </c>
      <c r="FR149" s="703" t="e">
        <f t="shared" si="786"/>
        <v>#DIV/0!</v>
      </c>
      <c r="FS149" s="703" t="e">
        <f t="shared" si="787"/>
        <v>#DIV/0!</v>
      </c>
      <c r="FT149" s="703" t="e">
        <f t="shared" si="788"/>
        <v>#DIV/0!</v>
      </c>
      <c r="FU149" s="703" t="e">
        <f t="shared" si="789"/>
        <v>#DIV/0!</v>
      </c>
      <c r="FV149" s="703" t="e">
        <f t="shared" si="790"/>
        <v>#DIV/0!</v>
      </c>
      <c r="FW149" s="703" t="e">
        <f t="shared" si="791"/>
        <v>#DIV/0!</v>
      </c>
      <c r="FX149" s="703" t="e">
        <f t="shared" si="792"/>
        <v>#DIV/0!</v>
      </c>
      <c r="FY149" s="703" t="e">
        <f t="shared" si="793"/>
        <v>#DIV/0!</v>
      </c>
      <c r="FZ149" s="703" t="e">
        <f t="shared" si="794"/>
        <v>#DIV/0!</v>
      </c>
      <c r="GA149" s="703" t="e">
        <f t="shared" si="795"/>
        <v>#DIV/0!</v>
      </c>
      <c r="GB149" s="703" t="e">
        <f t="shared" si="796"/>
        <v>#DIV/0!</v>
      </c>
      <c r="GC149" s="703" t="e">
        <f t="shared" si="797"/>
        <v>#DIV/0!</v>
      </c>
      <c r="GD149" s="703" t="e">
        <f t="shared" si="798"/>
        <v>#DIV/0!</v>
      </c>
      <c r="GE149" s="703" t="e">
        <f t="shared" si="799"/>
        <v>#DIV/0!</v>
      </c>
      <c r="GF149" s="703" t="e">
        <f t="shared" si="800"/>
        <v>#DIV/0!</v>
      </c>
      <c r="GG149" s="703" t="e">
        <f t="shared" si="801"/>
        <v>#DIV/0!</v>
      </c>
      <c r="GH149" s="703" t="e">
        <f t="shared" si="802"/>
        <v>#DIV/0!</v>
      </c>
      <c r="GI149" s="724"/>
    </row>
    <row r="150" spans="2:191" ht="15.75" x14ac:dyDescent="0.25">
      <c r="B150" s="398"/>
      <c r="C150" s="516">
        <f t="shared" si="809"/>
        <v>6</v>
      </c>
      <c r="D150" s="517"/>
      <c r="E150" s="517"/>
      <c r="F150" s="517"/>
      <c r="G150" s="517"/>
      <c r="H150" s="517"/>
      <c r="I150" s="517"/>
      <c r="J150" s="517"/>
      <c r="K150" s="517"/>
      <c r="L150" s="517"/>
      <c r="M150" s="517"/>
      <c r="N150" s="517"/>
      <c r="O150" s="517"/>
      <c r="P150" s="499"/>
      <c r="Q150" s="395"/>
      <c r="W150" s="398"/>
      <c r="X150" s="401">
        <v>16</v>
      </c>
      <c r="Y150" s="475"/>
      <c r="Z150" s="475"/>
      <c r="AA150" s="475"/>
      <c r="AB150" s="475"/>
      <c r="AC150" s="475"/>
      <c r="AD150" s="475"/>
      <c r="AE150" s="475"/>
      <c r="AF150" s="475"/>
      <c r="AG150" s="475"/>
      <c r="AH150" s="475"/>
      <c r="AI150" s="475"/>
      <c r="AJ150" s="475"/>
      <c r="AK150" s="475"/>
      <c r="AL150" s="475"/>
      <c r="AM150" s="475"/>
      <c r="AN150" s="475"/>
      <c r="AO150" s="475"/>
      <c r="AP150" s="475"/>
      <c r="AQ150" s="475"/>
      <c r="AR150" s="475"/>
      <c r="AS150" s="475"/>
      <c r="AT150" s="475"/>
      <c r="AU150" s="475"/>
      <c r="AV150" s="475"/>
      <c r="AW150" s="475"/>
      <c r="AX150" s="475"/>
      <c r="AY150" s="475"/>
      <c r="AZ150" s="475"/>
      <c r="BA150" s="475"/>
      <c r="BB150" s="475"/>
      <c r="BC150" s="475"/>
      <c r="BD150" s="857">
        <f t="shared" si="765"/>
        <v>0</v>
      </c>
      <c r="BE150" s="858">
        <f t="shared" si="730"/>
        <v>0</v>
      </c>
      <c r="BF150" s="436">
        <f t="shared" si="803"/>
        <v>0</v>
      </c>
      <c r="BG150" s="436">
        <f t="shared" si="804"/>
        <v>0</v>
      </c>
      <c r="BH150" s="439">
        <f t="shared" si="805"/>
        <v>0</v>
      </c>
      <c r="BI150" s="449">
        <f t="shared" si="806"/>
        <v>0</v>
      </c>
      <c r="BJ150" s="465"/>
      <c r="BK150" s="465"/>
      <c r="BL150" s="465"/>
      <c r="BM150" s="398"/>
      <c r="BN150" s="401">
        <v>16</v>
      </c>
      <c r="BO150" s="475"/>
      <c r="BP150" s="475"/>
      <c r="BQ150" s="475"/>
      <c r="BR150" s="475"/>
      <c r="BS150" s="475"/>
      <c r="BT150" s="475"/>
      <c r="BU150" s="475"/>
      <c r="BV150" s="475"/>
      <c r="BW150" s="475"/>
      <c r="BX150" s="475"/>
      <c r="BY150" s="475"/>
      <c r="BZ150" s="475"/>
      <c r="CA150" s="475"/>
      <c r="CB150" s="475"/>
      <c r="CC150" s="475"/>
      <c r="CD150" s="475"/>
      <c r="CE150" s="475"/>
      <c r="CF150" s="475"/>
      <c r="CG150" s="475"/>
      <c r="CH150" s="475"/>
      <c r="CI150" s="475"/>
      <c r="CJ150" s="475"/>
      <c r="CK150" s="475"/>
      <c r="CL150" s="475"/>
      <c r="CM150" s="475"/>
      <c r="CN150" s="475"/>
      <c r="CO150" s="475"/>
      <c r="CP150" s="475"/>
      <c r="CQ150" s="475"/>
      <c r="CR150" s="475"/>
      <c r="CS150" s="475"/>
      <c r="CT150" s="857">
        <f t="shared" si="767"/>
        <v>0</v>
      </c>
      <c r="CU150" s="858">
        <f t="shared" si="768"/>
        <v>0</v>
      </c>
      <c r="CV150" s="436">
        <f t="shared" si="807"/>
        <v>0</v>
      </c>
      <c r="CW150" s="436">
        <f t="shared" si="808"/>
        <v>0</v>
      </c>
      <c r="CX150" s="439">
        <f t="shared" si="769"/>
        <v>0</v>
      </c>
      <c r="CY150" s="449">
        <f t="shared" si="770"/>
        <v>0</v>
      </c>
      <c r="CZ150" s="465"/>
      <c r="DA150" s="465"/>
      <c r="DB150" s="465"/>
      <c r="DC150" s="465"/>
      <c r="DD150" s="465"/>
      <c r="DE150" s="465"/>
      <c r="DF150" s="465"/>
      <c r="DS150" s="698"/>
      <c r="DT150" s="702">
        <v>16</v>
      </c>
      <c r="DU150" s="703">
        <f t="shared" si="771"/>
        <v>0</v>
      </c>
      <c r="DV150" s="703">
        <f t="shared" si="734"/>
        <v>0</v>
      </c>
      <c r="DW150" s="703">
        <f t="shared" si="735"/>
        <v>0</v>
      </c>
      <c r="DX150" s="703">
        <f t="shared" si="736"/>
        <v>0</v>
      </c>
      <c r="DY150" s="703">
        <f t="shared" si="737"/>
        <v>0</v>
      </c>
      <c r="DZ150" s="703">
        <f t="shared" si="738"/>
        <v>0</v>
      </c>
      <c r="EA150" s="703">
        <f t="shared" si="739"/>
        <v>0</v>
      </c>
      <c r="EB150" s="703">
        <f t="shared" si="740"/>
        <v>0</v>
      </c>
      <c r="EC150" s="703">
        <f t="shared" si="741"/>
        <v>0</v>
      </c>
      <c r="ED150" s="703">
        <f t="shared" si="742"/>
        <v>0</v>
      </c>
      <c r="EE150" s="703">
        <f t="shared" si="743"/>
        <v>0</v>
      </c>
      <c r="EF150" s="703">
        <f t="shared" si="744"/>
        <v>0</v>
      </c>
      <c r="EG150" s="703">
        <f t="shared" si="745"/>
        <v>0</v>
      </c>
      <c r="EH150" s="703">
        <f t="shared" si="746"/>
        <v>0</v>
      </c>
      <c r="EI150" s="703">
        <f t="shared" si="747"/>
        <v>0</v>
      </c>
      <c r="EJ150" s="703">
        <f t="shared" si="748"/>
        <v>0</v>
      </c>
      <c r="EK150" s="703">
        <f t="shared" si="749"/>
        <v>0</v>
      </c>
      <c r="EL150" s="703">
        <f t="shared" si="750"/>
        <v>0</v>
      </c>
      <c r="EM150" s="703">
        <f t="shared" si="751"/>
        <v>0</v>
      </c>
      <c r="EN150" s="703">
        <f t="shared" si="752"/>
        <v>0</v>
      </c>
      <c r="EO150" s="703">
        <f t="shared" si="753"/>
        <v>0</v>
      </c>
      <c r="EP150" s="703">
        <f t="shared" si="754"/>
        <v>0</v>
      </c>
      <c r="EQ150" s="703">
        <f t="shared" si="755"/>
        <v>0</v>
      </c>
      <c r="ER150" s="703">
        <f t="shared" si="756"/>
        <v>0</v>
      </c>
      <c r="ES150" s="703">
        <f t="shared" si="757"/>
        <v>0</v>
      </c>
      <c r="ET150" s="703">
        <f t="shared" si="758"/>
        <v>0</v>
      </c>
      <c r="EU150" s="703">
        <f t="shared" si="759"/>
        <v>0</v>
      </c>
      <c r="EV150" s="703">
        <f t="shared" si="760"/>
        <v>0</v>
      </c>
      <c r="EW150" s="703">
        <f t="shared" si="761"/>
        <v>0</v>
      </c>
      <c r="EX150" s="703">
        <f t="shared" si="762"/>
        <v>0</v>
      </c>
      <c r="EY150" s="703">
        <f t="shared" si="763"/>
        <v>0</v>
      </c>
      <c r="EZ150" s="724"/>
      <c r="FB150" s="698"/>
      <c r="FC150" s="702">
        <v>16</v>
      </c>
      <c r="FD150" s="703" t="e">
        <f t="shared" si="772"/>
        <v>#DIV/0!</v>
      </c>
      <c r="FE150" s="703" t="e">
        <f t="shared" si="773"/>
        <v>#DIV/0!</v>
      </c>
      <c r="FF150" s="703" t="e">
        <f t="shared" si="774"/>
        <v>#DIV/0!</v>
      </c>
      <c r="FG150" s="703" t="e">
        <f t="shared" si="775"/>
        <v>#DIV/0!</v>
      </c>
      <c r="FH150" s="703" t="e">
        <f t="shared" si="776"/>
        <v>#DIV/0!</v>
      </c>
      <c r="FI150" s="703" t="e">
        <f t="shared" si="777"/>
        <v>#DIV/0!</v>
      </c>
      <c r="FJ150" s="703" t="e">
        <f t="shared" si="778"/>
        <v>#DIV/0!</v>
      </c>
      <c r="FK150" s="703" t="e">
        <f t="shared" si="779"/>
        <v>#DIV/0!</v>
      </c>
      <c r="FL150" s="703" t="e">
        <f t="shared" si="780"/>
        <v>#DIV/0!</v>
      </c>
      <c r="FM150" s="703" t="e">
        <f t="shared" si="781"/>
        <v>#DIV/0!</v>
      </c>
      <c r="FN150" s="703" t="e">
        <f t="shared" si="782"/>
        <v>#DIV/0!</v>
      </c>
      <c r="FO150" s="703" t="e">
        <f t="shared" si="783"/>
        <v>#DIV/0!</v>
      </c>
      <c r="FP150" s="703" t="e">
        <f t="shared" si="784"/>
        <v>#DIV/0!</v>
      </c>
      <c r="FQ150" s="703" t="e">
        <f t="shared" si="785"/>
        <v>#DIV/0!</v>
      </c>
      <c r="FR150" s="703" t="e">
        <f t="shared" si="786"/>
        <v>#DIV/0!</v>
      </c>
      <c r="FS150" s="703" t="e">
        <f t="shared" si="787"/>
        <v>#DIV/0!</v>
      </c>
      <c r="FT150" s="703" t="e">
        <f t="shared" si="788"/>
        <v>#DIV/0!</v>
      </c>
      <c r="FU150" s="703" t="e">
        <f t="shared" si="789"/>
        <v>#DIV/0!</v>
      </c>
      <c r="FV150" s="703" t="e">
        <f t="shared" si="790"/>
        <v>#DIV/0!</v>
      </c>
      <c r="FW150" s="703" t="e">
        <f t="shared" si="791"/>
        <v>#DIV/0!</v>
      </c>
      <c r="FX150" s="703" t="e">
        <f t="shared" si="792"/>
        <v>#DIV/0!</v>
      </c>
      <c r="FY150" s="703" t="e">
        <f t="shared" si="793"/>
        <v>#DIV/0!</v>
      </c>
      <c r="FZ150" s="703" t="e">
        <f t="shared" si="794"/>
        <v>#DIV/0!</v>
      </c>
      <c r="GA150" s="703" t="e">
        <f t="shared" si="795"/>
        <v>#DIV/0!</v>
      </c>
      <c r="GB150" s="703" t="e">
        <f t="shared" si="796"/>
        <v>#DIV/0!</v>
      </c>
      <c r="GC150" s="703" t="e">
        <f t="shared" si="797"/>
        <v>#DIV/0!</v>
      </c>
      <c r="GD150" s="703" t="e">
        <f t="shared" si="798"/>
        <v>#DIV/0!</v>
      </c>
      <c r="GE150" s="703" t="e">
        <f t="shared" si="799"/>
        <v>#DIV/0!</v>
      </c>
      <c r="GF150" s="703" t="e">
        <f t="shared" si="800"/>
        <v>#DIV/0!</v>
      </c>
      <c r="GG150" s="703" t="e">
        <f t="shared" si="801"/>
        <v>#DIV/0!</v>
      </c>
      <c r="GH150" s="703" t="e">
        <f t="shared" si="802"/>
        <v>#DIV/0!</v>
      </c>
      <c r="GI150" s="724"/>
    </row>
    <row r="151" spans="2:191" ht="15.75" x14ac:dyDescent="0.25">
      <c r="B151" s="398"/>
      <c r="C151" s="516">
        <f t="shared" si="809"/>
        <v>7</v>
      </c>
      <c r="D151" s="517"/>
      <c r="E151" s="517"/>
      <c r="F151" s="517"/>
      <c r="G151" s="517"/>
      <c r="H151" s="517"/>
      <c r="I151" s="517"/>
      <c r="J151" s="517"/>
      <c r="K151" s="517"/>
      <c r="L151" s="517"/>
      <c r="M151" s="517"/>
      <c r="N151" s="517"/>
      <c r="O151" s="517"/>
      <c r="P151" s="499"/>
      <c r="Q151" s="395"/>
      <c r="W151" s="398"/>
      <c r="X151" s="401">
        <v>17</v>
      </c>
      <c r="Y151" s="475"/>
      <c r="Z151" s="475"/>
      <c r="AA151" s="475"/>
      <c r="AB151" s="475"/>
      <c r="AC151" s="475"/>
      <c r="AD151" s="475"/>
      <c r="AE151" s="475"/>
      <c r="AF151" s="475"/>
      <c r="AG151" s="475"/>
      <c r="AH151" s="475"/>
      <c r="AI151" s="475"/>
      <c r="AJ151" s="475"/>
      <c r="AK151" s="475"/>
      <c r="AL151" s="475"/>
      <c r="AM151" s="475"/>
      <c r="AN151" s="475"/>
      <c r="AO151" s="475"/>
      <c r="AP151" s="475"/>
      <c r="AQ151" s="475"/>
      <c r="AR151" s="475"/>
      <c r="AS151" s="475"/>
      <c r="AT151" s="475"/>
      <c r="AU151" s="475"/>
      <c r="AV151" s="475"/>
      <c r="AW151" s="475"/>
      <c r="AX151" s="475"/>
      <c r="AY151" s="475"/>
      <c r="AZ151" s="475"/>
      <c r="BA151" s="475"/>
      <c r="BB151" s="475"/>
      <c r="BC151" s="475"/>
      <c r="BD151" s="857">
        <f t="shared" si="765"/>
        <v>0</v>
      </c>
      <c r="BE151" s="858">
        <f t="shared" si="730"/>
        <v>0</v>
      </c>
      <c r="BF151" s="436">
        <f t="shared" si="803"/>
        <v>0</v>
      </c>
      <c r="BG151" s="436">
        <f t="shared" si="804"/>
        <v>0</v>
      </c>
      <c r="BH151" s="439">
        <f t="shared" si="805"/>
        <v>0</v>
      </c>
      <c r="BI151" s="449">
        <f t="shared" si="806"/>
        <v>0</v>
      </c>
      <c r="BJ151" s="465"/>
      <c r="BK151" s="465"/>
      <c r="BL151" s="465"/>
      <c r="BM151" s="398"/>
      <c r="BN151" s="401">
        <v>17</v>
      </c>
      <c r="BO151" s="475"/>
      <c r="BP151" s="475"/>
      <c r="BQ151" s="475"/>
      <c r="BR151" s="475"/>
      <c r="BS151" s="475"/>
      <c r="BT151" s="475"/>
      <c r="BU151" s="475"/>
      <c r="BV151" s="475"/>
      <c r="BW151" s="475"/>
      <c r="BX151" s="475"/>
      <c r="BY151" s="475"/>
      <c r="BZ151" s="475"/>
      <c r="CA151" s="475"/>
      <c r="CB151" s="475"/>
      <c r="CC151" s="475"/>
      <c r="CD151" s="475"/>
      <c r="CE151" s="475"/>
      <c r="CF151" s="475"/>
      <c r="CG151" s="475"/>
      <c r="CH151" s="475"/>
      <c r="CI151" s="475"/>
      <c r="CJ151" s="475"/>
      <c r="CK151" s="475"/>
      <c r="CL151" s="475"/>
      <c r="CM151" s="475"/>
      <c r="CN151" s="475"/>
      <c r="CO151" s="475"/>
      <c r="CP151" s="475"/>
      <c r="CQ151" s="475"/>
      <c r="CR151" s="475"/>
      <c r="CS151" s="475"/>
      <c r="CT151" s="857">
        <f t="shared" si="767"/>
        <v>0</v>
      </c>
      <c r="CU151" s="858">
        <f t="shared" si="768"/>
        <v>0</v>
      </c>
      <c r="CV151" s="436">
        <f t="shared" si="807"/>
        <v>0</v>
      </c>
      <c r="CW151" s="436">
        <f t="shared" si="808"/>
        <v>0</v>
      </c>
      <c r="CX151" s="439">
        <f t="shared" si="769"/>
        <v>0</v>
      </c>
      <c r="CY151" s="449">
        <f t="shared" si="770"/>
        <v>0</v>
      </c>
      <c r="CZ151" s="465"/>
      <c r="DA151" s="465"/>
      <c r="DB151" s="465"/>
      <c r="DC151" s="465"/>
      <c r="DD151" s="465"/>
      <c r="DE151" s="465"/>
      <c r="DF151" s="465"/>
      <c r="DS151" s="698"/>
      <c r="DT151" s="702">
        <v>17</v>
      </c>
      <c r="DU151" s="703">
        <f t="shared" si="771"/>
        <v>0</v>
      </c>
      <c r="DV151" s="703">
        <f t="shared" si="734"/>
        <v>0</v>
      </c>
      <c r="DW151" s="703">
        <f t="shared" si="735"/>
        <v>0</v>
      </c>
      <c r="DX151" s="703">
        <f t="shared" si="736"/>
        <v>0</v>
      </c>
      <c r="DY151" s="703">
        <f t="shared" si="737"/>
        <v>0</v>
      </c>
      <c r="DZ151" s="703">
        <f t="shared" si="738"/>
        <v>0</v>
      </c>
      <c r="EA151" s="703">
        <f t="shared" si="739"/>
        <v>0</v>
      </c>
      <c r="EB151" s="703">
        <f t="shared" si="740"/>
        <v>0</v>
      </c>
      <c r="EC151" s="703">
        <f t="shared" si="741"/>
        <v>0</v>
      </c>
      <c r="ED151" s="703">
        <f t="shared" si="742"/>
        <v>0</v>
      </c>
      <c r="EE151" s="703">
        <f t="shared" si="743"/>
        <v>0</v>
      </c>
      <c r="EF151" s="703">
        <f t="shared" si="744"/>
        <v>0</v>
      </c>
      <c r="EG151" s="703">
        <f t="shared" si="745"/>
        <v>0</v>
      </c>
      <c r="EH151" s="703">
        <f t="shared" si="746"/>
        <v>0</v>
      </c>
      <c r="EI151" s="703">
        <f t="shared" si="747"/>
        <v>0</v>
      </c>
      <c r="EJ151" s="703">
        <f t="shared" si="748"/>
        <v>0</v>
      </c>
      <c r="EK151" s="703">
        <f t="shared" si="749"/>
        <v>0</v>
      </c>
      <c r="EL151" s="703">
        <f t="shared" si="750"/>
        <v>0</v>
      </c>
      <c r="EM151" s="703">
        <f t="shared" si="751"/>
        <v>0</v>
      </c>
      <c r="EN151" s="703">
        <f t="shared" si="752"/>
        <v>0</v>
      </c>
      <c r="EO151" s="703">
        <f t="shared" si="753"/>
        <v>0</v>
      </c>
      <c r="EP151" s="703">
        <f t="shared" si="754"/>
        <v>0</v>
      </c>
      <c r="EQ151" s="703">
        <f t="shared" si="755"/>
        <v>0</v>
      </c>
      <c r="ER151" s="703">
        <f t="shared" si="756"/>
        <v>0</v>
      </c>
      <c r="ES151" s="703">
        <f t="shared" si="757"/>
        <v>0</v>
      </c>
      <c r="ET151" s="703">
        <f t="shared" si="758"/>
        <v>0</v>
      </c>
      <c r="EU151" s="703">
        <f t="shared" si="759"/>
        <v>0</v>
      </c>
      <c r="EV151" s="703">
        <f t="shared" si="760"/>
        <v>0</v>
      </c>
      <c r="EW151" s="703">
        <f t="shared" si="761"/>
        <v>0</v>
      </c>
      <c r="EX151" s="703">
        <f t="shared" si="762"/>
        <v>0</v>
      </c>
      <c r="EY151" s="703">
        <f t="shared" si="763"/>
        <v>0</v>
      </c>
      <c r="EZ151" s="724"/>
      <c r="FB151" s="698"/>
      <c r="FC151" s="702">
        <v>17</v>
      </c>
      <c r="FD151" s="703" t="e">
        <f t="shared" si="772"/>
        <v>#DIV/0!</v>
      </c>
      <c r="FE151" s="703" t="e">
        <f t="shared" si="773"/>
        <v>#DIV/0!</v>
      </c>
      <c r="FF151" s="703" t="e">
        <f t="shared" si="774"/>
        <v>#DIV/0!</v>
      </c>
      <c r="FG151" s="703" t="e">
        <f t="shared" si="775"/>
        <v>#DIV/0!</v>
      </c>
      <c r="FH151" s="703" t="e">
        <f t="shared" si="776"/>
        <v>#DIV/0!</v>
      </c>
      <c r="FI151" s="703" t="e">
        <f t="shared" si="777"/>
        <v>#DIV/0!</v>
      </c>
      <c r="FJ151" s="703" t="e">
        <f t="shared" si="778"/>
        <v>#DIV/0!</v>
      </c>
      <c r="FK151" s="703" t="e">
        <f t="shared" si="779"/>
        <v>#DIV/0!</v>
      </c>
      <c r="FL151" s="703" t="e">
        <f t="shared" si="780"/>
        <v>#DIV/0!</v>
      </c>
      <c r="FM151" s="703" t="e">
        <f t="shared" si="781"/>
        <v>#DIV/0!</v>
      </c>
      <c r="FN151" s="703" t="e">
        <f t="shared" si="782"/>
        <v>#DIV/0!</v>
      </c>
      <c r="FO151" s="703" t="e">
        <f t="shared" si="783"/>
        <v>#DIV/0!</v>
      </c>
      <c r="FP151" s="703" t="e">
        <f t="shared" si="784"/>
        <v>#DIV/0!</v>
      </c>
      <c r="FQ151" s="703" t="e">
        <f t="shared" si="785"/>
        <v>#DIV/0!</v>
      </c>
      <c r="FR151" s="703" t="e">
        <f t="shared" si="786"/>
        <v>#DIV/0!</v>
      </c>
      <c r="FS151" s="703" t="e">
        <f t="shared" si="787"/>
        <v>#DIV/0!</v>
      </c>
      <c r="FT151" s="703" t="e">
        <f t="shared" si="788"/>
        <v>#DIV/0!</v>
      </c>
      <c r="FU151" s="703" t="e">
        <f t="shared" si="789"/>
        <v>#DIV/0!</v>
      </c>
      <c r="FV151" s="703" t="e">
        <f t="shared" si="790"/>
        <v>#DIV/0!</v>
      </c>
      <c r="FW151" s="703" t="e">
        <f t="shared" si="791"/>
        <v>#DIV/0!</v>
      </c>
      <c r="FX151" s="703" t="e">
        <f t="shared" si="792"/>
        <v>#DIV/0!</v>
      </c>
      <c r="FY151" s="703" t="e">
        <f t="shared" si="793"/>
        <v>#DIV/0!</v>
      </c>
      <c r="FZ151" s="703" t="e">
        <f t="shared" si="794"/>
        <v>#DIV/0!</v>
      </c>
      <c r="GA151" s="703" t="e">
        <f t="shared" si="795"/>
        <v>#DIV/0!</v>
      </c>
      <c r="GB151" s="703" t="e">
        <f t="shared" si="796"/>
        <v>#DIV/0!</v>
      </c>
      <c r="GC151" s="703" t="e">
        <f t="shared" si="797"/>
        <v>#DIV/0!</v>
      </c>
      <c r="GD151" s="703" t="e">
        <f t="shared" si="798"/>
        <v>#DIV/0!</v>
      </c>
      <c r="GE151" s="703" t="e">
        <f t="shared" si="799"/>
        <v>#DIV/0!</v>
      </c>
      <c r="GF151" s="703" t="e">
        <f t="shared" si="800"/>
        <v>#DIV/0!</v>
      </c>
      <c r="GG151" s="703" t="e">
        <f t="shared" si="801"/>
        <v>#DIV/0!</v>
      </c>
      <c r="GH151" s="703" t="e">
        <f t="shared" si="802"/>
        <v>#DIV/0!</v>
      </c>
      <c r="GI151" s="724"/>
    </row>
    <row r="152" spans="2:191" ht="15.75" x14ac:dyDescent="0.25">
      <c r="B152" s="398"/>
      <c r="C152" s="516">
        <f t="shared" si="809"/>
        <v>8</v>
      </c>
      <c r="D152" s="517"/>
      <c r="E152" s="517"/>
      <c r="F152" s="517"/>
      <c r="G152" s="517"/>
      <c r="H152" s="517"/>
      <c r="I152" s="517"/>
      <c r="J152" s="517"/>
      <c r="K152" s="517"/>
      <c r="L152" s="517"/>
      <c r="M152" s="517"/>
      <c r="N152" s="517"/>
      <c r="O152" s="517"/>
      <c r="P152" s="499"/>
      <c r="Q152" s="395"/>
      <c r="W152" s="398"/>
      <c r="X152" s="401">
        <v>18</v>
      </c>
      <c r="Y152" s="475"/>
      <c r="Z152" s="475"/>
      <c r="AA152" s="475"/>
      <c r="AB152" s="475"/>
      <c r="AC152" s="475"/>
      <c r="AD152" s="475"/>
      <c r="AE152" s="475"/>
      <c r="AF152" s="475"/>
      <c r="AG152" s="475"/>
      <c r="AH152" s="475"/>
      <c r="AI152" s="475"/>
      <c r="AJ152" s="475"/>
      <c r="AK152" s="475"/>
      <c r="AL152" s="475"/>
      <c r="AM152" s="475"/>
      <c r="AN152" s="475"/>
      <c r="AO152" s="475"/>
      <c r="AP152" s="475"/>
      <c r="AQ152" s="475"/>
      <c r="AR152" s="475"/>
      <c r="AS152" s="475"/>
      <c r="AT152" s="475"/>
      <c r="AU152" s="475"/>
      <c r="AV152" s="475"/>
      <c r="AW152" s="475"/>
      <c r="AX152" s="475"/>
      <c r="AY152" s="475"/>
      <c r="AZ152" s="475"/>
      <c r="BA152" s="475"/>
      <c r="BB152" s="475"/>
      <c r="BC152" s="475"/>
      <c r="BD152" s="857">
        <f t="shared" si="765"/>
        <v>0</v>
      </c>
      <c r="BE152" s="858">
        <f t="shared" si="730"/>
        <v>0</v>
      </c>
      <c r="BF152" s="436">
        <f t="shared" si="803"/>
        <v>0</v>
      </c>
      <c r="BG152" s="436">
        <f t="shared" si="804"/>
        <v>0</v>
      </c>
      <c r="BH152" s="439">
        <f t="shared" si="805"/>
        <v>0</v>
      </c>
      <c r="BI152" s="449">
        <f t="shared" si="806"/>
        <v>0</v>
      </c>
      <c r="BJ152" s="465"/>
      <c r="BK152" s="465"/>
      <c r="BL152" s="465"/>
      <c r="BM152" s="398"/>
      <c r="BN152" s="401">
        <v>18</v>
      </c>
      <c r="BO152" s="475"/>
      <c r="BP152" s="475"/>
      <c r="BQ152" s="475"/>
      <c r="BR152" s="475"/>
      <c r="BS152" s="475"/>
      <c r="BT152" s="475"/>
      <c r="BU152" s="475"/>
      <c r="BV152" s="475"/>
      <c r="BW152" s="475"/>
      <c r="BX152" s="475"/>
      <c r="BY152" s="475"/>
      <c r="BZ152" s="475"/>
      <c r="CA152" s="475"/>
      <c r="CB152" s="475"/>
      <c r="CC152" s="475"/>
      <c r="CD152" s="475"/>
      <c r="CE152" s="475"/>
      <c r="CF152" s="475"/>
      <c r="CG152" s="475"/>
      <c r="CH152" s="475"/>
      <c r="CI152" s="475"/>
      <c r="CJ152" s="475"/>
      <c r="CK152" s="475"/>
      <c r="CL152" s="475"/>
      <c r="CM152" s="475"/>
      <c r="CN152" s="475"/>
      <c r="CO152" s="475"/>
      <c r="CP152" s="475"/>
      <c r="CQ152" s="475"/>
      <c r="CR152" s="475"/>
      <c r="CS152" s="475"/>
      <c r="CT152" s="857">
        <f t="shared" si="767"/>
        <v>0</v>
      </c>
      <c r="CU152" s="858">
        <f t="shared" si="768"/>
        <v>0</v>
      </c>
      <c r="CV152" s="436">
        <f t="shared" si="807"/>
        <v>0</v>
      </c>
      <c r="CW152" s="436">
        <f t="shared" si="808"/>
        <v>0</v>
      </c>
      <c r="CX152" s="439">
        <f t="shared" si="769"/>
        <v>0</v>
      </c>
      <c r="CY152" s="449">
        <f t="shared" si="770"/>
        <v>0</v>
      </c>
      <c r="CZ152" s="465"/>
      <c r="DA152" s="465"/>
      <c r="DB152" s="465"/>
      <c r="DC152" s="465"/>
      <c r="DD152" s="465"/>
      <c r="DE152" s="465"/>
      <c r="DF152" s="465"/>
      <c r="DS152" s="698"/>
      <c r="DT152" s="702">
        <v>18</v>
      </c>
      <c r="DU152" s="703">
        <f t="shared" si="771"/>
        <v>0</v>
      </c>
      <c r="DV152" s="703">
        <f t="shared" si="734"/>
        <v>0</v>
      </c>
      <c r="DW152" s="703">
        <f t="shared" si="735"/>
        <v>0</v>
      </c>
      <c r="DX152" s="703">
        <f t="shared" si="736"/>
        <v>0</v>
      </c>
      <c r="DY152" s="703">
        <f t="shared" si="737"/>
        <v>0</v>
      </c>
      <c r="DZ152" s="703">
        <f t="shared" si="738"/>
        <v>0</v>
      </c>
      <c r="EA152" s="703">
        <f t="shared" si="739"/>
        <v>0</v>
      </c>
      <c r="EB152" s="703">
        <f t="shared" si="740"/>
        <v>0</v>
      </c>
      <c r="EC152" s="703">
        <f t="shared" si="741"/>
        <v>0</v>
      </c>
      <c r="ED152" s="703">
        <f t="shared" si="742"/>
        <v>0</v>
      </c>
      <c r="EE152" s="703">
        <f t="shared" si="743"/>
        <v>0</v>
      </c>
      <c r="EF152" s="703">
        <f t="shared" si="744"/>
        <v>0</v>
      </c>
      <c r="EG152" s="703">
        <f t="shared" si="745"/>
        <v>0</v>
      </c>
      <c r="EH152" s="703">
        <f t="shared" si="746"/>
        <v>0</v>
      </c>
      <c r="EI152" s="703">
        <f t="shared" si="747"/>
        <v>0</v>
      </c>
      <c r="EJ152" s="703">
        <f t="shared" si="748"/>
        <v>0</v>
      </c>
      <c r="EK152" s="703">
        <f t="shared" si="749"/>
        <v>0</v>
      </c>
      <c r="EL152" s="703">
        <f t="shared" si="750"/>
        <v>0</v>
      </c>
      <c r="EM152" s="703">
        <f t="shared" si="751"/>
        <v>0</v>
      </c>
      <c r="EN152" s="703">
        <f t="shared" si="752"/>
        <v>0</v>
      </c>
      <c r="EO152" s="703">
        <f t="shared" si="753"/>
        <v>0</v>
      </c>
      <c r="EP152" s="703">
        <f t="shared" si="754"/>
        <v>0</v>
      </c>
      <c r="EQ152" s="703">
        <f t="shared" si="755"/>
        <v>0</v>
      </c>
      <c r="ER152" s="703">
        <f t="shared" si="756"/>
        <v>0</v>
      </c>
      <c r="ES152" s="703">
        <f t="shared" si="757"/>
        <v>0</v>
      </c>
      <c r="ET152" s="703">
        <f t="shared" si="758"/>
        <v>0</v>
      </c>
      <c r="EU152" s="703">
        <f t="shared" si="759"/>
        <v>0</v>
      </c>
      <c r="EV152" s="703">
        <f t="shared" si="760"/>
        <v>0</v>
      </c>
      <c r="EW152" s="703">
        <f t="shared" si="761"/>
        <v>0</v>
      </c>
      <c r="EX152" s="703">
        <f t="shared" si="762"/>
        <v>0</v>
      </c>
      <c r="EY152" s="703">
        <f t="shared" si="763"/>
        <v>0</v>
      </c>
      <c r="EZ152" s="724"/>
      <c r="FB152" s="698"/>
      <c r="FC152" s="702">
        <v>18</v>
      </c>
      <c r="FD152" s="703" t="e">
        <f t="shared" si="772"/>
        <v>#DIV/0!</v>
      </c>
      <c r="FE152" s="703" t="e">
        <f t="shared" si="773"/>
        <v>#DIV/0!</v>
      </c>
      <c r="FF152" s="703" t="e">
        <f t="shared" si="774"/>
        <v>#DIV/0!</v>
      </c>
      <c r="FG152" s="703" t="e">
        <f t="shared" si="775"/>
        <v>#DIV/0!</v>
      </c>
      <c r="FH152" s="703" t="e">
        <f t="shared" si="776"/>
        <v>#DIV/0!</v>
      </c>
      <c r="FI152" s="703" t="e">
        <f t="shared" si="777"/>
        <v>#DIV/0!</v>
      </c>
      <c r="FJ152" s="703" t="e">
        <f t="shared" si="778"/>
        <v>#DIV/0!</v>
      </c>
      <c r="FK152" s="703" t="e">
        <f t="shared" si="779"/>
        <v>#DIV/0!</v>
      </c>
      <c r="FL152" s="703" t="e">
        <f t="shared" si="780"/>
        <v>#DIV/0!</v>
      </c>
      <c r="FM152" s="703" t="e">
        <f t="shared" si="781"/>
        <v>#DIV/0!</v>
      </c>
      <c r="FN152" s="703" t="e">
        <f t="shared" si="782"/>
        <v>#DIV/0!</v>
      </c>
      <c r="FO152" s="703" t="e">
        <f t="shared" si="783"/>
        <v>#DIV/0!</v>
      </c>
      <c r="FP152" s="703" t="e">
        <f t="shared" si="784"/>
        <v>#DIV/0!</v>
      </c>
      <c r="FQ152" s="703" t="e">
        <f t="shared" si="785"/>
        <v>#DIV/0!</v>
      </c>
      <c r="FR152" s="703" t="e">
        <f t="shared" si="786"/>
        <v>#DIV/0!</v>
      </c>
      <c r="FS152" s="703" t="e">
        <f t="shared" si="787"/>
        <v>#DIV/0!</v>
      </c>
      <c r="FT152" s="703" t="e">
        <f t="shared" si="788"/>
        <v>#DIV/0!</v>
      </c>
      <c r="FU152" s="703" t="e">
        <f t="shared" si="789"/>
        <v>#DIV/0!</v>
      </c>
      <c r="FV152" s="703" t="e">
        <f t="shared" si="790"/>
        <v>#DIV/0!</v>
      </c>
      <c r="FW152" s="703" t="e">
        <f t="shared" si="791"/>
        <v>#DIV/0!</v>
      </c>
      <c r="FX152" s="703" t="e">
        <f t="shared" si="792"/>
        <v>#DIV/0!</v>
      </c>
      <c r="FY152" s="703" t="e">
        <f t="shared" si="793"/>
        <v>#DIV/0!</v>
      </c>
      <c r="FZ152" s="703" t="e">
        <f t="shared" si="794"/>
        <v>#DIV/0!</v>
      </c>
      <c r="GA152" s="703" t="e">
        <f t="shared" si="795"/>
        <v>#DIV/0!</v>
      </c>
      <c r="GB152" s="703" t="e">
        <f t="shared" si="796"/>
        <v>#DIV/0!</v>
      </c>
      <c r="GC152" s="703" t="e">
        <f t="shared" si="797"/>
        <v>#DIV/0!</v>
      </c>
      <c r="GD152" s="703" t="e">
        <f t="shared" si="798"/>
        <v>#DIV/0!</v>
      </c>
      <c r="GE152" s="703" t="e">
        <f t="shared" si="799"/>
        <v>#DIV/0!</v>
      </c>
      <c r="GF152" s="703" t="e">
        <f t="shared" si="800"/>
        <v>#DIV/0!</v>
      </c>
      <c r="GG152" s="703" t="e">
        <f t="shared" si="801"/>
        <v>#DIV/0!</v>
      </c>
      <c r="GH152" s="703" t="e">
        <f t="shared" si="802"/>
        <v>#DIV/0!</v>
      </c>
      <c r="GI152" s="724"/>
    </row>
    <row r="153" spans="2:191" ht="15.75" x14ac:dyDescent="0.25">
      <c r="B153" s="398"/>
      <c r="C153" s="516">
        <f t="shared" si="809"/>
        <v>9</v>
      </c>
      <c r="D153" s="517"/>
      <c r="E153" s="517"/>
      <c r="F153" s="517"/>
      <c r="G153" s="517"/>
      <c r="H153" s="517"/>
      <c r="I153" s="517"/>
      <c r="J153" s="517"/>
      <c r="K153" s="517"/>
      <c r="L153" s="517"/>
      <c r="M153" s="517"/>
      <c r="N153" s="517"/>
      <c r="O153" s="517"/>
      <c r="P153" s="499"/>
      <c r="Q153" s="395"/>
      <c r="W153" s="398"/>
      <c r="X153" s="401">
        <v>19</v>
      </c>
      <c r="Y153" s="475"/>
      <c r="Z153" s="475"/>
      <c r="AA153" s="475"/>
      <c r="AB153" s="475"/>
      <c r="AC153" s="475"/>
      <c r="AD153" s="475"/>
      <c r="AE153" s="475"/>
      <c r="AF153" s="475"/>
      <c r="AG153" s="475"/>
      <c r="AH153" s="475"/>
      <c r="AI153" s="475"/>
      <c r="AJ153" s="475"/>
      <c r="AK153" s="475"/>
      <c r="AL153" s="475"/>
      <c r="AM153" s="475"/>
      <c r="AN153" s="475"/>
      <c r="AO153" s="475"/>
      <c r="AP153" s="475"/>
      <c r="AQ153" s="475"/>
      <c r="AR153" s="475"/>
      <c r="AS153" s="475"/>
      <c r="AT153" s="475"/>
      <c r="AU153" s="475"/>
      <c r="AV153" s="475"/>
      <c r="AW153" s="475"/>
      <c r="AX153" s="475"/>
      <c r="AY153" s="475"/>
      <c r="AZ153" s="475"/>
      <c r="BA153" s="475"/>
      <c r="BB153" s="475"/>
      <c r="BC153" s="475"/>
      <c r="BD153" s="857">
        <f t="shared" si="765"/>
        <v>0</v>
      </c>
      <c r="BE153" s="858">
        <f t="shared" si="730"/>
        <v>0</v>
      </c>
      <c r="BF153" s="436">
        <f t="shared" si="803"/>
        <v>0</v>
      </c>
      <c r="BG153" s="436">
        <f t="shared" si="804"/>
        <v>0</v>
      </c>
      <c r="BH153" s="439">
        <f t="shared" si="805"/>
        <v>0</v>
      </c>
      <c r="BI153" s="449">
        <f t="shared" si="806"/>
        <v>0</v>
      </c>
      <c r="BJ153" s="465"/>
      <c r="BK153" s="465"/>
      <c r="BL153" s="465"/>
      <c r="BM153" s="398"/>
      <c r="BN153" s="401">
        <v>19</v>
      </c>
      <c r="BO153" s="475"/>
      <c r="BP153" s="475"/>
      <c r="BQ153" s="475"/>
      <c r="BR153" s="475"/>
      <c r="BS153" s="475"/>
      <c r="BT153" s="475"/>
      <c r="BU153" s="475"/>
      <c r="BV153" s="475"/>
      <c r="BW153" s="475"/>
      <c r="BX153" s="475"/>
      <c r="BY153" s="475"/>
      <c r="BZ153" s="475"/>
      <c r="CA153" s="475"/>
      <c r="CB153" s="475"/>
      <c r="CC153" s="475"/>
      <c r="CD153" s="475"/>
      <c r="CE153" s="475"/>
      <c r="CF153" s="475"/>
      <c r="CG153" s="475"/>
      <c r="CH153" s="475"/>
      <c r="CI153" s="475"/>
      <c r="CJ153" s="475"/>
      <c r="CK153" s="475"/>
      <c r="CL153" s="475"/>
      <c r="CM153" s="475"/>
      <c r="CN153" s="475"/>
      <c r="CO153" s="475"/>
      <c r="CP153" s="475"/>
      <c r="CQ153" s="475"/>
      <c r="CR153" s="475"/>
      <c r="CS153" s="475"/>
      <c r="CT153" s="857">
        <f t="shared" si="767"/>
        <v>0</v>
      </c>
      <c r="CU153" s="858">
        <f t="shared" si="768"/>
        <v>0</v>
      </c>
      <c r="CV153" s="436">
        <f t="shared" si="807"/>
        <v>0</v>
      </c>
      <c r="CW153" s="436">
        <f t="shared" si="808"/>
        <v>0</v>
      </c>
      <c r="CX153" s="439">
        <f t="shared" si="769"/>
        <v>0</v>
      </c>
      <c r="CY153" s="449">
        <f t="shared" si="770"/>
        <v>0</v>
      </c>
      <c r="CZ153" s="465"/>
      <c r="DA153" s="465"/>
      <c r="DB153" s="465"/>
      <c r="DC153" s="465"/>
      <c r="DD153" s="465"/>
      <c r="DE153" s="465"/>
      <c r="DF153" s="465"/>
      <c r="DS153" s="698"/>
      <c r="DT153" s="702">
        <v>19</v>
      </c>
      <c r="DU153" s="703">
        <f t="shared" si="771"/>
        <v>0</v>
      </c>
      <c r="DV153" s="703">
        <f t="shared" si="734"/>
        <v>0</v>
      </c>
      <c r="DW153" s="703">
        <f t="shared" si="735"/>
        <v>0</v>
      </c>
      <c r="DX153" s="703">
        <f t="shared" si="736"/>
        <v>0</v>
      </c>
      <c r="DY153" s="703">
        <f t="shared" si="737"/>
        <v>0</v>
      </c>
      <c r="DZ153" s="703">
        <f t="shared" si="738"/>
        <v>0</v>
      </c>
      <c r="EA153" s="703">
        <f t="shared" si="739"/>
        <v>0</v>
      </c>
      <c r="EB153" s="703">
        <f t="shared" si="740"/>
        <v>0</v>
      </c>
      <c r="EC153" s="703">
        <f t="shared" si="741"/>
        <v>0</v>
      </c>
      <c r="ED153" s="703">
        <f t="shared" si="742"/>
        <v>0</v>
      </c>
      <c r="EE153" s="703">
        <f t="shared" si="743"/>
        <v>0</v>
      </c>
      <c r="EF153" s="703">
        <f t="shared" si="744"/>
        <v>0</v>
      </c>
      <c r="EG153" s="703">
        <f t="shared" si="745"/>
        <v>0</v>
      </c>
      <c r="EH153" s="703">
        <f t="shared" si="746"/>
        <v>0</v>
      </c>
      <c r="EI153" s="703">
        <f t="shared" si="747"/>
        <v>0</v>
      </c>
      <c r="EJ153" s="703">
        <f t="shared" si="748"/>
        <v>0</v>
      </c>
      <c r="EK153" s="703">
        <f t="shared" si="749"/>
        <v>0</v>
      </c>
      <c r="EL153" s="703">
        <f t="shared" si="750"/>
        <v>0</v>
      </c>
      <c r="EM153" s="703">
        <f t="shared" si="751"/>
        <v>0</v>
      </c>
      <c r="EN153" s="703">
        <f t="shared" si="752"/>
        <v>0</v>
      </c>
      <c r="EO153" s="703">
        <f t="shared" si="753"/>
        <v>0</v>
      </c>
      <c r="EP153" s="703">
        <f t="shared" si="754"/>
        <v>0</v>
      </c>
      <c r="EQ153" s="703">
        <f t="shared" si="755"/>
        <v>0</v>
      </c>
      <c r="ER153" s="703">
        <f t="shared" si="756"/>
        <v>0</v>
      </c>
      <c r="ES153" s="703">
        <f t="shared" si="757"/>
        <v>0</v>
      </c>
      <c r="ET153" s="703">
        <f t="shared" si="758"/>
        <v>0</v>
      </c>
      <c r="EU153" s="703">
        <f t="shared" si="759"/>
        <v>0</v>
      </c>
      <c r="EV153" s="703">
        <f t="shared" si="760"/>
        <v>0</v>
      </c>
      <c r="EW153" s="703">
        <f t="shared" si="761"/>
        <v>0</v>
      </c>
      <c r="EX153" s="703">
        <f t="shared" si="762"/>
        <v>0</v>
      </c>
      <c r="EY153" s="703">
        <f t="shared" si="763"/>
        <v>0</v>
      </c>
      <c r="EZ153" s="724"/>
      <c r="FB153" s="698"/>
      <c r="FC153" s="702">
        <v>19</v>
      </c>
      <c r="FD153" s="703" t="e">
        <f t="shared" si="772"/>
        <v>#DIV/0!</v>
      </c>
      <c r="FE153" s="703" t="e">
        <f t="shared" si="773"/>
        <v>#DIV/0!</v>
      </c>
      <c r="FF153" s="703" t="e">
        <f t="shared" si="774"/>
        <v>#DIV/0!</v>
      </c>
      <c r="FG153" s="703" t="e">
        <f t="shared" si="775"/>
        <v>#DIV/0!</v>
      </c>
      <c r="FH153" s="703" t="e">
        <f t="shared" si="776"/>
        <v>#DIV/0!</v>
      </c>
      <c r="FI153" s="703" t="e">
        <f t="shared" si="777"/>
        <v>#DIV/0!</v>
      </c>
      <c r="FJ153" s="703" t="e">
        <f t="shared" si="778"/>
        <v>#DIV/0!</v>
      </c>
      <c r="FK153" s="703" t="e">
        <f t="shared" si="779"/>
        <v>#DIV/0!</v>
      </c>
      <c r="FL153" s="703" t="e">
        <f t="shared" si="780"/>
        <v>#DIV/0!</v>
      </c>
      <c r="FM153" s="703" t="e">
        <f t="shared" si="781"/>
        <v>#DIV/0!</v>
      </c>
      <c r="FN153" s="703" t="e">
        <f t="shared" si="782"/>
        <v>#DIV/0!</v>
      </c>
      <c r="FO153" s="703" t="e">
        <f t="shared" si="783"/>
        <v>#DIV/0!</v>
      </c>
      <c r="FP153" s="703" t="e">
        <f t="shared" si="784"/>
        <v>#DIV/0!</v>
      </c>
      <c r="FQ153" s="703" t="e">
        <f t="shared" si="785"/>
        <v>#DIV/0!</v>
      </c>
      <c r="FR153" s="703" t="e">
        <f t="shared" si="786"/>
        <v>#DIV/0!</v>
      </c>
      <c r="FS153" s="703" t="e">
        <f t="shared" si="787"/>
        <v>#DIV/0!</v>
      </c>
      <c r="FT153" s="703" t="e">
        <f t="shared" si="788"/>
        <v>#DIV/0!</v>
      </c>
      <c r="FU153" s="703" t="e">
        <f t="shared" si="789"/>
        <v>#DIV/0!</v>
      </c>
      <c r="FV153" s="703" t="e">
        <f t="shared" si="790"/>
        <v>#DIV/0!</v>
      </c>
      <c r="FW153" s="703" t="e">
        <f t="shared" si="791"/>
        <v>#DIV/0!</v>
      </c>
      <c r="FX153" s="703" t="e">
        <f t="shared" si="792"/>
        <v>#DIV/0!</v>
      </c>
      <c r="FY153" s="703" t="e">
        <f t="shared" si="793"/>
        <v>#DIV/0!</v>
      </c>
      <c r="FZ153" s="703" t="e">
        <f t="shared" si="794"/>
        <v>#DIV/0!</v>
      </c>
      <c r="GA153" s="703" t="e">
        <f t="shared" si="795"/>
        <v>#DIV/0!</v>
      </c>
      <c r="GB153" s="703" t="e">
        <f t="shared" si="796"/>
        <v>#DIV/0!</v>
      </c>
      <c r="GC153" s="703" t="e">
        <f t="shared" si="797"/>
        <v>#DIV/0!</v>
      </c>
      <c r="GD153" s="703" t="e">
        <f t="shared" si="798"/>
        <v>#DIV/0!</v>
      </c>
      <c r="GE153" s="703" t="e">
        <f t="shared" si="799"/>
        <v>#DIV/0!</v>
      </c>
      <c r="GF153" s="703" t="e">
        <f t="shared" si="800"/>
        <v>#DIV/0!</v>
      </c>
      <c r="GG153" s="703" t="e">
        <f t="shared" si="801"/>
        <v>#DIV/0!</v>
      </c>
      <c r="GH153" s="703" t="e">
        <f t="shared" si="802"/>
        <v>#DIV/0!</v>
      </c>
      <c r="GI153" s="724"/>
    </row>
    <row r="154" spans="2:191" ht="15.75" x14ac:dyDescent="0.25">
      <c r="B154" s="398"/>
      <c r="C154" s="516">
        <f t="shared" si="809"/>
        <v>10</v>
      </c>
      <c r="D154" s="517"/>
      <c r="E154" s="517"/>
      <c r="F154" s="517"/>
      <c r="G154" s="517"/>
      <c r="H154" s="517"/>
      <c r="I154" s="517"/>
      <c r="J154" s="517"/>
      <c r="K154" s="517"/>
      <c r="L154" s="517"/>
      <c r="M154" s="517"/>
      <c r="N154" s="517"/>
      <c r="O154" s="517"/>
      <c r="P154" s="499"/>
      <c r="Q154" s="395"/>
      <c r="W154" s="398"/>
      <c r="X154" s="401">
        <v>20</v>
      </c>
      <c r="Y154" s="475"/>
      <c r="Z154" s="475"/>
      <c r="AA154" s="475"/>
      <c r="AB154" s="475"/>
      <c r="AC154" s="475"/>
      <c r="AD154" s="475"/>
      <c r="AE154" s="475"/>
      <c r="AF154" s="475"/>
      <c r="AG154" s="475"/>
      <c r="AH154" s="475"/>
      <c r="AI154" s="475"/>
      <c r="AJ154" s="475"/>
      <c r="AK154" s="475"/>
      <c r="AL154" s="475"/>
      <c r="AM154" s="475"/>
      <c r="AN154" s="475"/>
      <c r="AO154" s="475"/>
      <c r="AP154" s="475"/>
      <c r="AQ154" s="475"/>
      <c r="AR154" s="475"/>
      <c r="AS154" s="475"/>
      <c r="AT154" s="475"/>
      <c r="AU154" s="475"/>
      <c r="AV154" s="475"/>
      <c r="AW154" s="475"/>
      <c r="AX154" s="475"/>
      <c r="AY154" s="475"/>
      <c r="AZ154" s="475"/>
      <c r="BA154" s="475"/>
      <c r="BB154" s="475"/>
      <c r="BC154" s="475"/>
      <c r="BD154" s="857">
        <f t="shared" si="765"/>
        <v>0</v>
      </c>
      <c r="BE154" s="858">
        <f t="shared" si="730"/>
        <v>0</v>
      </c>
      <c r="BF154" s="436">
        <f t="shared" si="803"/>
        <v>0</v>
      </c>
      <c r="BG154" s="436">
        <f t="shared" si="804"/>
        <v>0</v>
      </c>
      <c r="BH154" s="439">
        <f t="shared" si="805"/>
        <v>0</v>
      </c>
      <c r="BI154" s="449">
        <f t="shared" si="806"/>
        <v>0</v>
      </c>
      <c r="BJ154" s="465"/>
      <c r="BK154" s="465"/>
      <c r="BL154" s="465"/>
      <c r="BM154" s="398"/>
      <c r="BN154" s="401">
        <v>20</v>
      </c>
      <c r="BO154" s="475"/>
      <c r="BP154" s="475"/>
      <c r="BQ154" s="475"/>
      <c r="BR154" s="475"/>
      <c r="BS154" s="475"/>
      <c r="BT154" s="475"/>
      <c r="BU154" s="475"/>
      <c r="BV154" s="475"/>
      <c r="BW154" s="475"/>
      <c r="BX154" s="475"/>
      <c r="BY154" s="475"/>
      <c r="BZ154" s="475"/>
      <c r="CA154" s="475"/>
      <c r="CB154" s="475"/>
      <c r="CC154" s="475"/>
      <c r="CD154" s="475"/>
      <c r="CE154" s="475"/>
      <c r="CF154" s="475"/>
      <c r="CG154" s="475"/>
      <c r="CH154" s="475"/>
      <c r="CI154" s="475"/>
      <c r="CJ154" s="475"/>
      <c r="CK154" s="475"/>
      <c r="CL154" s="475"/>
      <c r="CM154" s="475"/>
      <c r="CN154" s="475"/>
      <c r="CO154" s="475"/>
      <c r="CP154" s="475"/>
      <c r="CQ154" s="475"/>
      <c r="CR154" s="475"/>
      <c r="CS154" s="475"/>
      <c r="CT154" s="857">
        <f t="shared" si="767"/>
        <v>0</v>
      </c>
      <c r="CU154" s="858">
        <f t="shared" si="768"/>
        <v>0</v>
      </c>
      <c r="CV154" s="436">
        <f t="shared" si="807"/>
        <v>0</v>
      </c>
      <c r="CW154" s="436">
        <f t="shared" si="808"/>
        <v>0</v>
      </c>
      <c r="CX154" s="439">
        <f t="shared" si="769"/>
        <v>0</v>
      </c>
      <c r="CY154" s="449">
        <f t="shared" si="770"/>
        <v>0</v>
      </c>
      <c r="CZ154" s="465"/>
      <c r="DA154" s="465"/>
      <c r="DB154" s="465"/>
      <c r="DC154" s="465"/>
      <c r="DD154" s="465"/>
      <c r="DE154" s="465"/>
      <c r="DF154" s="465"/>
      <c r="DS154" s="698"/>
      <c r="DT154" s="702">
        <v>20</v>
      </c>
      <c r="DU154" s="703">
        <f t="shared" si="771"/>
        <v>0</v>
      </c>
      <c r="DV154" s="703">
        <f t="shared" si="734"/>
        <v>0</v>
      </c>
      <c r="DW154" s="703">
        <f t="shared" si="735"/>
        <v>0</v>
      </c>
      <c r="DX154" s="703">
        <f t="shared" si="736"/>
        <v>0</v>
      </c>
      <c r="DY154" s="703">
        <f t="shared" si="737"/>
        <v>0</v>
      </c>
      <c r="DZ154" s="703">
        <f t="shared" si="738"/>
        <v>0</v>
      </c>
      <c r="EA154" s="703">
        <f t="shared" si="739"/>
        <v>0</v>
      </c>
      <c r="EB154" s="703">
        <f t="shared" si="740"/>
        <v>0</v>
      </c>
      <c r="EC154" s="703">
        <f t="shared" si="741"/>
        <v>0</v>
      </c>
      <c r="ED154" s="703">
        <f t="shared" si="742"/>
        <v>0</v>
      </c>
      <c r="EE154" s="703">
        <f t="shared" si="743"/>
        <v>0</v>
      </c>
      <c r="EF154" s="703">
        <f t="shared" si="744"/>
        <v>0</v>
      </c>
      <c r="EG154" s="703">
        <f t="shared" si="745"/>
        <v>0</v>
      </c>
      <c r="EH154" s="703">
        <f t="shared" si="746"/>
        <v>0</v>
      </c>
      <c r="EI154" s="703">
        <f t="shared" si="747"/>
        <v>0</v>
      </c>
      <c r="EJ154" s="703">
        <f t="shared" si="748"/>
        <v>0</v>
      </c>
      <c r="EK154" s="703">
        <f t="shared" si="749"/>
        <v>0</v>
      </c>
      <c r="EL154" s="703">
        <f t="shared" si="750"/>
        <v>0</v>
      </c>
      <c r="EM154" s="703">
        <f t="shared" si="751"/>
        <v>0</v>
      </c>
      <c r="EN154" s="703">
        <f t="shared" si="752"/>
        <v>0</v>
      </c>
      <c r="EO154" s="703">
        <f t="shared" si="753"/>
        <v>0</v>
      </c>
      <c r="EP154" s="703">
        <f t="shared" si="754"/>
        <v>0</v>
      </c>
      <c r="EQ154" s="703">
        <f t="shared" si="755"/>
        <v>0</v>
      </c>
      <c r="ER154" s="703">
        <f t="shared" si="756"/>
        <v>0</v>
      </c>
      <c r="ES154" s="703">
        <f t="shared" si="757"/>
        <v>0</v>
      </c>
      <c r="ET154" s="703">
        <f t="shared" si="758"/>
        <v>0</v>
      </c>
      <c r="EU154" s="703">
        <f t="shared" si="759"/>
        <v>0</v>
      </c>
      <c r="EV154" s="703">
        <f t="shared" si="760"/>
        <v>0</v>
      </c>
      <c r="EW154" s="703">
        <f t="shared" si="761"/>
        <v>0</v>
      </c>
      <c r="EX154" s="703">
        <f t="shared" si="762"/>
        <v>0</v>
      </c>
      <c r="EY154" s="703">
        <f t="shared" si="763"/>
        <v>0</v>
      </c>
      <c r="EZ154" s="724"/>
      <c r="FB154" s="698"/>
      <c r="FC154" s="702">
        <v>20</v>
      </c>
      <c r="FD154" s="703" t="e">
        <f t="shared" si="772"/>
        <v>#DIV/0!</v>
      </c>
      <c r="FE154" s="703" t="e">
        <f t="shared" si="773"/>
        <v>#DIV/0!</v>
      </c>
      <c r="FF154" s="703" t="e">
        <f t="shared" si="774"/>
        <v>#DIV/0!</v>
      </c>
      <c r="FG154" s="703" t="e">
        <f t="shared" si="775"/>
        <v>#DIV/0!</v>
      </c>
      <c r="FH154" s="703" t="e">
        <f t="shared" si="776"/>
        <v>#DIV/0!</v>
      </c>
      <c r="FI154" s="703" t="e">
        <f t="shared" si="777"/>
        <v>#DIV/0!</v>
      </c>
      <c r="FJ154" s="703" t="e">
        <f t="shared" si="778"/>
        <v>#DIV/0!</v>
      </c>
      <c r="FK154" s="703" t="e">
        <f t="shared" si="779"/>
        <v>#DIV/0!</v>
      </c>
      <c r="FL154" s="703" t="e">
        <f t="shared" si="780"/>
        <v>#DIV/0!</v>
      </c>
      <c r="FM154" s="703" t="e">
        <f t="shared" si="781"/>
        <v>#DIV/0!</v>
      </c>
      <c r="FN154" s="703" t="e">
        <f t="shared" si="782"/>
        <v>#DIV/0!</v>
      </c>
      <c r="FO154" s="703" t="e">
        <f t="shared" si="783"/>
        <v>#DIV/0!</v>
      </c>
      <c r="FP154" s="703" t="e">
        <f t="shared" si="784"/>
        <v>#DIV/0!</v>
      </c>
      <c r="FQ154" s="703" t="e">
        <f t="shared" si="785"/>
        <v>#DIV/0!</v>
      </c>
      <c r="FR154" s="703" t="e">
        <f t="shared" si="786"/>
        <v>#DIV/0!</v>
      </c>
      <c r="FS154" s="703" t="e">
        <f t="shared" si="787"/>
        <v>#DIV/0!</v>
      </c>
      <c r="FT154" s="703" t="e">
        <f t="shared" si="788"/>
        <v>#DIV/0!</v>
      </c>
      <c r="FU154" s="703" t="e">
        <f t="shared" si="789"/>
        <v>#DIV/0!</v>
      </c>
      <c r="FV154" s="703" t="e">
        <f t="shared" si="790"/>
        <v>#DIV/0!</v>
      </c>
      <c r="FW154" s="703" t="e">
        <f t="shared" si="791"/>
        <v>#DIV/0!</v>
      </c>
      <c r="FX154" s="703" t="e">
        <f t="shared" si="792"/>
        <v>#DIV/0!</v>
      </c>
      <c r="FY154" s="703" t="e">
        <f t="shared" si="793"/>
        <v>#DIV/0!</v>
      </c>
      <c r="FZ154" s="703" t="e">
        <f t="shared" si="794"/>
        <v>#DIV/0!</v>
      </c>
      <c r="GA154" s="703" t="e">
        <f t="shared" si="795"/>
        <v>#DIV/0!</v>
      </c>
      <c r="GB154" s="703" t="e">
        <f t="shared" si="796"/>
        <v>#DIV/0!</v>
      </c>
      <c r="GC154" s="703" t="e">
        <f t="shared" si="797"/>
        <v>#DIV/0!</v>
      </c>
      <c r="GD154" s="703" t="e">
        <f t="shared" si="798"/>
        <v>#DIV/0!</v>
      </c>
      <c r="GE154" s="703" t="e">
        <f t="shared" si="799"/>
        <v>#DIV/0!</v>
      </c>
      <c r="GF154" s="703" t="e">
        <f t="shared" si="800"/>
        <v>#DIV/0!</v>
      </c>
      <c r="GG154" s="703" t="e">
        <f t="shared" si="801"/>
        <v>#DIV/0!</v>
      </c>
      <c r="GH154" s="703" t="e">
        <f t="shared" si="802"/>
        <v>#DIV/0!</v>
      </c>
      <c r="GI154" s="724"/>
    </row>
    <row r="155" spans="2:191" ht="15.75" x14ac:dyDescent="0.25">
      <c r="B155" s="398"/>
      <c r="C155" s="516">
        <f t="shared" si="809"/>
        <v>11</v>
      </c>
      <c r="D155" s="517"/>
      <c r="E155" s="517"/>
      <c r="F155" s="517"/>
      <c r="G155" s="517"/>
      <c r="H155" s="517"/>
      <c r="I155" s="517"/>
      <c r="J155" s="517"/>
      <c r="K155" s="517"/>
      <c r="L155" s="517"/>
      <c r="M155" s="517"/>
      <c r="N155" s="517"/>
      <c r="O155" s="517"/>
      <c r="P155" s="499"/>
      <c r="Q155" s="395"/>
      <c r="W155" s="398"/>
      <c r="X155" s="401">
        <v>21</v>
      </c>
      <c r="Y155" s="475"/>
      <c r="Z155" s="475"/>
      <c r="AA155" s="475"/>
      <c r="AB155" s="475"/>
      <c r="AC155" s="475"/>
      <c r="AD155" s="475"/>
      <c r="AE155" s="475"/>
      <c r="AF155" s="475"/>
      <c r="AG155" s="475"/>
      <c r="AH155" s="475"/>
      <c r="AI155" s="475"/>
      <c r="AJ155" s="475"/>
      <c r="AK155" s="475"/>
      <c r="AL155" s="475"/>
      <c r="AM155" s="475"/>
      <c r="AN155" s="475"/>
      <c r="AO155" s="475"/>
      <c r="AP155" s="475"/>
      <c r="AQ155" s="475"/>
      <c r="AR155" s="475"/>
      <c r="AS155" s="475"/>
      <c r="AT155" s="475"/>
      <c r="AU155" s="475"/>
      <c r="AV155" s="475"/>
      <c r="AW155" s="475"/>
      <c r="AX155" s="475"/>
      <c r="AY155" s="475"/>
      <c r="AZ155" s="475"/>
      <c r="BA155" s="475"/>
      <c r="BB155" s="475"/>
      <c r="BC155" s="475"/>
      <c r="BD155" s="857">
        <f t="shared" si="765"/>
        <v>0</v>
      </c>
      <c r="BE155" s="858">
        <f t="shared" si="730"/>
        <v>0</v>
      </c>
      <c r="BF155" s="436">
        <f t="shared" si="803"/>
        <v>0</v>
      </c>
      <c r="BG155" s="436">
        <f t="shared" si="804"/>
        <v>0</v>
      </c>
      <c r="BH155" s="439">
        <f t="shared" si="805"/>
        <v>0</v>
      </c>
      <c r="BI155" s="449">
        <f t="shared" si="806"/>
        <v>0</v>
      </c>
      <c r="BJ155" s="465"/>
      <c r="BK155" s="465"/>
      <c r="BL155" s="465"/>
      <c r="BM155" s="398"/>
      <c r="BN155" s="401">
        <v>21</v>
      </c>
      <c r="BO155" s="475"/>
      <c r="BP155" s="475"/>
      <c r="BQ155" s="475"/>
      <c r="BR155" s="475"/>
      <c r="BS155" s="475"/>
      <c r="BT155" s="475"/>
      <c r="BU155" s="475"/>
      <c r="BV155" s="475"/>
      <c r="BW155" s="475"/>
      <c r="BX155" s="475"/>
      <c r="BY155" s="475"/>
      <c r="BZ155" s="475"/>
      <c r="CA155" s="475"/>
      <c r="CB155" s="475"/>
      <c r="CC155" s="475"/>
      <c r="CD155" s="475"/>
      <c r="CE155" s="475"/>
      <c r="CF155" s="475"/>
      <c r="CG155" s="475"/>
      <c r="CH155" s="475"/>
      <c r="CI155" s="475"/>
      <c r="CJ155" s="475"/>
      <c r="CK155" s="475"/>
      <c r="CL155" s="475"/>
      <c r="CM155" s="475"/>
      <c r="CN155" s="475"/>
      <c r="CO155" s="475"/>
      <c r="CP155" s="475"/>
      <c r="CQ155" s="475"/>
      <c r="CR155" s="475"/>
      <c r="CS155" s="475"/>
      <c r="CT155" s="857">
        <f t="shared" si="767"/>
        <v>0</v>
      </c>
      <c r="CU155" s="858">
        <f t="shared" si="768"/>
        <v>0</v>
      </c>
      <c r="CV155" s="436">
        <f t="shared" si="807"/>
        <v>0</v>
      </c>
      <c r="CW155" s="436">
        <f t="shared" si="808"/>
        <v>0</v>
      </c>
      <c r="CX155" s="439">
        <f t="shared" si="769"/>
        <v>0</v>
      </c>
      <c r="CY155" s="449">
        <f t="shared" si="770"/>
        <v>0</v>
      </c>
      <c r="CZ155" s="465"/>
      <c r="DA155" s="465"/>
      <c r="DB155" s="465"/>
      <c r="DC155" s="465"/>
      <c r="DD155" s="465"/>
      <c r="DE155" s="465"/>
      <c r="DF155" s="465"/>
      <c r="DS155" s="698"/>
      <c r="DT155" s="702">
        <v>21</v>
      </c>
      <c r="DU155" s="703">
        <f t="shared" si="771"/>
        <v>0</v>
      </c>
      <c r="DV155" s="703">
        <f t="shared" si="734"/>
        <v>0</v>
      </c>
      <c r="DW155" s="703">
        <f t="shared" si="735"/>
        <v>0</v>
      </c>
      <c r="DX155" s="703">
        <f t="shared" si="736"/>
        <v>0</v>
      </c>
      <c r="DY155" s="703">
        <f t="shared" si="737"/>
        <v>0</v>
      </c>
      <c r="DZ155" s="703">
        <f t="shared" si="738"/>
        <v>0</v>
      </c>
      <c r="EA155" s="703">
        <f t="shared" si="739"/>
        <v>0</v>
      </c>
      <c r="EB155" s="703">
        <f t="shared" si="740"/>
        <v>0</v>
      </c>
      <c r="EC155" s="703">
        <f t="shared" si="741"/>
        <v>0</v>
      </c>
      <c r="ED155" s="703">
        <f t="shared" si="742"/>
        <v>0</v>
      </c>
      <c r="EE155" s="703">
        <f t="shared" si="743"/>
        <v>0</v>
      </c>
      <c r="EF155" s="703">
        <f t="shared" si="744"/>
        <v>0</v>
      </c>
      <c r="EG155" s="703">
        <f t="shared" si="745"/>
        <v>0</v>
      </c>
      <c r="EH155" s="703">
        <f t="shared" si="746"/>
        <v>0</v>
      </c>
      <c r="EI155" s="703">
        <f t="shared" si="747"/>
        <v>0</v>
      </c>
      <c r="EJ155" s="703">
        <f t="shared" si="748"/>
        <v>0</v>
      </c>
      <c r="EK155" s="703">
        <f t="shared" si="749"/>
        <v>0</v>
      </c>
      <c r="EL155" s="703">
        <f t="shared" si="750"/>
        <v>0</v>
      </c>
      <c r="EM155" s="703">
        <f t="shared" si="751"/>
        <v>0</v>
      </c>
      <c r="EN155" s="703">
        <f t="shared" si="752"/>
        <v>0</v>
      </c>
      <c r="EO155" s="703">
        <f t="shared" si="753"/>
        <v>0</v>
      </c>
      <c r="EP155" s="703">
        <f t="shared" si="754"/>
        <v>0</v>
      </c>
      <c r="EQ155" s="703">
        <f t="shared" si="755"/>
        <v>0</v>
      </c>
      <c r="ER155" s="703">
        <f t="shared" si="756"/>
        <v>0</v>
      </c>
      <c r="ES155" s="703">
        <f t="shared" si="757"/>
        <v>0</v>
      </c>
      <c r="ET155" s="703">
        <f t="shared" si="758"/>
        <v>0</v>
      </c>
      <c r="EU155" s="703">
        <f t="shared" si="759"/>
        <v>0</v>
      </c>
      <c r="EV155" s="703">
        <f t="shared" si="760"/>
        <v>0</v>
      </c>
      <c r="EW155" s="703">
        <f t="shared" si="761"/>
        <v>0</v>
      </c>
      <c r="EX155" s="703">
        <f t="shared" si="762"/>
        <v>0</v>
      </c>
      <c r="EY155" s="703">
        <f t="shared" si="763"/>
        <v>0</v>
      </c>
      <c r="EZ155" s="724"/>
      <c r="FB155" s="698"/>
      <c r="FC155" s="702">
        <v>21</v>
      </c>
      <c r="FD155" s="703" t="e">
        <f t="shared" si="772"/>
        <v>#DIV/0!</v>
      </c>
      <c r="FE155" s="703" t="e">
        <f t="shared" si="773"/>
        <v>#DIV/0!</v>
      </c>
      <c r="FF155" s="703" t="e">
        <f t="shared" si="774"/>
        <v>#DIV/0!</v>
      </c>
      <c r="FG155" s="703" t="e">
        <f t="shared" si="775"/>
        <v>#DIV/0!</v>
      </c>
      <c r="FH155" s="703" t="e">
        <f t="shared" si="776"/>
        <v>#DIV/0!</v>
      </c>
      <c r="FI155" s="703" t="e">
        <f t="shared" si="777"/>
        <v>#DIV/0!</v>
      </c>
      <c r="FJ155" s="703" t="e">
        <f t="shared" si="778"/>
        <v>#DIV/0!</v>
      </c>
      <c r="FK155" s="703" t="e">
        <f t="shared" si="779"/>
        <v>#DIV/0!</v>
      </c>
      <c r="FL155" s="703" t="e">
        <f t="shared" si="780"/>
        <v>#DIV/0!</v>
      </c>
      <c r="FM155" s="703" t="e">
        <f t="shared" si="781"/>
        <v>#DIV/0!</v>
      </c>
      <c r="FN155" s="703" t="e">
        <f t="shared" si="782"/>
        <v>#DIV/0!</v>
      </c>
      <c r="FO155" s="703" t="e">
        <f t="shared" si="783"/>
        <v>#DIV/0!</v>
      </c>
      <c r="FP155" s="703" t="e">
        <f t="shared" si="784"/>
        <v>#DIV/0!</v>
      </c>
      <c r="FQ155" s="703" t="e">
        <f t="shared" si="785"/>
        <v>#DIV/0!</v>
      </c>
      <c r="FR155" s="703" t="e">
        <f t="shared" si="786"/>
        <v>#DIV/0!</v>
      </c>
      <c r="FS155" s="703" t="e">
        <f t="shared" si="787"/>
        <v>#DIV/0!</v>
      </c>
      <c r="FT155" s="703" t="e">
        <f t="shared" si="788"/>
        <v>#DIV/0!</v>
      </c>
      <c r="FU155" s="703" t="e">
        <f t="shared" si="789"/>
        <v>#DIV/0!</v>
      </c>
      <c r="FV155" s="703" t="e">
        <f t="shared" si="790"/>
        <v>#DIV/0!</v>
      </c>
      <c r="FW155" s="703" t="e">
        <f t="shared" si="791"/>
        <v>#DIV/0!</v>
      </c>
      <c r="FX155" s="703" t="e">
        <f t="shared" si="792"/>
        <v>#DIV/0!</v>
      </c>
      <c r="FY155" s="703" t="e">
        <f t="shared" si="793"/>
        <v>#DIV/0!</v>
      </c>
      <c r="FZ155" s="703" t="e">
        <f t="shared" si="794"/>
        <v>#DIV/0!</v>
      </c>
      <c r="GA155" s="703" t="e">
        <f t="shared" si="795"/>
        <v>#DIV/0!</v>
      </c>
      <c r="GB155" s="703" t="e">
        <f t="shared" si="796"/>
        <v>#DIV/0!</v>
      </c>
      <c r="GC155" s="703" t="e">
        <f t="shared" si="797"/>
        <v>#DIV/0!</v>
      </c>
      <c r="GD155" s="703" t="e">
        <f t="shared" si="798"/>
        <v>#DIV/0!</v>
      </c>
      <c r="GE155" s="703" t="e">
        <f t="shared" si="799"/>
        <v>#DIV/0!</v>
      </c>
      <c r="GF155" s="703" t="e">
        <f t="shared" si="800"/>
        <v>#DIV/0!</v>
      </c>
      <c r="GG155" s="703" t="e">
        <f t="shared" si="801"/>
        <v>#DIV/0!</v>
      </c>
      <c r="GH155" s="703" t="e">
        <f t="shared" si="802"/>
        <v>#DIV/0!</v>
      </c>
      <c r="GI155" s="724"/>
    </row>
    <row r="156" spans="2:191" ht="15.75" x14ac:dyDescent="0.25">
      <c r="B156" s="398"/>
      <c r="C156" s="516">
        <f t="shared" si="809"/>
        <v>12</v>
      </c>
      <c r="D156" s="517"/>
      <c r="E156" s="517"/>
      <c r="F156" s="517"/>
      <c r="G156" s="517"/>
      <c r="H156" s="517"/>
      <c r="I156" s="517"/>
      <c r="J156" s="517"/>
      <c r="K156" s="517"/>
      <c r="L156" s="517"/>
      <c r="M156" s="517"/>
      <c r="N156" s="517"/>
      <c r="O156" s="517"/>
      <c r="P156" s="499"/>
      <c r="Q156" s="395"/>
      <c r="W156" s="398"/>
      <c r="X156" s="401">
        <v>22</v>
      </c>
      <c r="Y156" s="475"/>
      <c r="Z156" s="475"/>
      <c r="AA156" s="475"/>
      <c r="AB156" s="475"/>
      <c r="AC156" s="475"/>
      <c r="AD156" s="475"/>
      <c r="AE156" s="475"/>
      <c r="AF156" s="475"/>
      <c r="AG156" s="475"/>
      <c r="AH156" s="475"/>
      <c r="AI156" s="475"/>
      <c r="AJ156" s="475"/>
      <c r="AK156" s="475"/>
      <c r="AL156" s="475"/>
      <c r="AM156" s="475"/>
      <c r="AN156" s="475"/>
      <c r="AO156" s="475"/>
      <c r="AP156" s="475"/>
      <c r="AQ156" s="475"/>
      <c r="AR156" s="475"/>
      <c r="AS156" s="475"/>
      <c r="AT156" s="475"/>
      <c r="AU156" s="475"/>
      <c r="AV156" s="475"/>
      <c r="AW156" s="475"/>
      <c r="AX156" s="475"/>
      <c r="AY156" s="475"/>
      <c r="AZ156" s="475"/>
      <c r="BA156" s="475"/>
      <c r="BB156" s="475"/>
      <c r="BC156" s="475"/>
      <c r="BD156" s="857">
        <f t="shared" si="765"/>
        <v>0</v>
      </c>
      <c r="BE156" s="858">
        <f t="shared" si="730"/>
        <v>0</v>
      </c>
      <c r="BF156" s="436">
        <f t="shared" si="803"/>
        <v>0</v>
      </c>
      <c r="BG156" s="436">
        <f t="shared" si="804"/>
        <v>0</v>
      </c>
      <c r="BH156" s="439">
        <f t="shared" si="805"/>
        <v>0</v>
      </c>
      <c r="BI156" s="449">
        <f t="shared" si="806"/>
        <v>0</v>
      </c>
      <c r="BJ156" s="465"/>
      <c r="BK156" s="465"/>
      <c r="BL156" s="465"/>
      <c r="BM156" s="398"/>
      <c r="BN156" s="401">
        <v>22</v>
      </c>
      <c r="BO156" s="475"/>
      <c r="BP156" s="475"/>
      <c r="BQ156" s="475"/>
      <c r="BR156" s="475"/>
      <c r="BS156" s="475"/>
      <c r="BT156" s="475"/>
      <c r="BU156" s="475"/>
      <c r="BV156" s="475"/>
      <c r="BW156" s="475"/>
      <c r="BX156" s="475"/>
      <c r="BY156" s="475"/>
      <c r="BZ156" s="475"/>
      <c r="CA156" s="475"/>
      <c r="CB156" s="475"/>
      <c r="CC156" s="475"/>
      <c r="CD156" s="475"/>
      <c r="CE156" s="475"/>
      <c r="CF156" s="475"/>
      <c r="CG156" s="475"/>
      <c r="CH156" s="475"/>
      <c r="CI156" s="475"/>
      <c r="CJ156" s="475"/>
      <c r="CK156" s="475"/>
      <c r="CL156" s="475"/>
      <c r="CM156" s="475"/>
      <c r="CN156" s="475"/>
      <c r="CO156" s="475"/>
      <c r="CP156" s="475"/>
      <c r="CQ156" s="475"/>
      <c r="CR156" s="475"/>
      <c r="CS156" s="475"/>
      <c r="CT156" s="857">
        <f t="shared" si="767"/>
        <v>0</v>
      </c>
      <c r="CU156" s="858">
        <f t="shared" si="768"/>
        <v>0</v>
      </c>
      <c r="CV156" s="436">
        <f t="shared" si="807"/>
        <v>0</v>
      </c>
      <c r="CW156" s="436">
        <f t="shared" si="808"/>
        <v>0</v>
      </c>
      <c r="CX156" s="439">
        <f t="shared" si="769"/>
        <v>0</v>
      </c>
      <c r="CY156" s="449">
        <f t="shared" si="770"/>
        <v>0</v>
      </c>
      <c r="CZ156" s="465"/>
      <c r="DA156" s="465"/>
      <c r="DB156" s="477" t="s">
        <v>312</v>
      </c>
      <c r="DC156" s="465"/>
      <c r="DD156" s="465"/>
      <c r="DE156" s="465"/>
      <c r="DF156" s="465"/>
      <c r="DS156" s="698"/>
      <c r="DT156" s="702">
        <v>22</v>
      </c>
      <c r="DU156" s="703">
        <f t="shared" si="771"/>
        <v>0</v>
      </c>
      <c r="DV156" s="703">
        <f t="shared" si="734"/>
        <v>0</v>
      </c>
      <c r="DW156" s="703">
        <f t="shared" si="735"/>
        <v>0</v>
      </c>
      <c r="DX156" s="703">
        <f t="shared" si="736"/>
        <v>0</v>
      </c>
      <c r="DY156" s="703">
        <f t="shared" si="737"/>
        <v>0</v>
      </c>
      <c r="DZ156" s="703">
        <f t="shared" si="738"/>
        <v>0</v>
      </c>
      <c r="EA156" s="703">
        <f t="shared" si="739"/>
        <v>0</v>
      </c>
      <c r="EB156" s="703">
        <f t="shared" si="740"/>
        <v>0</v>
      </c>
      <c r="EC156" s="703">
        <f t="shared" si="741"/>
        <v>0</v>
      </c>
      <c r="ED156" s="703">
        <f t="shared" si="742"/>
        <v>0</v>
      </c>
      <c r="EE156" s="703">
        <f t="shared" si="743"/>
        <v>0</v>
      </c>
      <c r="EF156" s="703">
        <f t="shared" si="744"/>
        <v>0</v>
      </c>
      <c r="EG156" s="703">
        <f t="shared" si="745"/>
        <v>0</v>
      </c>
      <c r="EH156" s="703">
        <f t="shared" si="746"/>
        <v>0</v>
      </c>
      <c r="EI156" s="703">
        <f t="shared" si="747"/>
        <v>0</v>
      </c>
      <c r="EJ156" s="703">
        <f t="shared" si="748"/>
        <v>0</v>
      </c>
      <c r="EK156" s="703">
        <f t="shared" si="749"/>
        <v>0</v>
      </c>
      <c r="EL156" s="703">
        <f t="shared" si="750"/>
        <v>0</v>
      </c>
      <c r="EM156" s="703">
        <f t="shared" si="751"/>
        <v>0</v>
      </c>
      <c r="EN156" s="703">
        <f t="shared" si="752"/>
        <v>0</v>
      </c>
      <c r="EO156" s="703">
        <f t="shared" si="753"/>
        <v>0</v>
      </c>
      <c r="EP156" s="703">
        <f t="shared" si="754"/>
        <v>0</v>
      </c>
      <c r="EQ156" s="703">
        <f t="shared" si="755"/>
        <v>0</v>
      </c>
      <c r="ER156" s="703">
        <f t="shared" si="756"/>
        <v>0</v>
      </c>
      <c r="ES156" s="703">
        <f t="shared" si="757"/>
        <v>0</v>
      </c>
      <c r="ET156" s="703">
        <f t="shared" si="758"/>
        <v>0</v>
      </c>
      <c r="EU156" s="703">
        <f t="shared" si="759"/>
        <v>0</v>
      </c>
      <c r="EV156" s="703">
        <f t="shared" si="760"/>
        <v>0</v>
      </c>
      <c r="EW156" s="703">
        <f t="shared" si="761"/>
        <v>0</v>
      </c>
      <c r="EX156" s="703">
        <f t="shared" si="762"/>
        <v>0</v>
      </c>
      <c r="EY156" s="703">
        <f t="shared" si="763"/>
        <v>0</v>
      </c>
      <c r="EZ156" s="724"/>
      <c r="FB156" s="698"/>
      <c r="FC156" s="702">
        <v>22</v>
      </c>
      <c r="FD156" s="703" t="e">
        <f t="shared" si="772"/>
        <v>#DIV/0!</v>
      </c>
      <c r="FE156" s="703" t="e">
        <f t="shared" si="773"/>
        <v>#DIV/0!</v>
      </c>
      <c r="FF156" s="703" t="e">
        <f t="shared" si="774"/>
        <v>#DIV/0!</v>
      </c>
      <c r="FG156" s="703" t="e">
        <f t="shared" si="775"/>
        <v>#DIV/0!</v>
      </c>
      <c r="FH156" s="703" t="e">
        <f t="shared" si="776"/>
        <v>#DIV/0!</v>
      </c>
      <c r="FI156" s="703" t="e">
        <f t="shared" si="777"/>
        <v>#DIV/0!</v>
      </c>
      <c r="FJ156" s="703" t="e">
        <f t="shared" si="778"/>
        <v>#DIV/0!</v>
      </c>
      <c r="FK156" s="703" t="e">
        <f t="shared" si="779"/>
        <v>#DIV/0!</v>
      </c>
      <c r="FL156" s="703" t="e">
        <f t="shared" si="780"/>
        <v>#DIV/0!</v>
      </c>
      <c r="FM156" s="703" t="e">
        <f t="shared" si="781"/>
        <v>#DIV/0!</v>
      </c>
      <c r="FN156" s="703" t="e">
        <f t="shared" si="782"/>
        <v>#DIV/0!</v>
      </c>
      <c r="FO156" s="703" t="e">
        <f t="shared" si="783"/>
        <v>#DIV/0!</v>
      </c>
      <c r="FP156" s="703" t="e">
        <f t="shared" si="784"/>
        <v>#DIV/0!</v>
      </c>
      <c r="FQ156" s="703" t="e">
        <f t="shared" si="785"/>
        <v>#DIV/0!</v>
      </c>
      <c r="FR156" s="703" t="e">
        <f t="shared" si="786"/>
        <v>#DIV/0!</v>
      </c>
      <c r="FS156" s="703" t="e">
        <f t="shared" si="787"/>
        <v>#DIV/0!</v>
      </c>
      <c r="FT156" s="703" t="e">
        <f t="shared" si="788"/>
        <v>#DIV/0!</v>
      </c>
      <c r="FU156" s="703" t="e">
        <f t="shared" si="789"/>
        <v>#DIV/0!</v>
      </c>
      <c r="FV156" s="703" t="e">
        <f t="shared" si="790"/>
        <v>#DIV/0!</v>
      </c>
      <c r="FW156" s="703" t="e">
        <f t="shared" si="791"/>
        <v>#DIV/0!</v>
      </c>
      <c r="FX156" s="703" t="e">
        <f t="shared" si="792"/>
        <v>#DIV/0!</v>
      </c>
      <c r="FY156" s="703" t="e">
        <f t="shared" si="793"/>
        <v>#DIV/0!</v>
      </c>
      <c r="FZ156" s="703" t="e">
        <f t="shared" si="794"/>
        <v>#DIV/0!</v>
      </c>
      <c r="GA156" s="703" t="e">
        <f t="shared" si="795"/>
        <v>#DIV/0!</v>
      </c>
      <c r="GB156" s="703" t="e">
        <f t="shared" si="796"/>
        <v>#DIV/0!</v>
      </c>
      <c r="GC156" s="703" t="e">
        <f t="shared" si="797"/>
        <v>#DIV/0!</v>
      </c>
      <c r="GD156" s="703" t="e">
        <f t="shared" si="798"/>
        <v>#DIV/0!</v>
      </c>
      <c r="GE156" s="703" t="e">
        <f t="shared" si="799"/>
        <v>#DIV/0!</v>
      </c>
      <c r="GF156" s="703" t="e">
        <f t="shared" si="800"/>
        <v>#DIV/0!</v>
      </c>
      <c r="GG156" s="703" t="e">
        <f t="shared" si="801"/>
        <v>#DIV/0!</v>
      </c>
      <c r="GH156" s="703" t="e">
        <f t="shared" si="802"/>
        <v>#DIV/0!</v>
      </c>
      <c r="GI156" s="724"/>
    </row>
    <row r="157" spans="2:191" ht="15.75" x14ac:dyDescent="0.25">
      <c r="B157" s="398"/>
      <c r="C157" s="516">
        <f t="shared" si="809"/>
        <v>13</v>
      </c>
      <c r="D157" s="517"/>
      <c r="E157" s="517"/>
      <c r="F157" s="517"/>
      <c r="G157" s="517"/>
      <c r="H157" s="517"/>
      <c r="I157" s="517"/>
      <c r="J157" s="517"/>
      <c r="K157" s="517"/>
      <c r="L157" s="517"/>
      <c r="M157" s="517"/>
      <c r="N157" s="517"/>
      <c r="O157" s="517"/>
      <c r="P157" s="499"/>
      <c r="Q157" s="395"/>
      <c r="W157" s="398"/>
      <c r="X157" s="401">
        <v>23</v>
      </c>
      <c r="Y157" s="475"/>
      <c r="Z157" s="475"/>
      <c r="AA157" s="475"/>
      <c r="AB157" s="475"/>
      <c r="AC157" s="475"/>
      <c r="AD157" s="475"/>
      <c r="AE157" s="475"/>
      <c r="AF157" s="475"/>
      <c r="AG157" s="475"/>
      <c r="AH157" s="475"/>
      <c r="AI157" s="475"/>
      <c r="AJ157" s="475"/>
      <c r="AK157" s="475"/>
      <c r="AL157" s="475"/>
      <c r="AM157" s="475"/>
      <c r="AN157" s="475"/>
      <c r="AO157" s="475"/>
      <c r="AP157" s="475"/>
      <c r="AQ157" s="475"/>
      <c r="AR157" s="475"/>
      <c r="AS157" s="475"/>
      <c r="AT157" s="475"/>
      <c r="AU157" s="475"/>
      <c r="AV157" s="475"/>
      <c r="AW157" s="475"/>
      <c r="AX157" s="475"/>
      <c r="AY157" s="475"/>
      <c r="AZ157" s="475"/>
      <c r="BA157" s="475"/>
      <c r="BB157" s="475"/>
      <c r="BC157" s="475"/>
      <c r="BD157" s="857">
        <f t="shared" si="765"/>
        <v>0</v>
      </c>
      <c r="BE157" s="858">
        <f t="shared" si="730"/>
        <v>0</v>
      </c>
      <c r="BF157" s="436">
        <f t="shared" si="803"/>
        <v>0</v>
      </c>
      <c r="BG157" s="436">
        <f t="shared" si="804"/>
        <v>0</v>
      </c>
      <c r="BH157" s="439">
        <f t="shared" si="805"/>
        <v>0</v>
      </c>
      <c r="BI157" s="449">
        <f t="shared" si="806"/>
        <v>0</v>
      </c>
      <c r="BJ157" s="465"/>
      <c r="BK157" s="465"/>
      <c r="BL157" s="465"/>
      <c r="BM157" s="398"/>
      <c r="BN157" s="401">
        <v>23</v>
      </c>
      <c r="BO157" s="475"/>
      <c r="BP157" s="475"/>
      <c r="BQ157" s="475"/>
      <c r="BR157" s="475"/>
      <c r="BS157" s="475"/>
      <c r="BT157" s="475"/>
      <c r="BU157" s="475"/>
      <c r="BV157" s="475"/>
      <c r="BW157" s="475"/>
      <c r="BX157" s="475"/>
      <c r="BY157" s="475"/>
      <c r="BZ157" s="475"/>
      <c r="CA157" s="475"/>
      <c r="CB157" s="475"/>
      <c r="CC157" s="475"/>
      <c r="CD157" s="475"/>
      <c r="CE157" s="475"/>
      <c r="CF157" s="475"/>
      <c r="CG157" s="475"/>
      <c r="CH157" s="475"/>
      <c r="CI157" s="475"/>
      <c r="CJ157" s="475"/>
      <c r="CK157" s="475"/>
      <c r="CL157" s="475"/>
      <c r="CM157" s="475"/>
      <c r="CN157" s="475"/>
      <c r="CO157" s="475"/>
      <c r="CP157" s="475"/>
      <c r="CQ157" s="475"/>
      <c r="CR157" s="475"/>
      <c r="CS157" s="475"/>
      <c r="CT157" s="857">
        <f t="shared" si="767"/>
        <v>0</v>
      </c>
      <c r="CU157" s="858">
        <f t="shared" si="768"/>
        <v>0</v>
      </c>
      <c r="CV157" s="436">
        <f t="shared" si="807"/>
        <v>0</v>
      </c>
      <c r="CW157" s="436">
        <f t="shared" si="808"/>
        <v>0</v>
      </c>
      <c r="CX157" s="439">
        <f t="shared" si="769"/>
        <v>0</v>
      </c>
      <c r="CY157" s="449">
        <f t="shared" si="770"/>
        <v>0</v>
      </c>
      <c r="CZ157" s="465"/>
      <c r="DA157" s="477">
        <f>COUNTIF(BO135:CS158,"&gt;"&amp;MxDisch)</f>
        <v>0</v>
      </c>
      <c r="DB157" s="477" t="s">
        <v>309</v>
      </c>
      <c r="DC157" s="465"/>
      <c r="DD157" s="465"/>
      <c r="DE157" s="465"/>
      <c r="DF157" s="465"/>
      <c r="DS157" s="698"/>
      <c r="DT157" s="702">
        <v>23</v>
      </c>
      <c r="DU157" s="703">
        <f t="shared" si="771"/>
        <v>0</v>
      </c>
      <c r="DV157" s="703">
        <f t="shared" si="734"/>
        <v>0</v>
      </c>
      <c r="DW157" s="703">
        <f t="shared" si="735"/>
        <v>0</v>
      </c>
      <c r="DX157" s="703">
        <f t="shared" si="736"/>
        <v>0</v>
      </c>
      <c r="DY157" s="703">
        <f t="shared" si="737"/>
        <v>0</v>
      </c>
      <c r="DZ157" s="703">
        <f t="shared" si="738"/>
        <v>0</v>
      </c>
      <c r="EA157" s="703">
        <f t="shared" si="739"/>
        <v>0</v>
      </c>
      <c r="EB157" s="703">
        <f t="shared" si="740"/>
        <v>0</v>
      </c>
      <c r="EC157" s="703">
        <f t="shared" si="741"/>
        <v>0</v>
      </c>
      <c r="ED157" s="703">
        <f t="shared" si="742"/>
        <v>0</v>
      </c>
      <c r="EE157" s="703">
        <f t="shared" si="743"/>
        <v>0</v>
      </c>
      <c r="EF157" s="703">
        <f t="shared" si="744"/>
        <v>0</v>
      </c>
      <c r="EG157" s="703">
        <f t="shared" si="745"/>
        <v>0</v>
      </c>
      <c r="EH157" s="703">
        <f t="shared" si="746"/>
        <v>0</v>
      </c>
      <c r="EI157" s="703">
        <f t="shared" si="747"/>
        <v>0</v>
      </c>
      <c r="EJ157" s="703">
        <f t="shared" si="748"/>
        <v>0</v>
      </c>
      <c r="EK157" s="703">
        <f t="shared" si="749"/>
        <v>0</v>
      </c>
      <c r="EL157" s="703">
        <f t="shared" si="750"/>
        <v>0</v>
      </c>
      <c r="EM157" s="703">
        <f t="shared" si="751"/>
        <v>0</v>
      </c>
      <c r="EN157" s="703">
        <f t="shared" si="752"/>
        <v>0</v>
      </c>
      <c r="EO157" s="703">
        <f t="shared" si="753"/>
        <v>0</v>
      </c>
      <c r="EP157" s="703">
        <f t="shared" si="754"/>
        <v>0</v>
      </c>
      <c r="EQ157" s="703">
        <f t="shared" si="755"/>
        <v>0</v>
      </c>
      <c r="ER157" s="703">
        <f t="shared" si="756"/>
        <v>0</v>
      </c>
      <c r="ES157" s="703">
        <f t="shared" si="757"/>
        <v>0</v>
      </c>
      <c r="ET157" s="703">
        <f t="shared" si="758"/>
        <v>0</v>
      </c>
      <c r="EU157" s="703">
        <f t="shared" si="759"/>
        <v>0</v>
      </c>
      <c r="EV157" s="703">
        <f t="shared" si="760"/>
        <v>0</v>
      </c>
      <c r="EW157" s="703">
        <f t="shared" si="761"/>
        <v>0</v>
      </c>
      <c r="EX157" s="703">
        <f t="shared" si="762"/>
        <v>0</v>
      </c>
      <c r="EY157" s="703">
        <f t="shared" si="763"/>
        <v>0</v>
      </c>
      <c r="EZ157" s="724"/>
      <c r="FB157" s="698"/>
      <c r="FC157" s="702">
        <v>23</v>
      </c>
      <c r="FD157" s="703" t="e">
        <f t="shared" si="772"/>
        <v>#DIV/0!</v>
      </c>
      <c r="FE157" s="703" t="e">
        <f t="shared" si="773"/>
        <v>#DIV/0!</v>
      </c>
      <c r="FF157" s="703" t="e">
        <f t="shared" si="774"/>
        <v>#DIV/0!</v>
      </c>
      <c r="FG157" s="703" t="e">
        <f t="shared" si="775"/>
        <v>#DIV/0!</v>
      </c>
      <c r="FH157" s="703" t="e">
        <f t="shared" si="776"/>
        <v>#DIV/0!</v>
      </c>
      <c r="FI157" s="703" t="e">
        <f t="shared" si="777"/>
        <v>#DIV/0!</v>
      </c>
      <c r="FJ157" s="703" t="e">
        <f t="shared" si="778"/>
        <v>#DIV/0!</v>
      </c>
      <c r="FK157" s="703" t="e">
        <f t="shared" si="779"/>
        <v>#DIV/0!</v>
      </c>
      <c r="FL157" s="703" t="e">
        <f t="shared" si="780"/>
        <v>#DIV/0!</v>
      </c>
      <c r="FM157" s="703" t="e">
        <f t="shared" si="781"/>
        <v>#DIV/0!</v>
      </c>
      <c r="FN157" s="703" t="e">
        <f t="shared" si="782"/>
        <v>#DIV/0!</v>
      </c>
      <c r="FO157" s="703" t="e">
        <f t="shared" si="783"/>
        <v>#DIV/0!</v>
      </c>
      <c r="FP157" s="703" t="e">
        <f t="shared" si="784"/>
        <v>#DIV/0!</v>
      </c>
      <c r="FQ157" s="703" t="e">
        <f t="shared" si="785"/>
        <v>#DIV/0!</v>
      </c>
      <c r="FR157" s="703" t="e">
        <f t="shared" si="786"/>
        <v>#DIV/0!</v>
      </c>
      <c r="FS157" s="703" t="e">
        <f t="shared" si="787"/>
        <v>#DIV/0!</v>
      </c>
      <c r="FT157" s="703" t="e">
        <f t="shared" si="788"/>
        <v>#DIV/0!</v>
      </c>
      <c r="FU157" s="703" t="e">
        <f t="shared" si="789"/>
        <v>#DIV/0!</v>
      </c>
      <c r="FV157" s="703" t="e">
        <f t="shared" si="790"/>
        <v>#DIV/0!</v>
      </c>
      <c r="FW157" s="703" t="e">
        <f t="shared" si="791"/>
        <v>#DIV/0!</v>
      </c>
      <c r="FX157" s="703" t="e">
        <f t="shared" si="792"/>
        <v>#DIV/0!</v>
      </c>
      <c r="FY157" s="703" t="e">
        <f t="shared" si="793"/>
        <v>#DIV/0!</v>
      </c>
      <c r="FZ157" s="703" t="e">
        <f t="shared" si="794"/>
        <v>#DIV/0!</v>
      </c>
      <c r="GA157" s="703" t="e">
        <f t="shared" si="795"/>
        <v>#DIV/0!</v>
      </c>
      <c r="GB157" s="703" t="e">
        <f t="shared" si="796"/>
        <v>#DIV/0!</v>
      </c>
      <c r="GC157" s="703" t="e">
        <f t="shared" si="797"/>
        <v>#DIV/0!</v>
      </c>
      <c r="GD157" s="703" t="e">
        <f t="shared" si="798"/>
        <v>#DIV/0!</v>
      </c>
      <c r="GE157" s="703" t="e">
        <f t="shared" si="799"/>
        <v>#DIV/0!</v>
      </c>
      <c r="GF157" s="703" t="e">
        <f t="shared" si="800"/>
        <v>#DIV/0!</v>
      </c>
      <c r="GG157" s="703" t="e">
        <f t="shared" si="801"/>
        <v>#DIV/0!</v>
      </c>
      <c r="GH157" s="703" t="e">
        <f t="shared" si="802"/>
        <v>#DIV/0!</v>
      </c>
      <c r="GI157" s="724"/>
    </row>
    <row r="158" spans="2:191" ht="15.75" x14ac:dyDescent="0.25">
      <c r="B158" s="398"/>
      <c r="C158" s="516">
        <f t="shared" si="809"/>
        <v>14</v>
      </c>
      <c r="D158" s="517"/>
      <c r="E158" s="517"/>
      <c r="F158" s="517"/>
      <c r="G158" s="517"/>
      <c r="H158" s="517"/>
      <c r="I158" s="517"/>
      <c r="J158" s="517"/>
      <c r="K158" s="517"/>
      <c r="L158" s="517"/>
      <c r="M158" s="517"/>
      <c r="N158" s="517"/>
      <c r="O158" s="517"/>
      <c r="P158" s="499"/>
      <c r="Q158" s="395"/>
      <c r="W158" s="398"/>
      <c r="X158" s="402">
        <v>24</v>
      </c>
      <c r="Y158" s="476"/>
      <c r="Z158" s="476"/>
      <c r="AA158" s="476"/>
      <c r="AB158" s="476"/>
      <c r="AC158" s="476"/>
      <c r="AD158" s="476"/>
      <c r="AE158" s="476"/>
      <c r="AF158" s="476"/>
      <c r="AG158" s="476"/>
      <c r="AH158" s="476"/>
      <c r="AI158" s="476"/>
      <c r="AJ158" s="476"/>
      <c r="AK158" s="476"/>
      <c r="AL158" s="476"/>
      <c r="AM158" s="476"/>
      <c r="AN158" s="476"/>
      <c r="AO158" s="476"/>
      <c r="AP158" s="476"/>
      <c r="AQ158" s="476"/>
      <c r="AR158" s="476"/>
      <c r="AS158" s="476"/>
      <c r="AT158" s="476"/>
      <c r="AU158" s="476"/>
      <c r="AV158" s="476"/>
      <c r="AW158" s="476"/>
      <c r="AX158" s="476"/>
      <c r="AY158" s="476"/>
      <c r="AZ158" s="476"/>
      <c r="BA158" s="476"/>
      <c r="BB158" s="476"/>
      <c r="BC158" s="476"/>
      <c r="BD158" s="861">
        <f t="shared" si="765"/>
        <v>0</v>
      </c>
      <c r="BE158" s="862">
        <f t="shared" si="730"/>
        <v>0</v>
      </c>
      <c r="BF158" s="437">
        <f>SUM($Y158:$BC158)</f>
        <v>0</v>
      </c>
      <c r="BG158" s="437">
        <v>0</v>
      </c>
      <c r="BH158" s="440">
        <f t="shared" ref="BH158" si="810">IFERROR(SUM(Y158:BC158)/COUNT(Y158:BC158),0)</f>
        <v>0</v>
      </c>
      <c r="BI158" s="450">
        <v>0</v>
      </c>
      <c r="BJ158" s="465"/>
      <c r="BK158" s="465"/>
      <c r="BL158" s="465"/>
      <c r="BM158" s="398"/>
      <c r="BN158" s="402">
        <v>24</v>
      </c>
      <c r="BO158" s="476"/>
      <c r="BP158" s="476"/>
      <c r="BQ158" s="476"/>
      <c r="BR158" s="476"/>
      <c r="BS158" s="476"/>
      <c r="BT158" s="476"/>
      <c r="BU158" s="476"/>
      <c r="BV158" s="476"/>
      <c r="BW158" s="476"/>
      <c r="BX158" s="476"/>
      <c r="BY158" s="476"/>
      <c r="BZ158" s="476"/>
      <c r="CA158" s="476"/>
      <c r="CB158" s="476"/>
      <c r="CC158" s="476"/>
      <c r="CD158" s="476"/>
      <c r="CE158" s="476"/>
      <c r="CF158" s="476"/>
      <c r="CG158" s="476"/>
      <c r="CH158" s="476"/>
      <c r="CI158" s="476"/>
      <c r="CJ158" s="476"/>
      <c r="CK158" s="476"/>
      <c r="CL158" s="476"/>
      <c r="CM158" s="476"/>
      <c r="CN158" s="476"/>
      <c r="CO158" s="476"/>
      <c r="CP158" s="476"/>
      <c r="CQ158" s="476"/>
      <c r="CR158" s="476"/>
      <c r="CS158" s="476"/>
      <c r="CT158" s="861">
        <f t="shared" si="767"/>
        <v>0</v>
      </c>
      <c r="CU158" s="862">
        <f t="shared" si="768"/>
        <v>0</v>
      </c>
      <c r="CV158" s="437">
        <f>SUM($Y158:$BC158)</f>
        <v>0</v>
      </c>
      <c r="CW158" s="437">
        <v>0</v>
      </c>
      <c r="CX158" s="440">
        <f t="shared" si="769"/>
        <v>0</v>
      </c>
      <c r="CY158" s="450">
        <f t="shared" si="770"/>
        <v>0</v>
      </c>
      <c r="CZ158" s="465"/>
      <c r="DA158" s="477">
        <f>COUNTIF(BO135:CS158,"&lt;"&amp;MXChgRate)</f>
        <v>0</v>
      </c>
      <c r="DB158" s="477" t="s">
        <v>310</v>
      </c>
      <c r="DC158" s="465"/>
      <c r="DD158" s="465"/>
      <c r="DE158" s="465"/>
      <c r="DF158" s="465"/>
      <c r="DS158" s="698"/>
      <c r="DT158" s="704">
        <v>24</v>
      </c>
      <c r="DU158" s="705">
        <f t="shared" si="771"/>
        <v>0</v>
      </c>
      <c r="DV158" s="705">
        <f t="shared" si="734"/>
        <v>0</v>
      </c>
      <c r="DW158" s="705">
        <f t="shared" si="735"/>
        <v>0</v>
      </c>
      <c r="DX158" s="705">
        <f t="shared" si="736"/>
        <v>0</v>
      </c>
      <c r="DY158" s="705">
        <f t="shared" si="737"/>
        <v>0</v>
      </c>
      <c r="DZ158" s="705">
        <f t="shared" si="738"/>
        <v>0</v>
      </c>
      <c r="EA158" s="705">
        <f t="shared" si="739"/>
        <v>0</v>
      </c>
      <c r="EB158" s="705">
        <f t="shared" si="740"/>
        <v>0</v>
      </c>
      <c r="EC158" s="705">
        <f t="shared" si="741"/>
        <v>0</v>
      </c>
      <c r="ED158" s="705">
        <f t="shared" si="742"/>
        <v>0</v>
      </c>
      <c r="EE158" s="705">
        <f t="shared" si="743"/>
        <v>0</v>
      </c>
      <c r="EF158" s="705">
        <f t="shared" si="744"/>
        <v>0</v>
      </c>
      <c r="EG158" s="705">
        <f t="shared" si="745"/>
        <v>0</v>
      </c>
      <c r="EH158" s="705">
        <f t="shared" si="746"/>
        <v>0</v>
      </c>
      <c r="EI158" s="705">
        <f t="shared" si="747"/>
        <v>0</v>
      </c>
      <c r="EJ158" s="705">
        <f t="shared" si="748"/>
        <v>0</v>
      </c>
      <c r="EK158" s="705">
        <f t="shared" si="749"/>
        <v>0</v>
      </c>
      <c r="EL158" s="705">
        <f t="shared" si="750"/>
        <v>0</v>
      </c>
      <c r="EM158" s="705">
        <f t="shared" si="751"/>
        <v>0</v>
      </c>
      <c r="EN158" s="705">
        <f t="shared" si="752"/>
        <v>0</v>
      </c>
      <c r="EO158" s="705">
        <f t="shared" si="753"/>
        <v>0</v>
      </c>
      <c r="EP158" s="705">
        <f t="shared" si="754"/>
        <v>0</v>
      </c>
      <c r="EQ158" s="705">
        <f t="shared" si="755"/>
        <v>0</v>
      </c>
      <c r="ER158" s="705">
        <f t="shared" si="756"/>
        <v>0</v>
      </c>
      <c r="ES158" s="705">
        <f t="shared" si="757"/>
        <v>0</v>
      </c>
      <c r="ET158" s="705">
        <f t="shared" si="758"/>
        <v>0</v>
      </c>
      <c r="EU158" s="705">
        <f t="shared" si="759"/>
        <v>0</v>
      </c>
      <c r="EV158" s="705">
        <f t="shared" si="760"/>
        <v>0</v>
      </c>
      <c r="EW158" s="705">
        <f t="shared" si="761"/>
        <v>0</v>
      </c>
      <c r="EX158" s="705">
        <f t="shared" si="762"/>
        <v>0</v>
      </c>
      <c r="EY158" s="705">
        <f t="shared" si="763"/>
        <v>0</v>
      </c>
      <c r="EZ158" s="661">
        <f>COUNTIF(DU135:EY158,"&lt;0")</f>
        <v>0</v>
      </c>
      <c r="FB158" s="698"/>
      <c r="FC158" s="704">
        <v>24</v>
      </c>
      <c r="FD158" s="705" t="e">
        <f t="shared" si="772"/>
        <v>#DIV/0!</v>
      </c>
      <c r="FE158" s="705" t="e">
        <f t="shared" si="773"/>
        <v>#DIV/0!</v>
      </c>
      <c r="FF158" s="705" t="e">
        <f t="shared" si="774"/>
        <v>#DIV/0!</v>
      </c>
      <c r="FG158" s="705" t="e">
        <f t="shared" si="775"/>
        <v>#DIV/0!</v>
      </c>
      <c r="FH158" s="705" t="e">
        <f t="shared" si="776"/>
        <v>#DIV/0!</v>
      </c>
      <c r="FI158" s="705" t="e">
        <f t="shared" si="777"/>
        <v>#DIV/0!</v>
      </c>
      <c r="FJ158" s="705" t="e">
        <f t="shared" si="778"/>
        <v>#DIV/0!</v>
      </c>
      <c r="FK158" s="705" t="e">
        <f t="shared" si="779"/>
        <v>#DIV/0!</v>
      </c>
      <c r="FL158" s="705" t="e">
        <f t="shared" si="780"/>
        <v>#DIV/0!</v>
      </c>
      <c r="FM158" s="705" t="e">
        <f t="shared" si="781"/>
        <v>#DIV/0!</v>
      </c>
      <c r="FN158" s="705" t="e">
        <f t="shared" si="782"/>
        <v>#DIV/0!</v>
      </c>
      <c r="FO158" s="705" t="e">
        <f t="shared" si="783"/>
        <v>#DIV/0!</v>
      </c>
      <c r="FP158" s="705" t="e">
        <f t="shared" si="784"/>
        <v>#DIV/0!</v>
      </c>
      <c r="FQ158" s="705" t="e">
        <f t="shared" si="785"/>
        <v>#DIV/0!</v>
      </c>
      <c r="FR158" s="705" t="e">
        <f t="shared" si="786"/>
        <v>#DIV/0!</v>
      </c>
      <c r="FS158" s="705" t="e">
        <f t="shared" si="787"/>
        <v>#DIV/0!</v>
      </c>
      <c r="FT158" s="705" t="e">
        <f t="shared" si="788"/>
        <v>#DIV/0!</v>
      </c>
      <c r="FU158" s="705" t="e">
        <f t="shared" si="789"/>
        <v>#DIV/0!</v>
      </c>
      <c r="FV158" s="705" t="e">
        <f t="shared" si="790"/>
        <v>#DIV/0!</v>
      </c>
      <c r="FW158" s="705" t="e">
        <f t="shared" si="791"/>
        <v>#DIV/0!</v>
      </c>
      <c r="FX158" s="705" t="e">
        <f t="shared" si="792"/>
        <v>#DIV/0!</v>
      </c>
      <c r="FY158" s="705" t="e">
        <f t="shared" si="793"/>
        <v>#DIV/0!</v>
      </c>
      <c r="FZ158" s="705" t="e">
        <f t="shared" si="794"/>
        <v>#DIV/0!</v>
      </c>
      <c r="GA158" s="705" t="e">
        <f t="shared" si="795"/>
        <v>#DIV/0!</v>
      </c>
      <c r="GB158" s="705" t="e">
        <f t="shared" si="796"/>
        <v>#DIV/0!</v>
      </c>
      <c r="GC158" s="705" t="e">
        <f t="shared" si="797"/>
        <v>#DIV/0!</v>
      </c>
      <c r="GD158" s="705" t="e">
        <f t="shared" si="798"/>
        <v>#DIV/0!</v>
      </c>
      <c r="GE158" s="705" t="e">
        <f t="shared" si="799"/>
        <v>#DIV/0!</v>
      </c>
      <c r="GF158" s="705" t="e">
        <f t="shared" si="800"/>
        <v>#DIV/0!</v>
      </c>
      <c r="GG158" s="705" t="e">
        <f t="shared" si="801"/>
        <v>#DIV/0!</v>
      </c>
      <c r="GH158" s="705" t="e">
        <f t="shared" si="802"/>
        <v>#DIV/0!</v>
      </c>
      <c r="GI158" s="661">
        <f>COUNTIF(FD135:GH158,"&lt;"&amp;-StorCap)</f>
        <v>0</v>
      </c>
    </row>
    <row r="159" spans="2:191" ht="15.75" x14ac:dyDescent="0.25">
      <c r="B159" s="398"/>
      <c r="C159" s="516">
        <f t="shared" si="809"/>
        <v>15</v>
      </c>
      <c r="D159" s="517"/>
      <c r="E159" s="517"/>
      <c r="F159" s="517"/>
      <c r="G159" s="517"/>
      <c r="H159" s="517"/>
      <c r="I159" s="517"/>
      <c r="J159" s="517"/>
      <c r="K159" s="517"/>
      <c r="L159" s="517"/>
      <c r="M159" s="517"/>
      <c r="N159" s="517"/>
      <c r="O159" s="517"/>
      <c r="P159" s="499"/>
      <c r="Q159" s="395"/>
      <c r="W159" s="398"/>
      <c r="X159" s="403"/>
      <c r="Y159" s="467"/>
      <c r="Z159" s="467"/>
      <c r="AA159" s="467"/>
      <c r="AB159" s="467"/>
      <c r="AC159" s="467"/>
      <c r="AD159" s="467"/>
      <c r="AE159" s="467"/>
      <c r="AF159" s="467"/>
      <c r="AG159" s="467"/>
      <c r="AH159" s="467"/>
      <c r="AI159" s="467"/>
      <c r="AJ159" s="467"/>
      <c r="AK159" s="467"/>
      <c r="AL159" s="467"/>
      <c r="AM159" s="467"/>
      <c r="AN159" s="467"/>
      <c r="AO159" s="466"/>
      <c r="AP159" s="466"/>
      <c r="AQ159" s="466"/>
      <c r="AR159" s="466"/>
      <c r="AS159" s="466"/>
      <c r="AT159" s="466"/>
      <c r="AU159" s="466"/>
      <c r="AV159" s="466"/>
      <c r="AW159" s="466"/>
      <c r="AX159" s="466"/>
      <c r="AY159" s="466"/>
      <c r="AZ159" s="466"/>
      <c r="BA159" s="466"/>
      <c r="BB159" s="466"/>
      <c r="BC159" s="466"/>
      <c r="BD159" s="481"/>
      <c r="BE159" s="481"/>
      <c r="BF159" s="437">
        <f>SUM(BF135:BF158)</f>
        <v>0</v>
      </c>
      <c r="BG159" s="437">
        <f>SUM(BG142:BG157)</f>
        <v>0</v>
      </c>
      <c r="BH159" s="442"/>
      <c r="BI159" s="452"/>
      <c r="BJ159" s="465"/>
      <c r="BK159" s="465"/>
      <c r="BL159" s="465"/>
      <c r="BM159" s="398"/>
      <c r="BN159" s="403"/>
      <c r="BO159" s="547" t="str">
        <f t="shared" ref="BO159:CS159" si="811">IF(SUM(BO135:BO158)&gt;0,"Verify","")</f>
        <v/>
      </c>
      <c r="BP159" s="547" t="str">
        <f t="shared" si="811"/>
        <v/>
      </c>
      <c r="BQ159" s="547" t="str">
        <f t="shared" si="811"/>
        <v/>
      </c>
      <c r="BR159" s="547" t="str">
        <f t="shared" si="811"/>
        <v/>
      </c>
      <c r="BS159" s="547" t="str">
        <f t="shared" si="811"/>
        <v/>
      </c>
      <c r="BT159" s="547" t="str">
        <f t="shared" si="811"/>
        <v/>
      </c>
      <c r="BU159" s="547" t="str">
        <f t="shared" si="811"/>
        <v/>
      </c>
      <c r="BV159" s="547" t="str">
        <f t="shared" si="811"/>
        <v/>
      </c>
      <c r="BW159" s="547" t="str">
        <f t="shared" si="811"/>
        <v/>
      </c>
      <c r="BX159" s="547" t="str">
        <f t="shared" si="811"/>
        <v/>
      </c>
      <c r="BY159" s="547" t="str">
        <f t="shared" si="811"/>
        <v/>
      </c>
      <c r="BZ159" s="547" t="str">
        <f t="shared" si="811"/>
        <v/>
      </c>
      <c r="CA159" s="547" t="str">
        <f t="shared" si="811"/>
        <v/>
      </c>
      <c r="CB159" s="547" t="str">
        <f t="shared" si="811"/>
        <v/>
      </c>
      <c r="CC159" s="547" t="str">
        <f t="shared" si="811"/>
        <v/>
      </c>
      <c r="CD159" s="547" t="str">
        <f t="shared" si="811"/>
        <v/>
      </c>
      <c r="CE159" s="547" t="str">
        <f t="shared" si="811"/>
        <v/>
      </c>
      <c r="CF159" s="547" t="str">
        <f t="shared" si="811"/>
        <v/>
      </c>
      <c r="CG159" s="547" t="str">
        <f t="shared" si="811"/>
        <v/>
      </c>
      <c r="CH159" s="547" t="str">
        <f t="shared" si="811"/>
        <v/>
      </c>
      <c r="CI159" s="547" t="str">
        <f t="shared" si="811"/>
        <v/>
      </c>
      <c r="CJ159" s="547" t="str">
        <f t="shared" si="811"/>
        <v/>
      </c>
      <c r="CK159" s="547" t="str">
        <f t="shared" si="811"/>
        <v/>
      </c>
      <c r="CL159" s="547" t="str">
        <f t="shared" si="811"/>
        <v/>
      </c>
      <c r="CM159" s="547" t="str">
        <f t="shared" si="811"/>
        <v/>
      </c>
      <c r="CN159" s="547" t="str">
        <f t="shared" si="811"/>
        <v/>
      </c>
      <c r="CO159" s="547" t="str">
        <f t="shared" si="811"/>
        <v/>
      </c>
      <c r="CP159" s="547" t="str">
        <f t="shared" si="811"/>
        <v/>
      </c>
      <c r="CQ159" s="547" t="str">
        <f t="shared" si="811"/>
        <v/>
      </c>
      <c r="CR159" s="547" t="str">
        <f t="shared" si="811"/>
        <v/>
      </c>
      <c r="CS159" s="547" t="str">
        <f t="shared" si="811"/>
        <v/>
      </c>
      <c r="CT159" s="466"/>
      <c r="CU159" s="466"/>
      <c r="CV159" s="437">
        <f>SUM(CV135:CV158)</f>
        <v>0</v>
      </c>
      <c r="CW159" s="437">
        <f>SUM(CW142:CW157)</f>
        <v>0</v>
      </c>
      <c r="CX159" s="437">
        <f>SUM(CX135:CX158)</f>
        <v>0</v>
      </c>
      <c r="CY159" s="462">
        <f>SUM(CY142:CY157)</f>
        <v>0</v>
      </c>
      <c r="CZ159" s="465"/>
      <c r="DA159" s="465"/>
      <c r="DB159" s="465"/>
      <c r="DC159" s="465"/>
      <c r="DD159" s="465"/>
      <c r="DE159" s="465"/>
      <c r="DF159" s="465"/>
      <c r="DS159" s="698"/>
      <c r="DT159" s="706"/>
      <c r="DU159" s="713"/>
      <c r="DV159" s="713"/>
      <c r="DW159" s="713"/>
      <c r="DX159" s="713"/>
      <c r="DY159" s="713"/>
      <c r="DZ159" s="713"/>
      <c r="EA159" s="713"/>
      <c r="EB159" s="713"/>
      <c r="EC159" s="713"/>
      <c r="ED159" s="713"/>
      <c r="EE159" s="713"/>
      <c r="EF159" s="713"/>
      <c r="EG159" s="713"/>
      <c r="EH159" s="713"/>
      <c r="EI159" s="713"/>
      <c r="EJ159" s="713"/>
      <c r="EK159" s="713"/>
      <c r="EL159" s="713"/>
      <c r="EM159" s="713"/>
      <c r="EN159" s="713"/>
      <c r="EO159" s="713"/>
      <c r="EP159" s="713"/>
      <c r="EQ159" s="713"/>
      <c r="ER159" s="713"/>
      <c r="ES159" s="713"/>
      <c r="ET159" s="713"/>
      <c r="EU159" s="713"/>
      <c r="EV159" s="713"/>
      <c r="EW159" s="713"/>
      <c r="EX159" s="713"/>
      <c r="EY159" s="713"/>
      <c r="EZ159" s="724"/>
      <c r="FB159" s="698"/>
      <c r="FC159" s="706"/>
      <c r="FD159" s="713"/>
      <c r="FE159" s="713"/>
      <c r="FF159" s="713"/>
      <c r="FG159" s="713"/>
      <c r="FH159" s="713"/>
      <c r="FI159" s="713"/>
      <c r="FJ159" s="713"/>
      <c r="FK159" s="713"/>
      <c r="FL159" s="713"/>
      <c r="FM159" s="713"/>
      <c r="FN159" s="713"/>
      <c r="FO159" s="713"/>
      <c r="FP159" s="713"/>
      <c r="FQ159" s="713"/>
      <c r="FR159" s="713"/>
      <c r="FS159" s="713"/>
      <c r="FT159" s="713"/>
      <c r="FU159" s="713"/>
      <c r="FV159" s="713"/>
      <c r="FW159" s="713"/>
      <c r="FX159" s="713"/>
      <c r="FY159" s="713"/>
      <c r="FZ159" s="713"/>
      <c r="GA159" s="713"/>
      <c r="GB159" s="713"/>
      <c r="GC159" s="713"/>
      <c r="GD159" s="713"/>
      <c r="GE159" s="713"/>
      <c r="GF159" s="713"/>
      <c r="GG159" s="713"/>
      <c r="GH159" s="713"/>
      <c r="GI159" s="724"/>
    </row>
    <row r="160" spans="2:191" ht="15.75" x14ac:dyDescent="0.25">
      <c r="B160" s="398"/>
      <c r="C160" s="518">
        <f t="shared" si="809"/>
        <v>16</v>
      </c>
      <c r="D160" s="519"/>
      <c r="E160" s="519"/>
      <c r="F160" s="519"/>
      <c r="G160" s="519"/>
      <c r="H160" s="519"/>
      <c r="I160" s="519"/>
      <c r="J160" s="519"/>
      <c r="K160" s="519"/>
      <c r="L160" s="519"/>
      <c r="M160" s="519"/>
      <c r="N160" s="519"/>
      <c r="O160" s="519"/>
      <c r="P160" s="499"/>
      <c r="Q160" s="395"/>
      <c r="W160" s="404"/>
      <c r="X160" s="405"/>
      <c r="Y160" s="406"/>
      <c r="Z160" s="406"/>
      <c r="AA160" s="406"/>
      <c r="AB160" s="406"/>
      <c r="AC160" s="406"/>
      <c r="AD160" s="406"/>
      <c r="AE160" s="406"/>
      <c r="AF160" s="406"/>
      <c r="AG160" s="406"/>
      <c r="AH160" s="406"/>
      <c r="AI160" s="406"/>
      <c r="AJ160" s="406"/>
      <c r="AK160" s="406"/>
      <c r="AL160" s="406"/>
      <c r="AM160" s="406"/>
      <c r="AN160" s="406"/>
      <c r="AO160" s="406"/>
      <c r="AP160" s="406"/>
      <c r="AQ160" s="406"/>
      <c r="AR160" s="406"/>
      <c r="AS160" s="406"/>
      <c r="AT160" s="406"/>
      <c r="AU160" s="406"/>
      <c r="AV160" s="406"/>
      <c r="AW160" s="406"/>
      <c r="AX160" s="406"/>
      <c r="AY160" s="406"/>
      <c r="AZ160" s="406"/>
      <c r="BA160" s="406"/>
      <c r="BB160" s="406"/>
      <c r="BC160" s="406"/>
      <c r="BD160" s="406"/>
      <c r="BE160" s="406"/>
      <c r="BF160" s="455"/>
      <c r="BG160" s="343"/>
      <c r="BH160" s="343"/>
      <c r="BI160" s="456"/>
      <c r="BJ160" s="465"/>
      <c r="BK160" s="465"/>
      <c r="BL160" s="465"/>
      <c r="BM160" s="404"/>
      <c r="BN160" s="405"/>
      <c r="BO160" s="405"/>
      <c r="BP160" s="405"/>
      <c r="BQ160" s="405"/>
      <c r="BR160" s="405"/>
      <c r="BS160" s="405"/>
      <c r="BT160" s="405"/>
      <c r="BU160" s="405"/>
      <c r="BV160" s="405"/>
      <c r="BW160" s="405"/>
      <c r="BX160" s="405"/>
      <c r="BY160" s="405"/>
      <c r="BZ160" s="405"/>
      <c r="CA160" s="405"/>
      <c r="CB160" s="405"/>
      <c r="CC160" s="405"/>
      <c r="CD160" s="405"/>
      <c r="CE160" s="405"/>
      <c r="CF160" s="405"/>
      <c r="CG160" s="405"/>
      <c r="CH160" s="405"/>
      <c r="CI160" s="405"/>
      <c r="CJ160" s="405"/>
      <c r="CK160" s="405"/>
      <c r="CL160" s="405"/>
      <c r="CM160" s="405"/>
      <c r="CN160" s="405"/>
      <c r="CO160" s="405"/>
      <c r="CP160" s="405"/>
      <c r="CQ160" s="405"/>
      <c r="CR160" s="405"/>
      <c r="CS160" s="405"/>
      <c r="CT160" s="406"/>
      <c r="CU160" s="406"/>
      <c r="CV160" s="455"/>
      <c r="CW160" s="343"/>
      <c r="CX160" s="343"/>
      <c r="CY160" s="456"/>
      <c r="CZ160" s="465"/>
      <c r="DA160" s="465"/>
      <c r="DB160" s="465"/>
      <c r="DC160" s="465"/>
      <c r="DD160" s="465"/>
      <c r="DE160" s="465"/>
      <c r="DF160" s="465"/>
      <c r="DS160" s="707"/>
      <c r="DT160" s="708"/>
      <c r="DU160" s="708"/>
      <c r="DV160" s="708"/>
      <c r="DW160" s="708"/>
      <c r="DX160" s="708"/>
      <c r="DY160" s="708"/>
      <c r="DZ160" s="708"/>
      <c r="EA160" s="708"/>
      <c r="EB160" s="708"/>
      <c r="EC160" s="708"/>
      <c r="ED160" s="708"/>
      <c r="EE160" s="708"/>
      <c r="EF160" s="708"/>
      <c r="EG160" s="708"/>
      <c r="EH160" s="708"/>
      <c r="EI160" s="708"/>
      <c r="EJ160" s="708"/>
      <c r="EK160" s="708"/>
      <c r="EL160" s="708"/>
      <c r="EM160" s="708"/>
      <c r="EN160" s="708"/>
      <c r="EO160" s="708"/>
      <c r="EP160" s="708"/>
      <c r="EQ160" s="708"/>
      <c r="ER160" s="708"/>
      <c r="ES160" s="708"/>
      <c r="ET160" s="708"/>
      <c r="EU160" s="708"/>
      <c r="EV160" s="708"/>
      <c r="EW160" s="708"/>
      <c r="EX160" s="708"/>
      <c r="EY160" s="708"/>
      <c r="EZ160" s="724"/>
      <c r="FB160" s="707"/>
      <c r="FC160" s="708"/>
      <c r="FD160" s="708"/>
      <c r="FE160" s="708"/>
      <c r="FF160" s="708"/>
      <c r="FG160" s="708"/>
      <c r="FH160" s="708"/>
      <c r="FI160" s="708"/>
      <c r="FJ160" s="708"/>
      <c r="FK160" s="708"/>
      <c r="FL160" s="708"/>
      <c r="FM160" s="708"/>
      <c r="FN160" s="708"/>
      <c r="FO160" s="708"/>
      <c r="FP160" s="708"/>
      <c r="FQ160" s="708"/>
      <c r="FR160" s="708"/>
      <c r="FS160" s="708"/>
      <c r="FT160" s="708"/>
      <c r="FU160" s="708"/>
      <c r="FV160" s="708"/>
      <c r="FW160" s="708"/>
      <c r="FX160" s="708"/>
      <c r="FY160" s="708"/>
      <c r="FZ160" s="708"/>
      <c r="GA160" s="708"/>
      <c r="GB160" s="708"/>
      <c r="GC160" s="708"/>
      <c r="GD160" s="708"/>
      <c r="GE160" s="708"/>
      <c r="GF160" s="708"/>
      <c r="GG160" s="708"/>
      <c r="GH160" s="708"/>
      <c r="GI160" s="724"/>
    </row>
    <row r="161" spans="2:191" ht="15.75" x14ac:dyDescent="0.25">
      <c r="B161" s="398"/>
      <c r="C161" s="520"/>
      <c r="D161" s="481"/>
      <c r="E161" s="481"/>
      <c r="F161" s="481"/>
      <c r="G161" s="481"/>
      <c r="H161" s="481"/>
      <c r="I161" s="481"/>
      <c r="J161" s="481"/>
      <c r="K161" s="481"/>
      <c r="L161" s="481"/>
      <c r="M161" s="481"/>
      <c r="N161" s="481"/>
      <c r="O161" s="481"/>
      <c r="P161" s="481"/>
      <c r="Q161" s="395"/>
      <c r="W161" s="457"/>
      <c r="X161" s="410"/>
      <c r="Y161" s="410"/>
      <c r="Z161" s="410"/>
      <c r="AA161" s="410"/>
      <c r="AB161" s="410"/>
      <c r="AC161" s="410"/>
      <c r="AD161" s="410"/>
      <c r="AE161" s="410"/>
      <c r="AF161" s="410"/>
      <c r="AG161" s="410"/>
      <c r="AH161" s="410"/>
      <c r="AI161" s="410"/>
      <c r="AJ161" s="410"/>
      <c r="AK161" s="410"/>
      <c r="AL161" s="410"/>
      <c r="AM161" s="410"/>
      <c r="AN161" s="410"/>
      <c r="AO161" s="410"/>
      <c r="AP161" s="410"/>
      <c r="AQ161" s="410"/>
      <c r="AR161" s="410"/>
      <c r="AS161" s="410"/>
      <c r="AT161" s="410"/>
      <c r="AU161" s="410"/>
      <c r="AV161" s="410"/>
      <c r="AW161" s="410"/>
      <c r="AX161" s="410"/>
      <c r="AY161" s="410"/>
      <c r="AZ161" s="410"/>
      <c r="BA161" s="410"/>
      <c r="BB161" s="410"/>
      <c r="BC161" s="410"/>
      <c r="BD161" s="411"/>
      <c r="BE161" s="411"/>
      <c r="BF161" s="466"/>
      <c r="BG161" s="466"/>
      <c r="BH161" s="466"/>
      <c r="BI161" s="395"/>
      <c r="BJ161" s="465"/>
      <c r="BK161" s="465"/>
      <c r="BL161" s="465"/>
      <c r="BM161" s="407"/>
      <c r="BN161" s="408"/>
      <c r="BO161" s="408"/>
      <c r="BP161" s="408"/>
      <c r="BQ161" s="408"/>
      <c r="BR161" s="408"/>
      <c r="BS161" s="408"/>
      <c r="BT161" s="408"/>
      <c r="BU161" s="408"/>
      <c r="BV161" s="408"/>
      <c r="BW161" s="408"/>
      <c r="BX161" s="408"/>
      <c r="BY161" s="408"/>
      <c r="BZ161" s="408"/>
      <c r="CA161" s="408"/>
      <c r="CB161" s="408"/>
      <c r="CC161" s="409"/>
      <c r="CD161" s="410"/>
      <c r="CE161" s="410"/>
      <c r="CF161" s="410"/>
      <c r="CG161" s="410"/>
      <c r="CH161" s="410"/>
      <c r="CI161" s="410"/>
      <c r="CJ161" s="410"/>
      <c r="CK161" s="410"/>
      <c r="CL161" s="410"/>
      <c r="CM161" s="410"/>
      <c r="CN161" s="410"/>
      <c r="CO161" s="410"/>
      <c r="CP161" s="410"/>
      <c r="CQ161" s="410"/>
      <c r="CR161" s="410"/>
      <c r="CS161" s="410"/>
      <c r="CT161" s="411"/>
      <c r="CU161" s="411"/>
      <c r="CV161" s="466"/>
      <c r="CW161" s="466"/>
      <c r="CX161" s="466"/>
      <c r="CY161" s="395"/>
      <c r="CZ161" s="465"/>
      <c r="DA161" s="465"/>
      <c r="DB161" s="465"/>
      <c r="DC161" s="465"/>
      <c r="DD161" s="465"/>
      <c r="DE161" s="465"/>
      <c r="DF161" s="465"/>
      <c r="DS161" s="714"/>
      <c r="DT161" s="715"/>
      <c r="DU161" s="715"/>
      <c r="DV161" s="715"/>
      <c r="DW161" s="715"/>
      <c r="DX161" s="715"/>
      <c r="DY161" s="715"/>
      <c r="DZ161" s="715"/>
      <c r="EA161" s="715"/>
      <c r="EB161" s="715"/>
      <c r="EC161" s="715"/>
      <c r="ED161" s="715"/>
      <c r="EE161" s="715"/>
      <c r="EF161" s="715"/>
      <c r="EG161" s="715"/>
      <c r="EH161" s="715"/>
      <c r="EI161" s="716"/>
      <c r="EJ161" s="717"/>
      <c r="EK161" s="717"/>
      <c r="EL161" s="717"/>
      <c r="EM161" s="717"/>
      <c r="EN161" s="717"/>
      <c r="EO161" s="717"/>
      <c r="EP161" s="717"/>
      <c r="EQ161" s="717"/>
      <c r="ER161" s="717"/>
      <c r="ES161" s="717"/>
      <c r="ET161" s="717"/>
      <c r="EU161" s="717"/>
      <c r="EV161" s="717"/>
      <c r="EW161" s="717"/>
      <c r="EX161" s="717"/>
      <c r="EY161" s="717"/>
      <c r="EZ161" s="724"/>
      <c r="FB161" s="714"/>
      <c r="FC161" s="715"/>
      <c r="FD161" s="715"/>
      <c r="FE161" s="715"/>
      <c r="FF161" s="715"/>
      <c r="FG161" s="715"/>
      <c r="FH161" s="715"/>
      <c r="FI161" s="715"/>
      <c r="FJ161" s="715"/>
      <c r="FK161" s="715"/>
      <c r="FL161" s="715"/>
      <c r="FM161" s="715"/>
      <c r="FN161" s="715"/>
      <c r="FO161" s="715"/>
      <c r="FP161" s="715"/>
      <c r="FQ161" s="715"/>
      <c r="FR161" s="716"/>
      <c r="FS161" s="717"/>
      <c r="FT161" s="717"/>
      <c r="FU161" s="717"/>
      <c r="FV161" s="717"/>
      <c r="FW161" s="717"/>
      <c r="FX161" s="717"/>
      <c r="FY161" s="717"/>
      <c r="FZ161" s="717"/>
      <c r="GA161" s="717"/>
      <c r="GB161" s="717"/>
      <c r="GC161" s="717"/>
      <c r="GD161" s="717"/>
      <c r="GE161" s="717"/>
      <c r="GF161" s="717"/>
      <c r="GG161" s="717"/>
      <c r="GH161" s="717"/>
      <c r="GI161" s="724"/>
    </row>
    <row r="162" spans="2:191" ht="15.75" x14ac:dyDescent="0.25">
      <c r="B162" s="398"/>
      <c r="C162" s="521" t="s">
        <v>76</v>
      </c>
      <c r="D162" s="481"/>
      <c r="E162" s="481"/>
      <c r="F162" s="481"/>
      <c r="G162" s="481"/>
      <c r="H162" s="481"/>
      <c r="I162" s="481"/>
      <c r="J162" s="481"/>
      <c r="K162" s="481"/>
      <c r="L162" s="481"/>
      <c r="M162" s="481"/>
      <c r="N162" s="481"/>
      <c r="O162" s="481"/>
      <c r="P162" s="481"/>
      <c r="Q162" s="395"/>
      <c r="W162" s="398" t="s">
        <v>226</v>
      </c>
      <c r="X162" s="467"/>
      <c r="Y162" s="467"/>
      <c r="Z162" s="467"/>
      <c r="AA162" s="467"/>
      <c r="AB162" s="467"/>
      <c r="AC162" s="467"/>
      <c r="AD162" s="467"/>
      <c r="AE162" s="467"/>
      <c r="AF162" s="467"/>
      <c r="AG162" s="467"/>
      <c r="AH162" s="467"/>
      <c r="AI162" s="467"/>
      <c r="AJ162" s="467"/>
      <c r="AK162" s="467"/>
      <c r="AL162" s="467"/>
      <c r="AM162" s="467"/>
      <c r="AN162" s="467"/>
      <c r="AO162" s="467"/>
      <c r="AP162" s="467"/>
      <c r="AQ162" s="467"/>
      <c r="AR162" s="467"/>
      <c r="AS162" s="467"/>
      <c r="AT162" s="467"/>
      <c r="AU162" s="467"/>
      <c r="AV162" s="467"/>
      <c r="AW162" s="467"/>
      <c r="AX162" s="467"/>
      <c r="AY162" s="467"/>
      <c r="AZ162" s="467"/>
      <c r="BA162" s="467"/>
      <c r="BB162" s="467"/>
      <c r="BC162" s="467"/>
      <c r="BD162" s="481"/>
      <c r="BE162" s="481"/>
      <c r="BF162" s="466"/>
      <c r="BG162" s="466"/>
      <c r="BH162" s="466"/>
      <c r="BI162" s="395"/>
      <c r="BJ162" s="465"/>
      <c r="BK162" s="465"/>
      <c r="BL162" s="465"/>
      <c r="BM162" s="398" t="s">
        <v>226</v>
      </c>
      <c r="BN162" s="467"/>
      <c r="BO162" s="467"/>
      <c r="BP162" s="467"/>
      <c r="BQ162" s="467"/>
      <c r="BR162" s="467"/>
      <c r="BS162" s="467"/>
      <c r="BT162" s="467"/>
      <c r="BU162" s="467"/>
      <c r="BV162" s="467"/>
      <c r="BW162" s="467"/>
      <c r="BX162" s="467"/>
      <c r="BY162" s="467"/>
      <c r="BZ162" s="467"/>
      <c r="CA162" s="467"/>
      <c r="CB162" s="467"/>
      <c r="CC162" s="467"/>
      <c r="CD162" s="467"/>
      <c r="CE162" s="467"/>
      <c r="CF162" s="467"/>
      <c r="CG162" s="467"/>
      <c r="CH162" s="467"/>
      <c r="CI162" s="467"/>
      <c r="CJ162" s="467"/>
      <c r="CK162" s="467"/>
      <c r="CL162" s="467"/>
      <c r="CM162" s="467"/>
      <c r="CN162" s="467"/>
      <c r="CO162" s="467"/>
      <c r="CP162" s="467"/>
      <c r="CQ162" s="467"/>
      <c r="CR162" s="467"/>
      <c r="CS162" s="467"/>
      <c r="CT162" s="466"/>
      <c r="CU162" s="466"/>
      <c r="CV162" s="466"/>
      <c r="CW162" s="466"/>
      <c r="CX162" s="466"/>
      <c r="CY162" s="395"/>
      <c r="CZ162" s="465"/>
      <c r="DA162" s="465"/>
      <c r="DB162" s="465"/>
      <c r="DC162" s="465"/>
      <c r="DD162" s="465"/>
      <c r="DE162" s="465"/>
      <c r="DF162" s="465"/>
      <c r="DS162" s="698" t="s">
        <v>226</v>
      </c>
      <c r="DT162" s="695"/>
      <c r="DU162" s="695"/>
      <c r="DV162" s="695"/>
      <c r="DW162" s="695"/>
      <c r="DX162" s="695"/>
      <c r="DY162" s="695"/>
      <c r="DZ162" s="695"/>
      <c r="EA162" s="695"/>
      <c r="EB162" s="695"/>
      <c r="EC162" s="695"/>
      <c r="ED162" s="695"/>
      <c r="EE162" s="695"/>
      <c r="EF162" s="695"/>
      <c r="EG162" s="695"/>
      <c r="EH162" s="695"/>
      <c r="EI162" s="695"/>
      <c r="EJ162" s="695"/>
      <c r="EK162" s="695"/>
      <c r="EL162" s="695"/>
      <c r="EM162" s="695"/>
      <c r="EN162" s="695"/>
      <c r="EO162" s="695"/>
      <c r="EP162" s="695"/>
      <c r="EQ162" s="695"/>
      <c r="ER162" s="695"/>
      <c r="ES162" s="695"/>
      <c r="ET162" s="695"/>
      <c r="EU162" s="695"/>
      <c r="EV162" s="695"/>
      <c r="EW162" s="695"/>
      <c r="EX162" s="695"/>
      <c r="EY162" s="695"/>
      <c r="EZ162" s="724"/>
      <c r="FB162" s="698" t="s">
        <v>226</v>
      </c>
      <c r="FC162" s="695"/>
      <c r="FD162" s="695"/>
      <c r="FE162" s="695"/>
      <c r="FF162" s="695"/>
      <c r="FG162" s="695"/>
      <c r="FH162" s="695"/>
      <c r="FI162" s="695"/>
      <c r="FJ162" s="695"/>
      <c r="FK162" s="695"/>
      <c r="FL162" s="695"/>
      <c r="FM162" s="695"/>
      <c r="FN162" s="695"/>
      <c r="FO162" s="695"/>
      <c r="FP162" s="695"/>
      <c r="FQ162" s="695"/>
      <c r="FR162" s="695"/>
      <c r="FS162" s="695"/>
      <c r="FT162" s="695"/>
      <c r="FU162" s="695"/>
      <c r="FV162" s="695"/>
      <c r="FW162" s="695"/>
      <c r="FX162" s="695"/>
      <c r="FY162" s="695"/>
      <c r="FZ162" s="695"/>
      <c r="GA162" s="695"/>
      <c r="GB162" s="695"/>
      <c r="GC162" s="695"/>
      <c r="GD162" s="695"/>
      <c r="GE162" s="695"/>
      <c r="GF162" s="695"/>
      <c r="GG162" s="695"/>
      <c r="GH162" s="695"/>
      <c r="GI162" s="724"/>
    </row>
    <row r="163" spans="2:191" ht="16.5" thickBot="1" x14ac:dyDescent="0.3">
      <c r="B163" s="412"/>
      <c r="C163" s="414"/>
      <c r="D163" s="414"/>
      <c r="E163" s="414"/>
      <c r="F163" s="414"/>
      <c r="G163" s="414"/>
      <c r="H163" s="414"/>
      <c r="I163" s="414"/>
      <c r="J163" s="952"/>
      <c r="K163" s="953"/>
      <c r="L163" s="953"/>
      <c r="M163" s="953"/>
      <c r="N163" s="953"/>
      <c r="O163" s="953"/>
      <c r="P163" s="953"/>
      <c r="Q163" s="415"/>
      <c r="W163" s="398"/>
      <c r="X163" s="467"/>
      <c r="Y163" s="467"/>
      <c r="Z163" s="467"/>
      <c r="AA163" s="467"/>
      <c r="AB163" s="467"/>
      <c r="AC163" s="467"/>
      <c r="AD163" s="467"/>
      <c r="AE163" s="467"/>
      <c r="AF163" s="467"/>
      <c r="AG163" s="467"/>
      <c r="AH163" s="467"/>
      <c r="AI163" s="467"/>
      <c r="AJ163" s="467"/>
      <c r="AK163" s="467"/>
      <c r="AL163" s="467"/>
      <c r="AM163" s="467"/>
      <c r="AN163" s="467"/>
      <c r="AO163" s="467"/>
      <c r="AP163" s="467"/>
      <c r="AQ163" s="467"/>
      <c r="AR163" s="467"/>
      <c r="AS163" s="467"/>
      <c r="AT163" s="467"/>
      <c r="AU163" s="467"/>
      <c r="AV163" s="467"/>
      <c r="AW163" s="467"/>
      <c r="AX163" s="467"/>
      <c r="AY163" s="467"/>
      <c r="AZ163" s="467"/>
      <c r="BA163" s="467"/>
      <c r="BB163" s="467"/>
      <c r="BC163" s="467"/>
      <c r="BD163" s="481"/>
      <c r="BE163" s="481"/>
      <c r="BF163" s="445"/>
      <c r="BG163" s="466"/>
      <c r="BH163" s="466"/>
      <c r="BI163" s="395"/>
      <c r="BJ163" s="465"/>
      <c r="BK163" s="465"/>
      <c r="BL163" s="465"/>
      <c r="BM163" s="398"/>
      <c r="BN163" s="467"/>
      <c r="BO163" s="649" t="str">
        <f t="shared" ref="BO163:CR163" si="812">IFERROR(SUMIF(BO166:BO189,"&gt;0",BO166:BO189)/-SUMIF(BO166:BO189,"&lt;0",BO166:BO189),"")</f>
        <v/>
      </c>
      <c r="BP163" s="649" t="str">
        <f t="shared" si="812"/>
        <v/>
      </c>
      <c r="BQ163" s="649" t="str">
        <f t="shared" si="812"/>
        <v/>
      </c>
      <c r="BR163" s="649" t="str">
        <f t="shared" si="812"/>
        <v/>
      </c>
      <c r="BS163" s="649" t="str">
        <f t="shared" si="812"/>
        <v/>
      </c>
      <c r="BT163" s="649" t="str">
        <f t="shared" si="812"/>
        <v/>
      </c>
      <c r="BU163" s="649" t="str">
        <f t="shared" si="812"/>
        <v/>
      </c>
      <c r="BV163" s="649" t="str">
        <f t="shared" si="812"/>
        <v/>
      </c>
      <c r="BW163" s="649" t="str">
        <f t="shared" si="812"/>
        <v/>
      </c>
      <c r="BX163" s="649" t="str">
        <f t="shared" si="812"/>
        <v/>
      </c>
      <c r="BY163" s="649" t="str">
        <f t="shared" si="812"/>
        <v/>
      </c>
      <c r="BZ163" s="649" t="str">
        <f t="shared" si="812"/>
        <v/>
      </c>
      <c r="CA163" s="649" t="str">
        <f t="shared" si="812"/>
        <v/>
      </c>
      <c r="CB163" s="649" t="str">
        <f t="shared" si="812"/>
        <v/>
      </c>
      <c r="CC163" s="649" t="str">
        <f t="shared" si="812"/>
        <v/>
      </c>
      <c r="CD163" s="649" t="str">
        <f t="shared" si="812"/>
        <v/>
      </c>
      <c r="CE163" s="649" t="str">
        <f t="shared" si="812"/>
        <v/>
      </c>
      <c r="CF163" s="649" t="str">
        <f t="shared" si="812"/>
        <v/>
      </c>
      <c r="CG163" s="649" t="str">
        <f t="shared" si="812"/>
        <v/>
      </c>
      <c r="CH163" s="649" t="str">
        <f t="shared" si="812"/>
        <v/>
      </c>
      <c r="CI163" s="649" t="str">
        <f t="shared" si="812"/>
        <v/>
      </c>
      <c r="CJ163" s="649" t="str">
        <f t="shared" si="812"/>
        <v/>
      </c>
      <c r="CK163" s="649" t="str">
        <f t="shared" si="812"/>
        <v/>
      </c>
      <c r="CL163" s="649" t="str">
        <f t="shared" si="812"/>
        <v/>
      </c>
      <c r="CM163" s="649" t="str">
        <f t="shared" si="812"/>
        <v/>
      </c>
      <c r="CN163" s="649" t="str">
        <f t="shared" si="812"/>
        <v/>
      </c>
      <c r="CO163" s="649" t="str">
        <f t="shared" si="812"/>
        <v/>
      </c>
      <c r="CP163" s="649" t="str">
        <f t="shared" si="812"/>
        <v/>
      </c>
      <c r="CQ163" s="649" t="str">
        <f t="shared" si="812"/>
        <v/>
      </c>
      <c r="CR163" s="649" t="str">
        <f t="shared" si="812"/>
        <v/>
      </c>
      <c r="CS163" s="467"/>
      <c r="CT163" s="466"/>
      <c r="CU163" s="466"/>
      <c r="CV163" s="445"/>
      <c r="CW163" s="466"/>
      <c r="CX163" s="466"/>
      <c r="CY163" s="395"/>
      <c r="CZ163" s="465"/>
      <c r="DA163" s="465"/>
      <c r="DB163" s="465"/>
      <c r="DC163" s="465"/>
      <c r="DD163" s="465"/>
      <c r="DE163" s="465"/>
      <c r="DF163" s="465"/>
      <c r="DS163" s="698"/>
      <c r="DT163" s="695"/>
      <c r="DU163" s="699"/>
      <c r="DV163" s="699"/>
      <c r="DW163" s="699"/>
      <c r="DX163" s="699"/>
      <c r="DY163" s="699"/>
      <c r="DZ163" s="699"/>
      <c r="EA163" s="699"/>
      <c r="EB163" s="699"/>
      <c r="EC163" s="699"/>
      <c r="ED163" s="699"/>
      <c r="EE163" s="699"/>
      <c r="EF163" s="699"/>
      <c r="EG163" s="699"/>
      <c r="EH163" s="699"/>
      <c r="EI163" s="699"/>
      <c r="EJ163" s="699"/>
      <c r="EK163" s="699"/>
      <c r="EL163" s="699"/>
      <c r="EM163" s="699"/>
      <c r="EN163" s="699"/>
      <c r="EO163" s="699"/>
      <c r="EP163" s="699"/>
      <c r="EQ163" s="699"/>
      <c r="ER163" s="699"/>
      <c r="ES163" s="699"/>
      <c r="ET163" s="699"/>
      <c r="EU163" s="699"/>
      <c r="EV163" s="699"/>
      <c r="EW163" s="699"/>
      <c r="EX163" s="699"/>
      <c r="EY163" s="695"/>
      <c r="EZ163" s="724"/>
      <c r="FB163" s="698"/>
      <c r="FC163" s="695"/>
      <c r="FD163" s="699"/>
      <c r="FE163" s="699"/>
      <c r="FF163" s="699"/>
      <c r="FG163" s="699"/>
      <c r="FH163" s="699"/>
      <c r="FI163" s="699"/>
      <c r="FJ163" s="699"/>
      <c r="FK163" s="699"/>
      <c r="FL163" s="699"/>
      <c r="FM163" s="699"/>
      <c r="FN163" s="699"/>
      <c r="FO163" s="699"/>
      <c r="FP163" s="699"/>
      <c r="FQ163" s="699"/>
      <c r="FR163" s="699"/>
      <c r="FS163" s="699"/>
      <c r="FT163" s="699"/>
      <c r="FU163" s="699"/>
      <c r="FV163" s="699"/>
      <c r="FW163" s="699"/>
      <c r="FX163" s="699"/>
      <c r="FY163" s="699"/>
      <c r="FZ163" s="699"/>
      <c r="GA163" s="699"/>
      <c r="GB163" s="699"/>
      <c r="GC163" s="699"/>
      <c r="GD163" s="699"/>
      <c r="GE163" s="699"/>
      <c r="GF163" s="699"/>
      <c r="GG163" s="699"/>
      <c r="GH163" s="695"/>
      <c r="GI163" s="724"/>
    </row>
    <row r="164" spans="2:191" ht="15.75" x14ac:dyDescent="0.25">
      <c r="B164" s="398"/>
      <c r="C164" s="481"/>
      <c r="D164" s="481"/>
      <c r="E164" s="481"/>
      <c r="F164" s="481"/>
      <c r="G164" s="481"/>
      <c r="H164" s="481"/>
      <c r="I164" s="481"/>
      <c r="J164" s="506"/>
      <c r="K164" s="507"/>
      <c r="L164" s="507"/>
      <c r="M164" s="507"/>
      <c r="N164" s="507"/>
      <c r="O164" s="507"/>
      <c r="P164" s="507"/>
      <c r="Q164" s="395"/>
      <c r="W164" s="398"/>
      <c r="X164" s="399" t="s">
        <v>57</v>
      </c>
      <c r="Y164" s="400">
        <v>1</v>
      </c>
      <c r="Z164" s="400">
        <v>2</v>
      </c>
      <c r="AA164" s="400">
        <v>3</v>
      </c>
      <c r="AB164" s="400">
        <v>4</v>
      </c>
      <c r="AC164" s="400">
        <v>5</v>
      </c>
      <c r="AD164" s="400">
        <v>6</v>
      </c>
      <c r="AE164" s="400">
        <v>7</v>
      </c>
      <c r="AF164" s="400">
        <v>8</v>
      </c>
      <c r="AG164" s="400">
        <v>9</v>
      </c>
      <c r="AH164" s="400">
        <v>10</v>
      </c>
      <c r="AI164" s="400">
        <v>11</v>
      </c>
      <c r="AJ164" s="400">
        <v>12</v>
      </c>
      <c r="AK164" s="400">
        <v>13</v>
      </c>
      <c r="AL164" s="400">
        <v>14</v>
      </c>
      <c r="AM164" s="400">
        <v>15</v>
      </c>
      <c r="AN164" s="400">
        <v>16</v>
      </c>
      <c r="AO164" s="400">
        <v>17</v>
      </c>
      <c r="AP164" s="400">
        <v>18</v>
      </c>
      <c r="AQ164" s="400">
        <v>19</v>
      </c>
      <c r="AR164" s="400">
        <v>20</v>
      </c>
      <c r="AS164" s="400">
        <v>21</v>
      </c>
      <c r="AT164" s="400">
        <v>22</v>
      </c>
      <c r="AU164" s="400">
        <v>23</v>
      </c>
      <c r="AV164" s="400">
        <v>24</v>
      </c>
      <c r="AW164" s="400">
        <v>25</v>
      </c>
      <c r="AX164" s="400">
        <v>26</v>
      </c>
      <c r="AY164" s="400">
        <v>27</v>
      </c>
      <c r="AZ164" s="400">
        <v>28</v>
      </c>
      <c r="BA164" s="400">
        <v>29</v>
      </c>
      <c r="BB164" s="400">
        <v>30</v>
      </c>
      <c r="BC164" s="467"/>
      <c r="BD164" s="863" t="s">
        <v>215</v>
      </c>
      <c r="BE164" s="864"/>
      <c r="BF164" s="434" t="s">
        <v>250</v>
      </c>
      <c r="BG164" s="434" t="s">
        <v>251</v>
      </c>
      <c r="BH164" s="434" t="s">
        <v>250</v>
      </c>
      <c r="BI164" s="447" t="s">
        <v>251</v>
      </c>
      <c r="BJ164" s="465"/>
      <c r="BK164" s="465"/>
      <c r="BL164" s="465"/>
      <c r="BM164" s="398"/>
      <c r="BN164" s="399" t="s">
        <v>57</v>
      </c>
      <c r="BO164" s="400">
        <v>1</v>
      </c>
      <c r="BP164" s="400">
        <v>2</v>
      </c>
      <c r="BQ164" s="400">
        <v>3</v>
      </c>
      <c r="BR164" s="400">
        <v>4</v>
      </c>
      <c r="BS164" s="400">
        <v>5</v>
      </c>
      <c r="BT164" s="400">
        <v>6</v>
      </c>
      <c r="BU164" s="400">
        <v>7</v>
      </c>
      <c r="BV164" s="400">
        <v>8</v>
      </c>
      <c r="BW164" s="400">
        <v>9</v>
      </c>
      <c r="BX164" s="400">
        <v>10</v>
      </c>
      <c r="BY164" s="400">
        <v>11</v>
      </c>
      <c r="BZ164" s="400">
        <v>12</v>
      </c>
      <c r="CA164" s="400">
        <v>13</v>
      </c>
      <c r="CB164" s="400">
        <v>14</v>
      </c>
      <c r="CC164" s="400">
        <v>15</v>
      </c>
      <c r="CD164" s="400">
        <v>16</v>
      </c>
      <c r="CE164" s="400">
        <v>17</v>
      </c>
      <c r="CF164" s="400">
        <v>18</v>
      </c>
      <c r="CG164" s="400">
        <v>19</v>
      </c>
      <c r="CH164" s="400">
        <v>20</v>
      </c>
      <c r="CI164" s="400">
        <v>21</v>
      </c>
      <c r="CJ164" s="400">
        <v>22</v>
      </c>
      <c r="CK164" s="400">
        <v>23</v>
      </c>
      <c r="CL164" s="400">
        <v>24</v>
      </c>
      <c r="CM164" s="400">
        <v>25</v>
      </c>
      <c r="CN164" s="400">
        <v>26</v>
      </c>
      <c r="CO164" s="400">
        <v>27</v>
      </c>
      <c r="CP164" s="400">
        <v>28</v>
      </c>
      <c r="CQ164" s="400">
        <v>29</v>
      </c>
      <c r="CR164" s="400">
        <v>30</v>
      </c>
      <c r="CS164" s="467"/>
      <c r="CT164" s="863" t="s">
        <v>215</v>
      </c>
      <c r="CU164" s="864"/>
      <c r="CV164" s="434" t="s">
        <v>250</v>
      </c>
      <c r="CW164" s="434" t="s">
        <v>251</v>
      </c>
      <c r="CX164" s="434" t="s">
        <v>253</v>
      </c>
      <c r="CY164" s="447" t="s">
        <v>254</v>
      </c>
      <c r="CZ164" s="465"/>
      <c r="DA164" s="465"/>
      <c r="DB164" s="465"/>
      <c r="DC164" s="465"/>
      <c r="DD164" s="465"/>
      <c r="DE164" s="465"/>
      <c r="DF164" s="465"/>
      <c r="DS164" s="698"/>
      <c r="DT164" s="700" t="s">
        <v>57</v>
      </c>
      <c r="DU164" s="701">
        <v>1</v>
      </c>
      <c r="DV164" s="701">
        <v>2</v>
      </c>
      <c r="DW164" s="701">
        <v>3</v>
      </c>
      <c r="DX164" s="701">
        <v>4</v>
      </c>
      <c r="DY164" s="701">
        <v>5</v>
      </c>
      <c r="DZ164" s="701">
        <v>6</v>
      </c>
      <c r="EA164" s="701">
        <v>7</v>
      </c>
      <c r="EB164" s="701">
        <v>8</v>
      </c>
      <c r="EC164" s="701">
        <v>9</v>
      </c>
      <c r="ED164" s="701">
        <v>10</v>
      </c>
      <c r="EE164" s="701">
        <v>11</v>
      </c>
      <c r="EF164" s="701">
        <v>12</v>
      </c>
      <c r="EG164" s="701">
        <v>13</v>
      </c>
      <c r="EH164" s="701">
        <v>14</v>
      </c>
      <c r="EI164" s="701">
        <v>15</v>
      </c>
      <c r="EJ164" s="701">
        <v>16</v>
      </c>
      <c r="EK164" s="701">
        <v>17</v>
      </c>
      <c r="EL164" s="701">
        <v>18</v>
      </c>
      <c r="EM164" s="701">
        <v>19</v>
      </c>
      <c r="EN164" s="701">
        <v>20</v>
      </c>
      <c r="EO164" s="701">
        <v>21</v>
      </c>
      <c r="EP164" s="701">
        <v>22</v>
      </c>
      <c r="EQ164" s="701">
        <v>23</v>
      </c>
      <c r="ER164" s="701">
        <v>24</v>
      </c>
      <c r="ES164" s="701">
        <v>25</v>
      </c>
      <c r="ET164" s="701">
        <v>26</v>
      </c>
      <c r="EU164" s="701">
        <v>27</v>
      </c>
      <c r="EV164" s="701">
        <v>28</v>
      </c>
      <c r="EW164" s="701">
        <v>29</v>
      </c>
      <c r="EX164" s="701">
        <v>30</v>
      </c>
      <c r="EY164" s="695"/>
      <c r="EZ164" s="724"/>
      <c r="FB164" s="698"/>
      <c r="FC164" s="700" t="s">
        <v>57</v>
      </c>
      <c r="FD164" s="701">
        <v>1</v>
      </c>
      <c r="FE164" s="701">
        <v>2</v>
      </c>
      <c r="FF164" s="701">
        <v>3</v>
      </c>
      <c r="FG164" s="701">
        <v>4</v>
      </c>
      <c r="FH164" s="701">
        <v>5</v>
      </c>
      <c r="FI164" s="701">
        <v>6</v>
      </c>
      <c r="FJ164" s="701">
        <v>7</v>
      </c>
      <c r="FK164" s="701">
        <v>8</v>
      </c>
      <c r="FL164" s="701">
        <v>9</v>
      </c>
      <c r="FM164" s="701">
        <v>10</v>
      </c>
      <c r="FN164" s="701">
        <v>11</v>
      </c>
      <c r="FO164" s="701">
        <v>12</v>
      </c>
      <c r="FP164" s="701">
        <v>13</v>
      </c>
      <c r="FQ164" s="701">
        <v>14</v>
      </c>
      <c r="FR164" s="701">
        <v>15</v>
      </c>
      <c r="FS164" s="701">
        <v>16</v>
      </c>
      <c r="FT164" s="701">
        <v>17</v>
      </c>
      <c r="FU164" s="701">
        <v>18</v>
      </c>
      <c r="FV164" s="701">
        <v>19</v>
      </c>
      <c r="FW164" s="701">
        <v>20</v>
      </c>
      <c r="FX164" s="701">
        <v>21</v>
      </c>
      <c r="FY164" s="701">
        <v>22</v>
      </c>
      <c r="FZ164" s="701">
        <v>23</v>
      </c>
      <c r="GA164" s="701">
        <v>24</v>
      </c>
      <c r="GB164" s="701">
        <v>25</v>
      </c>
      <c r="GC164" s="701">
        <v>26</v>
      </c>
      <c r="GD164" s="701">
        <v>27</v>
      </c>
      <c r="GE164" s="701">
        <v>28</v>
      </c>
      <c r="GF164" s="701">
        <v>29</v>
      </c>
      <c r="GG164" s="701">
        <v>30</v>
      </c>
      <c r="GH164" s="695"/>
      <c r="GI164" s="724"/>
    </row>
    <row r="165" spans="2:191" ht="15.75" x14ac:dyDescent="0.25">
      <c r="B165" s="398"/>
      <c r="C165" s="481"/>
      <c r="D165" s="481"/>
      <c r="E165" s="481"/>
      <c r="F165" s="481"/>
      <c r="G165" s="481"/>
      <c r="H165" s="481"/>
      <c r="I165" s="481"/>
      <c r="J165" s="506"/>
      <c r="K165" s="507"/>
      <c r="L165" s="507"/>
      <c r="M165" s="507"/>
      <c r="N165" s="507"/>
      <c r="O165" s="507"/>
      <c r="P165" s="507"/>
      <c r="Q165" s="395"/>
      <c r="W165" s="398"/>
      <c r="X165" s="399"/>
      <c r="Y165" s="400" t="str">
        <f t="shared" ref="Y165:AE165" si="813">VLOOKUP(WEEKDAY(CONCATENATE("6","/",Y164,"/",$AE$6)),$DN$11:$DO$17,2,FALSE)</f>
        <v>Thur</v>
      </c>
      <c r="Z165" s="400" t="str">
        <f t="shared" si="813"/>
        <v>Fri</v>
      </c>
      <c r="AA165" s="400" t="str">
        <f t="shared" si="813"/>
        <v>Sat</v>
      </c>
      <c r="AB165" s="400" t="str">
        <f t="shared" si="813"/>
        <v>Sun</v>
      </c>
      <c r="AC165" s="400" t="str">
        <f t="shared" si="813"/>
        <v>Mon</v>
      </c>
      <c r="AD165" s="400" t="str">
        <f t="shared" si="813"/>
        <v>Tues</v>
      </c>
      <c r="AE165" s="400" t="str">
        <f t="shared" si="813"/>
        <v>Wed</v>
      </c>
      <c r="AF165" s="400" t="str">
        <f>Y165</f>
        <v>Thur</v>
      </c>
      <c r="AG165" s="400" t="str">
        <f t="shared" ref="AG165:BB165" si="814">Z165</f>
        <v>Fri</v>
      </c>
      <c r="AH165" s="400" t="str">
        <f t="shared" si="814"/>
        <v>Sat</v>
      </c>
      <c r="AI165" s="400" t="str">
        <f t="shared" si="814"/>
        <v>Sun</v>
      </c>
      <c r="AJ165" s="400" t="str">
        <f t="shared" si="814"/>
        <v>Mon</v>
      </c>
      <c r="AK165" s="400" t="str">
        <f t="shared" si="814"/>
        <v>Tues</v>
      </c>
      <c r="AL165" s="400" t="str">
        <f t="shared" si="814"/>
        <v>Wed</v>
      </c>
      <c r="AM165" s="400" t="str">
        <f t="shared" si="814"/>
        <v>Thur</v>
      </c>
      <c r="AN165" s="400" t="str">
        <f t="shared" si="814"/>
        <v>Fri</v>
      </c>
      <c r="AO165" s="400" t="str">
        <f t="shared" si="814"/>
        <v>Sat</v>
      </c>
      <c r="AP165" s="400" t="str">
        <f t="shared" si="814"/>
        <v>Sun</v>
      </c>
      <c r="AQ165" s="400" t="str">
        <f t="shared" si="814"/>
        <v>Mon</v>
      </c>
      <c r="AR165" s="400" t="str">
        <f t="shared" si="814"/>
        <v>Tues</v>
      </c>
      <c r="AS165" s="400" t="str">
        <f t="shared" si="814"/>
        <v>Wed</v>
      </c>
      <c r="AT165" s="400" t="str">
        <f t="shared" si="814"/>
        <v>Thur</v>
      </c>
      <c r="AU165" s="400" t="str">
        <f t="shared" si="814"/>
        <v>Fri</v>
      </c>
      <c r="AV165" s="400" t="str">
        <f t="shared" si="814"/>
        <v>Sat</v>
      </c>
      <c r="AW165" s="400" t="str">
        <f t="shared" si="814"/>
        <v>Sun</v>
      </c>
      <c r="AX165" s="400" t="str">
        <f t="shared" si="814"/>
        <v>Mon</v>
      </c>
      <c r="AY165" s="400" t="str">
        <f t="shared" si="814"/>
        <v>Tues</v>
      </c>
      <c r="AZ165" s="400" t="str">
        <f t="shared" si="814"/>
        <v>Wed</v>
      </c>
      <c r="BA165" s="400" t="str">
        <f t="shared" si="814"/>
        <v>Thur</v>
      </c>
      <c r="BB165" s="400" t="str">
        <f t="shared" si="814"/>
        <v>Fri</v>
      </c>
      <c r="BC165" s="467"/>
      <c r="BD165" s="863" t="s">
        <v>221</v>
      </c>
      <c r="BE165" s="864"/>
      <c r="BF165" s="434" t="s">
        <v>244</v>
      </c>
      <c r="BG165" s="434" t="s">
        <v>244</v>
      </c>
      <c r="BH165" s="434" t="s">
        <v>221</v>
      </c>
      <c r="BI165" s="447" t="s">
        <v>221</v>
      </c>
      <c r="BJ165" s="465"/>
      <c r="BK165" s="465"/>
      <c r="BL165" s="465"/>
      <c r="BM165" s="398"/>
      <c r="BN165" s="399"/>
      <c r="BO165" s="400" t="str">
        <f t="shared" ref="BO165:BU165" si="815">Y165</f>
        <v>Thur</v>
      </c>
      <c r="BP165" s="400" t="str">
        <f t="shared" si="815"/>
        <v>Fri</v>
      </c>
      <c r="BQ165" s="400" t="str">
        <f t="shared" si="815"/>
        <v>Sat</v>
      </c>
      <c r="BR165" s="400" t="str">
        <f t="shared" si="815"/>
        <v>Sun</v>
      </c>
      <c r="BS165" s="400" t="str">
        <f t="shared" si="815"/>
        <v>Mon</v>
      </c>
      <c r="BT165" s="400" t="str">
        <f t="shared" si="815"/>
        <v>Tues</v>
      </c>
      <c r="BU165" s="400" t="str">
        <f t="shared" si="815"/>
        <v>Wed</v>
      </c>
      <c r="BV165" s="400" t="str">
        <f>BO165</f>
        <v>Thur</v>
      </c>
      <c r="BW165" s="400" t="str">
        <f t="shared" ref="BW165" si="816">BP165</f>
        <v>Fri</v>
      </c>
      <c r="BX165" s="400" t="str">
        <f t="shared" ref="BX165" si="817">BQ165</f>
        <v>Sat</v>
      </c>
      <c r="BY165" s="400" t="str">
        <f t="shared" ref="BY165" si="818">BR165</f>
        <v>Sun</v>
      </c>
      <c r="BZ165" s="400" t="str">
        <f t="shared" ref="BZ165" si="819">BS165</f>
        <v>Mon</v>
      </c>
      <c r="CA165" s="400" t="str">
        <f t="shared" ref="CA165" si="820">BT165</f>
        <v>Tues</v>
      </c>
      <c r="CB165" s="400" t="str">
        <f t="shared" ref="CB165" si="821">BU165</f>
        <v>Wed</v>
      </c>
      <c r="CC165" s="400" t="str">
        <f t="shared" ref="CC165" si="822">BV165</f>
        <v>Thur</v>
      </c>
      <c r="CD165" s="400" t="str">
        <f t="shared" ref="CD165" si="823">BW165</f>
        <v>Fri</v>
      </c>
      <c r="CE165" s="400" t="str">
        <f t="shared" ref="CE165" si="824">BX165</f>
        <v>Sat</v>
      </c>
      <c r="CF165" s="400" t="str">
        <f t="shared" ref="CF165" si="825">BY165</f>
        <v>Sun</v>
      </c>
      <c r="CG165" s="400" t="str">
        <f t="shared" ref="CG165" si="826">BZ165</f>
        <v>Mon</v>
      </c>
      <c r="CH165" s="400" t="str">
        <f t="shared" ref="CH165" si="827">CA165</f>
        <v>Tues</v>
      </c>
      <c r="CI165" s="400" t="str">
        <f t="shared" ref="CI165" si="828">CB165</f>
        <v>Wed</v>
      </c>
      <c r="CJ165" s="400" t="str">
        <f t="shared" ref="CJ165" si="829">CC165</f>
        <v>Thur</v>
      </c>
      <c r="CK165" s="400" t="str">
        <f t="shared" ref="CK165" si="830">CD165</f>
        <v>Fri</v>
      </c>
      <c r="CL165" s="400" t="str">
        <f t="shared" ref="CL165" si="831">CE165</f>
        <v>Sat</v>
      </c>
      <c r="CM165" s="400" t="str">
        <f t="shared" ref="CM165" si="832">CF165</f>
        <v>Sun</v>
      </c>
      <c r="CN165" s="400" t="str">
        <f t="shared" ref="CN165" si="833">CG165</f>
        <v>Mon</v>
      </c>
      <c r="CO165" s="400" t="str">
        <f t="shared" ref="CO165" si="834">CH165</f>
        <v>Tues</v>
      </c>
      <c r="CP165" s="400" t="str">
        <f t="shared" ref="CP165" si="835">CI165</f>
        <v>Wed</v>
      </c>
      <c r="CQ165" s="400" t="str">
        <f t="shared" ref="CQ165" si="836">CJ165</f>
        <v>Thur</v>
      </c>
      <c r="CR165" s="400" t="str">
        <f t="shared" ref="CR165" si="837">CK165</f>
        <v>Fri</v>
      </c>
      <c r="CS165" s="467"/>
      <c r="CT165" s="863" t="s">
        <v>221</v>
      </c>
      <c r="CU165" s="864"/>
      <c r="CV165" s="434" t="s">
        <v>244</v>
      </c>
      <c r="CW165" s="434" t="s">
        <v>244</v>
      </c>
      <c r="CX165" s="434" t="s">
        <v>221</v>
      </c>
      <c r="CY165" s="447" t="s">
        <v>221</v>
      </c>
      <c r="CZ165" s="465"/>
      <c r="DA165" s="465"/>
      <c r="DB165" s="465"/>
      <c r="DC165" s="465"/>
      <c r="DD165" s="465"/>
      <c r="DE165" s="465"/>
      <c r="DF165" s="465"/>
      <c r="DS165" s="698"/>
      <c r="DT165" s="700"/>
      <c r="DU165" s="701" t="str">
        <f t="shared" ref="DU165:EA165" si="838">Y165</f>
        <v>Thur</v>
      </c>
      <c r="DV165" s="701" t="str">
        <f t="shared" si="838"/>
        <v>Fri</v>
      </c>
      <c r="DW165" s="701" t="str">
        <f t="shared" si="838"/>
        <v>Sat</v>
      </c>
      <c r="DX165" s="701" t="str">
        <f t="shared" si="838"/>
        <v>Sun</v>
      </c>
      <c r="DY165" s="701" t="str">
        <f t="shared" si="838"/>
        <v>Mon</v>
      </c>
      <c r="DZ165" s="701" t="str">
        <f t="shared" si="838"/>
        <v>Tues</v>
      </c>
      <c r="EA165" s="701" t="str">
        <f t="shared" si="838"/>
        <v>Wed</v>
      </c>
      <c r="EB165" s="701" t="str">
        <f>DU165</f>
        <v>Thur</v>
      </c>
      <c r="EC165" s="701" t="str">
        <f t="shared" ref="EC165" si="839">DV165</f>
        <v>Fri</v>
      </c>
      <c r="ED165" s="701" t="str">
        <f t="shared" ref="ED165" si="840">DW165</f>
        <v>Sat</v>
      </c>
      <c r="EE165" s="701" t="str">
        <f t="shared" ref="EE165" si="841">DX165</f>
        <v>Sun</v>
      </c>
      <c r="EF165" s="701" t="str">
        <f t="shared" ref="EF165" si="842">DY165</f>
        <v>Mon</v>
      </c>
      <c r="EG165" s="701" t="str">
        <f t="shared" ref="EG165" si="843">DZ165</f>
        <v>Tues</v>
      </c>
      <c r="EH165" s="701" t="str">
        <f t="shared" ref="EH165" si="844">EA165</f>
        <v>Wed</v>
      </c>
      <c r="EI165" s="701" t="str">
        <f t="shared" ref="EI165" si="845">EB165</f>
        <v>Thur</v>
      </c>
      <c r="EJ165" s="701" t="str">
        <f t="shared" ref="EJ165" si="846">EC165</f>
        <v>Fri</v>
      </c>
      <c r="EK165" s="701" t="str">
        <f t="shared" ref="EK165" si="847">ED165</f>
        <v>Sat</v>
      </c>
      <c r="EL165" s="701" t="str">
        <f t="shared" ref="EL165" si="848">EE165</f>
        <v>Sun</v>
      </c>
      <c r="EM165" s="701" t="str">
        <f t="shared" ref="EM165" si="849">EF165</f>
        <v>Mon</v>
      </c>
      <c r="EN165" s="701" t="str">
        <f t="shared" ref="EN165" si="850">EG165</f>
        <v>Tues</v>
      </c>
      <c r="EO165" s="701" t="str">
        <f t="shared" ref="EO165" si="851">EH165</f>
        <v>Wed</v>
      </c>
      <c r="EP165" s="701" t="str">
        <f t="shared" ref="EP165" si="852">EI165</f>
        <v>Thur</v>
      </c>
      <c r="EQ165" s="701" t="str">
        <f t="shared" ref="EQ165" si="853">EJ165</f>
        <v>Fri</v>
      </c>
      <c r="ER165" s="701" t="str">
        <f t="shared" ref="ER165" si="854">EK165</f>
        <v>Sat</v>
      </c>
      <c r="ES165" s="701" t="str">
        <f t="shared" ref="ES165" si="855">EL165</f>
        <v>Sun</v>
      </c>
      <c r="ET165" s="701" t="str">
        <f t="shared" ref="ET165" si="856">EM165</f>
        <v>Mon</v>
      </c>
      <c r="EU165" s="701" t="str">
        <f t="shared" ref="EU165" si="857">EN165</f>
        <v>Tues</v>
      </c>
      <c r="EV165" s="701" t="str">
        <f t="shared" ref="EV165" si="858">EO165</f>
        <v>Wed</v>
      </c>
      <c r="EW165" s="701" t="str">
        <f t="shared" ref="EW165" si="859">EP165</f>
        <v>Thur</v>
      </c>
      <c r="EX165" s="701" t="str">
        <f t="shared" ref="EX165" si="860">EQ165</f>
        <v>Fri</v>
      </c>
      <c r="EY165" s="695"/>
      <c r="EZ165" s="724"/>
      <c r="FB165" s="698"/>
      <c r="FC165" s="700"/>
      <c r="FD165" s="701" t="str">
        <f t="shared" ref="FD165:FJ165" si="861">BO165</f>
        <v>Thur</v>
      </c>
      <c r="FE165" s="701" t="str">
        <f t="shared" si="861"/>
        <v>Fri</v>
      </c>
      <c r="FF165" s="701" t="str">
        <f t="shared" si="861"/>
        <v>Sat</v>
      </c>
      <c r="FG165" s="701" t="str">
        <f t="shared" si="861"/>
        <v>Sun</v>
      </c>
      <c r="FH165" s="701" t="str">
        <f t="shared" si="861"/>
        <v>Mon</v>
      </c>
      <c r="FI165" s="701" t="str">
        <f t="shared" si="861"/>
        <v>Tues</v>
      </c>
      <c r="FJ165" s="701" t="str">
        <f t="shared" si="861"/>
        <v>Wed</v>
      </c>
      <c r="FK165" s="701" t="str">
        <f>FD165</f>
        <v>Thur</v>
      </c>
      <c r="FL165" s="701" t="str">
        <f t="shared" ref="FL165" si="862">FE165</f>
        <v>Fri</v>
      </c>
      <c r="FM165" s="701" t="str">
        <f t="shared" ref="FM165" si="863">FF165</f>
        <v>Sat</v>
      </c>
      <c r="FN165" s="701" t="str">
        <f t="shared" ref="FN165" si="864">FG165</f>
        <v>Sun</v>
      </c>
      <c r="FO165" s="701" t="str">
        <f t="shared" ref="FO165" si="865">FH165</f>
        <v>Mon</v>
      </c>
      <c r="FP165" s="701" t="str">
        <f t="shared" ref="FP165" si="866">FI165</f>
        <v>Tues</v>
      </c>
      <c r="FQ165" s="701" t="str">
        <f t="shared" ref="FQ165" si="867">FJ165</f>
        <v>Wed</v>
      </c>
      <c r="FR165" s="701" t="str">
        <f t="shared" ref="FR165" si="868">FK165</f>
        <v>Thur</v>
      </c>
      <c r="FS165" s="701" t="str">
        <f t="shared" ref="FS165" si="869">FL165</f>
        <v>Fri</v>
      </c>
      <c r="FT165" s="701" t="str">
        <f t="shared" ref="FT165" si="870">FM165</f>
        <v>Sat</v>
      </c>
      <c r="FU165" s="701" t="str">
        <f t="shared" ref="FU165" si="871">FN165</f>
        <v>Sun</v>
      </c>
      <c r="FV165" s="701" t="str">
        <f t="shared" ref="FV165" si="872">FO165</f>
        <v>Mon</v>
      </c>
      <c r="FW165" s="701" t="str">
        <f t="shared" ref="FW165" si="873">FP165</f>
        <v>Tues</v>
      </c>
      <c r="FX165" s="701" t="str">
        <f t="shared" ref="FX165" si="874">FQ165</f>
        <v>Wed</v>
      </c>
      <c r="FY165" s="701" t="str">
        <f t="shared" ref="FY165" si="875">FR165</f>
        <v>Thur</v>
      </c>
      <c r="FZ165" s="701" t="str">
        <f t="shared" ref="FZ165" si="876">FS165</f>
        <v>Fri</v>
      </c>
      <c r="GA165" s="701" t="str">
        <f t="shared" ref="GA165" si="877">FT165</f>
        <v>Sat</v>
      </c>
      <c r="GB165" s="701" t="str">
        <f t="shared" ref="GB165" si="878">FU165</f>
        <v>Sun</v>
      </c>
      <c r="GC165" s="701" t="str">
        <f t="shared" ref="GC165" si="879">FV165</f>
        <v>Mon</v>
      </c>
      <c r="GD165" s="701" t="str">
        <f t="shared" ref="GD165" si="880">FW165</f>
        <v>Tues</v>
      </c>
      <c r="GE165" s="701" t="str">
        <f t="shared" ref="GE165" si="881">FX165</f>
        <v>Wed</v>
      </c>
      <c r="GF165" s="701" t="str">
        <f t="shared" ref="GF165" si="882">FY165</f>
        <v>Thur</v>
      </c>
      <c r="GG165" s="701" t="str">
        <f t="shared" ref="GG165" si="883">FZ165</f>
        <v>Fri</v>
      </c>
      <c r="GH165" s="695"/>
      <c r="GI165" s="724"/>
    </row>
    <row r="166" spans="2:191" ht="15.75" x14ac:dyDescent="0.25">
      <c r="B166" s="398"/>
      <c r="C166" s="481"/>
      <c r="D166" s="481"/>
      <c r="E166" s="481"/>
      <c r="F166" s="481"/>
      <c r="G166" s="481"/>
      <c r="H166" s="481"/>
      <c r="I166" s="481"/>
      <c r="J166" s="506"/>
      <c r="K166" s="507"/>
      <c r="L166" s="507"/>
      <c r="M166" s="507"/>
      <c r="N166" s="507"/>
      <c r="O166" s="507"/>
      <c r="P166" s="507"/>
      <c r="Q166" s="395"/>
      <c r="W166" s="398"/>
      <c r="X166" s="401">
        <v>1</v>
      </c>
      <c r="Y166" s="475"/>
      <c r="Z166" s="475"/>
      <c r="AA166" s="475"/>
      <c r="AB166" s="475"/>
      <c r="AC166" s="475"/>
      <c r="AD166" s="475"/>
      <c r="AE166" s="475"/>
      <c r="AF166" s="475"/>
      <c r="AG166" s="475"/>
      <c r="AH166" s="475"/>
      <c r="AI166" s="475"/>
      <c r="AJ166" s="475"/>
      <c r="AK166" s="475"/>
      <c r="AL166" s="475"/>
      <c r="AM166" s="475"/>
      <c r="AN166" s="475"/>
      <c r="AO166" s="475"/>
      <c r="AP166" s="475"/>
      <c r="AQ166" s="475"/>
      <c r="AR166" s="475"/>
      <c r="AS166" s="475"/>
      <c r="AT166" s="475"/>
      <c r="AU166" s="475"/>
      <c r="AV166" s="475"/>
      <c r="AW166" s="475"/>
      <c r="AX166" s="475"/>
      <c r="AY166" s="475"/>
      <c r="AZ166" s="475"/>
      <c r="BA166" s="475"/>
      <c r="BB166" s="475"/>
      <c r="BC166" s="467"/>
      <c r="BD166" s="857">
        <f>SUM(Y166:BB166)/COUNT(Y$164:BB$164)</f>
        <v>0</v>
      </c>
      <c r="BE166" s="858">
        <f t="shared" ref="BE166:BE189" si="884">SUM(Z166:BB166)/COUNT(Z$40:BB$40)</f>
        <v>0</v>
      </c>
      <c r="BF166" s="435">
        <f t="shared" ref="BF166:BF172" si="885">SUM($Y166:$BC166)</f>
        <v>0</v>
      </c>
      <c r="BG166" s="435">
        <v>0</v>
      </c>
      <c r="BH166" s="438">
        <f>IFERROR(SUM(Y166:BC166)/COUNT(Y166:BC166),0)</f>
        <v>0</v>
      </c>
      <c r="BI166" s="448">
        <v>0</v>
      </c>
      <c r="BJ166" s="465"/>
      <c r="BK166" s="465"/>
      <c r="BL166" s="465"/>
      <c r="BM166" s="398"/>
      <c r="BN166" s="401">
        <v>1</v>
      </c>
      <c r="BO166" s="475"/>
      <c r="BP166" s="475"/>
      <c r="BQ166" s="475"/>
      <c r="BR166" s="475"/>
      <c r="BS166" s="475"/>
      <c r="BT166" s="475"/>
      <c r="BU166" s="475"/>
      <c r="BV166" s="475"/>
      <c r="BW166" s="475"/>
      <c r="BX166" s="475"/>
      <c r="BY166" s="475"/>
      <c r="BZ166" s="475"/>
      <c r="CA166" s="475"/>
      <c r="CB166" s="475"/>
      <c r="CC166" s="475"/>
      <c r="CD166" s="475"/>
      <c r="CE166" s="475"/>
      <c r="CF166" s="475"/>
      <c r="CG166" s="475"/>
      <c r="CH166" s="475"/>
      <c r="CI166" s="475"/>
      <c r="CJ166" s="475"/>
      <c r="CK166" s="475"/>
      <c r="CL166" s="475"/>
      <c r="CM166" s="475"/>
      <c r="CN166" s="475"/>
      <c r="CO166" s="475"/>
      <c r="CP166" s="475"/>
      <c r="CQ166" s="475"/>
      <c r="CR166" s="475"/>
      <c r="CS166" s="467"/>
      <c r="CT166" s="857">
        <f>SUM(BO166:CR166)/COUNT(BO$164:CR$164)</f>
        <v>0</v>
      </c>
      <c r="CU166" s="858">
        <f t="shared" ref="CU166" si="886">SUM(BP166:CR166)/COUNT(BP$40:CR$40)</f>
        <v>0</v>
      </c>
      <c r="CV166" s="435">
        <f t="shared" ref="CV166:CV172" si="887">SUM($Y166:$BC166)</f>
        <v>0</v>
      </c>
      <c r="CW166" s="435">
        <v>0</v>
      </c>
      <c r="CX166" s="438">
        <f>SUMIF(BO166:CS166,"&lt;0",BO166:CS166)</f>
        <v>0</v>
      </c>
      <c r="CY166" s="448">
        <f>SUMIF(BO166:CS166,"&gt;0",BO166:CS166)</f>
        <v>0</v>
      </c>
      <c r="CZ166" s="465"/>
      <c r="DA166" s="465"/>
      <c r="DB166" s="465"/>
      <c r="DC166" s="465"/>
      <c r="DD166" s="465"/>
      <c r="DE166" s="465"/>
      <c r="DF166" s="465"/>
      <c r="DS166" s="698"/>
      <c r="DT166" s="702">
        <v>1</v>
      </c>
      <c r="DU166" s="703">
        <f>Y166+BO166</f>
        <v>0</v>
      </c>
      <c r="DV166" s="703">
        <f t="shared" ref="DV166:DV189" si="888">Z166+BP166</f>
        <v>0</v>
      </c>
      <c r="DW166" s="703">
        <f t="shared" ref="DW166:DW189" si="889">AA166+BQ166</f>
        <v>0</v>
      </c>
      <c r="DX166" s="703">
        <f t="shared" ref="DX166:DX189" si="890">AB166+BR166</f>
        <v>0</v>
      </c>
      <c r="DY166" s="703">
        <f t="shared" ref="DY166:DY189" si="891">AC166+BS166</f>
        <v>0</v>
      </c>
      <c r="DZ166" s="703">
        <f t="shared" ref="DZ166:DZ189" si="892">AD166+BT166</f>
        <v>0</v>
      </c>
      <c r="EA166" s="703">
        <f t="shared" ref="EA166:EA189" si="893">AE166+BU166</f>
        <v>0</v>
      </c>
      <c r="EB166" s="703">
        <f t="shared" ref="EB166:EB189" si="894">AF166+BV166</f>
        <v>0</v>
      </c>
      <c r="EC166" s="703">
        <f t="shared" ref="EC166:EC189" si="895">AG166+BW166</f>
        <v>0</v>
      </c>
      <c r="ED166" s="703">
        <f t="shared" ref="ED166:ED189" si="896">AH166+BX166</f>
        <v>0</v>
      </c>
      <c r="EE166" s="703">
        <f t="shared" ref="EE166:EE189" si="897">AI166+BY166</f>
        <v>0</v>
      </c>
      <c r="EF166" s="703">
        <f t="shared" ref="EF166:EF189" si="898">AJ166+BZ166</f>
        <v>0</v>
      </c>
      <c r="EG166" s="703">
        <f t="shared" ref="EG166:EG189" si="899">AK166+CA166</f>
        <v>0</v>
      </c>
      <c r="EH166" s="703">
        <f t="shared" ref="EH166:EH189" si="900">AL166+CB166</f>
        <v>0</v>
      </c>
      <c r="EI166" s="703">
        <f t="shared" ref="EI166:EI189" si="901">AM166+CC166</f>
        <v>0</v>
      </c>
      <c r="EJ166" s="703">
        <f t="shared" ref="EJ166:EJ189" si="902">AN166+CD166</f>
        <v>0</v>
      </c>
      <c r="EK166" s="703">
        <f t="shared" ref="EK166:EK189" si="903">AO166+CE166</f>
        <v>0</v>
      </c>
      <c r="EL166" s="703">
        <f t="shared" ref="EL166:EL189" si="904">AP166+CF166</f>
        <v>0</v>
      </c>
      <c r="EM166" s="703">
        <f t="shared" ref="EM166:EM189" si="905">AQ166+CG166</f>
        <v>0</v>
      </c>
      <c r="EN166" s="703">
        <f t="shared" ref="EN166:EN189" si="906">AR166+CH166</f>
        <v>0</v>
      </c>
      <c r="EO166" s="703">
        <f t="shared" ref="EO166:EO189" si="907">AS166+CI166</f>
        <v>0</v>
      </c>
      <c r="EP166" s="703">
        <f t="shared" ref="EP166:EP189" si="908">AT166+CJ166</f>
        <v>0</v>
      </c>
      <c r="EQ166" s="703">
        <f t="shared" ref="EQ166:EQ189" si="909">AU166+CK166</f>
        <v>0</v>
      </c>
      <c r="ER166" s="703">
        <f t="shared" ref="ER166:ER189" si="910">AV166+CL166</f>
        <v>0</v>
      </c>
      <c r="ES166" s="703">
        <f t="shared" ref="ES166:ES189" si="911">AW166+CM166</f>
        <v>0</v>
      </c>
      <c r="ET166" s="703">
        <f t="shared" ref="ET166:ET189" si="912">AX166+CN166</f>
        <v>0</v>
      </c>
      <c r="EU166" s="703">
        <f t="shared" ref="EU166:EU189" si="913">AY166+CO166</f>
        <v>0</v>
      </c>
      <c r="EV166" s="703">
        <f t="shared" ref="EV166:EV189" si="914">AZ166+CP166</f>
        <v>0</v>
      </c>
      <c r="EW166" s="703">
        <f t="shared" ref="EW166:EW189" si="915">BA166+CQ166</f>
        <v>0</v>
      </c>
      <c r="EX166" s="703">
        <f t="shared" ref="EX166:EX189" si="916">BB166+CR166</f>
        <v>0</v>
      </c>
      <c r="EY166" s="695"/>
      <c r="EZ166" s="724"/>
      <c r="FB166" s="698"/>
      <c r="FC166" s="702">
        <v>1</v>
      </c>
      <c r="FD166" s="703" t="e">
        <f>GH158+IF(BO166&lt;0,BO166,BO166/(StorEff/100))</f>
        <v>#DIV/0!</v>
      </c>
      <c r="FE166" s="703" t="e">
        <f t="shared" ref="FE166:GG166" si="917">FD189+IF(BP166&lt;0,BP166,BP166/(StorEff/100))</f>
        <v>#DIV/0!</v>
      </c>
      <c r="FF166" s="703" t="e">
        <f t="shared" si="917"/>
        <v>#DIV/0!</v>
      </c>
      <c r="FG166" s="703" t="e">
        <f t="shared" si="917"/>
        <v>#DIV/0!</v>
      </c>
      <c r="FH166" s="703" t="e">
        <f t="shared" si="917"/>
        <v>#DIV/0!</v>
      </c>
      <c r="FI166" s="703" t="e">
        <f t="shared" si="917"/>
        <v>#DIV/0!</v>
      </c>
      <c r="FJ166" s="703" t="e">
        <f t="shared" si="917"/>
        <v>#DIV/0!</v>
      </c>
      <c r="FK166" s="703" t="e">
        <f t="shared" si="917"/>
        <v>#DIV/0!</v>
      </c>
      <c r="FL166" s="703" t="e">
        <f t="shared" si="917"/>
        <v>#DIV/0!</v>
      </c>
      <c r="FM166" s="703" t="e">
        <f t="shared" si="917"/>
        <v>#DIV/0!</v>
      </c>
      <c r="FN166" s="703" t="e">
        <f t="shared" si="917"/>
        <v>#DIV/0!</v>
      </c>
      <c r="FO166" s="703" t="e">
        <f t="shared" si="917"/>
        <v>#DIV/0!</v>
      </c>
      <c r="FP166" s="703" t="e">
        <f t="shared" si="917"/>
        <v>#DIV/0!</v>
      </c>
      <c r="FQ166" s="703" t="e">
        <f t="shared" si="917"/>
        <v>#DIV/0!</v>
      </c>
      <c r="FR166" s="703" t="e">
        <f t="shared" si="917"/>
        <v>#DIV/0!</v>
      </c>
      <c r="FS166" s="703" t="e">
        <f t="shared" si="917"/>
        <v>#DIV/0!</v>
      </c>
      <c r="FT166" s="703" t="e">
        <f t="shared" si="917"/>
        <v>#DIV/0!</v>
      </c>
      <c r="FU166" s="703" t="e">
        <f t="shared" si="917"/>
        <v>#DIV/0!</v>
      </c>
      <c r="FV166" s="703" t="e">
        <f t="shared" si="917"/>
        <v>#DIV/0!</v>
      </c>
      <c r="FW166" s="703" t="e">
        <f t="shared" si="917"/>
        <v>#DIV/0!</v>
      </c>
      <c r="FX166" s="703" t="e">
        <f t="shared" si="917"/>
        <v>#DIV/0!</v>
      </c>
      <c r="FY166" s="703" t="e">
        <f t="shared" si="917"/>
        <v>#DIV/0!</v>
      </c>
      <c r="FZ166" s="703" t="e">
        <f t="shared" si="917"/>
        <v>#DIV/0!</v>
      </c>
      <c r="GA166" s="703" t="e">
        <f t="shared" si="917"/>
        <v>#DIV/0!</v>
      </c>
      <c r="GB166" s="703" t="e">
        <f t="shared" si="917"/>
        <v>#DIV/0!</v>
      </c>
      <c r="GC166" s="703" t="e">
        <f t="shared" si="917"/>
        <v>#DIV/0!</v>
      </c>
      <c r="GD166" s="703" t="e">
        <f t="shared" si="917"/>
        <v>#DIV/0!</v>
      </c>
      <c r="GE166" s="703" t="e">
        <f t="shared" si="917"/>
        <v>#DIV/0!</v>
      </c>
      <c r="GF166" s="703" t="e">
        <f t="shared" si="917"/>
        <v>#DIV/0!</v>
      </c>
      <c r="GG166" s="703" t="e">
        <f t="shared" si="917"/>
        <v>#DIV/0!</v>
      </c>
      <c r="GH166" s="695"/>
      <c r="GI166" s="724"/>
    </row>
    <row r="167" spans="2:191" ht="15.75" x14ac:dyDescent="0.25">
      <c r="B167" s="398"/>
      <c r="C167" s="481"/>
      <c r="D167" s="481"/>
      <c r="E167" s="481"/>
      <c r="F167" s="481"/>
      <c r="G167" s="481"/>
      <c r="H167" s="481"/>
      <c r="I167" s="481"/>
      <c r="J167" s="506"/>
      <c r="K167" s="507"/>
      <c r="L167" s="507"/>
      <c r="M167" s="507"/>
      <c r="N167" s="507"/>
      <c r="O167" s="507"/>
      <c r="P167" s="507"/>
      <c r="Q167" s="395"/>
      <c r="W167" s="398"/>
      <c r="X167" s="401">
        <v>2</v>
      </c>
      <c r="Y167" s="475"/>
      <c r="Z167" s="475"/>
      <c r="AA167" s="475"/>
      <c r="AB167" s="475"/>
      <c r="AC167" s="475"/>
      <c r="AD167" s="475"/>
      <c r="AE167" s="475"/>
      <c r="AF167" s="475"/>
      <c r="AG167" s="475"/>
      <c r="AH167" s="475"/>
      <c r="AI167" s="475"/>
      <c r="AJ167" s="475"/>
      <c r="AK167" s="475"/>
      <c r="AL167" s="475"/>
      <c r="AM167" s="475"/>
      <c r="AN167" s="475"/>
      <c r="AO167" s="475"/>
      <c r="AP167" s="475"/>
      <c r="AQ167" s="475"/>
      <c r="AR167" s="475"/>
      <c r="AS167" s="475"/>
      <c r="AT167" s="475"/>
      <c r="AU167" s="475"/>
      <c r="AV167" s="475"/>
      <c r="AW167" s="475"/>
      <c r="AX167" s="475"/>
      <c r="AY167" s="475"/>
      <c r="AZ167" s="475"/>
      <c r="BA167" s="475"/>
      <c r="BB167" s="475"/>
      <c r="BC167" s="467"/>
      <c r="BD167" s="857">
        <f t="shared" ref="BD167:BD189" si="918">SUM(Y167:BB167)/COUNT(Y$164:BB$164)</f>
        <v>0</v>
      </c>
      <c r="BE167" s="858">
        <f t="shared" si="884"/>
        <v>0</v>
      </c>
      <c r="BF167" s="436">
        <f t="shared" si="885"/>
        <v>0</v>
      </c>
      <c r="BG167" s="436">
        <v>0</v>
      </c>
      <c r="BH167" s="439">
        <f t="shared" ref="BH167:BH172" si="919">IFERROR(SUM(Y167:BC167)/COUNT(Y167:BC167),0)</f>
        <v>0</v>
      </c>
      <c r="BI167" s="449">
        <v>0</v>
      </c>
      <c r="BJ167" s="465"/>
      <c r="BK167" s="465"/>
      <c r="BL167" s="465"/>
      <c r="BM167" s="398"/>
      <c r="BN167" s="401">
        <v>2</v>
      </c>
      <c r="BO167" s="475"/>
      <c r="BP167" s="475"/>
      <c r="BQ167" s="475"/>
      <c r="BR167" s="475"/>
      <c r="BS167" s="475"/>
      <c r="BT167" s="475"/>
      <c r="BU167" s="475"/>
      <c r="BV167" s="475"/>
      <c r="BW167" s="475"/>
      <c r="BX167" s="475"/>
      <c r="BY167" s="475"/>
      <c r="BZ167" s="475"/>
      <c r="CA167" s="475"/>
      <c r="CB167" s="475"/>
      <c r="CC167" s="475"/>
      <c r="CD167" s="475"/>
      <c r="CE167" s="475"/>
      <c r="CF167" s="475"/>
      <c r="CG167" s="475"/>
      <c r="CH167" s="475"/>
      <c r="CI167" s="475"/>
      <c r="CJ167" s="475"/>
      <c r="CK167" s="475"/>
      <c r="CL167" s="475"/>
      <c r="CM167" s="475"/>
      <c r="CN167" s="475"/>
      <c r="CO167" s="475"/>
      <c r="CP167" s="475"/>
      <c r="CQ167" s="475"/>
      <c r="CR167" s="475"/>
      <c r="CS167" s="467"/>
      <c r="CT167" s="857">
        <f t="shared" ref="CT167:CT189" si="920">SUM(BO167:CR167)/COUNT(BO$164:CR$164)</f>
        <v>0</v>
      </c>
      <c r="CU167" s="858">
        <f t="shared" ref="CU167:CU189" si="921">SUM(BP167:CR167)/COUNT(BP$40:CR$40)</f>
        <v>0</v>
      </c>
      <c r="CV167" s="436">
        <f t="shared" si="887"/>
        <v>0</v>
      </c>
      <c r="CW167" s="436">
        <v>0</v>
      </c>
      <c r="CX167" s="439">
        <f t="shared" ref="CX167:CX189" si="922">SUMIF(BO167:CS167,"&lt;0",BO167:CS167)</f>
        <v>0</v>
      </c>
      <c r="CY167" s="449">
        <f t="shared" ref="CY167:CY189" si="923">SUMIF(BO167:CS167,"&gt;0",BO167:CS167)</f>
        <v>0</v>
      </c>
      <c r="CZ167" s="465"/>
      <c r="DA167" s="465"/>
      <c r="DB167" s="465"/>
      <c r="DC167" s="465"/>
      <c r="DD167" s="465"/>
      <c r="DE167" s="465"/>
      <c r="DF167" s="465"/>
      <c r="DS167" s="698"/>
      <c r="DT167" s="702">
        <v>2</v>
      </c>
      <c r="DU167" s="703">
        <f t="shared" ref="DU167:DU189" si="924">Y167+BO167</f>
        <v>0</v>
      </c>
      <c r="DV167" s="703">
        <f t="shared" si="888"/>
        <v>0</v>
      </c>
      <c r="DW167" s="703">
        <f t="shared" si="889"/>
        <v>0</v>
      </c>
      <c r="DX167" s="703">
        <f t="shared" si="890"/>
        <v>0</v>
      </c>
      <c r="DY167" s="703">
        <f t="shared" si="891"/>
        <v>0</v>
      </c>
      <c r="DZ167" s="703">
        <f t="shared" si="892"/>
        <v>0</v>
      </c>
      <c r="EA167" s="703">
        <f t="shared" si="893"/>
        <v>0</v>
      </c>
      <c r="EB167" s="703">
        <f t="shared" si="894"/>
        <v>0</v>
      </c>
      <c r="EC167" s="703">
        <f t="shared" si="895"/>
        <v>0</v>
      </c>
      <c r="ED167" s="703">
        <f t="shared" si="896"/>
        <v>0</v>
      </c>
      <c r="EE167" s="703">
        <f t="shared" si="897"/>
        <v>0</v>
      </c>
      <c r="EF167" s="703">
        <f t="shared" si="898"/>
        <v>0</v>
      </c>
      <c r="EG167" s="703">
        <f t="shared" si="899"/>
        <v>0</v>
      </c>
      <c r="EH167" s="703">
        <f t="shared" si="900"/>
        <v>0</v>
      </c>
      <c r="EI167" s="703">
        <f t="shared" si="901"/>
        <v>0</v>
      </c>
      <c r="EJ167" s="703">
        <f t="shared" si="902"/>
        <v>0</v>
      </c>
      <c r="EK167" s="703">
        <f t="shared" si="903"/>
        <v>0</v>
      </c>
      <c r="EL167" s="703">
        <f t="shared" si="904"/>
        <v>0</v>
      </c>
      <c r="EM167" s="703">
        <f t="shared" si="905"/>
        <v>0</v>
      </c>
      <c r="EN167" s="703">
        <f t="shared" si="906"/>
        <v>0</v>
      </c>
      <c r="EO167" s="703">
        <f t="shared" si="907"/>
        <v>0</v>
      </c>
      <c r="EP167" s="703">
        <f t="shared" si="908"/>
        <v>0</v>
      </c>
      <c r="EQ167" s="703">
        <f t="shared" si="909"/>
        <v>0</v>
      </c>
      <c r="ER167" s="703">
        <f t="shared" si="910"/>
        <v>0</v>
      </c>
      <c r="ES167" s="703">
        <f t="shared" si="911"/>
        <v>0</v>
      </c>
      <c r="ET167" s="703">
        <f t="shared" si="912"/>
        <v>0</v>
      </c>
      <c r="EU167" s="703">
        <f t="shared" si="913"/>
        <v>0</v>
      </c>
      <c r="EV167" s="703">
        <f t="shared" si="914"/>
        <v>0</v>
      </c>
      <c r="EW167" s="703">
        <f t="shared" si="915"/>
        <v>0</v>
      </c>
      <c r="EX167" s="703">
        <f t="shared" si="916"/>
        <v>0</v>
      </c>
      <c r="EY167" s="695"/>
      <c r="EZ167" s="724"/>
      <c r="FB167" s="698"/>
      <c r="FC167" s="702">
        <v>2</v>
      </c>
      <c r="FD167" s="703" t="e">
        <f t="shared" ref="FD167:FD189" si="925">FD166+IF(BO167&lt;0,BO167,BO167/(StorEff/100))</f>
        <v>#DIV/0!</v>
      </c>
      <c r="FE167" s="703" t="e">
        <f t="shared" ref="FE167:FE189" si="926">FE166+IF(BP167&lt;0,BP167,BP167/(StorEff/100))</f>
        <v>#DIV/0!</v>
      </c>
      <c r="FF167" s="703" t="e">
        <f t="shared" ref="FF167:FF189" si="927">FF166+IF(BQ167&lt;0,BQ167,BQ167/(StorEff/100))</f>
        <v>#DIV/0!</v>
      </c>
      <c r="FG167" s="703" t="e">
        <f t="shared" ref="FG167:FG189" si="928">FG166+IF(BR167&lt;0,BR167,BR167/(StorEff/100))</f>
        <v>#DIV/0!</v>
      </c>
      <c r="FH167" s="703" t="e">
        <f t="shared" ref="FH167:FH189" si="929">FH166+IF(BS167&lt;0,BS167,BS167/(StorEff/100))</f>
        <v>#DIV/0!</v>
      </c>
      <c r="FI167" s="703" t="e">
        <f t="shared" ref="FI167:FI189" si="930">FI166+IF(BT167&lt;0,BT167,BT167/(StorEff/100))</f>
        <v>#DIV/0!</v>
      </c>
      <c r="FJ167" s="703" t="e">
        <f t="shared" ref="FJ167:FJ189" si="931">FJ166+IF(BU167&lt;0,BU167,BU167/(StorEff/100))</f>
        <v>#DIV/0!</v>
      </c>
      <c r="FK167" s="703" t="e">
        <f t="shared" ref="FK167:FK189" si="932">FK166+IF(BV167&lt;0,BV167,BV167/(StorEff/100))</f>
        <v>#DIV/0!</v>
      </c>
      <c r="FL167" s="703" t="e">
        <f t="shared" ref="FL167:FL189" si="933">FL166+IF(BW167&lt;0,BW167,BW167/(StorEff/100))</f>
        <v>#DIV/0!</v>
      </c>
      <c r="FM167" s="703" t="e">
        <f t="shared" ref="FM167:FM189" si="934">FM166+IF(BX167&lt;0,BX167,BX167/(StorEff/100))</f>
        <v>#DIV/0!</v>
      </c>
      <c r="FN167" s="703" t="e">
        <f t="shared" ref="FN167:FN189" si="935">FN166+IF(BY167&lt;0,BY167,BY167/(StorEff/100))</f>
        <v>#DIV/0!</v>
      </c>
      <c r="FO167" s="703" t="e">
        <f t="shared" ref="FO167:FO189" si="936">FO166+IF(BZ167&lt;0,BZ167,BZ167/(StorEff/100))</f>
        <v>#DIV/0!</v>
      </c>
      <c r="FP167" s="703" t="e">
        <f t="shared" ref="FP167:FP189" si="937">FP166+IF(CA167&lt;0,CA167,CA167/(StorEff/100))</f>
        <v>#DIV/0!</v>
      </c>
      <c r="FQ167" s="703" t="e">
        <f t="shared" ref="FQ167:FQ189" si="938">FQ166+IF(CB167&lt;0,CB167,CB167/(StorEff/100))</f>
        <v>#DIV/0!</v>
      </c>
      <c r="FR167" s="703" t="e">
        <f t="shared" ref="FR167:FR189" si="939">FR166+IF(CC167&lt;0,CC167,CC167/(StorEff/100))</f>
        <v>#DIV/0!</v>
      </c>
      <c r="FS167" s="703" t="e">
        <f t="shared" ref="FS167:FS189" si="940">FS166+IF(CD167&lt;0,CD167,CD167/(StorEff/100))</f>
        <v>#DIV/0!</v>
      </c>
      <c r="FT167" s="703" t="e">
        <f t="shared" ref="FT167:FT189" si="941">FT166+IF(CE167&lt;0,CE167,CE167/(StorEff/100))</f>
        <v>#DIV/0!</v>
      </c>
      <c r="FU167" s="703" t="e">
        <f t="shared" ref="FU167:FU189" si="942">FU166+IF(CF167&lt;0,CF167,CF167/(StorEff/100))</f>
        <v>#DIV/0!</v>
      </c>
      <c r="FV167" s="703" t="e">
        <f t="shared" ref="FV167:FV189" si="943">FV166+IF(CG167&lt;0,CG167,CG167/(StorEff/100))</f>
        <v>#DIV/0!</v>
      </c>
      <c r="FW167" s="703" t="e">
        <f t="shared" ref="FW167:FW189" si="944">FW166+IF(CH167&lt;0,CH167,CH167/(StorEff/100))</f>
        <v>#DIV/0!</v>
      </c>
      <c r="FX167" s="703" t="e">
        <f t="shared" ref="FX167:FX189" si="945">FX166+IF(CI167&lt;0,CI167,CI167/(StorEff/100))</f>
        <v>#DIV/0!</v>
      </c>
      <c r="FY167" s="703" t="e">
        <f t="shared" ref="FY167:FY189" si="946">FY166+IF(CJ167&lt;0,CJ167,CJ167/(StorEff/100))</f>
        <v>#DIV/0!</v>
      </c>
      <c r="FZ167" s="703" t="e">
        <f t="shared" ref="FZ167:FZ189" si="947">FZ166+IF(CK167&lt;0,CK167,CK167/(StorEff/100))</f>
        <v>#DIV/0!</v>
      </c>
      <c r="GA167" s="703" t="e">
        <f t="shared" ref="GA167:GA189" si="948">GA166+IF(CL167&lt;0,CL167,CL167/(StorEff/100))</f>
        <v>#DIV/0!</v>
      </c>
      <c r="GB167" s="703" t="e">
        <f t="shared" ref="GB167:GB189" si="949">GB166+IF(CM167&lt;0,CM167,CM167/(StorEff/100))</f>
        <v>#DIV/0!</v>
      </c>
      <c r="GC167" s="703" t="e">
        <f t="shared" ref="GC167:GC189" si="950">GC166+IF(CN167&lt;0,CN167,CN167/(StorEff/100))</f>
        <v>#DIV/0!</v>
      </c>
      <c r="GD167" s="703" t="e">
        <f t="shared" ref="GD167:GD189" si="951">GD166+IF(CO167&lt;0,CO167,CO167/(StorEff/100))</f>
        <v>#DIV/0!</v>
      </c>
      <c r="GE167" s="703" t="e">
        <f t="shared" ref="GE167:GE189" si="952">GE166+IF(CP167&lt;0,CP167,CP167/(StorEff/100))</f>
        <v>#DIV/0!</v>
      </c>
      <c r="GF167" s="703" t="e">
        <f t="shared" ref="GF167:GF189" si="953">GF166+IF(CQ167&lt;0,CQ167,CQ167/(StorEff/100))</f>
        <v>#DIV/0!</v>
      </c>
      <c r="GG167" s="703" t="e">
        <f t="shared" ref="GG167:GG189" si="954">GG166+IF(CR167&lt;0,CR167,CR167/(StorEff/100))</f>
        <v>#DIV/0!</v>
      </c>
      <c r="GH167" s="695"/>
      <c r="GI167" s="724"/>
    </row>
    <row r="168" spans="2:191" ht="15.75" x14ac:dyDescent="0.25">
      <c r="B168" s="398"/>
      <c r="C168" s="481"/>
      <c r="D168" s="481"/>
      <c r="E168" s="481"/>
      <c r="F168" s="481"/>
      <c r="G168" s="481"/>
      <c r="H168" s="481"/>
      <c r="I168" s="481"/>
      <c r="J168" s="506"/>
      <c r="K168" s="507"/>
      <c r="L168" s="507"/>
      <c r="M168" s="507"/>
      <c r="N168" s="507"/>
      <c r="O168" s="507"/>
      <c r="P168" s="507"/>
      <c r="Q168" s="395"/>
      <c r="W168" s="398"/>
      <c r="X168" s="401">
        <v>3</v>
      </c>
      <c r="Y168" s="475"/>
      <c r="Z168" s="475"/>
      <c r="AA168" s="475"/>
      <c r="AB168" s="475"/>
      <c r="AC168" s="475"/>
      <c r="AD168" s="475"/>
      <c r="AE168" s="475"/>
      <c r="AF168" s="475"/>
      <c r="AG168" s="475"/>
      <c r="AH168" s="475"/>
      <c r="AI168" s="475"/>
      <c r="AJ168" s="475"/>
      <c r="AK168" s="475"/>
      <c r="AL168" s="475"/>
      <c r="AM168" s="475"/>
      <c r="AN168" s="475"/>
      <c r="AO168" s="475"/>
      <c r="AP168" s="475"/>
      <c r="AQ168" s="475"/>
      <c r="AR168" s="475"/>
      <c r="AS168" s="475"/>
      <c r="AT168" s="475"/>
      <c r="AU168" s="475"/>
      <c r="AV168" s="475"/>
      <c r="AW168" s="475"/>
      <c r="AX168" s="475"/>
      <c r="AY168" s="475"/>
      <c r="AZ168" s="475"/>
      <c r="BA168" s="475"/>
      <c r="BB168" s="475"/>
      <c r="BC168" s="467"/>
      <c r="BD168" s="857">
        <f t="shared" si="918"/>
        <v>0</v>
      </c>
      <c r="BE168" s="858">
        <f t="shared" si="884"/>
        <v>0</v>
      </c>
      <c r="BF168" s="436">
        <f t="shared" si="885"/>
        <v>0</v>
      </c>
      <c r="BG168" s="436">
        <v>0</v>
      </c>
      <c r="BH168" s="439">
        <f t="shared" si="919"/>
        <v>0</v>
      </c>
      <c r="BI168" s="449">
        <v>0</v>
      </c>
      <c r="BJ168" s="465"/>
      <c r="BK168" s="465"/>
      <c r="BL168" s="465"/>
      <c r="BM168" s="398"/>
      <c r="BN168" s="401">
        <v>3</v>
      </c>
      <c r="BO168" s="475"/>
      <c r="BP168" s="475"/>
      <c r="BQ168" s="475"/>
      <c r="BR168" s="475"/>
      <c r="BS168" s="475"/>
      <c r="BT168" s="475"/>
      <c r="BU168" s="475"/>
      <c r="BV168" s="475"/>
      <c r="BW168" s="475"/>
      <c r="BX168" s="475"/>
      <c r="BY168" s="475"/>
      <c r="BZ168" s="475"/>
      <c r="CA168" s="475"/>
      <c r="CB168" s="475"/>
      <c r="CC168" s="475"/>
      <c r="CD168" s="475"/>
      <c r="CE168" s="475"/>
      <c r="CF168" s="475"/>
      <c r="CG168" s="475"/>
      <c r="CH168" s="475"/>
      <c r="CI168" s="475"/>
      <c r="CJ168" s="475"/>
      <c r="CK168" s="475"/>
      <c r="CL168" s="475"/>
      <c r="CM168" s="475"/>
      <c r="CN168" s="475"/>
      <c r="CO168" s="475"/>
      <c r="CP168" s="475"/>
      <c r="CQ168" s="475"/>
      <c r="CR168" s="475"/>
      <c r="CS168" s="467"/>
      <c r="CT168" s="857">
        <f t="shared" si="920"/>
        <v>0</v>
      </c>
      <c r="CU168" s="858">
        <f t="shared" si="921"/>
        <v>0</v>
      </c>
      <c r="CV168" s="436">
        <f t="shared" si="887"/>
        <v>0</v>
      </c>
      <c r="CW168" s="436">
        <v>0</v>
      </c>
      <c r="CX168" s="439">
        <f t="shared" si="922"/>
        <v>0</v>
      </c>
      <c r="CY168" s="449">
        <f t="shared" si="923"/>
        <v>0</v>
      </c>
      <c r="CZ168" s="465"/>
      <c r="DA168" s="465"/>
      <c r="DB168" s="465"/>
      <c r="DC168" s="465"/>
      <c r="DD168" s="465"/>
      <c r="DE168" s="465"/>
      <c r="DF168" s="465"/>
      <c r="DS168" s="698"/>
      <c r="DT168" s="702">
        <v>3</v>
      </c>
      <c r="DU168" s="703">
        <f t="shared" si="924"/>
        <v>0</v>
      </c>
      <c r="DV168" s="703">
        <f t="shared" si="888"/>
        <v>0</v>
      </c>
      <c r="DW168" s="703">
        <f t="shared" si="889"/>
        <v>0</v>
      </c>
      <c r="DX168" s="703">
        <f t="shared" si="890"/>
        <v>0</v>
      </c>
      <c r="DY168" s="703">
        <f t="shared" si="891"/>
        <v>0</v>
      </c>
      <c r="DZ168" s="703">
        <f t="shared" si="892"/>
        <v>0</v>
      </c>
      <c r="EA168" s="703">
        <f t="shared" si="893"/>
        <v>0</v>
      </c>
      <c r="EB168" s="703">
        <f t="shared" si="894"/>
        <v>0</v>
      </c>
      <c r="EC168" s="703">
        <f t="shared" si="895"/>
        <v>0</v>
      </c>
      <c r="ED168" s="703">
        <f t="shared" si="896"/>
        <v>0</v>
      </c>
      <c r="EE168" s="703">
        <f t="shared" si="897"/>
        <v>0</v>
      </c>
      <c r="EF168" s="703">
        <f t="shared" si="898"/>
        <v>0</v>
      </c>
      <c r="EG168" s="703">
        <f t="shared" si="899"/>
        <v>0</v>
      </c>
      <c r="EH168" s="703">
        <f t="shared" si="900"/>
        <v>0</v>
      </c>
      <c r="EI168" s="703">
        <f t="shared" si="901"/>
        <v>0</v>
      </c>
      <c r="EJ168" s="703">
        <f t="shared" si="902"/>
        <v>0</v>
      </c>
      <c r="EK168" s="703">
        <f t="shared" si="903"/>
        <v>0</v>
      </c>
      <c r="EL168" s="703">
        <f t="shared" si="904"/>
        <v>0</v>
      </c>
      <c r="EM168" s="703">
        <f t="shared" si="905"/>
        <v>0</v>
      </c>
      <c r="EN168" s="703">
        <f t="shared" si="906"/>
        <v>0</v>
      </c>
      <c r="EO168" s="703">
        <f t="shared" si="907"/>
        <v>0</v>
      </c>
      <c r="EP168" s="703">
        <f t="shared" si="908"/>
        <v>0</v>
      </c>
      <c r="EQ168" s="703">
        <f t="shared" si="909"/>
        <v>0</v>
      </c>
      <c r="ER168" s="703">
        <f t="shared" si="910"/>
        <v>0</v>
      </c>
      <c r="ES168" s="703">
        <f t="shared" si="911"/>
        <v>0</v>
      </c>
      <c r="ET168" s="703">
        <f t="shared" si="912"/>
        <v>0</v>
      </c>
      <c r="EU168" s="703">
        <f t="shared" si="913"/>
        <v>0</v>
      </c>
      <c r="EV168" s="703">
        <f t="shared" si="914"/>
        <v>0</v>
      </c>
      <c r="EW168" s="703">
        <f t="shared" si="915"/>
        <v>0</v>
      </c>
      <c r="EX168" s="703">
        <f t="shared" si="916"/>
        <v>0</v>
      </c>
      <c r="EY168" s="695"/>
      <c r="EZ168" s="724"/>
      <c r="FB168" s="698"/>
      <c r="FC168" s="702">
        <v>3</v>
      </c>
      <c r="FD168" s="703" t="e">
        <f t="shared" si="925"/>
        <v>#DIV/0!</v>
      </c>
      <c r="FE168" s="703" t="e">
        <f t="shared" si="926"/>
        <v>#DIV/0!</v>
      </c>
      <c r="FF168" s="703" t="e">
        <f t="shared" si="927"/>
        <v>#DIV/0!</v>
      </c>
      <c r="FG168" s="703" t="e">
        <f t="shared" si="928"/>
        <v>#DIV/0!</v>
      </c>
      <c r="FH168" s="703" t="e">
        <f t="shared" si="929"/>
        <v>#DIV/0!</v>
      </c>
      <c r="FI168" s="703" t="e">
        <f t="shared" si="930"/>
        <v>#DIV/0!</v>
      </c>
      <c r="FJ168" s="703" t="e">
        <f t="shared" si="931"/>
        <v>#DIV/0!</v>
      </c>
      <c r="FK168" s="703" t="e">
        <f t="shared" si="932"/>
        <v>#DIV/0!</v>
      </c>
      <c r="FL168" s="703" t="e">
        <f t="shared" si="933"/>
        <v>#DIV/0!</v>
      </c>
      <c r="FM168" s="703" t="e">
        <f t="shared" si="934"/>
        <v>#DIV/0!</v>
      </c>
      <c r="FN168" s="703" t="e">
        <f t="shared" si="935"/>
        <v>#DIV/0!</v>
      </c>
      <c r="FO168" s="703" t="e">
        <f t="shared" si="936"/>
        <v>#DIV/0!</v>
      </c>
      <c r="FP168" s="703" t="e">
        <f t="shared" si="937"/>
        <v>#DIV/0!</v>
      </c>
      <c r="FQ168" s="703" t="e">
        <f t="shared" si="938"/>
        <v>#DIV/0!</v>
      </c>
      <c r="FR168" s="703" t="e">
        <f t="shared" si="939"/>
        <v>#DIV/0!</v>
      </c>
      <c r="FS168" s="703" t="e">
        <f t="shared" si="940"/>
        <v>#DIV/0!</v>
      </c>
      <c r="FT168" s="703" t="e">
        <f t="shared" si="941"/>
        <v>#DIV/0!</v>
      </c>
      <c r="FU168" s="703" t="e">
        <f t="shared" si="942"/>
        <v>#DIV/0!</v>
      </c>
      <c r="FV168" s="703" t="e">
        <f t="shared" si="943"/>
        <v>#DIV/0!</v>
      </c>
      <c r="FW168" s="703" t="e">
        <f t="shared" si="944"/>
        <v>#DIV/0!</v>
      </c>
      <c r="FX168" s="703" t="e">
        <f t="shared" si="945"/>
        <v>#DIV/0!</v>
      </c>
      <c r="FY168" s="703" t="e">
        <f t="shared" si="946"/>
        <v>#DIV/0!</v>
      </c>
      <c r="FZ168" s="703" t="e">
        <f t="shared" si="947"/>
        <v>#DIV/0!</v>
      </c>
      <c r="GA168" s="703" t="e">
        <f t="shared" si="948"/>
        <v>#DIV/0!</v>
      </c>
      <c r="GB168" s="703" t="e">
        <f t="shared" si="949"/>
        <v>#DIV/0!</v>
      </c>
      <c r="GC168" s="703" t="e">
        <f t="shared" si="950"/>
        <v>#DIV/0!</v>
      </c>
      <c r="GD168" s="703" t="e">
        <f t="shared" si="951"/>
        <v>#DIV/0!</v>
      </c>
      <c r="GE168" s="703" t="e">
        <f t="shared" si="952"/>
        <v>#DIV/0!</v>
      </c>
      <c r="GF168" s="703" t="e">
        <f t="shared" si="953"/>
        <v>#DIV/0!</v>
      </c>
      <c r="GG168" s="703" t="e">
        <f t="shared" si="954"/>
        <v>#DIV/0!</v>
      </c>
      <c r="GH168" s="695"/>
      <c r="GI168" s="724"/>
    </row>
    <row r="169" spans="2:191" ht="15.75" x14ac:dyDescent="0.25">
      <c r="B169" s="398"/>
      <c r="C169" s="481"/>
      <c r="D169" s="481"/>
      <c r="E169" s="481"/>
      <c r="F169" s="481"/>
      <c r="G169" s="481"/>
      <c r="H169" s="481"/>
      <c r="I169" s="481"/>
      <c r="J169" s="506"/>
      <c r="K169" s="507"/>
      <c r="L169" s="507"/>
      <c r="M169" s="507"/>
      <c r="N169" s="507"/>
      <c r="O169" s="507"/>
      <c r="P169" s="507"/>
      <c r="Q169" s="395"/>
      <c r="W169" s="398"/>
      <c r="X169" s="401">
        <v>4</v>
      </c>
      <c r="Y169" s="475"/>
      <c r="Z169" s="475"/>
      <c r="AA169" s="475"/>
      <c r="AB169" s="475"/>
      <c r="AC169" s="475"/>
      <c r="AD169" s="475"/>
      <c r="AE169" s="475"/>
      <c r="AF169" s="475"/>
      <c r="AG169" s="475"/>
      <c r="AH169" s="475"/>
      <c r="AI169" s="475"/>
      <c r="AJ169" s="475"/>
      <c r="AK169" s="475"/>
      <c r="AL169" s="475"/>
      <c r="AM169" s="475"/>
      <c r="AN169" s="475"/>
      <c r="AO169" s="475"/>
      <c r="AP169" s="475"/>
      <c r="AQ169" s="475"/>
      <c r="AR169" s="475"/>
      <c r="AS169" s="475"/>
      <c r="AT169" s="475"/>
      <c r="AU169" s="475"/>
      <c r="AV169" s="475"/>
      <c r="AW169" s="475"/>
      <c r="AX169" s="475"/>
      <c r="AY169" s="475"/>
      <c r="AZ169" s="475"/>
      <c r="BA169" s="475"/>
      <c r="BB169" s="475"/>
      <c r="BC169" s="467"/>
      <c r="BD169" s="857">
        <f t="shared" si="918"/>
        <v>0</v>
      </c>
      <c r="BE169" s="858">
        <f t="shared" si="884"/>
        <v>0</v>
      </c>
      <c r="BF169" s="436">
        <f t="shared" si="885"/>
        <v>0</v>
      </c>
      <c r="BG169" s="436">
        <v>0</v>
      </c>
      <c r="BH169" s="439">
        <f t="shared" si="919"/>
        <v>0</v>
      </c>
      <c r="BI169" s="449">
        <v>0</v>
      </c>
      <c r="BJ169" s="465"/>
      <c r="BK169" s="465"/>
      <c r="BL169" s="465"/>
      <c r="BM169" s="398"/>
      <c r="BN169" s="401">
        <v>4</v>
      </c>
      <c r="BO169" s="475"/>
      <c r="BP169" s="475"/>
      <c r="BQ169" s="475"/>
      <c r="BR169" s="475"/>
      <c r="BS169" s="475"/>
      <c r="BT169" s="475"/>
      <c r="BU169" s="475"/>
      <c r="BV169" s="475"/>
      <c r="BW169" s="475"/>
      <c r="BX169" s="475"/>
      <c r="BY169" s="475"/>
      <c r="BZ169" s="475"/>
      <c r="CA169" s="475"/>
      <c r="CB169" s="475"/>
      <c r="CC169" s="475"/>
      <c r="CD169" s="475"/>
      <c r="CE169" s="475"/>
      <c r="CF169" s="475"/>
      <c r="CG169" s="475"/>
      <c r="CH169" s="475"/>
      <c r="CI169" s="475"/>
      <c r="CJ169" s="475"/>
      <c r="CK169" s="475"/>
      <c r="CL169" s="475"/>
      <c r="CM169" s="475"/>
      <c r="CN169" s="475"/>
      <c r="CO169" s="475"/>
      <c r="CP169" s="475"/>
      <c r="CQ169" s="475"/>
      <c r="CR169" s="475"/>
      <c r="CS169" s="467"/>
      <c r="CT169" s="857">
        <f t="shared" si="920"/>
        <v>0</v>
      </c>
      <c r="CU169" s="858">
        <f t="shared" si="921"/>
        <v>0</v>
      </c>
      <c r="CV169" s="436">
        <f t="shared" si="887"/>
        <v>0</v>
      </c>
      <c r="CW169" s="436">
        <v>0</v>
      </c>
      <c r="CX169" s="439">
        <f t="shared" si="922"/>
        <v>0</v>
      </c>
      <c r="CY169" s="449">
        <f t="shared" si="923"/>
        <v>0</v>
      </c>
      <c r="CZ169" s="465"/>
      <c r="DA169" s="465"/>
      <c r="DB169" s="465"/>
      <c r="DC169" s="465"/>
      <c r="DD169" s="465"/>
      <c r="DE169" s="465"/>
      <c r="DF169" s="465"/>
      <c r="DS169" s="698"/>
      <c r="DT169" s="702">
        <v>4</v>
      </c>
      <c r="DU169" s="703">
        <f t="shared" si="924"/>
        <v>0</v>
      </c>
      <c r="DV169" s="703">
        <f t="shared" si="888"/>
        <v>0</v>
      </c>
      <c r="DW169" s="703">
        <f t="shared" si="889"/>
        <v>0</v>
      </c>
      <c r="DX169" s="703">
        <f t="shared" si="890"/>
        <v>0</v>
      </c>
      <c r="DY169" s="703">
        <f t="shared" si="891"/>
        <v>0</v>
      </c>
      <c r="DZ169" s="703">
        <f t="shared" si="892"/>
        <v>0</v>
      </c>
      <c r="EA169" s="703">
        <f t="shared" si="893"/>
        <v>0</v>
      </c>
      <c r="EB169" s="703">
        <f t="shared" si="894"/>
        <v>0</v>
      </c>
      <c r="EC169" s="703">
        <f t="shared" si="895"/>
        <v>0</v>
      </c>
      <c r="ED169" s="703">
        <f t="shared" si="896"/>
        <v>0</v>
      </c>
      <c r="EE169" s="703">
        <f t="shared" si="897"/>
        <v>0</v>
      </c>
      <c r="EF169" s="703">
        <f t="shared" si="898"/>
        <v>0</v>
      </c>
      <c r="EG169" s="703">
        <f t="shared" si="899"/>
        <v>0</v>
      </c>
      <c r="EH169" s="703">
        <f t="shared" si="900"/>
        <v>0</v>
      </c>
      <c r="EI169" s="703">
        <f t="shared" si="901"/>
        <v>0</v>
      </c>
      <c r="EJ169" s="703">
        <f t="shared" si="902"/>
        <v>0</v>
      </c>
      <c r="EK169" s="703">
        <f t="shared" si="903"/>
        <v>0</v>
      </c>
      <c r="EL169" s="703">
        <f t="shared" si="904"/>
        <v>0</v>
      </c>
      <c r="EM169" s="703">
        <f t="shared" si="905"/>
        <v>0</v>
      </c>
      <c r="EN169" s="703">
        <f t="shared" si="906"/>
        <v>0</v>
      </c>
      <c r="EO169" s="703">
        <f t="shared" si="907"/>
        <v>0</v>
      </c>
      <c r="EP169" s="703">
        <f t="shared" si="908"/>
        <v>0</v>
      </c>
      <c r="EQ169" s="703">
        <f t="shared" si="909"/>
        <v>0</v>
      </c>
      <c r="ER169" s="703">
        <f t="shared" si="910"/>
        <v>0</v>
      </c>
      <c r="ES169" s="703">
        <f t="shared" si="911"/>
        <v>0</v>
      </c>
      <c r="ET169" s="703">
        <f t="shared" si="912"/>
        <v>0</v>
      </c>
      <c r="EU169" s="703">
        <f t="shared" si="913"/>
        <v>0</v>
      </c>
      <c r="EV169" s="703">
        <f t="shared" si="914"/>
        <v>0</v>
      </c>
      <c r="EW169" s="703">
        <f t="shared" si="915"/>
        <v>0</v>
      </c>
      <c r="EX169" s="703">
        <f t="shared" si="916"/>
        <v>0</v>
      </c>
      <c r="EY169" s="695"/>
      <c r="EZ169" s="724"/>
      <c r="FB169" s="698"/>
      <c r="FC169" s="702">
        <v>4</v>
      </c>
      <c r="FD169" s="703" t="e">
        <f t="shared" si="925"/>
        <v>#DIV/0!</v>
      </c>
      <c r="FE169" s="703" t="e">
        <f t="shared" si="926"/>
        <v>#DIV/0!</v>
      </c>
      <c r="FF169" s="703" t="e">
        <f t="shared" si="927"/>
        <v>#DIV/0!</v>
      </c>
      <c r="FG169" s="703" t="e">
        <f t="shared" si="928"/>
        <v>#DIV/0!</v>
      </c>
      <c r="FH169" s="703" t="e">
        <f t="shared" si="929"/>
        <v>#DIV/0!</v>
      </c>
      <c r="FI169" s="703" t="e">
        <f t="shared" si="930"/>
        <v>#DIV/0!</v>
      </c>
      <c r="FJ169" s="703" t="e">
        <f t="shared" si="931"/>
        <v>#DIV/0!</v>
      </c>
      <c r="FK169" s="703" t="e">
        <f t="shared" si="932"/>
        <v>#DIV/0!</v>
      </c>
      <c r="FL169" s="703" t="e">
        <f t="shared" si="933"/>
        <v>#DIV/0!</v>
      </c>
      <c r="FM169" s="703" t="e">
        <f t="shared" si="934"/>
        <v>#DIV/0!</v>
      </c>
      <c r="FN169" s="703" t="e">
        <f t="shared" si="935"/>
        <v>#DIV/0!</v>
      </c>
      <c r="FO169" s="703" t="e">
        <f t="shared" si="936"/>
        <v>#DIV/0!</v>
      </c>
      <c r="FP169" s="703" t="e">
        <f t="shared" si="937"/>
        <v>#DIV/0!</v>
      </c>
      <c r="FQ169" s="703" t="e">
        <f t="shared" si="938"/>
        <v>#DIV/0!</v>
      </c>
      <c r="FR169" s="703" t="e">
        <f t="shared" si="939"/>
        <v>#DIV/0!</v>
      </c>
      <c r="FS169" s="703" t="e">
        <f t="shared" si="940"/>
        <v>#DIV/0!</v>
      </c>
      <c r="FT169" s="703" t="e">
        <f t="shared" si="941"/>
        <v>#DIV/0!</v>
      </c>
      <c r="FU169" s="703" t="e">
        <f t="shared" si="942"/>
        <v>#DIV/0!</v>
      </c>
      <c r="FV169" s="703" t="e">
        <f t="shared" si="943"/>
        <v>#DIV/0!</v>
      </c>
      <c r="FW169" s="703" t="e">
        <f t="shared" si="944"/>
        <v>#DIV/0!</v>
      </c>
      <c r="FX169" s="703" t="e">
        <f t="shared" si="945"/>
        <v>#DIV/0!</v>
      </c>
      <c r="FY169" s="703" t="e">
        <f t="shared" si="946"/>
        <v>#DIV/0!</v>
      </c>
      <c r="FZ169" s="703" t="e">
        <f t="shared" si="947"/>
        <v>#DIV/0!</v>
      </c>
      <c r="GA169" s="703" t="e">
        <f t="shared" si="948"/>
        <v>#DIV/0!</v>
      </c>
      <c r="GB169" s="703" t="e">
        <f t="shared" si="949"/>
        <v>#DIV/0!</v>
      </c>
      <c r="GC169" s="703" t="e">
        <f t="shared" si="950"/>
        <v>#DIV/0!</v>
      </c>
      <c r="GD169" s="703" t="e">
        <f t="shared" si="951"/>
        <v>#DIV/0!</v>
      </c>
      <c r="GE169" s="703" t="e">
        <f t="shared" si="952"/>
        <v>#DIV/0!</v>
      </c>
      <c r="GF169" s="703" t="e">
        <f t="shared" si="953"/>
        <v>#DIV/0!</v>
      </c>
      <c r="GG169" s="703" t="e">
        <f t="shared" si="954"/>
        <v>#DIV/0!</v>
      </c>
      <c r="GH169" s="695"/>
      <c r="GI169" s="724"/>
    </row>
    <row r="170" spans="2:191" ht="15.75" x14ac:dyDescent="0.25">
      <c r="B170" s="398"/>
      <c r="C170" s="481"/>
      <c r="D170" s="481"/>
      <c r="E170" s="481"/>
      <c r="F170" s="481"/>
      <c r="G170" s="481"/>
      <c r="H170" s="481"/>
      <c r="I170" s="481"/>
      <c r="J170" s="506"/>
      <c r="K170" s="507"/>
      <c r="L170" s="507"/>
      <c r="M170" s="507"/>
      <c r="N170" s="507"/>
      <c r="O170" s="507"/>
      <c r="P170" s="507"/>
      <c r="Q170" s="395"/>
      <c r="W170" s="398"/>
      <c r="X170" s="401">
        <v>5</v>
      </c>
      <c r="Y170" s="475"/>
      <c r="Z170" s="475"/>
      <c r="AA170" s="475"/>
      <c r="AB170" s="475"/>
      <c r="AC170" s="475"/>
      <c r="AD170" s="475"/>
      <c r="AE170" s="475"/>
      <c r="AF170" s="475"/>
      <c r="AG170" s="475"/>
      <c r="AH170" s="475"/>
      <c r="AI170" s="475"/>
      <c r="AJ170" s="475"/>
      <c r="AK170" s="475"/>
      <c r="AL170" s="475"/>
      <c r="AM170" s="475"/>
      <c r="AN170" s="475"/>
      <c r="AO170" s="475"/>
      <c r="AP170" s="475"/>
      <c r="AQ170" s="475"/>
      <c r="AR170" s="475"/>
      <c r="AS170" s="475"/>
      <c r="AT170" s="475"/>
      <c r="AU170" s="475"/>
      <c r="AV170" s="475"/>
      <c r="AW170" s="475"/>
      <c r="AX170" s="475"/>
      <c r="AY170" s="475"/>
      <c r="AZ170" s="475"/>
      <c r="BA170" s="475"/>
      <c r="BB170" s="475"/>
      <c r="BC170" s="467"/>
      <c r="BD170" s="857">
        <f t="shared" si="918"/>
        <v>0</v>
      </c>
      <c r="BE170" s="858">
        <f t="shared" si="884"/>
        <v>0</v>
      </c>
      <c r="BF170" s="436">
        <f t="shared" si="885"/>
        <v>0</v>
      </c>
      <c r="BG170" s="436">
        <v>0</v>
      </c>
      <c r="BH170" s="439">
        <f t="shared" si="919"/>
        <v>0</v>
      </c>
      <c r="BI170" s="449">
        <v>0</v>
      </c>
      <c r="BJ170" s="465"/>
      <c r="BK170" s="465"/>
      <c r="BL170" s="465"/>
      <c r="BM170" s="398"/>
      <c r="BN170" s="401">
        <v>5</v>
      </c>
      <c r="BO170" s="475"/>
      <c r="BP170" s="475"/>
      <c r="BQ170" s="475"/>
      <c r="BR170" s="475"/>
      <c r="BS170" s="475"/>
      <c r="BT170" s="475"/>
      <c r="BU170" s="475"/>
      <c r="BV170" s="475"/>
      <c r="BW170" s="475"/>
      <c r="BX170" s="475"/>
      <c r="BY170" s="475"/>
      <c r="BZ170" s="475"/>
      <c r="CA170" s="475"/>
      <c r="CB170" s="475"/>
      <c r="CC170" s="475"/>
      <c r="CD170" s="475"/>
      <c r="CE170" s="475"/>
      <c r="CF170" s="475"/>
      <c r="CG170" s="475"/>
      <c r="CH170" s="475"/>
      <c r="CI170" s="475"/>
      <c r="CJ170" s="475"/>
      <c r="CK170" s="475"/>
      <c r="CL170" s="475"/>
      <c r="CM170" s="475"/>
      <c r="CN170" s="475"/>
      <c r="CO170" s="475"/>
      <c r="CP170" s="475"/>
      <c r="CQ170" s="475"/>
      <c r="CR170" s="475"/>
      <c r="CS170" s="467"/>
      <c r="CT170" s="857">
        <f t="shared" si="920"/>
        <v>0</v>
      </c>
      <c r="CU170" s="858">
        <f t="shared" si="921"/>
        <v>0</v>
      </c>
      <c r="CV170" s="436">
        <f t="shared" si="887"/>
        <v>0</v>
      </c>
      <c r="CW170" s="436">
        <v>0</v>
      </c>
      <c r="CX170" s="439">
        <f t="shared" si="922"/>
        <v>0</v>
      </c>
      <c r="CY170" s="449">
        <f t="shared" si="923"/>
        <v>0</v>
      </c>
      <c r="CZ170" s="465"/>
      <c r="DA170" s="465"/>
      <c r="DB170" s="465"/>
      <c r="DC170" s="465"/>
      <c r="DD170" s="465"/>
      <c r="DE170" s="465"/>
      <c r="DF170" s="465"/>
      <c r="DS170" s="698"/>
      <c r="DT170" s="702">
        <v>5</v>
      </c>
      <c r="DU170" s="703">
        <f t="shared" si="924"/>
        <v>0</v>
      </c>
      <c r="DV170" s="703">
        <f t="shared" si="888"/>
        <v>0</v>
      </c>
      <c r="DW170" s="703">
        <f t="shared" si="889"/>
        <v>0</v>
      </c>
      <c r="DX170" s="703">
        <f t="shared" si="890"/>
        <v>0</v>
      </c>
      <c r="DY170" s="703">
        <f t="shared" si="891"/>
        <v>0</v>
      </c>
      <c r="DZ170" s="703">
        <f t="shared" si="892"/>
        <v>0</v>
      </c>
      <c r="EA170" s="703">
        <f t="shared" si="893"/>
        <v>0</v>
      </c>
      <c r="EB170" s="703">
        <f t="shared" si="894"/>
        <v>0</v>
      </c>
      <c r="EC170" s="703">
        <f t="shared" si="895"/>
        <v>0</v>
      </c>
      <c r="ED170" s="703">
        <f t="shared" si="896"/>
        <v>0</v>
      </c>
      <c r="EE170" s="703">
        <f t="shared" si="897"/>
        <v>0</v>
      </c>
      <c r="EF170" s="703">
        <f t="shared" si="898"/>
        <v>0</v>
      </c>
      <c r="EG170" s="703">
        <f t="shared" si="899"/>
        <v>0</v>
      </c>
      <c r="EH170" s="703">
        <f t="shared" si="900"/>
        <v>0</v>
      </c>
      <c r="EI170" s="703">
        <f t="shared" si="901"/>
        <v>0</v>
      </c>
      <c r="EJ170" s="703">
        <f t="shared" si="902"/>
        <v>0</v>
      </c>
      <c r="EK170" s="703">
        <f t="shared" si="903"/>
        <v>0</v>
      </c>
      <c r="EL170" s="703">
        <f t="shared" si="904"/>
        <v>0</v>
      </c>
      <c r="EM170" s="703">
        <f t="shared" si="905"/>
        <v>0</v>
      </c>
      <c r="EN170" s="703">
        <f t="shared" si="906"/>
        <v>0</v>
      </c>
      <c r="EO170" s="703">
        <f t="shared" si="907"/>
        <v>0</v>
      </c>
      <c r="EP170" s="703">
        <f t="shared" si="908"/>
        <v>0</v>
      </c>
      <c r="EQ170" s="703">
        <f t="shared" si="909"/>
        <v>0</v>
      </c>
      <c r="ER170" s="703">
        <f t="shared" si="910"/>
        <v>0</v>
      </c>
      <c r="ES170" s="703">
        <f t="shared" si="911"/>
        <v>0</v>
      </c>
      <c r="ET170" s="703">
        <f t="shared" si="912"/>
        <v>0</v>
      </c>
      <c r="EU170" s="703">
        <f t="shared" si="913"/>
        <v>0</v>
      </c>
      <c r="EV170" s="703">
        <f t="shared" si="914"/>
        <v>0</v>
      </c>
      <c r="EW170" s="703">
        <f t="shared" si="915"/>
        <v>0</v>
      </c>
      <c r="EX170" s="703">
        <f t="shared" si="916"/>
        <v>0</v>
      </c>
      <c r="EY170" s="695"/>
      <c r="EZ170" s="724"/>
      <c r="FB170" s="698"/>
      <c r="FC170" s="702">
        <v>5</v>
      </c>
      <c r="FD170" s="703" t="e">
        <f t="shared" si="925"/>
        <v>#DIV/0!</v>
      </c>
      <c r="FE170" s="703" t="e">
        <f t="shared" si="926"/>
        <v>#DIV/0!</v>
      </c>
      <c r="FF170" s="703" t="e">
        <f t="shared" si="927"/>
        <v>#DIV/0!</v>
      </c>
      <c r="FG170" s="703" t="e">
        <f t="shared" si="928"/>
        <v>#DIV/0!</v>
      </c>
      <c r="FH170" s="703" t="e">
        <f t="shared" si="929"/>
        <v>#DIV/0!</v>
      </c>
      <c r="FI170" s="703" t="e">
        <f t="shared" si="930"/>
        <v>#DIV/0!</v>
      </c>
      <c r="FJ170" s="703" t="e">
        <f t="shared" si="931"/>
        <v>#DIV/0!</v>
      </c>
      <c r="FK170" s="703" t="e">
        <f t="shared" si="932"/>
        <v>#DIV/0!</v>
      </c>
      <c r="FL170" s="703" t="e">
        <f t="shared" si="933"/>
        <v>#DIV/0!</v>
      </c>
      <c r="FM170" s="703" t="e">
        <f t="shared" si="934"/>
        <v>#DIV/0!</v>
      </c>
      <c r="FN170" s="703" t="e">
        <f t="shared" si="935"/>
        <v>#DIV/0!</v>
      </c>
      <c r="FO170" s="703" t="e">
        <f t="shared" si="936"/>
        <v>#DIV/0!</v>
      </c>
      <c r="FP170" s="703" t="e">
        <f t="shared" si="937"/>
        <v>#DIV/0!</v>
      </c>
      <c r="FQ170" s="703" t="e">
        <f t="shared" si="938"/>
        <v>#DIV/0!</v>
      </c>
      <c r="FR170" s="703" t="e">
        <f t="shared" si="939"/>
        <v>#DIV/0!</v>
      </c>
      <c r="FS170" s="703" t="e">
        <f t="shared" si="940"/>
        <v>#DIV/0!</v>
      </c>
      <c r="FT170" s="703" t="e">
        <f t="shared" si="941"/>
        <v>#DIV/0!</v>
      </c>
      <c r="FU170" s="703" t="e">
        <f t="shared" si="942"/>
        <v>#DIV/0!</v>
      </c>
      <c r="FV170" s="703" t="e">
        <f t="shared" si="943"/>
        <v>#DIV/0!</v>
      </c>
      <c r="FW170" s="703" t="e">
        <f t="shared" si="944"/>
        <v>#DIV/0!</v>
      </c>
      <c r="FX170" s="703" t="e">
        <f t="shared" si="945"/>
        <v>#DIV/0!</v>
      </c>
      <c r="FY170" s="703" t="e">
        <f t="shared" si="946"/>
        <v>#DIV/0!</v>
      </c>
      <c r="FZ170" s="703" t="e">
        <f t="shared" si="947"/>
        <v>#DIV/0!</v>
      </c>
      <c r="GA170" s="703" t="e">
        <f t="shared" si="948"/>
        <v>#DIV/0!</v>
      </c>
      <c r="GB170" s="703" t="e">
        <f t="shared" si="949"/>
        <v>#DIV/0!</v>
      </c>
      <c r="GC170" s="703" t="e">
        <f t="shared" si="950"/>
        <v>#DIV/0!</v>
      </c>
      <c r="GD170" s="703" t="e">
        <f t="shared" si="951"/>
        <v>#DIV/0!</v>
      </c>
      <c r="GE170" s="703" t="e">
        <f t="shared" si="952"/>
        <v>#DIV/0!</v>
      </c>
      <c r="GF170" s="703" t="e">
        <f t="shared" si="953"/>
        <v>#DIV/0!</v>
      </c>
      <c r="GG170" s="703" t="e">
        <f t="shared" si="954"/>
        <v>#DIV/0!</v>
      </c>
      <c r="GH170" s="695"/>
      <c r="GI170" s="724"/>
    </row>
    <row r="171" spans="2:191" ht="15.75" x14ac:dyDescent="0.25">
      <c r="B171" s="398"/>
      <c r="C171" s="481"/>
      <c r="D171" s="481"/>
      <c r="E171" s="481"/>
      <c r="F171" s="481"/>
      <c r="G171" s="481"/>
      <c r="H171" s="481"/>
      <c r="I171" s="481"/>
      <c r="J171" s="506"/>
      <c r="K171" s="507"/>
      <c r="L171" s="507"/>
      <c r="M171" s="507"/>
      <c r="N171" s="507"/>
      <c r="O171" s="507"/>
      <c r="P171" s="507"/>
      <c r="Q171" s="395"/>
      <c r="W171" s="398"/>
      <c r="X171" s="401">
        <v>6</v>
      </c>
      <c r="Y171" s="475"/>
      <c r="Z171" s="475"/>
      <c r="AA171" s="475"/>
      <c r="AB171" s="475"/>
      <c r="AC171" s="475"/>
      <c r="AD171" s="475"/>
      <c r="AE171" s="475"/>
      <c r="AF171" s="475"/>
      <c r="AG171" s="475"/>
      <c r="AH171" s="475"/>
      <c r="AI171" s="475"/>
      <c r="AJ171" s="475"/>
      <c r="AK171" s="475"/>
      <c r="AL171" s="475"/>
      <c r="AM171" s="475"/>
      <c r="AN171" s="475"/>
      <c r="AO171" s="475"/>
      <c r="AP171" s="475"/>
      <c r="AQ171" s="475"/>
      <c r="AR171" s="475"/>
      <c r="AS171" s="475"/>
      <c r="AT171" s="475"/>
      <c r="AU171" s="475"/>
      <c r="AV171" s="475"/>
      <c r="AW171" s="475"/>
      <c r="AX171" s="475"/>
      <c r="AY171" s="475"/>
      <c r="AZ171" s="475"/>
      <c r="BA171" s="475"/>
      <c r="BB171" s="475"/>
      <c r="BC171" s="467"/>
      <c r="BD171" s="857">
        <f t="shared" si="918"/>
        <v>0</v>
      </c>
      <c r="BE171" s="858">
        <f t="shared" si="884"/>
        <v>0</v>
      </c>
      <c r="BF171" s="436">
        <f t="shared" si="885"/>
        <v>0</v>
      </c>
      <c r="BG171" s="436">
        <v>0</v>
      </c>
      <c r="BH171" s="439">
        <f t="shared" si="919"/>
        <v>0</v>
      </c>
      <c r="BI171" s="449">
        <v>0</v>
      </c>
      <c r="BJ171" s="465"/>
      <c r="BK171" s="465"/>
      <c r="BL171" s="465"/>
      <c r="BM171" s="398"/>
      <c r="BN171" s="401">
        <v>6</v>
      </c>
      <c r="BO171" s="475"/>
      <c r="BP171" s="475"/>
      <c r="BQ171" s="475"/>
      <c r="BR171" s="475"/>
      <c r="BS171" s="475"/>
      <c r="BT171" s="475"/>
      <c r="BU171" s="475"/>
      <c r="BV171" s="475"/>
      <c r="BW171" s="475"/>
      <c r="BX171" s="475"/>
      <c r="BY171" s="475"/>
      <c r="BZ171" s="475"/>
      <c r="CA171" s="475"/>
      <c r="CB171" s="475"/>
      <c r="CC171" s="475"/>
      <c r="CD171" s="475"/>
      <c r="CE171" s="475"/>
      <c r="CF171" s="475"/>
      <c r="CG171" s="475"/>
      <c r="CH171" s="475"/>
      <c r="CI171" s="475"/>
      <c r="CJ171" s="475"/>
      <c r="CK171" s="475"/>
      <c r="CL171" s="475"/>
      <c r="CM171" s="475"/>
      <c r="CN171" s="475"/>
      <c r="CO171" s="475"/>
      <c r="CP171" s="475"/>
      <c r="CQ171" s="475"/>
      <c r="CR171" s="475"/>
      <c r="CS171" s="467"/>
      <c r="CT171" s="857">
        <f t="shared" si="920"/>
        <v>0</v>
      </c>
      <c r="CU171" s="858">
        <f t="shared" si="921"/>
        <v>0</v>
      </c>
      <c r="CV171" s="436">
        <f t="shared" si="887"/>
        <v>0</v>
      </c>
      <c r="CW171" s="436">
        <v>0</v>
      </c>
      <c r="CX171" s="439">
        <f t="shared" si="922"/>
        <v>0</v>
      </c>
      <c r="CY171" s="449">
        <f t="shared" si="923"/>
        <v>0</v>
      </c>
      <c r="CZ171" s="465"/>
      <c r="DA171" s="465"/>
      <c r="DB171" s="465"/>
      <c r="DC171" s="465"/>
      <c r="DD171" s="465"/>
      <c r="DE171" s="465"/>
      <c r="DF171" s="465"/>
      <c r="DS171" s="698"/>
      <c r="DT171" s="702">
        <v>6</v>
      </c>
      <c r="DU171" s="703">
        <f t="shared" si="924"/>
        <v>0</v>
      </c>
      <c r="DV171" s="703">
        <f t="shared" si="888"/>
        <v>0</v>
      </c>
      <c r="DW171" s="703">
        <f t="shared" si="889"/>
        <v>0</v>
      </c>
      <c r="DX171" s="703">
        <f t="shared" si="890"/>
        <v>0</v>
      </c>
      <c r="DY171" s="703">
        <f t="shared" si="891"/>
        <v>0</v>
      </c>
      <c r="DZ171" s="703">
        <f t="shared" si="892"/>
        <v>0</v>
      </c>
      <c r="EA171" s="703">
        <f t="shared" si="893"/>
        <v>0</v>
      </c>
      <c r="EB171" s="703">
        <f t="shared" si="894"/>
        <v>0</v>
      </c>
      <c r="EC171" s="703">
        <f t="shared" si="895"/>
        <v>0</v>
      </c>
      <c r="ED171" s="703">
        <f t="shared" si="896"/>
        <v>0</v>
      </c>
      <c r="EE171" s="703">
        <f t="shared" si="897"/>
        <v>0</v>
      </c>
      <c r="EF171" s="703">
        <f t="shared" si="898"/>
        <v>0</v>
      </c>
      <c r="EG171" s="703">
        <f t="shared" si="899"/>
        <v>0</v>
      </c>
      <c r="EH171" s="703">
        <f t="shared" si="900"/>
        <v>0</v>
      </c>
      <c r="EI171" s="703">
        <f t="shared" si="901"/>
        <v>0</v>
      </c>
      <c r="EJ171" s="703">
        <f t="shared" si="902"/>
        <v>0</v>
      </c>
      <c r="EK171" s="703">
        <f t="shared" si="903"/>
        <v>0</v>
      </c>
      <c r="EL171" s="703">
        <f t="shared" si="904"/>
        <v>0</v>
      </c>
      <c r="EM171" s="703">
        <f t="shared" si="905"/>
        <v>0</v>
      </c>
      <c r="EN171" s="703">
        <f t="shared" si="906"/>
        <v>0</v>
      </c>
      <c r="EO171" s="703">
        <f t="shared" si="907"/>
        <v>0</v>
      </c>
      <c r="EP171" s="703">
        <f t="shared" si="908"/>
        <v>0</v>
      </c>
      <c r="EQ171" s="703">
        <f t="shared" si="909"/>
        <v>0</v>
      </c>
      <c r="ER171" s="703">
        <f t="shared" si="910"/>
        <v>0</v>
      </c>
      <c r="ES171" s="703">
        <f t="shared" si="911"/>
        <v>0</v>
      </c>
      <c r="ET171" s="703">
        <f t="shared" si="912"/>
        <v>0</v>
      </c>
      <c r="EU171" s="703">
        <f t="shared" si="913"/>
        <v>0</v>
      </c>
      <c r="EV171" s="703">
        <f t="shared" si="914"/>
        <v>0</v>
      </c>
      <c r="EW171" s="703">
        <f t="shared" si="915"/>
        <v>0</v>
      </c>
      <c r="EX171" s="703">
        <f t="shared" si="916"/>
        <v>0</v>
      </c>
      <c r="EY171" s="695"/>
      <c r="EZ171" s="724"/>
      <c r="FB171" s="698"/>
      <c r="FC171" s="702">
        <v>6</v>
      </c>
      <c r="FD171" s="703" t="e">
        <f t="shared" si="925"/>
        <v>#DIV/0!</v>
      </c>
      <c r="FE171" s="703" t="e">
        <f t="shared" si="926"/>
        <v>#DIV/0!</v>
      </c>
      <c r="FF171" s="703" t="e">
        <f t="shared" si="927"/>
        <v>#DIV/0!</v>
      </c>
      <c r="FG171" s="703" t="e">
        <f t="shared" si="928"/>
        <v>#DIV/0!</v>
      </c>
      <c r="FH171" s="703" t="e">
        <f t="shared" si="929"/>
        <v>#DIV/0!</v>
      </c>
      <c r="FI171" s="703" t="e">
        <f t="shared" si="930"/>
        <v>#DIV/0!</v>
      </c>
      <c r="FJ171" s="703" t="e">
        <f t="shared" si="931"/>
        <v>#DIV/0!</v>
      </c>
      <c r="FK171" s="703" t="e">
        <f t="shared" si="932"/>
        <v>#DIV/0!</v>
      </c>
      <c r="FL171" s="703" t="e">
        <f t="shared" si="933"/>
        <v>#DIV/0!</v>
      </c>
      <c r="FM171" s="703" t="e">
        <f t="shared" si="934"/>
        <v>#DIV/0!</v>
      </c>
      <c r="FN171" s="703" t="e">
        <f t="shared" si="935"/>
        <v>#DIV/0!</v>
      </c>
      <c r="FO171" s="703" t="e">
        <f t="shared" si="936"/>
        <v>#DIV/0!</v>
      </c>
      <c r="FP171" s="703" t="e">
        <f t="shared" si="937"/>
        <v>#DIV/0!</v>
      </c>
      <c r="FQ171" s="703" t="e">
        <f t="shared" si="938"/>
        <v>#DIV/0!</v>
      </c>
      <c r="FR171" s="703" t="e">
        <f t="shared" si="939"/>
        <v>#DIV/0!</v>
      </c>
      <c r="FS171" s="703" t="e">
        <f t="shared" si="940"/>
        <v>#DIV/0!</v>
      </c>
      <c r="FT171" s="703" t="e">
        <f t="shared" si="941"/>
        <v>#DIV/0!</v>
      </c>
      <c r="FU171" s="703" t="e">
        <f t="shared" si="942"/>
        <v>#DIV/0!</v>
      </c>
      <c r="FV171" s="703" t="e">
        <f t="shared" si="943"/>
        <v>#DIV/0!</v>
      </c>
      <c r="FW171" s="703" t="e">
        <f t="shared" si="944"/>
        <v>#DIV/0!</v>
      </c>
      <c r="FX171" s="703" t="e">
        <f t="shared" si="945"/>
        <v>#DIV/0!</v>
      </c>
      <c r="FY171" s="703" t="e">
        <f t="shared" si="946"/>
        <v>#DIV/0!</v>
      </c>
      <c r="FZ171" s="703" t="e">
        <f t="shared" si="947"/>
        <v>#DIV/0!</v>
      </c>
      <c r="GA171" s="703" t="e">
        <f t="shared" si="948"/>
        <v>#DIV/0!</v>
      </c>
      <c r="GB171" s="703" t="e">
        <f t="shared" si="949"/>
        <v>#DIV/0!</v>
      </c>
      <c r="GC171" s="703" t="e">
        <f t="shared" si="950"/>
        <v>#DIV/0!</v>
      </c>
      <c r="GD171" s="703" t="e">
        <f t="shared" si="951"/>
        <v>#DIV/0!</v>
      </c>
      <c r="GE171" s="703" t="e">
        <f t="shared" si="952"/>
        <v>#DIV/0!</v>
      </c>
      <c r="GF171" s="703" t="e">
        <f t="shared" si="953"/>
        <v>#DIV/0!</v>
      </c>
      <c r="GG171" s="703" t="e">
        <f t="shared" si="954"/>
        <v>#DIV/0!</v>
      </c>
      <c r="GH171" s="695"/>
      <c r="GI171" s="724"/>
    </row>
    <row r="172" spans="2:191" ht="15.75" x14ac:dyDescent="0.25">
      <c r="B172" s="398"/>
      <c r="C172" s="481"/>
      <c r="D172" s="481"/>
      <c r="E172" s="481"/>
      <c r="F172" s="481"/>
      <c r="G172" s="481"/>
      <c r="H172" s="481"/>
      <c r="I172" s="481"/>
      <c r="J172" s="506"/>
      <c r="K172" s="507"/>
      <c r="L172" s="507"/>
      <c r="M172" s="507"/>
      <c r="N172" s="507"/>
      <c r="O172" s="507"/>
      <c r="P172" s="507"/>
      <c r="Q172" s="395"/>
      <c r="W172" s="398"/>
      <c r="X172" s="401">
        <v>7</v>
      </c>
      <c r="Y172" s="475"/>
      <c r="Z172" s="475"/>
      <c r="AA172" s="475"/>
      <c r="AB172" s="475"/>
      <c r="AC172" s="475"/>
      <c r="AD172" s="475"/>
      <c r="AE172" s="475"/>
      <c r="AF172" s="475"/>
      <c r="AG172" s="475"/>
      <c r="AH172" s="475"/>
      <c r="AI172" s="475"/>
      <c r="AJ172" s="475"/>
      <c r="AK172" s="475"/>
      <c r="AL172" s="475"/>
      <c r="AM172" s="475"/>
      <c r="AN172" s="475"/>
      <c r="AO172" s="475"/>
      <c r="AP172" s="475"/>
      <c r="AQ172" s="475"/>
      <c r="AR172" s="475"/>
      <c r="AS172" s="475"/>
      <c r="AT172" s="475"/>
      <c r="AU172" s="475"/>
      <c r="AV172" s="475"/>
      <c r="AW172" s="475"/>
      <c r="AX172" s="475"/>
      <c r="AY172" s="475"/>
      <c r="AZ172" s="475"/>
      <c r="BA172" s="475"/>
      <c r="BB172" s="475"/>
      <c r="BC172" s="467"/>
      <c r="BD172" s="857">
        <f t="shared" si="918"/>
        <v>0</v>
      </c>
      <c r="BE172" s="858">
        <f t="shared" si="884"/>
        <v>0</v>
      </c>
      <c r="BF172" s="436">
        <f t="shared" si="885"/>
        <v>0</v>
      </c>
      <c r="BG172" s="436">
        <v>0</v>
      </c>
      <c r="BH172" s="439">
        <f t="shared" si="919"/>
        <v>0</v>
      </c>
      <c r="BI172" s="449">
        <v>0</v>
      </c>
      <c r="BJ172" s="465"/>
      <c r="BK172" s="465"/>
      <c r="BL172" s="465"/>
      <c r="BM172" s="398"/>
      <c r="BN172" s="401">
        <v>7</v>
      </c>
      <c r="BO172" s="475"/>
      <c r="BP172" s="475"/>
      <c r="BQ172" s="475"/>
      <c r="BR172" s="475"/>
      <c r="BS172" s="475"/>
      <c r="BT172" s="475"/>
      <c r="BU172" s="475"/>
      <c r="BV172" s="475"/>
      <c r="BW172" s="475"/>
      <c r="BX172" s="475"/>
      <c r="BY172" s="475"/>
      <c r="BZ172" s="475"/>
      <c r="CA172" s="475"/>
      <c r="CB172" s="475"/>
      <c r="CC172" s="475"/>
      <c r="CD172" s="475"/>
      <c r="CE172" s="475"/>
      <c r="CF172" s="475"/>
      <c r="CG172" s="475"/>
      <c r="CH172" s="475"/>
      <c r="CI172" s="475"/>
      <c r="CJ172" s="475"/>
      <c r="CK172" s="475"/>
      <c r="CL172" s="475"/>
      <c r="CM172" s="475"/>
      <c r="CN172" s="475"/>
      <c r="CO172" s="475"/>
      <c r="CP172" s="475"/>
      <c r="CQ172" s="475"/>
      <c r="CR172" s="475"/>
      <c r="CS172" s="467"/>
      <c r="CT172" s="857">
        <f t="shared" si="920"/>
        <v>0</v>
      </c>
      <c r="CU172" s="858">
        <f t="shared" si="921"/>
        <v>0</v>
      </c>
      <c r="CV172" s="436">
        <f t="shared" si="887"/>
        <v>0</v>
      </c>
      <c r="CW172" s="436">
        <v>0</v>
      </c>
      <c r="CX172" s="439">
        <f t="shared" si="922"/>
        <v>0</v>
      </c>
      <c r="CY172" s="449">
        <f t="shared" si="923"/>
        <v>0</v>
      </c>
      <c r="CZ172" s="465"/>
      <c r="DA172" s="465"/>
      <c r="DB172" s="465"/>
      <c r="DC172" s="465"/>
      <c r="DD172" s="465"/>
      <c r="DE172" s="465"/>
      <c r="DF172" s="465"/>
      <c r="DS172" s="698"/>
      <c r="DT172" s="702">
        <v>7</v>
      </c>
      <c r="DU172" s="703">
        <f t="shared" si="924"/>
        <v>0</v>
      </c>
      <c r="DV172" s="703">
        <f t="shared" si="888"/>
        <v>0</v>
      </c>
      <c r="DW172" s="703">
        <f t="shared" si="889"/>
        <v>0</v>
      </c>
      <c r="DX172" s="703">
        <f t="shared" si="890"/>
        <v>0</v>
      </c>
      <c r="DY172" s="703">
        <f t="shared" si="891"/>
        <v>0</v>
      </c>
      <c r="DZ172" s="703">
        <f t="shared" si="892"/>
        <v>0</v>
      </c>
      <c r="EA172" s="703">
        <f t="shared" si="893"/>
        <v>0</v>
      </c>
      <c r="EB172" s="703">
        <f t="shared" si="894"/>
        <v>0</v>
      </c>
      <c r="EC172" s="703">
        <f t="shared" si="895"/>
        <v>0</v>
      </c>
      <c r="ED172" s="703">
        <f t="shared" si="896"/>
        <v>0</v>
      </c>
      <c r="EE172" s="703">
        <f t="shared" si="897"/>
        <v>0</v>
      </c>
      <c r="EF172" s="703">
        <f t="shared" si="898"/>
        <v>0</v>
      </c>
      <c r="EG172" s="703">
        <f t="shared" si="899"/>
        <v>0</v>
      </c>
      <c r="EH172" s="703">
        <f t="shared" si="900"/>
        <v>0</v>
      </c>
      <c r="EI172" s="703">
        <f t="shared" si="901"/>
        <v>0</v>
      </c>
      <c r="EJ172" s="703">
        <f t="shared" si="902"/>
        <v>0</v>
      </c>
      <c r="EK172" s="703">
        <f t="shared" si="903"/>
        <v>0</v>
      </c>
      <c r="EL172" s="703">
        <f t="shared" si="904"/>
        <v>0</v>
      </c>
      <c r="EM172" s="703">
        <f t="shared" si="905"/>
        <v>0</v>
      </c>
      <c r="EN172" s="703">
        <f t="shared" si="906"/>
        <v>0</v>
      </c>
      <c r="EO172" s="703">
        <f t="shared" si="907"/>
        <v>0</v>
      </c>
      <c r="EP172" s="703">
        <f t="shared" si="908"/>
        <v>0</v>
      </c>
      <c r="EQ172" s="703">
        <f t="shared" si="909"/>
        <v>0</v>
      </c>
      <c r="ER172" s="703">
        <f t="shared" si="910"/>
        <v>0</v>
      </c>
      <c r="ES172" s="703">
        <f t="shared" si="911"/>
        <v>0</v>
      </c>
      <c r="ET172" s="703">
        <f t="shared" si="912"/>
        <v>0</v>
      </c>
      <c r="EU172" s="703">
        <f t="shared" si="913"/>
        <v>0</v>
      </c>
      <c r="EV172" s="703">
        <f t="shared" si="914"/>
        <v>0</v>
      </c>
      <c r="EW172" s="703">
        <f t="shared" si="915"/>
        <v>0</v>
      </c>
      <c r="EX172" s="703">
        <f t="shared" si="916"/>
        <v>0</v>
      </c>
      <c r="EY172" s="695"/>
      <c r="EZ172" s="724"/>
      <c r="FB172" s="698"/>
      <c r="FC172" s="702">
        <v>7</v>
      </c>
      <c r="FD172" s="703" t="e">
        <f t="shared" si="925"/>
        <v>#DIV/0!</v>
      </c>
      <c r="FE172" s="703" t="e">
        <f t="shared" si="926"/>
        <v>#DIV/0!</v>
      </c>
      <c r="FF172" s="703" t="e">
        <f t="shared" si="927"/>
        <v>#DIV/0!</v>
      </c>
      <c r="FG172" s="703" t="e">
        <f t="shared" si="928"/>
        <v>#DIV/0!</v>
      </c>
      <c r="FH172" s="703" t="e">
        <f t="shared" si="929"/>
        <v>#DIV/0!</v>
      </c>
      <c r="FI172" s="703" t="e">
        <f t="shared" si="930"/>
        <v>#DIV/0!</v>
      </c>
      <c r="FJ172" s="703" t="e">
        <f t="shared" si="931"/>
        <v>#DIV/0!</v>
      </c>
      <c r="FK172" s="703" t="e">
        <f t="shared" si="932"/>
        <v>#DIV/0!</v>
      </c>
      <c r="FL172" s="703" t="e">
        <f t="shared" si="933"/>
        <v>#DIV/0!</v>
      </c>
      <c r="FM172" s="703" t="e">
        <f t="shared" si="934"/>
        <v>#DIV/0!</v>
      </c>
      <c r="FN172" s="703" t="e">
        <f t="shared" si="935"/>
        <v>#DIV/0!</v>
      </c>
      <c r="FO172" s="703" t="e">
        <f t="shared" si="936"/>
        <v>#DIV/0!</v>
      </c>
      <c r="FP172" s="703" t="e">
        <f t="shared" si="937"/>
        <v>#DIV/0!</v>
      </c>
      <c r="FQ172" s="703" t="e">
        <f t="shared" si="938"/>
        <v>#DIV/0!</v>
      </c>
      <c r="FR172" s="703" t="e">
        <f t="shared" si="939"/>
        <v>#DIV/0!</v>
      </c>
      <c r="FS172" s="703" t="e">
        <f t="shared" si="940"/>
        <v>#DIV/0!</v>
      </c>
      <c r="FT172" s="703" t="e">
        <f t="shared" si="941"/>
        <v>#DIV/0!</v>
      </c>
      <c r="FU172" s="703" t="e">
        <f t="shared" si="942"/>
        <v>#DIV/0!</v>
      </c>
      <c r="FV172" s="703" t="e">
        <f t="shared" si="943"/>
        <v>#DIV/0!</v>
      </c>
      <c r="FW172" s="703" t="e">
        <f t="shared" si="944"/>
        <v>#DIV/0!</v>
      </c>
      <c r="FX172" s="703" t="e">
        <f t="shared" si="945"/>
        <v>#DIV/0!</v>
      </c>
      <c r="FY172" s="703" t="e">
        <f t="shared" si="946"/>
        <v>#DIV/0!</v>
      </c>
      <c r="FZ172" s="703" t="e">
        <f t="shared" si="947"/>
        <v>#DIV/0!</v>
      </c>
      <c r="GA172" s="703" t="e">
        <f t="shared" si="948"/>
        <v>#DIV/0!</v>
      </c>
      <c r="GB172" s="703" t="e">
        <f t="shared" si="949"/>
        <v>#DIV/0!</v>
      </c>
      <c r="GC172" s="703" t="e">
        <f t="shared" si="950"/>
        <v>#DIV/0!</v>
      </c>
      <c r="GD172" s="703" t="e">
        <f t="shared" si="951"/>
        <v>#DIV/0!</v>
      </c>
      <c r="GE172" s="703" t="e">
        <f t="shared" si="952"/>
        <v>#DIV/0!</v>
      </c>
      <c r="GF172" s="703" t="e">
        <f t="shared" si="953"/>
        <v>#DIV/0!</v>
      </c>
      <c r="GG172" s="703" t="e">
        <f t="shared" si="954"/>
        <v>#DIV/0!</v>
      </c>
      <c r="GH172" s="695"/>
      <c r="GI172" s="724"/>
    </row>
    <row r="173" spans="2:191" ht="15.75" x14ac:dyDescent="0.25">
      <c r="B173" s="398"/>
      <c r="C173" s="481"/>
      <c r="D173" s="481"/>
      <c r="E173" s="481"/>
      <c r="F173" s="481"/>
      <c r="G173" s="481"/>
      <c r="H173" s="481"/>
      <c r="I173" s="481"/>
      <c r="J173" s="506"/>
      <c r="K173" s="507"/>
      <c r="L173" s="507"/>
      <c r="M173" s="507"/>
      <c r="N173" s="507"/>
      <c r="O173" s="507"/>
      <c r="P173" s="507"/>
      <c r="Q173" s="395"/>
      <c r="W173" s="398"/>
      <c r="X173" s="401">
        <v>8</v>
      </c>
      <c r="Y173" s="475"/>
      <c r="Z173" s="475"/>
      <c r="AA173" s="475"/>
      <c r="AB173" s="475"/>
      <c r="AC173" s="475"/>
      <c r="AD173" s="475"/>
      <c r="AE173" s="475"/>
      <c r="AF173" s="475"/>
      <c r="AG173" s="475"/>
      <c r="AH173" s="475"/>
      <c r="AI173" s="475"/>
      <c r="AJ173" s="475"/>
      <c r="AK173" s="475"/>
      <c r="AL173" s="475"/>
      <c r="AM173" s="475"/>
      <c r="AN173" s="475"/>
      <c r="AO173" s="475"/>
      <c r="AP173" s="475"/>
      <c r="AQ173" s="475"/>
      <c r="AR173" s="475"/>
      <c r="AS173" s="475"/>
      <c r="AT173" s="475"/>
      <c r="AU173" s="475"/>
      <c r="AV173" s="475"/>
      <c r="AW173" s="475"/>
      <c r="AX173" s="475"/>
      <c r="AY173" s="475"/>
      <c r="AZ173" s="475"/>
      <c r="BA173" s="475"/>
      <c r="BB173" s="475"/>
      <c r="BC173" s="467"/>
      <c r="BD173" s="857">
        <f t="shared" si="918"/>
        <v>0</v>
      </c>
      <c r="BE173" s="858">
        <f t="shared" si="884"/>
        <v>0</v>
      </c>
      <c r="BF173" s="436">
        <f t="shared" ref="BF173:BF188" si="955">(SUMIF($Y$165:$BC$165,"Sat",$Y173:$BC173)+SUMIF($Y$165:$BC$165,"Sun",$Y173:$BC173))</f>
        <v>0</v>
      </c>
      <c r="BG173" s="436">
        <f t="shared" ref="BG173:BG188" si="956">(SUM($Y173:$BC173)-(SUMIF($Y$165:$BC$165,"Sat",$Y173:$BC173)+SUMIF($Y$165:$BC$165,"Sun",$Y173:$BC173)))</f>
        <v>0</v>
      </c>
      <c r="BH173" s="439">
        <f t="shared" ref="BH173:BH188" si="957">(SUMIF($Y$165:$BC$165,"Sat",$Y173:$BC173)+SUMIF($Y$165:$BC$165,"Sun",$Y173:$BC173))/(COUNTIF($Y$165:$BC$165,"Sat")+COUNTIF($Y$165:$BC$165,"Sun"))</f>
        <v>0</v>
      </c>
      <c r="BI173" s="449">
        <f t="shared" ref="BI173:BI188" si="958">(SUM($Y173:$BC173)-(SUMIF($Y$165:$BC$165,"Sat",$Y173:$BC173)+SUMIF($Y$165:$BC$165,"Sun",$Y173:$BC173)))/(COUNT(Y173:BC173)-(COUNTIF($Y$165:$BC$165,"Sat")+COUNTIF($Y$165:$BC$165,"Sun")))</f>
        <v>0</v>
      </c>
      <c r="BJ173" s="465"/>
      <c r="BK173" s="465"/>
      <c r="BL173" s="465"/>
      <c r="BM173" s="398"/>
      <c r="BN173" s="401">
        <v>8</v>
      </c>
      <c r="BO173" s="475"/>
      <c r="BP173" s="475"/>
      <c r="BQ173" s="475"/>
      <c r="BR173" s="475"/>
      <c r="BS173" s="475"/>
      <c r="BT173" s="475"/>
      <c r="BU173" s="475"/>
      <c r="BV173" s="475"/>
      <c r="BW173" s="475"/>
      <c r="BX173" s="475"/>
      <c r="BY173" s="475"/>
      <c r="BZ173" s="475"/>
      <c r="CA173" s="475"/>
      <c r="CB173" s="475"/>
      <c r="CC173" s="475"/>
      <c r="CD173" s="475"/>
      <c r="CE173" s="475"/>
      <c r="CF173" s="475"/>
      <c r="CG173" s="475"/>
      <c r="CH173" s="475"/>
      <c r="CI173" s="475"/>
      <c r="CJ173" s="475"/>
      <c r="CK173" s="475"/>
      <c r="CL173" s="475"/>
      <c r="CM173" s="475"/>
      <c r="CN173" s="475"/>
      <c r="CO173" s="475"/>
      <c r="CP173" s="475"/>
      <c r="CQ173" s="475"/>
      <c r="CR173" s="475"/>
      <c r="CS173" s="467"/>
      <c r="CT173" s="857">
        <f t="shared" si="920"/>
        <v>0</v>
      </c>
      <c r="CU173" s="858">
        <f t="shared" si="921"/>
        <v>0</v>
      </c>
      <c r="CV173" s="436">
        <f t="shared" ref="CV173:CV188" si="959">(SUMIF($Y$165:$BC$165,"Sat",$Y173:$BC173)+SUMIF($Y$165:$BC$165,"Sun",$Y173:$BC173))</f>
        <v>0</v>
      </c>
      <c r="CW173" s="436">
        <f t="shared" ref="CW173:CW188" si="960">(SUM($Y173:$BC173)-(SUMIF($Y$165:$BC$165,"Sat",$Y173:$BC173)+SUMIF($Y$165:$BC$165,"Sun",$Y173:$BC173)))</f>
        <v>0</v>
      </c>
      <c r="CX173" s="439">
        <f t="shared" si="922"/>
        <v>0</v>
      </c>
      <c r="CY173" s="449">
        <f t="shared" si="923"/>
        <v>0</v>
      </c>
      <c r="CZ173" s="465"/>
      <c r="DA173" s="465"/>
      <c r="DB173" s="465"/>
      <c r="DC173" s="465"/>
      <c r="DD173" s="465"/>
      <c r="DE173" s="465"/>
      <c r="DF173" s="465"/>
      <c r="DS173" s="698"/>
      <c r="DT173" s="702">
        <v>8</v>
      </c>
      <c r="DU173" s="703">
        <f t="shared" si="924"/>
        <v>0</v>
      </c>
      <c r="DV173" s="703">
        <f t="shared" si="888"/>
        <v>0</v>
      </c>
      <c r="DW173" s="703">
        <f t="shared" si="889"/>
        <v>0</v>
      </c>
      <c r="DX173" s="703">
        <f t="shared" si="890"/>
        <v>0</v>
      </c>
      <c r="DY173" s="703">
        <f t="shared" si="891"/>
        <v>0</v>
      </c>
      <c r="DZ173" s="703">
        <f t="shared" si="892"/>
        <v>0</v>
      </c>
      <c r="EA173" s="703">
        <f t="shared" si="893"/>
        <v>0</v>
      </c>
      <c r="EB173" s="703">
        <f t="shared" si="894"/>
        <v>0</v>
      </c>
      <c r="EC173" s="703">
        <f t="shared" si="895"/>
        <v>0</v>
      </c>
      <c r="ED173" s="703">
        <f t="shared" si="896"/>
        <v>0</v>
      </c>
      <c r="EE173" s="703">
        <f t="shared" si="897"/>
        <v>0</v>
      </c>
      <c r="EF173" s="703">
        <f t="shared" si="898"/>
        <v>0</v>
      </c>
      <c r="EG173" s="703">
        <f t="shared" si="899"/>
        <v>0</v>
      </c>
      <c r="EH173" s="703">
        <f t="shared" si="900"/>
        <v>0</v>
      </c>
      <c r="EI173" s="703">
        <f t="shared" si="901"/>
        <v>0</v>
      </c>
      <c r="EJ173" s="703">
        <f t="shared" si="902"/>
        <v>0</v>
      </c>
      <c r="EK173" s="703">
        <f t="shared" si="903"/>
        <v>0</v>
      </c>
      <c r="EL173" s="703">
        <f t="shared" si="904"/>
        <v>0</v>
      </c>
      <c r="EM173" s="703">
        <f t="shared" si="905"/>
        <v>0</v>
      </c>
      <c r="EN173" s="703">
        <f t="shared" si="906"/>
        <v>0</v>
      </c>
      <c r="EO173" s="703">
        <f t="shared" si="907"/>
        <v>0</v>
      </c>
      <c r="EP173" s="703">
        <f t="shared" si="908"/>
        <v>0</v>
      </c>
      <c r="EQ173" s="703">
        <f t="shared" si="909"/>
        <v>0</v>
      </c>
      <c r="ER173" s="703">
        <f t="shared" si="910"/>
        <v>0</v>
      </c>
      <c r="ES173" s="703">
        <f t="shared" si="911"/>
        <v>0</v>
      </c>
      <c r="ET173" s="703">
        <f t="shared" si="912"/>
        <v>0</v>
      </c>
      <c r="EU173" s="703">
        <f t="shared" si="913"/>
        <v>0</v>
      </c>
      <c r="EV173" s="703">
        <f t="shared" si="914"/>
        <v>0</v>
      </c>
      <c r="EW173" s="703">
        <f t="shared" si="915"/>
        <v>0</v>
      </c>
      <c r="EX173" s="703">
        <f t="shared" si="916"/>
        <v>0</v>
      </c>
      <c r="EY173" s="695"/>
      <c r="EZ173" s="724"/>
      <c r="FB173" s="698"/>
      <c r="FC173" s="702">
        <v>8</v>
      </c>
      <c r="FD173" s="703" t="e">
        <f t="shared" si="925"/>
        <v>#DIV/0!</v>
      </c>
      <c r="FE173" s="703" t="e">
        <f t="shared" si="926"/>
        <v>#DIV/0!</v>
      </c>
      <c r="FF173" s="703" t="e">
        <f t="shared" si="927"/>
        <v>#DIV/0!</v>
      </c>
      <c r="FG173" s="703" t="e">
        <f t="shared" si="928"/>
        <v>#DIV/0!</v>
      </c>
      <c r="FH173" s="703" t="e">
        <f t="shared" si="929"/>
        <v>#DIV/0!</v>
      </c>
      <c r="FI173" s="703" t="e">
        <f t="shared" si="930"/>
        <v>#DIV/0!</v>
      </c>
      <c r="FJ173" s="703" t="e">
        <f t="shared" si="931"/>
        <v>#DIV/0!</v>
      </c>
      <c r="FK173" s="703" t="e">
        <f t="shared" si="932"/>
        <v>#DIV/0!</v>
      </c>
      <c r="FL173" s="703" t="e">
        <f t="shared" si="933"/>
        <v>#DIV/0!</v>
      </c>
      <c r="FM173" s="703" t="e">
        <f t="shared" si="934"/>
        <v>#DIV/0!</v>
      </c>
      <c r="FN173" s="703" t="e">
        <f t="shared" si="935"/>
        <v>#DIV/0!</v>
      </c>
      <c r="FO173" s="703" t="e">
        <f t="shared" si="936"/>
        <v>#DIV/0!</v>
      </c>
      <c r="FP173" s="703" t="e">
        <f t="shared" si="937"/>
        <v>#DIV/0!</v>
      </c>
      <c r="FQ173" s="703" t="e">
        <f t="shared" si="938"/>
        <v>#DIV/0!</v>
      </c>
      <c r="FR173" s="703" t="e">
        <f t="shared" si="939"/>
        <v>#DIV/0!</v>
      </c>
      <c r="FS173" s="703" t="e">
        <f t="shared" si="940"/>
        <v>#DIV/0!</v>
      </c>
      <c r="FT173" s="703" t="e">
        <f t="shared" si="941"/>
        <v>#DIV/0!</v>
      </c>
      <c r="FU173" s="703" t="e">
        <f t="shared" si="942"/>
        <v>#DIV/0!</v>
      </c>
      <c r="FV173" s="703" t="e">
        <f t="shared" si="943"/>
        <v>#DIV/0!</v>
      </c>
      <c r="FW173" s="703" t="e">
        <f t="shared" si="944"/>
        <v>#DIV/0!</v>
      </c>
      <c r="FX173" s="703" t="e">
        <f t="shared" si="945"/>
        <v>#DIV/0!</v>
      </c>
      <c r="FY173" s="703" t="e">
        <f t="shared" si="946"/>
        <v>#DIV/0!</v>
      </c>
      <c r="FZ173" s="703" t="e">
        <f t="shared" si="947"/>
        <v>#DIV/0!</v>
      </c>
      <c r="GA173" s="703" t="e">
        <f t="shared" si="948"/>
        <v>#DIV/0!</v>
      </c>
      <c r="GB173" s="703" t="e">
        <f t="shared" si="949"/>
        <v>#DIV/0!</v>
      </c>
      <c r="GC173" s="703" t="e">
        <f t="shared" si="950"/>
        <v>#DIV/0!</v>
      </c>
      <c r="GD173" s="703" t="e">
        <f t="shared" si="951"/>
        <v>#DIV/0!</v>
      </c>
      <c r="GE173" s="703" t="e">
        <f t="shared" si="952"/>
        <v>#DIV/0!</v>
      </c>
      <c r="GF173" s="703" t="e">
        <f t="shared" si="953"/>
        <v>#DIV/0!</v>
      </c>
      <c r="GG173" s="703" t="e">
        <f t="shared" si="954"/>
        <v>#DIV/0!</v>
      </c>
      <c r="GH173" s="695"/>
      <c r="GI173" s="724"/>
    </row>
    <row r="174" spans="2:191" ht="15.75" x14ac:dyDescent="0.25">
      <c r="B174" s="398"/>
      <c r="C174" s="481"/>
      <c r="D174" s="481"/>
      <c r="E174" s="481"/>
      <c r="F174" s="481"/>
      <c r="G174" s="481"/>
      <c r="H174" s="481"/>
      <c r="I174" s="481"/>
      <c r="J174" s="506"/>
      <c r="K174" s="507"/>
      <c r="L174" s="507"/>
      <c r="M174" s="507"/>
      <c r="N174" s="507"/>
      <c r="O174" s="507"/>
      <c r="P174" s="507"/>
      <c r="Q174" s="395"/>
      <c r="W174" s="398"/>
      <c r="X174" s="401">
        <v>9</v>
      </c>
      <c r="Y174" s="475"/>
      <c r="Z174" s="475"/>
      <c r="AA174" s="475"/>
      <c r="AB174" s="475"/>
      <c r="AC174" s="475"/>
      <c r="AD174" s="475"/>
      <c r="AE174" s="475"/>
      <c r="AF174" s="475"/>
      <c r="AG174" s="475"/>
      <c r="AH174" s="475"/>
      <c r="AI174" s="475"/>
      <c r="AJ174" s="475"/>
      <c r="AK174" s="475"/>
      <c r="AL174" s="475"/>
      <c r="AM174" s="475"/>
      <c r="AN174" s="475"/>
      <c r="AO174" s="475"/>
      <c r="AP174" s="475"/>
      <c r="AQ174" s="475"/>
      <c r="AR174" s="475"/>
      <c r="AS174" s="475"/>
      <c r="AT174" s="475"/>
      <c r="AU174" s="475"/>
      <c r="AV174" s="475"/>
      <c r="AW174" s="475"/>
      <c r="AX174" s="475"/>
      <c r="AY174" s="475"/>
      <c r="AZ174" s="475"/>
      <c r="BA174" s="475"/>
      <c r="BB174" s="475"/>
      <c r="BC174" s="467"/>
      <c r="BD174" s="857">
        <f t="shared" si="918"/>
        <v>0</v>
      </c>
      <c r="BE174" s="858">
        <f t="shared" si="884"/>
        <v>0</v>
      </c>
      <c r="BF174" s="436">
        <f t="shared" si="955"/>
        <v>0</v>
      </c>
      <c r="BG174" s="436">
        <f t="shared" si="956"/>
        <v>0</v>
      </c>
      <c r="BH174" s="439">
        <f t="shared" si="957"/>
        <v>0</v>
      </c>
      <c r="BI174" s="449">
        <f t="shared" si="958"/>
        <v>0</v>
      </c>
      <c r="BJ174" s="465"/>
      <c r="BK174" s="465"/>
      <c r="BL174" s="465"/>
      <c r="BM174" s="398"/>
      <c r="BN174" s="401">
        <v>9</v>
      </c>
      <c r="BO174" s="475"/>
      <c r="BP174" s="475"/>
      <c r="BQ174" s="475"/>
      <c r="BR174" s="475"/>
      <c r="BS174" s="475"/>
      <c r="BT174" s="475"/>
      <c r="BU174" s="475"/>
      <c r="BV174" s="475"/>
      <c r="BW174" s="475"/>
      <c r="BX174" s="475"/>
      <c r="BY174" s="475"/>
      <c r="BZ174" s="475"/>
      <c r="CA174" s="475"/>
      <c r="CB174" s="475"/>
      <c r="CC174" s="475"/>
      <c r="CD174" s="475"/>
      <c r="CE174" s="475"/>
      <c r="CF174" s="475"/>
      <c r="CG174" s="475"/>
      <c r="CH174" s="475"/>
      <c r="CI174" s="475"/>
      <c r="CJ174" s="475"/>
      <c r="CK174" s="475"/>
      <c r="CL174" s="475"/>
      <c r="CM174" s="475"/>
      <c r="CN174" s="475"/>
      <c r="CO174" s="475"/>
      <c r="CP174" s="475"/>
      <c r="CQ174" s="475"/>
      <c r="CR174" s="475"/>
      <c r="CS174" s="467"/>
      <c r="CT174" s="857">
        <f t="shared" si="920"/>
        <v>0</v>
      </c>
      <c r="CU174" s="858">
        <f t="shared" si="921"/>
        <v>0</v>
      </c>
      <c r="CV174" s="436">
        <f t="shared" si="959"/>
        <v>0</v>
      </c>
      <c r="CW174" s="436">
        <f t="shared" si="960"/>
        <v>0</v>
      </c>
      <c r="CX174" s="439">
        <f t="shared" si="922"/>
        <v>0</v>
      </c>
      <c r="CY174" s="449">
        <f t="shared" si="923"/>
        <v>0</v>
      </c>
      <c r="CZ174" s="465"/>
      <c r="DA174" s="465"/>
      <c r="DB174" s="465"/>
      <c r="DC174" s="465"/>
      <c r="DD174" s="465"/>
      <c r="DE174" s="465"/>
      <c r="DF174" s="465"/>
      <c r="DS174" s="698"/>
      <c r="DT174" s="702">
        <v>9</v>
      </c>
      <c r="DU174" s="703">
        <f t="shared" si="924"/>
        <v>0</v>
      </c>
      <c r="DV174" s="703">
        <f t="shared" si="888"/>
        <v>0</v>
      </c>
      <c r="DW174" s="703">
        <f t="shared" si="889"/>
        <v>0</v>
      </c>
      <c r="DX174" s="703">
        <f t="shared" si="890"/>
        <v>0</v>
      </c>
      <c r="DY174" s="703">
        <f t="shared" si="891"/>
        <v>0</v>
      </c>
      <c r="DZ174" s="703">
        <f t="shared" si="892"/>
        <v>0</v>
      </c>
      <c r="EA174" s="703">
        <f t="shared" si="893"/>
        <v>0</v>
      </c>
      <c r="EB174" s="703">
        <f t="shared" si="894"/>
        <v>0</v>
      </c>
      <c r="EC174" s="703">
        <f t="shared" si="895"/>
        <v>0</v>
      </c>
      <c r="ED174" s="703">
        <f t="shared" si="896"/>
        <v>0</v>
      </c>
      <c r="EE174" s="703">
        <f t="shared" si="897"/>
        <v>0</v>
      </c>
      <c r="EF174" s="703">
        <f t="shared" si="898"/>
        <v>0</v>
      </c>
      <c r="EG174" s="703">
        <f t="shared" si="899"/>
        <v>0</v>
      </c>
      <c r="EH174" s="703">
        <f t="shared" si="900"/>
        <v>0</v>
      </c>
      <c r="EI174" s="703">
        <f t="shared" si="901"/>
        <v>0</v>
      </c>
      <c r="EJ174" s="703">
        <f t="shared" si="902"/>
        <v>0</v>
      </c>
      <c r="EK174" s="703">
        <f t="shared" si="903"/>
        <v>0</v>
      </c>
      <c r="EL174" s="703">
        <f t="shared" si="904"/>
        <v>0</v>
      </c>
      <c r="EM174" s="703">
        <f t="shared" si="905"/>
        <v>0</v>
      </c>
      <c r="EN174" s="703">
        <f t="shared" si="906"/>
        <v>0</v>
      </c>
      <c r="EO174" s="703">
        <f t="shared" si="907"/>
        <v>0</v>
      </c>
      <c r="EP174" s="703">
        <f t="shared" si="908"/>
        <v>0</v>
      </c>
      <c r="EQ174" s="703">
        <f t="shared" si="909"/>
        <v>0</v>
      </c>
      <c r="ER174" s="703">
        <f t="shared" si="910"/>
        <v>0</v>
      </c>
      <c r="ES174" s="703">
        <f t="shared" si="911"/>
        <v>0</v>
      </c>
      <c r="ET174" s="703">
        <f t="shared" si="912"/>
        <v>0</v>
      </c>
      <c r="EU174" s="703">
        <f t="shared" si="913"/>
        <v>0</v>
      </c>
      <c r="EV174" s="703">
        <f t="shared" si="914"/>
        <v>0</v>
      </c>
      <c r="EW174" s="703">
        <f t="shared" si="915"/>
        <v>0</v>
      </c>
      <c r="EX174" s="703">
        <f t="shared" si="916"/>
        <v>0</v>
      </c>
      <c r="EY174" s="695"/>
      <c r="EZ174" s="724"/>
      <c r="FB174" s="698"/>
      <c r="FC174" s="702">
        <v>9</v>
      </c>
      <c r="FD174" s="703" t="e">
        <f t="shared" si="925"/>
        <v>#DIV/0!</v>
      </c>
      <c r="FE174" s="703" t="e">
        <f t="shared" si="926"/>
        <v>#DIV/0!</v>
      </c>
      <c r="FF174" s="703" t="e">
        <f t="shared" si="927"/>
        <v>#DIV/0!</v>
      </c>
      <c r="FG174" s="703" t="e">
        <f t="shared" si="928"/>
        <v>#DIV/0!</v>
      </c>
      <c r="FH174" s="703" t="e">
        <f t="shared" si="929"/>
        <v>#DIV/0!</v>
      </c>
      <c r="FI174" s="703" t="e">
        <f t="shared" si="930"/>
        <v>#DIV/0!</v>
      </c>
      <c r="FJ174" s="703" t="e">
        <f t="shared" si="931"/>
        <v>#DIV/0!</v>
      </c>
      <c r="FK174" s="703" t="e">
        <f t="shared" si="932"/>
        <v>#DIV/0!</v>
      </c>
      <c r="FL174" s="703" t="e">
        <f t="shared" si="933"/>
        <v>#DIV/0!</v>
      </c>
      <c r="FM174" s="703" t="e">
        <f t="shared" si="934"/>
        <v>#DIV/0!</v>
      </c>
      <c r="FN174" s="703" t="e">
        <f t="shared" si="935"/>
        <v>#DIV/0!</v>
      </c>
      <c r="FO174" s="703" t="e">
        <f t="shared" si="936"/>
        <v>#DIV/0!</v>
      </c>
      <c r="FP174" s="703" t="e">
        <f t="shared" si="937"/>
        <v>#DIV/0!</v>
      </c>
      <c r="FQ174" s="703" t="e">
        <f t="shared" si="938"/>
        <v>#DIV/0!</v>
      </c>
      <c r="FR174" s="703" t="e">
        <f t="shared" si="939"/>
        <v>#DIV/0!</v>
      </c>
      <c r="FS174" s="703" t="e">
        <f t="shared" si="940"/>
        <v>#DIV/0!</v>
      </c>
      <c r="FT174" s="703" t="e">
        <f t="shared" si="941"/>
        <v>#DIV/0!</v>
      </c>
      <c r="FU174" s="703" t="e">
        <f t="shared" si="942"/>
        <v>#DIV/0!</v>
      </c>
      <c r="FV174" s="703" t="e">
        <f t="shared" si="943"/>
        <v>#DIV/0!</v>
      </c>
      <c r="FW174" s="703" t="e">
        <f t="shared" si="944"/>
        <v>#DIV/0!</v>
      </c>
      <c r="FX174" s="703" t="e">
        <f t="shared" si="945"/>
        <v>#DIV/0!</v>
      </c>
      <c r="FY174" s="703" t="e">
        <f t="shared" si="946"/>
        <v>#DIV/0!</v>
      </c>
      <c r="FZ174" s="703" t="e">
        <f t="shared" si="947"/>
        <v>#DIV/0!</v>
      </c>
      <c r="GA174" s="703" t="e">
        <f t="shared" si="948"/>
        <v>#DIV/0!</v>
      </c>
      <c r="GB174" s="703" t="e">
        <f t="shared" si="949"/>
        <v>#DIV/0!</v>
      </c>
      <c r="GC174" s="703" t="e">
        <f t="shared" si="950"/>
        <v>#DIV/0!</v>
      </c>
      <c r="GD174" s="703" t="e">
        <f t="shared" si="951"/>
        <v>#DIV/0!</v>
      </c>
      <c r="GE174" s="703" t="e">
        <f t="shared" si="952"/>
        <v>#DIV/0!</v>
      </c>
      <c r="GF174" s="703" t="e">
        <f t="shared" si="953"/>
        <v>#DIV/0!</v>
      </c>
      <c r="GG174" s="703" t="e">
        <f t="shared" si="954"/>
        <v>#DIV/0!</v>
      </c>
      <c r="GH174" s="695"/>
      <c r="GI174" s="724"/>
    </row>
    <row r="175" spans="2:191" ht="16.5" thickBot="1" x14ac:dyDescent="0.3">
      <c r="B175" s="412"/>
      <c r="C175" s="414"/>
      <c r="D175" s="414"/>
      <c r="E175" s="414"/>
      <c r="F175" s="414"/>
      <c r="G175" s="414"/>
      <c r="H175" s="414"/>
      <c r="I175" s="414"/>
      <c r="J175" s="508"/>
      <c r="K175" s="509"/>
      <c r="L175" s="509"/>
      <c r="M175" s="509"/>
      <c r="N175" s="509"/>
      <c r="O175" s="509"/>
      <c r="P175" s="509"/>
      <c r="Q175" s="415"/>
      <c r="W175" s="398"/>
      <c r="X175" s="401">
        <v>10</v>
      </c>
      <c r="Y175" s="475"/>
      <c r="Z175" s="475"/>
      <c r="AA175" s="475"/>
      <c r="AB175" s="475"/>
      <c r="AC175" s="475"/>
      <c r="AD175" s="475"/>
      <c r="AE175" s="475"/>
      <c r="AF175" s="475"/>
      <c r="AG175" s="475"/>
      <c r="AH175" s="475"/>
      <c r="AI175" s="475"/>
      <c r="AJ175" s="475"/>
      <c r="AK175" s="475"/>
      <c r="AL175" s="475"/>
      <c r="AM175" s="475"/>
      <c r="AN175" s="475"/>
      <c r="AO175" s="475"/>
      <c r="AP175" s="475"/>
      <c r="AQ175" s="475"/>
      <c r="AR175" s="475"/>
      <c r="AS175" s="475"/>
      <c r="AT175" s="475"/>
      <c r="AU175" s="475"/>
      <c r="AV175" s="475"/>
      <c r="AW175" s="475"/>
      <c r="AX175" s="475"/>
      <c r="AY175" s="475"/>
      <c r="AZ175" s="475"/>
      <c r="BA175" s="475"/>
      <c r="BB175" s="475"/>
      <c r="BC175" s="467"/>
      <c r="BD175" s="857">
        <f t="shared" si="918"/>
        <v>0</v>
      </c>
      <c r="BE175" s="858">
        <f t="shared" si="884"/>
        <v>0</v>
      </c>
      <c r="BF175" s="436">
        <f t="shared" si="955"/>
        <v>0</v>
      </c>
      <c r="BG175" s="436">
        <f t="shared" si="956"/>
        <v>0</v>
      </c>
      <c r="BH175" s="439">
        <f t="shared" si="957"/>
        <v>0</v>
      </c>
      <c r="BI175" s="449">
        <f t="shared" si="958"/>
        <v>0</v>
      </c>
      <c r="BJ175" s="465"/>
      <c r="BK175" s="465"/>
      <c r="BL175" s="465"/>
      <c r="BM175" s="398"/>
      <c r="BN175" s="401">
        <v>10</v>
      </c>
      <c r="BO175" s="475"/>
      <c r="BP175" s="475"/>
      <c r="BQ175" s="475"/>
      <c r="BR175" s="475"/>
      <c r="BS175" s="475"/>
      <c r="BT175" s="475"/>
      <c r="BU175" s="475"/>
      <c r="BV175" s="475"/>
      <c r="BW175" s="475"/>
      <c r="BX175" s="475"/>
      <c r="BY175" s="475"/>
      <c r="BZ175" s="475"/>
      <c r="CA175" s="475"/>
      <c r="CB175" s="475"/>
      <c r="CC175" s="475"/>
      <c r="CD175" s="475"/>
      <c r="CE175" s="475"/>
      <c r="CF175" s="475"/>
      <c r="CG175" s="475"/>
      <c r="CH175" s="475"/>
      <c r="CI175" s="475"/>
      <c r="CJ175" s="475"/>
      <c r="CK175" s="475"/>
      <c r="CL175" s="475"/>
      <c r="CM175" s="475"/>
      <c r="CN175" s="475"/>
      <c r="CO175" s="475"/>
      <c r="CP175" s="475"/>
      <c r="CQ175" s="475"/>
      <c r="CR175" s="475"/>
      <c r="CS175" s="467"/>
      <c r="CT175" s="857">
        <f t="shared" si="920"/>
        <v>0</v>
      </c>
      <c r="CU175" s="858">
        <f t="shared" si="921"/>
        <v>0</v>
      </c>
      <c r="CV175" s="436">
        <f t="shared" si="959"/>
        <v>0</v>
      </c>
      <c r="CW175" s="436">
        <f t="shared" si="960"/>
        <v>0</v>
      </c>
      <c r="CX175" s="439">
        <f t="shared" si="922"/>
        <v>0</v>
      </c>
      <c r="CY175" s="449">
        <f t="shared" si="923"/>
        <v>0</v>
      </c>
      <c r="CZ175" s="465"/>
      <c r="DA175" s="465"/>
      <c r="DB175" s="465"/>
      <c r="DC175" s="465"/>
      <c r="DD175" s="465"/>
      <c r="DE175" s="465"/>
      <c r="DF175" s="465"/>
      <c r="DS175" s="698"/>
      <c r="DT175" s="702">
        <v>10</v>
      </c>
      <c r="DU175" s="703">
        <f t="shared" si="924"/>
        <v>0</v>
      </c>
      <c r="DV175" s="703">
        <f t="shared" si="888"/>
        <v>0</v>
      </c>
      <c r="DW175" s="703">
        <f t="shared" si="889"/>
        <v>0</v>
      </c>
      <c r="DX175" s="703">
        <f t="shared" si="890"/>
        <v>0</v>
      </c>
      <c r="DY175" s="703">
        <f t="shared" si="891"/>
        <v>0</v>
      </c>
      <c r="DZ175" s="703">
        <f t="shared" si="892"/>
        <v>0</v>
      </c>
      <c r="EA175" s="703">
        <f t="shared" si="893"/>
        <v>0</v>
      </c>
      <c r="EB175" s="703">
        <f t="shared" si="894"/>
        <v>0</v>
      </c>
      <c r="EC175" s="703">
        <f t="shared" si="895"/>
        <v>0</v>
      </c>
      <c r="ED175" s="703">
        <f t="shared" si="896"/>
        <v>0</v>
      </c>
      <c r="EE175" s="703">
        <f t="shared" si="897"/>
        <v>0</v>
      </c>
      <c r="EF175" s="703">
        <f t="shared" si="898"/>
        <v>0</v>
      </c>
      <c r="EG175" s="703">
        <f t="shared" si="899"/>
        <v>0</v>
      </c>
      <c r="EH175" s="703">
        <f t="shared" si="900"/>
        <v>0</v>
      </c>
      <c r="EI175" s="703">
        <f t="shared" si="901"/>
        <v>0</v>
      </c>
      <c r="EJ175" s="703">
        <f t="shared" si="902"/>
        <v>0</v>
      </c>
      <c r="EK175" s="703">
        <f t="shared" si="903"/>
        <v>0</v>
      </c>
      <c r="EL175" s="703">
        <f t="shared" si="904"/>
        <v>0</v>
      </c>
      <c r="EM175" s="703">
        <f t="shared" si="905"/>
        <v>0</v>
      </c>
      <c r="EN175" s="703">
        <f t="shared" si="906"/>
        <v>0</v>
      </c>
      <c r="EO175" s="703">
        <f t="shared" si="907"/>
        <v>0</v>
      </c>
      <c r="EP175" s="703">
        <f t="shared" si="908"/>
        <v>0</v>
      </c>
      <c r="EQ175" s="703">
        <f t="shared" si="909"/>
        <v>0</v>
      </c>
      <c r="ER175" s="703">
        <f t="shared" si="910"/>
        <v>0</v>
      </c>
      <c r="ES175" s="703">
        <f t="shared" si="911"/>
        <v>0</v>
      </c>
      <c r="ET175" s="703">
        <f t="shared" si="912"/>
        <v>0</v>
      </c>
      <c r="EU175" s="703">
        <f t="shared" si="913"/>
        <v>0</v>
      </c>
      <c r="EV175" s="703">
        <f t="shared" si="914"/>
        <v>0</v>
      </c>
      <c r="EW175" s="703">
        <f t="shared" si="915"/>
        <v>0</v>
      </c>
      <c r="EX175" s="703">
        <f t="shared" si="916"/>
        <v>0</v>
      </c>
      <c r="EY175" s="695"/>
      <c r="EZ175" s="724"/>
      <c r="FB175" s="698"/>
      <c r="FC175" s="702">
        <v>10</v>
      </c>
      <c r="FD175" s="703" t="e">
        <f t="shared" si="925"/>
        <v>#DIV/0!</v>
      </c>
      <c r="FE175" s="703" t="e">
        <f t="shared" si="926"/>
        <v>#DIV/0!</v>
      </c>
      <c r="FF175" s="703" t="e">
        <f t="shared" si="927"/>
        <v>#DIV/0!</v>
      </c>
      <c r="FG175" s="703" t="e">
        <f t="shared" si="928"/>
        <v>#DIV/0!</v>
      </c>
      <c r="FH175" s="703" t="e">
        <f t="shared" si="929"/>
        <v>#DIV/0!</v>
      </c>
      <c r="FI175" s="703" t="e">
        <f t="shared" si="930"/>
        <v>#DIV/0!</v>
      </c>
      <c r="FJ175" s="703" t="e">
        <f t="shared" si="931"/>
        <v>#DIV/0!</v>
      </c>
      <c r="FK175" s="703" t="e">
        <f t="shared" si="932"/>
        <v>#DIV/0!</v>
      </c>
      <c r="FL175" s="703" t="e">
        <f t="shared" si="933"/>
        <v>#DIV/0!</v>
      </c>
      <c r="FM175" s="703" t="e">
        <f t="shared" si="934"/>
        <v>#DIV/0!</v>
      </c>
      <c r="FN175" s="703" t="e">
        <f t="shared" si="935"/>
        <v>#DIV/0!</v>
      </c>
      <c r="FO175" s="703" t="e">
        <f t="shared" si="936"/>
        <v>#DIV/0!</v>
      </c>
      <c r="FP175" s="703" t="e">
        <f t="shared" si="937"/>
        <v>#DIV/0!</v>
      </c>
      <c r="FQ175" s="703" t="e">
        <f t="shared" si="938"/>
        <v>#DIV/0!</v>
      </c>
      <c r="FR175" s="703" t="e">
        <f t="shared" si="939"/>
        <v>#DIV/0!</v>
      </c>
      <c r="FS175" s="703" t="e">
        <f t="shared" si="940"/>
        <v>#DIV/0!</v>
      </c>
      <c r="FT175" s="703" t="e">
        <f t="shared" si="941"/>
        <v>#DIV/0!</v>
      </c>
      <c r="FU175" s="703" t="e">
        <f t="shared" si="942"/>
        <v>#DIV/0!</v>
      </c>
      <c r="FV175" s="703" t="e">
        <f t="shared" si="943"/>
        <v>#DIV/0!</v>
      </c>
      <c r="FW175" s="703" t="e">
        <f t="shared" si="944"/>
        <v>#DIV/0!</v>
      </c>
      <c r="FX175" s="703" t="e">
        <f t="shared" si="945"/>
        <v>#DIV/0!</v>
      </c>
      <c r="FY175" s="703" t="e">
        <f t="shared" si="946"/>
        <v>#DIV/0!</v>
      </c>
      <c r="FZ175" s="703" t="e">
        <f t="shared" si="947"/>
        <v>#DIV/0!</v>
      </c>
      <c r="GA175" s="703" t="e">
        <f t="shared" si="948"/>
        <v>#DIV/0!</v>
      </c>
      <c r="GB175" s="703" t="e">
        <f t="shared" si="949"/>
        <v>#DIV/0!</v>
      </c>
      <c r="GC175" s="703" t="e">
        <f t="shared" si="950"/>
        <v>#DIV/0!</v>
      </c>
      <c r="GD175" s="703" t="e">
        <f t="shared" si="951"/>
        <v>#DIV/0!</v>
      </c>
      <c r="GE175" s="703" t="e">
        <f t="shared" si="952"/>
        <v>#DIV/0!</v>
      </c>
      <c r="GF175" s="703" t="e">
        <f t="shared" si="953"/>
        <v>#DIV/0!</v>
      </c>
      <c r="GG175" s="703" t="e">
        <f t="shared" si="954"/>
        <v>#DIV/0!</v>
      </c>
      <c r="GH175" s="695"/>
      <c r="GI175" s="724"/>
    </row>
    <row r="176" spans="2:191" ht="15.75" x14ac:dyDescent="0.25">
      <c r="B176" s="478" t="str">
        <f>"Version: " &amp; Version</f>
        <v>Version: 09/04/2018</v>
      </c>
      <c r="C176" s="490"/>
      <c r="D176" s="490"/>
      <c r="E176" s="490"/>
      <c r="F176" s="490"/>
      <c r="G176" s="490"/>
      <c r="H176" s="490"/>
      <c r="I176" s="490"/>
      <c r="J176" s="479"/>
      <c r="K176" s="479"/>
      <c r="L176" s="479"/>
      <c r="M176" s="479"/>
      <c r="N176" s="479"/>
      <c r="O176" s="479"/>
      <c r="P176" s="479"/>
      <c r="Q176" s="485"/>
      <c r="W176" s="398"/>
      <c r="X176" s="401">
        <v>11</v>
      </c>
      <c r="Y176" s="475"/>
      <c r="Z176" s="475"/>
      <c r="AA176" s="475"/>
      <c r="AB176" s="475"/>
      <c r="AC176" s="475"/>
      <c r="AD176" s="475"/>
      <c r="AE176" s="475"/>
      <c r="AF176" s="475"/>
      <c r="AG176" s="475"/>
      <c r="AH176" s="475"/>
      <c r="AI176" s="475"/>
      <c r="AJ176" s="475"/>
      <c r="AK176" s="475"/>
      <c r="AL176" s="475"/>
      <c r="AM176" s="475"/>
      <c r="AN176" s="475"/>
      <c r="AO176" s="475"/>
      <c r="AP176" s="475"/>
      <c r="AQ176" s="475"/>
      <c r="AR176" s="475"/>
      <c r="AS176" s="475"/>
      <c r="AT176" s="475"/>
      <c r="AU176" s="475"/>
      <c r="AV176" s="475"/>
      <c r="AW176" s="475"/>
      <c r="AX176" s="475"/>
      <c r="AY176" s="475"/>
      <c r="AZ176" s="475"/>
      <c r="BA176" s="475"/>
      <c r="BB176" s="475"/>
      <c r="BC176" s="467"/>
      <c r="BD176" s="857">
        <f t="shared" si="918"/>
        <v>0</v>
      </c>
      <c r="BE176" s="858">
        <f t="shared" si="884"/>
        <v>0</v>
      </c>
      <c r="BF176" s="436">
        <f t="shared" si="955"/>
        <v>0</v>
      </c>
      <c r="BG176" s="436">
        <f t="shared" si="956"/>
        <v>0</v>
      </c>
      <c r="BH176" s="439">
        <f t="shared" si="957"/>
        <v>0</v>
      </c>
      <c r="BI176" s="449">
        <f t="shared" si="958"/>
        <v>0</v>
      </c>
      <c r="BJ176" s="465"/>
      <c r="BK176" s="465"/>
      <c r="BL176" s="465"/>
      <c r="BM176" s="398"/>
      <c r="BN176" s="401">
        <v>11</v>
      </c>
      <c r="BO176" s="475"/>
      <c r="BP176" s="475"/>
      <c r="BQ176" s="475"/>
      <c r="BR176" s="475"/>
      <c r="BS176" s="475"/>
      <c r="BT176" s="475"/>
      <c r="BU176" s="475"/>
      <c r="BV176" s="475"/>
      <c r="BW176" s="475"/>
      <c r="BX176" s="475"/>
      <c r="BY176" s="475"/>
      <c r="BZ176" s="475"/>
      <c r="CA176" s="475"/>
      <c r="CB176" s="475"/>
      <c r="CC176" s="475"/>
      <c r="CD176" s="475"/>
      <c r="CE176" s="475"/>
      <c r="CF176" s="475"/>
      <c r="CG176" s="475"/>
      <c r="CH176" s="475"/>
      <c r="CI176" s="475"/>
      <c r="CJ176" s="475"/>
      <c r="CK176" s="475"/>
      <c r="CL176" s="475"/>
      <c r="CM176" s="475"/>
      <c r="CN176" s="475"/>
      <c r="CO176" s="475"/>
      <c r="CP176" s="475"/>
      <c r="CQ176" s="475"/>
      <c r="CR176" s="475"/>
      <c r="CS176" s="467"/>
      <c r="CT176" s="857">
        <f t="shared" si="920"/>
        <v>0</v>
      </c>
      <c r="CU176" s="858">
        <f t="shared" si="921"/>
        <v>0</v>
      </c>
      <c r="CV176" s="436">
        <f t="shared" si="959"/>
        <v>0</v>
      </c>
      <c r="CW176" s="436">
        <f t="shared" si="960"/>
        <v>0</v>
      </c>
      <c r="CX176" s="439">
        <f t="shared" si="922"/>
        <v>0</v>
      </c>
      <c r="CY176" s="449">
        <f t="shared" si="923"/>
        <v>0</v>
      </c>
      <c r="CZ176" s="465"/>
      <c r="DA176" s="465"/>
      <c r="DB176" s="465"/>
      <c r="DC176" s="465"/>
      <c r="DD176" s="465"/>
      <c r="DE176" s="465"/>
      <c r="DF176" s="465"/>
      <c r="DS176" s="698"/>
      <c r="DT176" s="702">
        <v>11</v>
      </c>
      <c r="DU176" s="703">
        <f t="shared" si="924"/>
        <v>0</v>
      </c>
      <c r="DV176" s="703">
        <f t="shared" si="888"/>
        <v>0</v>
      </c>
      <c r="DW176" s="703">
        <f t="shared" si="889"/>
        <v>0</v>
      </c>
      <c r="DX176" s="703">
        <f t="shared" si="890"/>
        <v>0</v>
      </c>
      <c r="DY176" s="703">
        <f t="shared" si="891"/>
        <v>0</v>
      </c>
      <c r="DZ176" s="703">
        <f t="shared" si="892"/>
        <v>0</v>
      </c>
      <c r="EA176" s="703">
        <f t="shared" si="893"/>
        <v>0</v>
      </c>
      <c r="EB176" s="703">
        <f t="shared" si="894"/>
        <v>0</v>
      </c>
      <c r="EC176" s="703">
        <f t="shared" si="895"/>
        <v>0</v>
      </c>
      <c r="ED176" s="703">
        <f t="shared" si="896"/>
        <v>0</v>
      </c>
      <c r="EE176" s="703">
        <f t="shared" si="897"/>
        <v>0</v>
      </c>
      <c r="EF176" s="703">
        <f t="shared" si="898"/>
        <v>0</v>
      </c>
      <c r="EG176" s="703">
        <f t="shared" si="899"/>
        <v>0</v>
      </c>
      <c r="EH176" s="703">
        <f t="shared" si="900"/>
        <v>0</v>
      </c>
      <c r="EI176" s="703">
        <f t="shared" si="901"/>
        <v>0</v>
      </c>
      <c r="EJ176" s="703">
        <f t="shared" si="902"/>
        <v>0</v>
      </c>
      <c r="EK176" s="703">
        <f t="shared" si="903"/>
        <v>0</v>
      </c>
      <c r="EL176" s="703">
        <f t="shared" si="904"/>
        <v>0</v>
      </c>
      <c r="EM176" s="703">
        <f t="shared" si="905"/>
        <v>0</v>
      </c>
      <c r="EN176" s="703">
        <f t="shared" si="906"/>
        <v>0</v>
      </c>
      <c r="EO176" s="703">
        <f t="shared" si="907"/>
        <v>0</v>
      </c>
      <c r="EP176" s="703">
        <f t="shared" si="908"/>
        <v>0</v>
      </c>
      <c r="EQ176" s="703">
        <f t="shared" si="909"/>
        <v>0</v>
      </c>
      <c r="ER176" s="703">
        <f t="shared" si="910"/>
        <v>0</v>
      </c>
      <c r="ES176" s="703">
        <f t="shared" si="911"/>
        <v>0</v>
      </c>
      <c r="ET176" s="703">
        <f t="shared" si="912"/>
        <v>0</v>
      </c>
      <c r="EU176" s="703">
        <f t="shared" si="913"/>
        <v>0</v>
      </c>
      <c r="EV176" s="703">
        <f t="shared" si="914"/>
        <v>0</v>
      </c>
      <c r="EW176" s="703">
        <f t="shared" si="915"/>
        <v>0</v>
      </c>
      <c r="EX176" s="703">
        <f t="shared" si="916"/>
        <v>0</v>
      </c>
      <c r="EY176" s="695"/>
      <c r="EZ176" s="724"/>
      <c r="FB176" s="698"/>
      <c r="FC176" s="702">
        <v>11</v>
      </c>
      <c r="FD176" s="703" t="e">
        <f t="shared" si="925"/>
        <v>#DIV/0!</v>
      </c>
      <c r="FE176" s="703" t="e">
        <f t="shared" si="926"/>
        <v>#DIV/0!</v>
      </c>
      <c r="FF176" s="703" t="e">
        <f t="shared" si="927"/>
        <v>#DIV/0!</v>
      </c>
      <c r="FG176" s="703" t="e">
        <f t="shared" si="928"/>
        <v>#DIV/0!</v>
      </c>
      <c r="FH176" s="703" t="e">
        <f t="shared" si="929"/>
        <v>#DIV/0!</v>
      </c>
      <c r="FI176" s="703" t="e">
        <f t="shared" si="930"/>
        <v>#DIV/0!</v>
      </c>
      <c r="FJ176" s="703" t="e">
        <f t="shared" si="931"/>
        <v>#DIV/0!</v>
      </c>
      <c r="FK176" s="703" t="e">
        <f t="shared" si="932"/>
        <v>#DIV/0!</v>
      </c>
      <c r="FL176" s="703" t="e">
        <f t="shared" si="933"/>
        <v>#DIV/0!</v>
      </c>
      <c r="FM176" s="703" t="e">
        <f t="shared" si="934"/>
        <v>#DIV/0!</v>
      </c>
      <c r="FN176" s="703" t="e">
        <f t="shared" si="935"/>
        <v>#DIV/0!</v>
      </c>
      <c r="FO176" s="703" t="e">
        <f t="shared" si="936"/>
        <v>#DIV/0!</v>
      </c>
      <c r="FP176" s="703" t="e">
        <f t="shared" si="937"/>
        <v>#DIV/0!</v>
      </c>
      <c r="FQ176" s="703" t="e">
        <f t="shared" si="938"/>
        <v>#DIV/0!</v>
      </c>
      <c r="FR176" s="703" t="e">
        <f t="shared" si="939"/>
        <v>#DIV/0!</v>
      </c>
      <c r="FS176" s="703" t="e">
        <f t="shared" si="940"/>
        <v>#DIV/0!</v>
      </c>
      <c r="FT176" s="703" t="e">
        <f t="shared" si="941"/>
        <v>#DIV/0!</v>
      </c>
      <c r="FU176" s="703" t="e">
        <f t="shared" si="942"/>
        <v>#DIV/0!</v>
      </c>
      <c r="FV176" s="703" t="e">
        <f t="shared" si="943"/>
        <v>#DIV/0!</v>
      </c>
      <c r="FW176" s="703" t="e">
        <f t="shared" si="944"/>
        <v>#DIV/0!</v>
      </c>
      <c r="FX176" s="703" t="e">
        <f t="shared" si="945"/>
        <v>#DIV/0!</v>
      </c>
      <c r="FY176" s="703" t="e">
        <f t="shared" si="946"/>
        <v>#DIV/0!</v>
      </c>
      <c r="FZ176" s="703" t="e">
        <f t="shared" si="947"/>
        <v>#DIV/0!</v>
      </c>
      <c r="GA176" s="703" t="e">
        <f t="shared" si="948"/>
        <v>#DIV/0!</v>
      </c>
      <c r="GB176" s="703" t="e">
        <f t="shared" si="949"/>
        <v>#DIV/0!</v>
      </c>
      <c r="GC176" s="703" t="e">
        <f t="shared" si="950"/>
        <v>#DIV/0!</v>
      </c>
      <c r="GD176" s="703" t="e">
        <f t="shared" si="951"/>
        <v>#DIV/0!</v>
      </c>
      <c r="GE176" s="703" t="e">
        <f t="shared" si="952"/>
        <v>#DIV/0!</v>
      </c>
      <c r="GF176" s="703" t="e">
        <f t="shared" si="953"/>
        <v>#DIV/0!</v>
      </c>
      <c r="GG176" s="703" t="e">
        <f t="shared" si="954"/>
        <v>#DIV/0!</v>
      </c>
      <c r="GH176" s="695"/>
      <c r="GI176" s="724"/>
    </row>
    <row r="177" spans="2:191" ht="15.75" x14ac:dyDescent="0.25">
      <c r="B177" s="758" t="s">
        <v>77</v>
      </c>
      <c r="C177" s="759"/>
      <c r="D177" s="759"/>
      <c r="E177" s="759"/>
      <c r="F177" s="759"/>
      <c r="G177" s="759"/>
      <c r="H177" s="759"/>
      <c r="I177" s="759"/>
      <c r="J177" s="759"/>
      <c r="K177" s="759"/>
      <c r="L177" s="759"/>
      <c r="M177" s="759"/>
      <c r="N177" s="759"/>
      <c r="O177" s="759"/>
      <c r="P177" s="759"/>
      <c r="Q177" s="760"/>
      <c r="W177" s="398"/>
      <c r="X177" s="401">
        <v>12</v>
      </c>
      <c r="Y177" s="475"/>
      <c r="Z177" s="475"/>
      <c r="AA177" s="475"/>
      <c r="AB177" s="475"/>
      <c r="AC177" s="475"/>
      <c r="AD177" s="475"/>
      <c r="AE177" s="475"/>
      <c r="AF177" s="475"/>
      <c r="AG177" s="475"/>
      <c r="AH177" s="475"/>
      <c r="AI177" s="475"/>
      <c r="AJ177" s="475"/>
      <c r="AK177" s="475"/>
      <c r="AL177" s="475"/>
      <c r="AM177" s="475"/>
      <c r="AN177" s="475"/>
      <c r="AO177" s="475"/>
      <c r="AP177" s="475"/>
      <c r="AQ177" s="475"/>
      <c r="AR177" s="475"/>
      <c r="AS177" s="475"/>
      <c r="AT177" s="475"/>
      <c r="AU177" s="475"/>
      <c r="AV177" s="475"/>
      <c r="AW177" s="475"/>
      <c r="AX177" s="475"/>
      <c r="AY177" s="475"/>
      <c r="AZ177" s="475"/>
      <c r="BA177" s="475"/>
      <c r="BB177" s="475"/>
      <c r="BC177" s="467"/>
      <c r="BD177" s="857">
        <f t="shared" si="918"/>
        <v>0</v>
      </c>
      <c r="BE177" s="858">
        <f t="shared" si="884"/>
        <v>0</v>
      </c>
      <c r="BF177" s="436">
        <f t="shared" si="955"/>
        <v>0</v>
      </c>
      <c r="BG177" s="436">
        <f t="shared" si="956"/>
        <v>0</v>
      </c>
      <c r="BH177" s="439">
        <f t="shared" si="957"/>
        <v>0</v>
      </c>
      <c r="BI177" s="449">
        <f t="shared" si="958"/>
        <v>0</v>
      </c>
      <c r="BJ177" s="465"/>
      <c r="BK177" s="465"/>
      <c r="BL177" s="465"/>
      <c r="BM177" s="398"/>
      <c r="BN177" s="401">
        <v>12</v>
      </c>
      <c r="BO177" s="475"/>
      <c r="BP177" s="475"/>
      <c r="BQ177" s="475"/>
      <c r="BR177" s="475"/>
      <c r="BS177" s="475"/>
      <c r="BT177" s="475"/>
      <c r="BU177" s="475"/>
      <c r="BV177" s="475"/>
      <c r="BW177" s="475"/>
      <c r="BX177" s="475"/>
      <c r="BY177" s="475"/>
      <c r="BZ177" s="475"/>
      <c r="CA177" s="475"/>
      <c r="CB177" s="475"/>
      <c r="CC177" s="475"/>
      <c r="CD177" s="475"/>
      <c r="CE177" s="475"/>
      <c r="CF177" s="475"/>
      <c r="CG177" s="475"/>
      <c r="CH177" s="475"/>
      <c r="CI177" s="475"/>
      <c r="CJ177" s="475"/>
      <c r="CK177" s="475"/>
      <c r="CL177" s="475"/>
      <c r="CM177" s="475"/>
      <c r="CN177" s="475"/>
      <c r="CO177" s="475"/>
      <c r="CP177" s="475"/>
      <c r="CQ177" s="475"/>
      <c r="CR177" s="475"/>
      <c r="CS177" s="467"/>
      <c r="CT177" s="857">
        <f t="shared" si="920"/>
        <v>0</v>
      </c>
      <c r="CU177" s="858">
        <f t="shared" si="921"/>
        <v>0</v>
      </c>
      <c r="CV177" s="436">
        <f t="shared" si="959"/>
        <v>0</v>
      </c>
      <c r="CW177" s="436">
        <f t="shared" si="960"/>
        <v>0</v>
      </c>
      <c r="CX177" s="439">
        <f t="shared" si="922"/>
        <v>0</v>
      </c>
      <c r="CY177" s="449">
        <f t="shared" si="923"/>
        <v>0</v>
      </c>
      <c r="CZ177" s="465"/>
      <c r="DA177" s="465"/>
      <c r="DB177" s="465"/>
      <c r="DC177" s="465"/>
      <c r="DD177" s="465"/>
      <c r="DE177" s="465"/>
      <c r="DF177" s="465"/>
      <c r="DS177" s="698"/>
      <c r="DT177" s="702">
        <v>12</v>
      </c>
      <c r="DU177" s="703">
        <f t="shared" si="924"/>
        <v>0</v>
      </c>
      <c r="DV177" s="703">
        <f t="shared" si="888"/>
        <v>0</v>
      </c>
      <c r="DW177" s="703">
        <f t="shared" si="889"/>
        <v>0</v>
      </c>
      <c r="DX177" s="703">
        <f t="shared" si="890"/>
        <v>0</v>
      </c>
      <c r="DY177" s="703">
        <f t="shared" si="891"/>
        <v>0</v>
      </c>
      <c r="DZ177" s="703">
        <f t="shared" si="892"/>
        <v>0</v>
      </c>
      <c r="EA177" s="703">
        <f t="shared" si="893"/>
        <v>0</v>
      </c>
      <c r="EB177" s="703">
        <f t="shared" si="894"/>
        <v>0</v>
      </c>
      <c r="EC177" s="703">
        <f t="shared" si="895"/>
        <v>0</v>
      </c>
      <c r="ED177" s="703">
        <f t="shared" si="896"/>
        <v>0</v>
      </c>
      <c r="EE177" s="703">
        <f t="shared" si="897"/>
        <v>0</v>
      </c>
      <c r="EF177" s="703">
        <f t="shared" si="898"/>
        <v>0</v>
      </c>
      <c r="EG177" s="703">
        <f t="shared" si="899"/>
        <v>0</v>
      </c>
      <c r="EH177" s="703">
        <f t="shared" si="900"/>
        <v>0</v>
      </c>
      <c r="EI177" s="703">
        <f t="shared" si="901"/>
        <v>0</v>
      </c>
      <c r="EJ177" s="703">
        <f t="shared" si="902"/>
        <v>0</v>
      </c>
      <c r="EK177" s="703">
        <f t="shared" si="903"/>
        <v>0</v>
      </c>
      <c r="EL177" s="703">
        <f t="shared" si="904"/>
        <v>0</v>
      </c>
      <c r="EM177" s="703">
        <f t="shared" si="905"/>
        <v>0</v>
      </c>
      <c r="EN177" s="703">
        <f t="shared" si="906"/>
        <v>0</v>
      </c>
      <c r="EO177" s="703">
        <f t="shared" si="907"/>
        <v>0</v>
      </c>
      <c r="EP177" s="703">
        <f t="shared" si="908"/>
        <v>0</v>
      </c>
      <c r="EQ177" s="703">
        <f t="shared" si="909"/>
        <v>0</v>
      </c>
      <c r="ER177" s="703">
        <f t="shared" si="910"/>
        <v>0</v>
      </c>
      <c r="ES177" s="703">
        <f t="shared" si="911"/>
        <v>0</v>
      </c>
      <c r="ET177" s="703">
        <f t="shared" si="912"/>
        <v>0</v>
      </c>
      <c r="EU177" s="703">
        <f t="shared" si="913"/>
        <v>0</v>
      </c>
      <c r="EV177" s="703">
        <f t="shared" si="914"/>
        <v>0</v>
      </c>
      <c r="EW177" s="703">
        <f t="shared" si="915"/>
        <v>0</v>
      </c>
      <c r="EX177" s="703">
        <f t="shared" si="916"/>
        <v>0</v>
      </c>
      <c r="EY177" s="695"/>
      <c r="EZ177" s="724"/>
      <c r="FB177" s="698"/>
      <c r="FC177" s="702">
        <v>12</v>
      </c>
      <c r="FD177" s="703" t="e">
        <f t="shared" si="925"/>
        <v>#DIV/0!</v>
      </c>
      <c r="FE177" s="703" t="e">
        <f t="shared" si="926"/>
        <v>#DIV/0!</v>
      </c>
      <c r="FF177" s="703" t="e">
        <f t="shared" si="927"/>
        <v>#DIV/0!</v>
      </c>
      <c r="FG177" s="703" t="e">
        <f t="shared" si="928"/>
        <v>#DIV/0!</v>
      </c>
      <c r="FH177" s="703" t="e">
        <f t="shared" si="929"/>
        <v>#DIV/0!</v>
      </c>
      <c r="FI177" s="703" t="e">
        <f t="shared" si="930"/>
        <v>#DIV/0!</v>
      </c>
      <c r="FJ177" s="703" t="e">
        <f t="shared" si="931"/>
        <v>#DIV/0!</v>
      </c>
      <c r="FK177" s="703" t="e">
        <f t="shared" si="932"/>
        <v>#DIV/0!</v>
      </c>
      <c r="FL177" s="703" t="e">
        <f t="shared" si="933"/>
        <v>#DIV/0!</v>
      </c>
      <c r="FM177" s="703" t="e">
        <f t="shared" si="934"/>
        <v>#DIV/0!</v>
      </c>
      <c r="FN177" s="703" t="e">
        <f t="shared" si="935"/>
        <v>#DIV/0!</v>
      </c>
      <c r="FO177" s="703" t="e">
        <f t="shared" si="936"/>
        <v>#DIV/0!</v>
      </c>
      <c r="FP177" s="703" t="e">
        <f t="shared" si="937"/>
        <v>#DIV/0!</v>
      </c>
      <c r="FQ177" s="703" t="e">
        <f t="shared" si="938"/>
        <v>#DIV/0!</v>
      </c>
      <c r="FR177" s="703" t="e">
        <f t="shared" si="939"/>
        <v>#DIV/0!</v>
      </c>
      <c r="FS177" s="703" t="e">
        <f t="shared" si="940"/>
        <v>#DIV/0!</v>
      </c>
      <c r="FT177" s="703" t="e">
        <f t="shared" si="941"/>
        <v>#DIV/0!</v>
      </c>
      <c r="FU177" s="703" t="e">
        <f t="shared" si="942"/>
        <v>#DIV/0!</v>
      </c>
      <c r="FV177" s="703" t="e">
        <f t="shared" si="943"/>
        <v>#DIV/0!</v>
      </c>
      <c r="FW177" s="703" t="e">
        <f t="shared" si="944"/>
        <v>#DIV/0!</v>
      </c>
      <c r="FX177" s="703" t="e">
        <f t="shared" si="945"/>
        <v>#DIV/0!</v>
      </c>
      <c r="FY177" s="703" t="e">
        <f t="shared" si="946"/>
        <v>#DIV/0!</v>
      </c>
      <c r="FZ177" s="703" t="e">
        <f t="shared" si="947"/>
        <v>#DIV/0!</v>
      </c>
      <c r="GA177" s="703" t="e">
        <f t="shared" si="948"/>
        <v>#DIV/0!</v>
      </c>
      <c r="GB177" s="703" t="e">
        <f t="shared" si="949"/>
        <v>#DIV/0!</v>
      </c>
      <c r="GC177" s="703" t="e">
        <f t="shared" si="950"/>
        <v>#DIV/0!</v>
      </c>
      <c r="GD177" s="703" t="e">
        <f t="shared" si="951"/>
        <v>#DIV/0!</v>
      </c>
      <c r="GE177" s="703" t="e">
        <f t="shared" si="952"/>
        <v>#DIV/0!</v>
      </c>
      <c r="GF177" s="703" t="e">
        <f t="shared" si="953"/>
        <v>#DIV/0!</v>
      </c>
      <c r="GG177" s="703" t="e">
        <f t="shared" si="954"/>
        <v>#DIV/0!</v>
      </c>
      <c r="GH177" s="695"/>
      <c r="GI177" s="724"/>
    </row>
    <row r="178" spans="2:191" ht="15.75" customHeight="1" x14ac:dyDescent="0.25">
      <c r="B178" s="758" t="s">
        <v>163</v>
      </c>
      <c r="C178" s="759"/>
      <c r="D178" s="759"/>
      <c r="E178" s="759"/>
      <c r="F178" s="759"/>
      <c r="G178" s="759"/>
      <c r="H178" s="759"/>
      <c r="I178" s="759"/>
      <c r="J178" s="759"/>
      <c r="K178" s="759"/>
      <c r="L178" s="759"/>
      <c r="M178" s="759"/>
      <c r="N178" s="759"/>
      <c r="O178" s="759"/>
      <c r="P178" s="759"/>
      <c r="Q178" s="760"/>
      <c r="W178" s="398"/>
      <c r="X178" s="401">
        <v>13</v>
      </c>
      <c r="Y178" s="475"/>
      <c r="Z178" s="475"/>
      <c r="AA178" s="475"/>
      <c r="AB178" s="475"/>
      <c r="AC178" s="475"/>
      <c r="AD178" s="475"/>
      <c r="AE178" s="475"/>
      <c r="AF178" s="475"/>
      <c r="AG178" s="475"/>
      <c r="AH178" s="475"/>
      <c r="AI178" s="475"/>
      <c r="AJ178" s="475"/>
      <c r="AK178" s="475"/>
      <c r="AL178" s="475"/>
      <c r="AM178" s="475"/>
      <c r="AN178" s="475"/>
      <c r="AO178" s="475"/>
      <c r="AP178" s="475"/>
      <c r="AQ178" s="475"/>
      <c r="AR178" s="475"/>
      <c r="AS178" s="475"/>
      <c r="AT178" s="475"/>
      <c r="AU178" s="475"/>
      <c r="AV178" s="475"/>
      <c r="AW178" s="475"/>
      <c r="AX178" s="475"/>
      <c r="AY178" s="475"/>
      <c r="AZ178" s="475"/>
      <c r="BA178" s="475"/>
      <c r="BB178" s="475"/>
      <c r="BC178" s="467"/>
      <c r="BD178" s="857">
        <f t="shared" si="918"/>
        <v>0</v>
      </c>
      <c r="BE178" s="858">
        <f t="shared" si="884"/>
        <v>0</v>
      </c>
      <c r="BF178" s="436">
        <f t="shared" si="955"/>
        <v>0</v>
      </c>
      <c r="BG178" s="436">
        <f t="shared" si="956"/>
        <v>0</v>
      </c>
      <c r="BH178" s="439">
        <f t="shared" si="957"/>
        <v>0</v>
      </c>
      <c r="BI178" s="449">
        <f t="shared" si="958"/>
        <v>0</v>
      </c>
      <c r="BJ178" s="465"/>
      <c r="BK178" s="465"/>
      <c r="BL178" s="465"/>
      <c r="BM178" s="398"/>
      <c r="BN178" s="401">
        <v>13</v>
      </c>
      <c r="BO178" s="475"/>
      <c r="BP178" s="475"/>
      <c r="BQ178" s="475"/>
      <c r="BR178" s="475"/>
      <c r="BS178" s="475"/>
      <c r="BT178" s="475"/>
      <c r="BU178" s="475"/>
      <c r="BV178" s="475"/>
      <c r="BW178" s="475"/>
      <c r="BX178" s="475"/>
      <c r="BY178" s="475"/>
      <c r="BZ178" s="475"/>
      <c r="CA178" s="475"/>
      <c r="CB178" s="475"/>
      <c r="CC178" s="475"/>
      <c r="CD178" s="475"/>
      <c r="CE178" s="475"/>
      <c r="CF178" s="475"/>
      <c r="CG178" s="475"/>
      <c r="CH178" s="475"/>
      <c r="CI178" s="475"/>
      <c r="CJ178" s="475"/>
      <c r="CK178" s="475"/>
      <c r="CL178" s="475"/>
      <c r="CM178" s="475"/>
      <c r="CN178" s="475"/>
      <c r="CO178" s="475"/>
      <c r="CP178" s="475"/>
      <c r="CQ178" s="475"/>
      <c r="CR178" s="475"/>
      <c r="CS178" s="467"/>
      <c r="CT178" s="857">
        <f t="shared" si="920"/>
        <v>0</v>
      </c>
      <c r="CU178" s="858">
        <f t="shared" si="921"/>
        <v>0</v>
      </c>
      <c r="CV178" s="436">
        <f t="shared" si="959"/>
        <v>0</v>
      </c>
      <c r="CW178" s="436">
        <f t="shared" si="960"/>
        <v>0</v>
      </c>
      <c r="CX178" s="439">
        <f t="shared" si="922"/>
        <v>0</v>
      </c>
      <c r="CY178" s="449">
        <f t="shared" si="923"/>
        <v>0</v>
      </c>
      <c r="CZ178" s="465"/>
      <c r="DA178" s="465"/>
      <c r="DB178" s="465"/>
      <c r="DC178" s="465"/>
      <c r="DD178" s="465"/>
      <c r="DE178" s="465"/>
      <c r="DF178" s="465"/>
      <c r="DS178" s="698"/>
      <c r="DT178" s="702">
        <v>13</v>
      </c>
      <c r="DU178" s="703">
        <f t="shared" si="924"/>
        <v>0</v>
      </c>
      <c r="DV178" s="703">
        <f t="shared" si="888"/>
        <v>0</v>
      </c>
      <c r="DW178" s="703">
        <f t="shared" si="889"/>
        <v>0</v>
      </c>
      <c r="DX178" s="703">
        <f t="shared" si="890"/>
        <v>0</v>
      </c>
      <c r="DY178" s="703">
        <f t="shared" si="891"/>
        <v>0</v>
      </c>
      <c r="DZ178" s="703">
        <f t="shared" si="892"/>
        <v>0</v>
      </c>
      <c r="EA178" s="703">
        <f t="shared" si="893"/>
        <v>0</v>
      </c>
      <c r="EB178" s="703">
        <f t="shared" si="894"/>
        <v>0</v>
      </c>
      <c r="EC178" s="703">
        <f t="shared" si="895"/>
        <v>0</v>
      </c>
      <c r="ED178" s="703">
        <f t="shared" si="896"/>
        <v>0</v>
      </c>
      <c r="EE178" s="703">
        <f t="shared" si="897"/>
        <v>0</v>
      </c>
      <c r="EF178" s="703">
        <f t="shared" si="898"/>
        <v>0</v>
      </c>
      <c r="EG178" s="703">
        <f t="shared" si="899"/>
        <v>0</v>
      </c>
      <c r="EH178" s="703">
        <f t="shared" si="900"/>
        <v>0</v>
      </c>
      <c r="EI178" s="703">
        <f t="shared" si="901"/>
        <v>0</v>
      </c>
      <c r="EJ178" s="703">
        <f t="shared" si="902"/>
        <v>0</v>
      </c>
      <c r="EK178" s="703">
        <f t="shared" si="903"/>
        <v>0</v>
      </c>
      <c r="EL178" s="703">
        <f t="shared" si="904"/>
        <v>0</v>
      </c>
      <c r="EM178" s="703">
        <f t="shared" si="905"/>
        <v>0</v>
      </c>
      <c r="EN178" s="703">
        <f t="shared" si="906"/>
        <v>0</v>
      </c>
      <c r="EO178" s="703">
        <f t="shared" si="907"/>
        <v>0</v>
      </c>
      <c r="EP178" s="703">
        <f t="shared" si="908"/>
        <v>0</v>
      </c>
      <c r="EQ178" s="703">
        <f t="shared" si="909"/>
        <v>0</v>
      </c>
      <c r="ER178" s="703">
        <f t="shared" si="910"/>
        <v>0</v>
      </c>
      <c r="ES178" s="703">
        <f t="shared" si="911"/>
        <v>0</v>
      </c>
      <c r="ET178" s="703">
        <f t="shared" si="912"/>
        <v>0</v>
      </c>
      <c r="EU178" s="703">
        <f t="shared" si="913"/>
        <v>0</v>
      </c>
      <c r="EV178" s="703">
        <f t="shared" si="914"/>
        <v>0</v>
      </c>
      <c r="EW178" s="703">
        <f t="shared" si="915"/>
        <v>0</v>
      </c>
      <c r="EX178" s="703">
        <f t="shared" si="916"/>
        <v>0</v>
      </c>
      <c r="EY178" s="695"/>
      <c r="EZ178" s="724"/>
      <c r="FB178" s="698"/>
      <c r="FC178" s="702">
        <v>13</v>
      </c>
      <c r="FD178" s="703" t="e">
        <f t="shared" si="925"/>
        <v>#DIV/0!</v>
      </c>
      <c r="FE178" s="703" t="e">
        <f t="shared" si="926"/>
        <v>#DIV/0!</v>
      </c>
      <c r="FF178" s="703" t="e">
        <f t="shared" si="927"/>
        <v>#DIV/0!</v>
      </c>
      <c r="FG178" s="703" t="e">
        <f t="shared" si="928"/>
        <v>#DIV/0!</v>
      </c>
      <c r="FH178" s="703" t="e">
        <f t="shared" si="929"/>
        <v>#DIV/0!</v>
      </c>
      <c r="FI178" s="703" t="e">
        <f t="shared" si="930"/>
        <v>#DIV/0!</v>
      </c>
      <c r="FJ178" s="703" t="e">
        <f t="shared" si="931"/>
        <v>#DIV/0!</v>
      </c>
      <c r="FK178" s="703" t="e">
        <f t="shared" si="932"/>
        <v>#DIV/0!</v>
      </c>
      <c r="FL178" s="703" t="e">
        <f t="shared" si="933"/>
        <v>#DIV/0!</v>
      </c>
      <c r="FM178" s="703" t="e">
        <f t="shared" si="934"/>
        <v>#DIV/0!</v>
      </c>
      <c r="FN178" s="703" t="e">
        <f t="shared" si="935"/>
        <v>#DIV/0!</v>
      </c>
      <c r="FO178" s="703" t="e">
        <f t="shared" si="936"/>
        <v>#DIV/0!</v>
      </c>
      <c r="FP178" s="703" t="e">
        <f t="shared" si="937"/>
        <v>#DIV/0!</v>
      </c>
      <c r="FQ178" s="703" t="e">
        <f t="shared" si="938"/>
        <v>#DIV/0!</v>
      </c>
      <c r="FR178" s="703" t="e">
        <f t="shared" si="939"/>
        <v>#DIV/0!</v>
      </c>
      <c r="FS178" s="703" t="e">
        <f t="shared" si="940"/>
        <v>#DIV/0!</v>
      </c>
      <c r="FT178" s="703" t="e">
        <f t="shared" si="941"/>
        <v>#DIV/0!</v>
      </c>
      <c r="FU178" s="703" t="e">
        <f t="shared" si="942"/>
        <v>#DIV/0!</v>
      </c>
      <c r="FV178" s="703" t="e">
        <f t="shared" si="943"/>
        <v>#DIV/0!</v>
      </c>
      <c r="FW178" s="703" t="e">
        <f t="shared" si="944"/>
        <v>#DIV/0!</v>
      </c>
      <c r="FX178" s="703" t="e">
        <f t="shared" si="945"/>
        <v>#DIV/0!</v>
      </c>
      <c r="FY178" s="703" t="e">
        <f t="shared" si="946"/>
        <v>#DIV/0!</v>
      </c>
      <c r="FZ178" s="703" t="e">
        <f t="shared" si="947"/>
        <v>#DIV/0!</v>
      </c>
      <c r="GA178" s="703" t="e">
        <f t="shared" si="948"/>
        <v>#DIV/0!</v>
      </c>
      <c r="GB178" s="703" t="e">
        <f t="shared" si="949"/>
        <v>#DIV/0!</v>
      </c>
      <c r="GC178" s="703" t="e">
        <f t="shared" si="950"/>
        <v>#DIV/0!</v>
      </c>
      <c r="GD178" s="703" t="e">
        <f t="shared" si="951"/>
        <v>#DIV/0!</v>
      </c>
      <c r="GE178" s="703" t="e">
        <f t="shared" si="952"/>
        <v>#DIV/0!</v>
      </c>
      <c r="GF178" s="703" t="e">
        <f t="shared" si="953"/>
        <v>#DIV/0!</v>
      </c>
      <c r="GG178" s="703" t="e">
        <f t="shared" si="954"/>
        <v>#DIV/0!</v>
      </c>
      <c r="GH178" s="695"/>
      <c r="GI178" s="724"/>
    </row>
    <row r="179" spans="2:191" ht="15.75" customHeight="1" x14ac:dyDescent="0.25">
      <c r="B179" s="482"/>
      <c r="C179" s="483"/>
      <c r="D179" s="483"/>
      <c r="E179" s="483"/>
      <c r="F179" s="483"/>
      <c r="G179" s="483"/>
      <c r="H179" s="483"/>
      <c r="I179" s="483"/>
      <c r="J179" s="511"/>
      <c r="K179" s="483"/>
      <c r="L179" s="483"/>
      <c r="M179" s="483"/>
      <c r="N179" s="483"/>
      <c r="O179" s="483"/>
      <c r="P179" s="483"/>
      <c r="Q179" s="484"/>
      <c r="W179" s="398"/>
      <c r="X179" s="401">
        <v>14</v>
      </c>
      <c r="Y179" s="475"/>
      <c r="Z179" s="475"/>
      <c r="AA179" s="475"/>
      <c r="AB179" s="475"/>
      <c r="AC179" s="475"/>
      <c r="AD179" s="475"/>
      <c r="AE179" s="475"/>
      <c r="AF179" s="475"/>
      <c r="AG179" s="475"/>
      <c r="AH179" s="475"/>
      <c r="AI179" s="475"/>
      <c r="AJ179" s="475"/>
      <c r="AK179" s="475"/>
      <c r="AL179" s="475"/>
      <c r="AM179" s="475"/>
      <c r="AN179" s="475"/>
      <c r="AO179" s="475"/>
      <c r="AP179" s="475"/>
      <c r="AQ179" s="475"/>
      <c r="AR179" s="475"/>
      <c r="AS179" s="475"/>
      <c r="AT179" s="475"/>
      <c r="AU179" s="475"/>
      <c r="AV179" s="475"/>
      <c r="AW179" s="475"/>
      <c r="AX179" s="475"/>
      <c r="AY179" s="475"/>
      <c r="AZ179" s="475"/>
      <c r="BA179" s="475"/>
      <c r="BB179" s="475"/>
      <c r="BC179" s="467"/>
      <c r="BD179" s="857">
        <f t="shared" si="918"/>
        <v>0</v>
      </c>
      <c r="BE179" s="858">
        <f t="shared" si="884"/>
        <v>0</v>
      </c>
      <c r="BF179" s="436">
        <f t="shared" si="955"/>
        <v>0</v>
      </c>
      <c r="BG179" s="436">
        <f t="shared" si="956"/>
        <v>0</v>
      </c>
      <c r="BH179" s="439">
        <f t="shared" si="957"/>
        <v>0</v>
      </c>
      <c r="BI179" s="449">
        <f t="shared" si="958"/>
        <v>0</v>
      </c>
      <c r="BJ179" s="465"/>
      <c r="BK179" s="465"/>
      <c r="BL179" s="465"/>
      <c r="BM179" s="398"/>
      <c r="BN179" s="401">
        <v>14</v>
      </c>
      <c r="BO179" s="475"/>
      <c r="BP179" s="475"/>
      <c r="BQ179" s="475"/>
      <c r="BR179" s="475"/>
      <c r="BS179" s="475"/>
      <c r="BT179" s="475"/>
      <c r="BU179" s="475"/>
      <c r="BV179" s="475"/>
      <c r="BW179" s="475"/>
      <c r="BX179" s="475"/>
      <c r="BY179" s="475"/>
      <c r="BZ179" s="475"/>
      <c r="CA179" s="475"/>
      <c r="CB179" s="475"/>
      <c r="CC179" s="475"/>
      <c r="CD179" s="475"/>
      <c r="CE179" s="475"/>
      <c r="CF179" s="475"/>
      <c r="CG179" s="475"/>
      <c r="CH179" s="475"/>
      <c r="CI179" s="475"/>
      <c r="CJ179" s="475"/>
      <c r="CK179" s="475"/>
      <c r="CL179" s="475"/>
      <c r="CM179" s="475"/>
      <c r="CN179" s="475"/>
      <c r="CO179" s="475"/>
      <c r="CP179" s="475"/>
      <c r="CQ179" s="475"/>
      <c r="CR179" s="475"/>
      <c r="CS179" s="467"/>
      <c r="CT179" s="857">
        <f t="shared" si="920"/>
        <v>0</v>
      </c>
      <c r="CU179" s="858">
        <f t="shared" si="921"/>
        <v>0</v>
      </c>
      <c r="CV179" s="436">
        <f t="shared" si="959"/>
        <v>0</v>
      </c>
      <c r="CW179" s="436">
        <f t="shared" si="960"/>
        <v>0</v>
      </c>
      <c r="CX179" s="439">
        <f t="shared" si="922"/>
        <v>0</v>
      </c>
      <c r="CY179" s="449">
        <f t="shared" si="923"/>
        <v>0</v>
      </c>
      <c r="CZ179" s="465"/>
      <c r="DA179" s="465"/>
      <c r="DB179" s="465"/>
      <c r="DC179" s="465"/>
      <c r="DD179" s="465"/>
      <c r="DE179" s="465"/>
      <c r="DF179" s="465"/>
      <c r="DS179" s="698"/>
      <c r="DT179" s="702">
        <v>14</v>
      </c>
      <c r="DU179" s="703">
        <f t="shared" si="924"/>
        <v>0</v>
      </c>
      <c r="DV179" s="703">
        <f t="shared" si="888"/>
        <v>0</v>
      </c>
      <c r="DW179" s="703">
        <f t="shared" si="889"/>
        <v>0</v>
      </c>
      <c r="DX179" s="703">
        <f t="shared" si="890"/>
        <v>0</v>
      </c>
      <c r="DY179" s="703">
        <f t="shared" si="891"/>
        <v>0</v>
      </c>
      <c r="DZ179" s="703">
        <f t="shared" si="892"/>
        <v>0</v>
      </c>
      <c r="EA179" s="703">
        <f t="shared" si="893"/>
        <v>0</v>
      </c>
      <c r="EB179" s="703">
        <f t="shared" si="894"/>
        <v>0</v>
      </c>
      <c r="EC179" s="703">
        <f t="shared" si="895"/>
        <v>0</v>
      </c>
      <c r="ED179" s="703">
        <f t="shared" si="896"/>
        <v>0</v>
      </c>
      <c r="EE179" s="703">
        <f t="shared" si="897"/>
        <v>0</v>
      </c>
      <c r="EF179" s="703">
        <f t="shared" si="898"/>
        <v>0</v>
      </c>
      <c r="EG179" s="703">
        <f t="shared" si="899"/>
        <v>0</v>
      </c>
      <c r="EH179" s="703">
        <f t="shared" si="900"/>
        <v>0</v>
      </c>
      <c r="EI179" s="703">
        <f t="shared" si="901"/>
        <v>0</v>
      </c>
      <c r="EJ179" s="703">
        <f t="shared" si="902"/>
        <v>0</v>
      </c>
      <c r="EK179" s="703">
        <f t="shared" si="903"/>
        <v>0</v>
      </c>
      <c r="EL179" s="703">
        <f t="shared" si="904"/>
        <v>0</v>
      </c>
      <c r="EM179" s="703">
        <f t="shared" si="905"/>
        <v>0</v>
      </c>
      <c r="EN179" s="703">
        <f t="shared" si="906"/>
        <v>0</v>
      </c>
      <c r="EO179" s="703">
        <f t="shared" si="907"/>
        <v>0</v>
      </c>
      <c r="EP179" s="703">
        <f t="shared" si="908"/>
        <v>0</v>
      </c>
      <c r="EQ179" s="703">
        <f t="shared" si="909"/>
        <v>0</v>
      </c>
      <c r="ER179" s="703">
        <f t="shared" si="910"/>
        <v>0</v>
      </c>
      <c r="ES179" s="703">
        <f t="shared" si="911"/>
        <v>0</v>
      </c>
      <c r="ET179" s="703">
        <f t="shared" si="912"/>
        <v>0</v>
      </c>
      <c r="EU179" s="703">
        <f t="shared" si="913"/>
        <v>0</v>
      </c>
      <c r="EV179" s="703">
        <f t="shared" si="914"/>
        <v>0</v>
      </c>
      <c r="EW179" s="703">
        <f t="shared" si="915"/>
        <v>0</v>
      </c>
      <c r="EX179" s="703">
        <f t="shared" si="916"/>
        <v>0</v>
      </c>
      <c r="EY179" s="695"/>
      <c r="EZ179" s="724"/>
      <c r="FB179" s="698"/>
      <c r="FC179" s="702">
        <v>14</v>
      </c>
      <c r="FD179" s="703" t="e">
        <f t="shared" si="925"/>
        <v>#DIV/0!</v>
      </c>
      <c r="FE179" s="703" t="e">
        <f t="shared" si="926"/>
        <v>#DIV/0!</v>
      </c>
      <c r="FF179" s="703" t="e">
        <f t="shared" si="927"/>
        <v>#DIV/0!</v>
      </c>
      <c r="FG179" s="703" t="e">
        <f t="shared" si="928"/>
        <v>#DIV/0!</v>
      </c>
      <c r="FH179" s="703" t="e">
        <f t="shared" si="929"/>
        <v>#DIV/0!</v>
      </c>
      <c r="FI179" s="703" t="e">
        <f t="shared" si="930"/>
        <v>#DIV/0!</v>
      </c>
      <c r="FJ179" s="703" t="e">
        <f t="shared" si="931"/>
        <v>#DIV/0!</v>
      </c>
      <c r="FK179" s="703" t="e">
        <f t="shared" si="932"/>
        <v>#DIV/0!</v>
      </c>
      <c r="FL179" s="703" t="e">
        <f t="shared" si="933"/>
        <v>#DIV/0!</v>
      </c>
      <c r="FM179" s="703" t="e">
        <f t="shared" si="934"/>
        <v>#DIV/0!</v>
      </c>
      <c r="FN179" s="703" t="e">
        <f t="shared" si="935"/>
        <v>#DIV/0!</v>
      </c>
      <c r="FO179" s="703" t="e">
        <f t="shared" si="936"/>
        <v>#DIV/0!</v>
      </c>
      <c r="FP179" s="703" t="e">
        <f t="shared" si="937"/>
        <v>#DIV/0!</v>
      </c>
      <c r="FQ179" s="703" t="e">
        <f t="shared" si="938"/>
        <v>#DIV/0!</v>
      </c>
      <c r="FR179" s="703" t="e">
        <f t="shared" si="939"/>
        <v>#DIV/0!</v>
      </c>
      <c r="FS179" s="703" t="e">
        <f t="shared" si="940"/>
        <v>#DIV/0!</v>
      </c>
      <c r="FT179" s="703" t="e">
        <f t="shared" si="941"/>
        <v>#DIV/0!</v>
      </c>
      <c r="FU179" s="703" t="e">
        <f t="shared" si="942"/>
        <v>#DIV/0!</v>
      </c>
      <c r="FV179" s="703" t="e">
        <f t="shared" si="943"/>
        <v>#DIV/0!</v>
      </c>
      <c r="FW179" s="703" t="e">
        <f t="shared" si="944"/>
        <v>#DIV/0!</v>
      </c>
      <c r="FX179" s="703" t="e">
        <f t="shared" si="945"/>
        <v>#DIV/0!</v>
      </c>
      <c r="FY179" s="703" t="e">
        <f t="shared" si="946"/>
        <v>#DIV/0!</v>
      </c>
      <c r="FZ179" s="703" t="e">
        <f t="shared" si="947"/>
        <v>#DIV/0!</v>
      </c>
      <c r="GA179" s="703" t="e">
        <f t="shared" si="948"/>
        <v>#DIV/0!</v>
      </c>
      <c r="GB179" s="703" t="e">
        <f t="shared" si="949"/>
        <v>#DIV/0!</v>
      </c>
      <c r="GC179" s="703" t="e">
        <f t="shared" si="950"/>
        <v>#DIV/0!</v>
      </c>
      <c r="GD179" s="703" t="e">
        <f t="shared" si="951"/>
        <v>#DIV/0!</v>
      </c>
      <c r="GE179" s="703" t="e">
        <f t="shared" si="952"/>
        <v>#DIV/0!</v>
      </c>
      <c r="GF179" s="703" t="e">
        <f t="shared" si="953"/>
        <v>#DIV/0!</v>
      </c>
      <c r="GG179" s="703" t="e">
        <f t="shared" si="954"/>
        <v>#DIV/0!</v>
      </c>
      <c r="GH179" s="695"/>
      <c r="GI179" s="724"/>
    </row>
    <row r="180" spans="2:191" ht="15.75" customHeight="1" x14ac:dyDescent="0.25">
      <c r="B180" s="398"/>
      <c r="C180" s="488"/>
      <c r="D180" s="400" t="s">
        <v>58</v>
      </c>
      <c r="E180" s="400" t="s">
        <v>59</v>
      </c>
      <c r="F180" s="400" t="s">
        <v>60</v>
      </c>
      <c r="G180" s="400" t="s">
        <v>61</v>
      </c>
      <c r="H180" s="400" t="s">
        <v>36</v>
      </c>
      <c r="I180" s="400" t="s">
        <v>62</v>
      </c>
      <c r="J180" s="400" t="s">
        <v>63</v>
      </c>
      <c r="K180" s="400" t="s">
        <v>64</v>
      </c>
      <c r="L180" s="400" t="s">
        <v>65</v>
      </c>
      <c r="M180" s="400" t="s">
        <v>66</v>
      </c>
      <c r="N180" s="400" t="s">
        <v>67</v>
      </c>
      <c r="O180" s="400" t="s">
        <v>68</v>
      </c>
      <c r="P180" s="486"/>
      <c r="Q180" s="395"/>
      <c r="W180" s="398"/>
      <c r="X180" s="401">
        <v>15</v>
      </c>
      <c r="Y180" s="475"/>
      <c r="Z180" s="475"/>
      <c r="AA180" s="475"/>
      <c r="AB180" s="475"/>
      <c r="AC180" s="475"/>
      <c r="AD180" s="475"/>
      <c r="AE180" s="475"/>
      <c r="AF180" s="475"/>
      <c r="AG180" s="475"/>
      <c r="AH180" s="475"/>
      <c r="AI180" s="475"/>
      <c r="AJ180" s="475"/>
      <c r="AK180" s="475"/>
      <c r="AL180" s="475"/>
      <c r="AM180" s="475"/>
      <c r="AN180" s="475"/>
      <c r="AO180" s="475"/>
      <c r="AP180" s="475"/>
      <c r="AQ180" s="475"/>
      <c r="AR180" s="475"/>
      <c r="AS180" s="475"/>
      <c r="AT180" s="475"/>
      <c r="AU180" s="475"/>
      <c r="AV180" s="475"/>
      <c r="AW180" s="475"/>
      <c r="AX180" s="475"/>
      <c r="AY180" s="475"/>
      <c r="AZ180" s="475"/>
      <c r="BA180" s="475"/>
      <c r="BB180" s="475"/>
      <c r="BC180" s="467"/>
      <c r="BD180" s="857">
        <f t="shared" si="918"/>
        <v>0</v>
      </c>
      <c r="BE180" s="858">
        <f t="shared" si="884"/>
        <v>0</v>
      </c>
      <c r="BF180" s="436">
        <f t="shared" si="955"/>
        <v>0</v>
      </c>
      <c r="BG180" s="436">
        <f t="shared" si="956"/>
        <v>0</v>
      </c>
      <c r="BH180" s="439">
        <f t="shared" si="957"/>
        <v>0</v>
      </c>
      <c r="BI180" s="449">
        <f t="shared" si="958"/>
        <v>0</v>
      </c>
      <c r="BJ180" s="465"/>
      <c r="BK180" s="465"/>
      <c r="BL180" s="465"/>
      <c r="BM180" s="398"/>
      <c r="BN180" s="401">
        <v>15</v>
      </c>
      <c r="BO180" s="475"/>
      <c r="BP180" s="475"/>
      <c r="BQ180" s="475"/>
      <c r="BR180" s="475"/>
      <c r="BS180" s="475"/>
      <c r="BT180" s="475"/>
      <c r="BU180" s="475"/>
      <c r="BV180" s="475"/>
      <c r="BW180" s="475"/>
      <c r="BX180" s="475"/>
      <c r="BY180" s="475"/>
      <c r="BZ180" s="475"/>
      <c r="CA180" s="475"/>
      <c r="CB180" s="475"/>
      <c r="CC180" s="475"/>
      <c r="CD180" s="475"/>
      <c r="CE180" s="475"/>
      <c r="CF180" s="475"/>
      <c r="CG180" s="475"/>
      <c r="CH180" s="475"/>
      <c r="CI180" s="475"/>
      <c r="CJ180" s="475"/>
      <c r="CK180" s="475"/>
      <c r="CL180" s="475"/>
      <c r="CM180" s="475"/>
      <c r="CN180" s="475"/>
      <c r="CO180" s="475"/>
      <c r="CP180" s="475"/>
      <c r="CQ180" s="475"/>
      <c r="CR180" s="475"/>
      <c r="CS180" s="467"/>
      <c r="CT180" s="857">
        <f t="shared" si="920"/>
        <v>0</v>
      </c>
      <c r="CU180" s="858">
        <f t="shared" si="921"/>
        <v>0</v>
      </c>
      <c r="CV180" s="436">
        <f t="shared" si="959"/>
        <v>0</v>
      </c>
      <c r="CW180" s="436">
        <f t="shared" si="960"/>
        <v>0</v>
      </c>
      <c r="CX180" s="439">
        <f t="shared" si="922"/>
        <v>0</v>
      </c>
      <c r="CY180" s="449">
        <f t="shared" si="923"/>
        <v>0</v>
      </c>
      <c r="CZ180" s="465"/>
      <c r="DA180" s="465"/>
      <c r="DB180" s="465"/>
      <c r="DC180" s="465"/>
      <c r="DD180" s="465"/>
      <c r="DE180" s="465"/>
      <c r="DF180" s="465"/>
      <c r="DS180" s="698"/>
      <c r="DT180" s="702">
        <v>15</v>
      </c>
      <c r="DU180" s="703">
        <f t="shared" si="924"/>
        <v>0</v>
      </c>
      <c r="DV180" s="703">
        <f t="shared" si="888"/>
        <v>0</v>
      </c>
      <c r="DW180" s="703">
        <f t="shared" si="889"/>
        <v>0</v>
      </c>
      <c r="DX180" s="703">
        <f t="shared" si="890"/>
        <v>0</v>
      </c>
      <c r="DY180" s="703">
        <f t="shared" si="891"/>
        <v>0</v>
      </c>
      <c r="DZ180" s="703">
        <f t="shared" si="892"/>
        <v>0</v>
      </c>
      <c r="EA180" s="703">
        <f t="shared" si="893"/>
        <v>0</v>
      </c>
      <c r="EB180" s="703">
        <f t="shared" si="894"/>
        <v>0</v>
      </c>
      <c r="EC180" s="703">
        <f t="shared" si="895"/>
        <v>0</v>
      </c>
      <c r="ED180" s="703">
        <f t="shared" si="896"/>
        <v>0</v>
      </c>
      <c r="EE180" s="703">
        <f t="shared" si="897"/>
        <v>0</v>
      </c>
      <c r="EF180" s="703">
        <f t="shared" si="898"/>
        <v>0</v>
      </c>
      <c r="EG180" s="703">
        <f t="shared" si="899"/>
        <v>0</v>
      </c>
      <c r="EH180" s="703">
        <f t="shared" si="900"/>
        <v>0</v>
      </c>
      <c r="EI180" s="703">
        <f t="shared" si="901"/>
        <v>0</v>
      </c>
      <c r="EJ180" s="703">
        <f t="shared" si="902"/>
        <v>0</v>
      </c>
      <c r="EK180" s="703">
        <f t="shared" si="903"/>
        <v>0</v>
      </c>
      <c r="EL180" s="703">
        <f t="shared" si="904"/>
        <v>0</v>
      </c>
      <c r="EM180" s="703">
        <f t="shared" si="905"/>
        <v>0</v>
      </c>
      <c r="EN180" s="703">
        <f t="shared" si="906"/>
        <v>0</v>
      </c>
      <c r="EO180" s="703">
        <f t="shared" si="907"/>
        <v>0</v>
      </c>
      <c r="EP180" s="703">
        <f t="shared" si="908"/>
        <v>0</v>
      </c>
      <c r="EQ180" s="703">
        <f t="shared" si="909"/>
        <v>0</v>
      </c>
      <c r="ER180" s="703">
        <f t="shared" si="910"/>
        <v>0</v>
      </c>
      <c r="ES180" s="703">
        <f t="shared" si="911"/>
        <v>0</v>
      </c>
      <c r="ET180" s="703">
        <f t="shared" si="912"/>
        <v>0</v>
      </c>
      <c r="EU180" s="703">
        <f t="shared" si="913"/>
        <v>0</v>
      </c>
      <c r="EV180" s="703">
        <f t="shared" si="914"/>
        <v>0</v>
      </c>
      <c r="EW180" s="703">
        <f t="shared" si="915"/>
        <v>0</v>
      </c>
      <c r="EX180" s="703">
        <f t="shared" si="916"/>
        <v>0</v>
      </c>
      <c r="EY180" s="695"/>
      <c r="EZ180" s="724"/>
      <c r="FB180" s="698"/>
      <c r="FC180" s="702">
        <v>15</v>
      </c>
      <c r="FD180" s="703" t="e">
        <f t="shared" si="925"/>
        <v>#DIV/0!</v>
      </c>
      <c r="FE180" s="703" t="e">
        <f t="shared" si="926"/>
        <v>#DIV/0!</v>
      </c>
      <c r="FF180" s="703" t="e">
        <f t="shared" si="927"/>
        <v>#DIV/0!</v>
      </c>
      <c r="FG180" s="703" t="e">
        <f t="shared" si="928"/>
        <v>#DIV/0!</v>
      </c>
      <c r="FH180" s="703" t="e">
        <f t="shared" si="929"/>
        <v>#DIV/0!</v>
      </c>
      <c r="FI180" s="703" t="e">
        <f t="shared" si="930"/>
        <v>#DIV/0!</v>
      </c>
      <c r="FJ180" s="703" t="e">
        <f t="shared" si="931"/>
        <v>#DIV/0!</v>
      </c>
      <c r="FK180" s="703" t="e">
        <f t="shared" si="932"/>
        <v>#DIV/0!</v>
      </c>
      <c r="FL180" s="703" t="e">
        <f t="shared" si="933"/>
        <v>#DIV/0!</v>
      </c>
      <c r="FM180" s="703" t="e">
        <f t="shared" si="934"/>
        <v>#DIV/0!</v>
      </c>
      <c r="FN180" s="703" t="e">
        <f t="shared" si="935"/>
        <v>#DIV/0!</v>
      </c>
      <c r="FO180" s="703" t="e">
        <f t="shared" si="936"/>
        <v>#DIV/0!</v>
      </c>
      <c r="FP180" s="703" t="e">
        <f t="shared" si="937"/>
        <v>#DIV/0!</v>
      </c>
      <c r="FQ180" s="703" t="e">
        <f t="shared" si="938"/>
        <v>#DIV/0!</v>
      </c>
      <c r="FR180" s="703" t="e">
        <f t="shared" si="939"/>
        <v>#DIV/0!</v>
      </c>
      <c r="FS180" s="703" t="e">
        <f t="shared" si="940"/>
        <v>#DIV/0!</v>
      </c>
      <c r="FT180" s="703" t="e">
        <f t="shared" si="941"/>
        <v>#DIV/0!</v>
      </c>
      <c r="FU180" s="703" t="e">
        <f t="shared" si="942"/>
        <v>#DIV/0!</v>
      </c>
      <c r="FV180" s="703" t="e">
        <f t="shared" si="943"/>
        <v>#DIV/0!</v>
      </c>
      <c r="FW180" s="703" t="e">
        <f t="shared" si="944"/>
        <v>#DIV/0!</v>
      </c>
      <c r="FX180" s="703" t="e">
        <f t="shared" si="945"/>
        <v>#DIV/0!</v>
      </c>
      <c r="FY180" s="703" t="e">
        <f t="shared" si="946"/>
        <v>#DIV/0!</v>
      </c>
      <c r="FZ180" s="703" t="e">
        <f t="shared" si="947"/>
        <v>#DIV/0!</v>
      </c>
      <c r="GA180" s="703" t="e">
        <f t="shared" si="948"/>
        <v>#DIV/0!</v>
      </c>
      <c r="GB180" s="703" t="e">
        <f t="shared" si="949"/>
        <v>#DIV/0!</v>
      </c>
      <c r="GC180" s="703" t="e">
        <f t="shared" si="950"/>
        <v>#DIV/0!</v>
      </c>
      <c r="GD180" s="703" t="e">
        <f t="shared" si="951"/>
        <v>#DIV/0!</v>
      </c>
      <c r="GE180" s="703" t="e">
        <f t="shared" si="952"/>
        <v>#DIV/0!</v>
      </c>
      <c r="GF180" s="703" t="e">
        <f t="shared" si="953"/>
        <v>#DIV/0!</v>
      </c>
      <c r="GG180" s="703" t="e">
        <f t="shared" si="954"/>
        <v>#DIV/0!</v>
      </c>
      <c r="GH180" s="695"/>
      <c r="GI180" s="724"/>
    </row>
    <row r="181" spans="2:191" ht="15.75" customHeight="1" x14ac:dyDescent="0.25">
      <c r="B181" s="398"/>
      <c r="C181" s="403"/>
      <c r="D181" s="522"/>
      <c r="E181" s="522"/>
      <c r="F181" s="522"/>
      <c r="G181" s="522"/>
      <c r="H181" s="522"/>
      <c r="I181" s="522"/>
      <c r="J181" s="522"/>
      <c r="K181" s="522"/>
      <c r="L181" s="522"/>
      <c r="M181" s="522"/>
      <c r="N181" s="522"/>
      <c r="O181" s="522"/>
      <c r="P181" s="486"/>
      <c r="Q181" s="395"/>
      <c r="W181" s="398"/>
      <c r="X181" s="401">
        <v>16</v>
      </c>
      <c r="Y181" s="475"/>
      <c r="Z181" s="475"/>
      <c r="AA181" s="475"/>
      <c r="AB181" s="475"/>
      <c r="AC181" s="475"/>
      <c r="AD181" s="475"/>
      <c r="AE181" s="475"/>
      <c r="AF181" s="475"/>
      <c r="AG181" s="475"/>
      <c r="AH181" s="475"/>
      <c r="AI181" s="475"/>
      <c r="AJ181" s="475"/>
      <c r="AK181" s="475"/>
      <c r="AL181" s="475"/>
      <c r="AM181" s="475"/>
      <c r="AN181" s="475"/>
      <c r="AO181" s="475"/>
      <c r="AP181" s="475"/>
      <c r="AQ181" s="475"/>
      <c r="AR181" s="475"/>
      <c r="AS181" s="475"/>
      <c r="AT181" s="475"/>
      <c r="AU181" s="475"/>
      <c r="AV181" s="475"/>
      <c r="AW181" s="475"/>
      <c r="AX181" s="475"/>
      <c r="AY181" s="475"/>
      <c r="AZ181" s="475"/>
      <c r="BA181" s="475"/>
      <c r="BB181" s="475"/>
      <c r="BC181" s="467"/>
      <c r="BD181" s="857">
        <f t="shared" si="918"/>
        <v>0</v>
      </c>
      <c r="BE181" s="858">
        <f t="shared" si="884"/>
        <v>0</v>
      </c>
      <c r="BF181" s="436">
        <f t="shared" si="955"/>
        <v>0</v>
      </c>
      <c r="BG181" s="436">
        <f t="shared" si="956"/>
        <v>0</v>
      </c>
      <c r="BH181" s="439">
        <f t="shared" si="957"/>
        <v>0</v>
      </c>
      <c r="BI181" s="449">
        <f t="shared" si="958"/>
        <v>0</v>
      </c>
      <c r="BJ181" s="465"/>
      <c r="BK181" s="465"/>
      <c r="BL181" s="465"/>
      <c r="BM181" s="398"/>
      <c r="BN181" s="401">
        <v>16</v>
      </c>
      <c r="BO181" s="475"/>
      <c r="BP181" s="475"/>
      <c r="BQ181" s="475"/>
      <c r="BR181" s="475"/>
      <c r="BS181" s="475"/>
      <c r="BT181" s="475"/>
      <c r="BU181" s="475"/>
      <c r="BV181" s="475"/>
      <c r="BW181" s="475"/>
      <c r="BX181" s="475"/>
      <c r="BY181" s="475"/>
      <c r="BZ181" s="475"/>
      <c r="CA181" s="475"/>
      <c r="CB181" s="475"/>
      <c r="CC181" s="475"/>
      <c r="CD181" s="475"/>
      <c r="CE181" s="475"/>
      <c r="CF181" s="475"/>
      <c r="CG181" s="475"/>
      <c r="CH181" s="475"/>
      <c r="CI181" s="475"/>
      <c r="CJ181" s="475"/>
      <c r="CK181" s="475"/>
      <c r="CL181" s="475"/>
      <c r="CM181" s="475"/>
      <c r="CN181" s="475"/>
      <c r="CO181" s="475"/>
      <c r="CP181" s="475"/>
      <c r="CQ181" s="475"/>
      <c r="CR181" s="475"/>
      <c r="CS181" s="467"/>
      <c r="CT181" s="857">
        <f t="shared" si="920"/>
        <v>0</v>
      </c>
      <c r="CU181" s="858">
        <f t="shared" si="921"/>
        <v>0</v>
      </c>
      <c r="CV181" s="436">
        <f t="shared" si="959"/>
        <v>0</v>
      </c>
      <c r="CW181" s="436">
        <f t="shared" si="960"/>
        <v>0</v>
      </c>
      <c r="CX181" s="439">
        <f t="shared" si="922"/>
        <v>0</v>
      </c>
      <c r="CY181" s="449">
        <f t="shared" si="923"/>
        <v>0</v>
      </c>
      <c r="CZ181" s="465"/>
      <c r="DA181" s="465"/>
      <c r="DB181" s="465"/>
      <c r="DC181" s="465"/>
      <c r="DD181" s="465"/>
      <c r="DE181" s="465"/>
      <c r="DF181" s="465"/>
      <c r="DS181" s="698"/>
      <c r="DT181" s="702">
        <v>16</v>
      </c>
      <c r="DU181" s="703">
        <f t="shared" si="924"/>
        <v>0</v>
      </c>
      <c r="DV181" s="703">
        <f t="shared" si="888"/>
        <v>0</v>
      </c>
      <c r="DW181" s="703">
        <f t="shared" si="889"/>
        <v>0</v>
      </c>
      <c r="DX181" s="703">
        <f t="shared" si="890"/>
        <v>0</v>
      </c>
      <c r="DY181" s="703">
        <f t="shared" si="891"/>
        <v>0</v>
      </c>
      <c r="DZ181" s="703">
        <f t="shared" si="892"/>
        <v>0</v>
      </c>
      <c r="EA181" s="703">
        <f t="shared" si="893"/>
        <v>0</v>
      </c>
      <c r="EB181" s="703">
        <f t="shared" si="894"/>
        <v>0</v>
      </c>
      <c r="EC181" s="703">
        <f t="shared" si="895"/>
        <v>0</v>
      </c>
      <c r="ED181" s="703">
        <f t="shared" si="896"/>
        <v>0</v>
      </c>
      <c r="EE181" s="703">
        <f t="shared" si="897"/>
        <v>0</v>
      </c>
      <c r="EF181" s="703">
        <f t="shared" si="898"/>
        <v>0</v>
      </c>
      <c r="EG181" s="703">
        <f t="shared" si="899"/>
        <v>0</v>
      </c>
      <c r="EH181" s="703">
        <f t="shared" si="900"/>
        <v>0</v>
      </c>
      <c r="EI181" s="703">
        <f t="shared" si="901"/>
        <v>0</v>
      </c>
      <c r="EJ181" s="703">
        <f t="shared" si="902"/>
        <v>0</v>
      </c>
      <c r="EK181" s="703">
        <f t="shared" si="903"/>
        <v>0</v>
      </c>
      <c r="EL181" s="703">
        <f t="shared" si="904"/>
        <v>0</v>
      </c>
      <c r="EM181" s="703">
        <f t="shared" si="905"/>
        <v>0</v>
      </c>
      <c r="EN181" s="703">
        <f t="shared" si="906"/>
        <v>0</v>
      </c>
      <c r="EO181" s="703">
        <f t="shared" si="907"/>
        <v>0</v>
      </c>
      <c r="EP181" s="703">
        <f t="shared" si="908"/>
        <v>0</v>
      </c>
      <c r="EQ181" s="703">
        <f t="shared" si="909"/>
        <v>0</v>
      </c>
      <c r="ER181" s="703">
        <f t="shared" si="910"/>
        <v>0</v>
      </c>
      <c r="ES181" s="703">
        <f t="shared" si="911"/>
        <v>0</v>
      </c>
      <c r="ET181" s="703">
        <f t="shared" si="912"/>
        <v>0</v>
      </c>
      <c r="EU181" s="703">
        <f t="shared" si="913"/>
        <v>0</v>
      </c>
      <c r="EV181" s="703">
        <f t="shared" si="914"/>
        <v>0</v>
      </c>
      <c r="EW181" s="703">
        <f t="shared" si="915"/>
        <v>0</v>
      </c>
      <c r="EX181" s="703">
        <f t="shared" si="916"/>
        <v>0</v>
      </c>
      <c r="EY181" s="695"/>
      <c r="EZ181" s="724"/>
      <c r="FB181" s="698"/>
      <c r="FC181" s="702">
        <v>16</v>
      </c>
      <c r="FD181" s="703" t="e">
        <f t="shared" si="925"/>
        <v>#DIV/0!</v>
      </c>
      <c r="FE181" s="703" t="e">
        <f t="shared" si="926"/>
        <v>#DIV/0!</v>
      </c>
      <c r="FF181" s="703" t="e">
        <f t="shared" si="927"/>
        <v>#DIV/0!</v>
      </c>
      <c r="FG181" s="703" t="e">
        <f t="shared" si="928"/>
        <v>#DIV/0!</v>
      </c>
      <c r="FH181" s="703" t="e">
        <f t="shared" si="929"/>
        <v>#DIV/0!</v>
      </c>
      <c r="FI181" s="703" t="e">
        <f t="shared" si="930"/>
        <v>#DIV/0!</v>
      </c>
      <c r="FJ181" s="703" t="e">
        <f t="shared" si="931"/>
        <v>#DIV/0!</v>
      </c>
      <c r="FK181" s="703" t="e">
        <f t="shared" si="932"/>
        <v>#DIV/0!</v>
      </c>
      <c r="FL181" s="703" t="e">
        <f t="shared" si="933"/>
        <v>#DIV/0!</v>
      </c>
      <c r="FM181" s="703" t="e">
        <f t="shared" si="934"/>
        <v>#DIV/0!</v>
      </c>
      <c r="FN181" s="703" t="e">
        <f t="shared" si="935"/>
        <v>#DIV/0!</v>
      </c>
      <c r="FO181" s="703" t="e">
        <f t="shared" si="936"/>
        <v>#DIV/0!</v>
      </c>
      <c r="FP181" s="703" t="e">
        <f t="shared" si="937"/>
        <v>#DIV/0!</v>
      </c>
      <c r="FQ181" s="703" t="e">
        <f t="shared" si="938"/>
        <v>#DIV/0!</v>
      </c>
      <c r="FR181" s="703" t="e">
        <f t="shared" si="939"/>
        <v>#DIV/0!</v>
      </c>
      <c r="FS181" s="703" t="e">
        <f t="shared" si="940"/>
        <v>#DIV/0!</v>
      </c>
      <c r="FT181" s="703" t="e">
        <f t="shared" si="941"/>
        <v>#DIV/0!</v>
      </c>
      <c r="FU181" s="703" t="e">
        <f t="shared" si="942"/>
        <v>#DIV/0!</v>
      </c>
      <c r="FV181" s="703" t="e">
        <f t="shared" si="943"/>
        <v>#DIV/0!</v>
      </c>
      <c r="FW181" s="703" t="e">
        <f t="shared" si="944"/>
        <v>#DIV/0!</v>
      </c>
      <c r="FX181" s="703" t="e">
        <f t="shared" si="945"/>
        <v>#DIV/0!</v>
      </c>
      <c r="FY181" s="703" t="e">
        <f t="shared" si="946"/>
        <v>#DIV/0!</v>
      </c>
      <c r="FZ181" s="703" t="e">
        <f t="shared" si="947"/>
        <v>#DIV/0!</v>
      </c>
      <c r="GA181" s="703" t="e">
        <f t="shared" si="948"/>
        <v>#DIV/0!</v>
      </c>
      <c r="GB181" s="703" t="e">
        <f t="shared" si="949"/>
        <v>#DIV/0!</v>
      </c>
      <c r="GC181" s="703" t="e">
        <f t="shared" si="950"/>
        <v>#DIV/0!</v>
      </c>
      <c r="GD181" s="703" t="e">
        <f t="shared" si="951"/>
        <v>#DIV/0!</v>
      </c>
      <c r="GE181" s="703" t="e">
        <f t="shared" si="952"/>
        <v>#DIV/0!</v>
      </c>
      <c r="GF181" s="703" t="e">
        <f t="shared" si="953"/>
        <v>#DIV/0!</v>
      </c>
      <c r="GG181" s="703" t="e">
        <f t="shared" si="954"/>
        <v>#DIV/0!</v>
      </c>
      <c r="GH181" s="695"/>
      <c r="GI181" s="724"/>
    </row>
    <row r="182" spans="2:191" ht="15.75" customHeight="1" x14ac:dyDescent="0.25">
      <c r="B182" s="398"/>
      <c r="C182" s="480" t="s">
        <v>162</v>
      </c>
      <c r="D182" s="522"/>
      <c r="E182" s="522"/>
      <c r="F182" s="522"/>
      <c r="G182" s="522"/>
      <c r="H182" s="522"/>
      <c r="I182" s="522"/>
      <c r="J182" s="522"/>
      <c r="K182" s="522"/>
      <c r="L182" s="522"/>
      <c r="M182" s="522"/>
      <c r="N182" s="522"/>
      <c r="O182" s="522"/>
      <c r="P182" s="486"/>
      <c r="Q182" s="395"/>
      <c r="W182" s="398"/>
      <c r="X182" s="401">
        <v>17</v>
      </c>
      <c r="Y182" s="475"/>
      <c r="Z182" s="475"/>
      <c r="AA182" s="475"/>
      <c r="AB182" s="475"/>
      <c r="AC182" s="475"/>
      <c r="AD182" s="475"/>
      <c r="AE182" s="475"/>
      <c r="AF182" s="475"/>
      <c r="AG182" s="475"/>
      <c r="AH182" s="475"/>
      <c r="AI182" s="475"/>
      <c r="AJ182" s="475"/>
      <c r="AK182" s="475"/>
      <c r="AL182" s="475"/>
      <c r="AM182" s="475"/>
      <c r="AN182" s="475"/>
      <c r="AO182" s="475"/>
      <c r="AP182" s="475"/>
      <c r="AQ182" s="475"/>
      <c r="AR182" s="475"/>
      <c r="AS182" s="475"/>
      <c r="AT182" s="475"/>
      <c r="AU182" s="475"/>
      <c r="AV182" s="475"/>
      <c r="AW182" s="475"/>
      <c r="AX182" s="475"/>
      <c r="AY182" s="475"/>
      <c r="AZ182" s="475"/>
      <c r="BA182" s="475"/>
      <c r="BB182" s="475"/>
      <c r="BC182" s="467"/>
      <c r="BD182" s="857">
        <f t="shared" si="918"/>
        <v>0</v>
      </c>
      <c r="BE182" s="858">
        <f t="shared" si="884"/>
        <v>0</v>
      </c>
      <c r="BF182" s="436">
        <f t="shared" si="955"/>
        <v>0</v>
      </c>
      <c r="BG182" s="436">
        <f t="shared" si="956"/>
        <v>0</v>
      </c>
      <c r="BH182" s="439">
        <f t="shared" si="957"/>
        <v>0</v>
      </c>
      <c r="BI182" s="449">
        <f t="shared" si="958"/>
        <v>0</v>
      </c>
      <c r="BJ182" s="465"/>
      <c r="BK182" s="465"/>
      <c r="BL182" s="465"/>
      <c r="BM182" s="398"/>
      <c r="BN182" s="401">
        <v>17</v>
      </c>
      <c r="BO182" s="475"/>
      <c r="BP182" s="475"/>
      <c r="BQ182" s="475"/>
      <c r="BR182" s="475"/>
      <c r="BS182" s="475"/>
      <c r="BT182" s="475"/>
      <c r="BU182" s="475"/>
      <c r="BV182" s="475"/>
      <c r="BW182" s="475"/>
      <c r="BX182" s="475"/>
      <c r="BY182" s="475"/>
      <c r="BZ182" s="475"/>
      <c r="CA182" s="475"/>
      <c r="CB182" s="475"/>
      <c r="CC182" s="475"/>
      <c r="CD182" s="475"/>
      <c r="CE182" s="475"/>
      <c r="CF182" s="475"/>
      <c r="CG182" s="475"/>
      <c r="CH182" s="475"/>
      <c r="CI182" s="475"/>
      <c r="CJ182" s="475"/>
      <c r="CK182" s="475"/>
      <c r="CL182" s="475"/>
      <c r="CM182" s="475"/>
      <c r="CN182" s="475"/>
      <c r="CO182" s="475"/>
      <c r="CP182" s="475"/>
      <c r="CQ182" s="475"/>
      <c r="CR182" s="475"/>
      <c r="CS182" s="467"/>
      <c r="CT182" s="857">
        <f t="shared" si="920"/>
        <v>0</v>
      </c>
      <c r="CU182" s="858">
        <f t="shared" si="921"/>
        <v>0</v>
      </c>
      <c r="CV182" s="436">
        <f t="shared" si="959"/>
        <v>0</v>
      </c>
      <c r="CW182" s="436">
        <f t="shared" si="960"/>
        <v>0</v>
      </c>
      <c r="CX182" s="439">
        <f t="shared" si="922"/>
        <v>0</v>
      </c>
      <c r="CY182" s="449">
        <f t="shared" si="923"/>
        <v>0</v>
      </c>
      <c r="CZ182" s="465"/>
      <c r="DA182" s="465"/>
      <c r="DB182" s="465"/>
      <c r="DC182" s="465"/>
      <c r="DD182" s="465"/>
      <c r="DE182" s="465"/>
      <c r="DF182" s="465"/>
      <c r="DS182" s="698"/>
      <c r="DT182" s="702">
        <v>17</v>
      </c>
      <c r="DU182" s="703">
        <f t="shared" si="924"/>
        <v>0</v>
      </c>
      <c r="DV182" s="703">
        <f t="shared" si="888"/>
        <v>0</v>
      </c>
      <c r="DW182" s="703">
        <f t="shared" si="889"/>
        <v>0</v>
      </c>
      <c r="DX182" s="703">
        <f t="shared" si="890"/>
        <v>0</v>
      </c>
      <c r="DY182" s="703">
        <f t="shared" si="891"/>
        <v>0</v>
      </c>
      <c r="DZ182" s="703">
        <f t="shared" si="892"/>
        <v>0</v>
      </c>
      <c r="EA182" s="703">
        <f t="shared" si="893"/>
        <v>0</v>
      </c>
      <c r="EB182" s="703">
        <f t="shared" si="894"/>
        <v>0</v>
      </c>
      <c r="EC182" s="703">
        <f t="shared" si="895"/>
        <v>0</v>
      </c>
      <c r="ED182" s="703">
        <f t="shared" si="896"/>
        <v>0</v>
      </c>
      <c r="EE182" s="703">
        <f t="shared" si="897"/>
        <v>0</v>
      </c>
      <c r="EF182" s="703">
        <f t="shared" si="898"/>
        <v>0</v>
      </c>
      <c r="EG182" s="703">
        <f t="shared" si="899"/>
        <v>0</v>
      </c>
      <c r="EH182" s="703">
        <f t="shared" si="900"/>
        <v>0</v>
      </c>
      <c r="EI182" s="703">
        <f t="shared" si="901"/>
        <v>0</v>
      </c>
      <c r="EJ182" s="703">
        <f t="shared" si="902"/>
        <v>0</v>
      </c>
      <c r="EK182" s="703">
        <f t="shared" si="903"/>
        <v>0</v>
      </c>
      <c r="EL182" s="703">
        <f t="shared" si="904"/>
        <v>0</v>
      </c>
      <c r="EM182" s="703">
        <f t="shared" si="905"/>
        <v>0</v>
      </c>
      <c r="EN182" s="703">
        <f t="shared" si="906"/>
        <v>0</v>
      </c>
      <c r="EO182" s="703">
        <f t="shared" si="907"/>
        <v>0</v>
      </c>
      <c r="EP182" s="703">
        <f t="shared" si="908"/>
        <v>0</v>
      </c>
      <c r="EQ182" s="703">
        <f t="shared" si="909"/>
        <v>0</v>
      </c>
      <c r="ER182" s="703">
        <f t="shared" si="910"/>
        <v>0</v>
      </c>
      <c r="ES182" s="703">
        <f t="shared" si="911"/>
        <v>0</v>
      </c>
      <c r="ET182" s="703">
        <f t="shared" si="912"/>
        <v>0</v>
      </c>
      <c r="EU182" s="703">
        <f t="shared" si="913"/>
        <v>0</v>
      </c>
      <c r="EV182" s="703">
        <f t="shared" si="914"/>
        <v>0</v>
      </c>
      <c r="EW182" s="703">
        <f t="shared" si="915"/>
        <v>0</v>
      </c>
      <c r="EX182" s="703">
        <f t="shared" si="916"/>
        <v>0</v>
      </c>
      <c r="EY182" s="695"/>
      <c r="EZ182" s="724"/>
      <c r="FB182" s="698"/>
      <c r="FC182" s="702">
        <v>17</v>
      </c>
      <c r="FD182" s="703" t="e">
        <f t="shared" si="925"/>
        <v>#DIV/0!</v>
      </c>
      <c r="FE182" s="703" t="e">
        <f t="shared" si="926"/>
        <v>#DIV/0!</v>
      </c>
      <c r="FF182" s="703" t="e">
        <f t="shared" si="927"/>
        <v>#DIV/0!</v>
      </c>
      <c r="FG182" s="703" t="e">
        <f t="shared" si="928"/>
        <v>#DIV/0!</v>
      </c>
      <c r="FH182" s="703" t="e">
        <f t="shared" si="929"/>
        <v>#DIV/0!</v>
      </c>
      <c r="FI182" s="703" t="e">
        <f t="shared" si="930"/>
        <v>#DIV/0!</v>
      </c>
      <c r="FJ182" s="703" t="e">
        <f t="shared" si="931"/>
        <v>#DIV/0!</v>
      </c>
      <c r="FK182" s="703" t="e">
        <f t="shared" si="932"/>
        <v>#DIV/0!</v>
      </c>
      <c r="FL182" s="703" t="e">
        <f t="shared" si="933"/>
        <v>#DIV/0!</v>
      </c>
      <c r="FM182" s="703" t="e">
        <f t="shared" si="934"/>
        <v>#DIV/0!</v>
      </c>
      <c r="FN182" s="703" t="e">
        <f t="shared" si="935"/>
        <v>#DIV/0!</v>
      </c>
      <c r="FO182" s="703" t="e">
        <f t="shared" si="936"/>
        <v>#DIV/0!</v>
      </c>
      <c r="FP182" s="703" t="e">
        <f t="shared" si="937"/>
        <v>#DIV/0!</v>
      </c>
      <c r="FQ182" s="703" t="e">
        <f t="shared" si="938"/>
        <v>#DIV/0!</v>
      </c>
      <c r="FR182" s="703" t="e">
        <f t="shared" si="939"/>
        <v>#DIV/0!</v>
      </c>
      <c r="FS182" s="703" t="e">
        <f t="shared" si="940"/>
        <v>#DIV/0!</v>
      </c>
      <c r="FT182" s="703" t="e">
        <f t="shared" si="941"/>
        <v>#DIV/0!</v>
      </c>
      <c r="FU182" s="703" t="e">
        <f t="shared" si="942"/>
        <v>#DIV/0!</v>
      </c>
      <c r="FV182" s="703" t="e">
        <f t="shared" si="943"/>
        <v>#DIV/0!</v>
      </c>
      <c r="FW182" s="703" t="e">
        <f t="shared" si="944"/>
        <v>#DIV/0!</v>
      </c>
      <c r="FX182" s="703" t="e">
        <f t="shared" si="945"/>
        <v>#DIV/0!</v>
      </c>
      <c r="FY182" s="703" t="e">
        <f t="shared" si="946"/>
        <v>#DIV/0!</v>
      </c>
      <c r="FZ182" s="703" t="e">
        <f t="shared" si="947"/>
        <v>#DIV/0!</v>
      </c>
      <c r="GA182" s="703" t="e">
        <f t="shared" si="948"/>
        <v>#DIV/0!</v>
      </c>
      <c r="GB182" s="703" t="e">
        <f t="shared" si="949"/>
        <v>#DIV/0!</v>
      </c>
      <c r="GC182" s="703" t="e">
        <f t="shared" si="950"/>
        <v>#DIV/0!</v>
      </c>
      <c r="GD182" s="703" t="e">
        <f t="shared" si="951"/>
        <v>#DIV/0!</v>
      </c>
      <c r="GE182" s="703" t="e">
        <f t="shared" si="952"/>
        <v>#DIV/0!</v>
      </c>
      <c r="GF182" s="703" t="e">
        <f t="shared" si="953"/>
        <v>#DIV/0!</v>
      </c>
      <c r="GG182" s="703" t="e">
        <f t="shared" si="954"/>
        <v>#DIV/0!</v>
      </c>
      <c r="GH182" s="695"/>
      <c r="GI182" s="724"/>
    </row>
    <row r="183" spans="2:191" ht="15.75" x14ac:dyDescent="0.25">
      <c r="B183" s="398"/>
      <c r="C183" s="523" t="s">
        <v>78</v>
      </c>
      <c r="D183" s="522"/>
      <c r="E183" s="522"/>
      <c r="F183" s="522"/>
      <c r="G183" s="522"/>
      <c r="H183" s="522"/>
      <c r="I183" s="522"/>
      <c r="J183" s="522"/>
      <c r="K183" s="522"/>
      <c r="L183" s="522"/>
      <c r="M183" s="522"/>
      <c r="N183" s="522"/>
      <c r="O183" s="522"/>
      <c r="P183" s="486"/>
      <c r="Q183" s="395"/>
      <c r="W183" s="398"/>
      <c r="X183" s="401">
        <v>18</v>
      </c>
      <c r="Y183" s="475"/>
      <c r="Z183" s="475"/>
      <c r="AA183" s="475"/>
      <c r="AB183" s="475"/>
      <c r="AC183" s="475"/>
      <c r="AD183" s="475"/>
      <c r="AE183" s="475"/>
      <c r="AF183" s="475"/>
      <c r="AG183" s="475"/>
      <c r="AH183" s="475"/>
      <c r="AI183" s="475"/>
      <c r="AJ183" s="475"/>
      <c r="AK183" s="475"/>
      <c r="AL183" s="475"/>
      <c r="AM183" s="475"/>
      <c r="AN183" s="475"/>
      <c r="AO183" s="475"/>
      <c r="AP183" s="475"/>
      <c r="AQ183" s="475"/>
      <c r="AR183" s="475"/>
      <c r="AS183" s="475"/>
      <c r="AT183" s="475"/>
      <c r="AU183" s="475"/>
      <c r="AV183" s="475"/>
      <c r="AW183" s="475"/>
      <c r="AX183" s="475"/>
      <c r="AY183" s="475"/>
      <c r="AZ183" s="475"/>
      <c r="BA183" s="475"/>
      <c r="BB183" s="475"/>
      <c r="BC183" s="467"/>
      <c r="BD183" s="857">
        <f t="shared" si="918"/>
        <v>0</v>
      </c>
      <c r="BE183" s="858">
        <f t="shared" si="884"/>
        <v>0</v>
      </c>
      <c r="BF183" s="436">
        <f t="shared" si="955"/>
        <v>0</v>
      </c>
      <c r="BG183" s="436">
        <f t="shared" si="956"/>
        <v>0</v>
      </c>
      <c r="BH183" s="439">
        <f t="shared" si="957"/>
        <v>0</v>
      </c>
      <c r="BI183" s="449">
        <f t="shared" si="958"/>
        <v>0</v>
      </c>
      <c r="BJ183" s="465"/>
      <c r="BK183" s="465"/>
      <c r="BL183" s="465"/>
      <c r="BM183" s="398"/>
      <c r="BN183" s="401">
        <v>18</v>
      </c>
      <c r="BO183" s="475"/>
      <c r="BP183" s="475"/>
      <c r="BQ183" s="475"/>
      <c r="BR183" s="475"/>
      <c r="BS183" s="475"/>
      <c r="BT183" s="475"/>
      <c r="BU183" s="475"/>
      <c r="BV183" s="475"/>
      <c r="BW183" s="475"/>
      <c r="BX183" s="475"/>
      <c r="BY183" s="475"/>
      <c r="BZ183" s="475"/>
      <c r="CA183" s="475"/>
      <c r="CB183" s="475"/>
      <c r="CC183" s="475"/>
      <c r="CD183" s="475"/>
      <c r="CE183" s="475"/>
      <c r="CF183" s="475"/>
      <c r="CG183" s="475"/>
      <c r="CH183" s="475"/>
      <c r="CI183" s="475"/>
      <c r="CJ183" s="475"/>
      <c r="CK183" s="475"/>
      <c r="CL183" s="475"/>
      <c r="CM183" s="475"/>
      <c r="CN183" s="475"/>
      <c r="CO183" s="475"/>
      <c r="CP183" s="475"/>
      <c r="CQ183" s="475"/>
      <c r="CR183" s="475"/>
      <c r="CS183" s="467"/>
      <c r="CT183" s="857">
        <f t="shared" si="920"/>
        <v>0</v>
      </c>
      <c r="CU183" s="858">
        <f t="shared" si="921"/>
        <v>0</v>
      </c>
      <c r="CV183" s="436">
        <f t="shared" si="959"/>
        <v>0</v>
      </c>
      <c r="CW183" s="436">
        <f t="shared" si="960"/>
        <v>0</v>
      </c>
      <c r="CX183" s="439">
        <f t="shared" si="922"/>
        <v>0</v>
      </c>
      <c r="CY183" s="449">
        <f t="shared" si="923"/>
        <v>0</v>
      </c>
      <c r="CZ183" s="465"/>
      <c r="DA183" s="465"/>
      <c r="DB183" s="465"/>
      <c r="DC183" s="465"/>
      <c r="DD183" s="465"/>
      <c r="DE183" s="465"/>
      <c r="DF183" s="465"/>
      <c r="DS183" s="698"/>
      <c r="DT183" s="702">
        <v>18</v>
      </c>
      <c r="DU183" s="703">
        <f t="shared" si="924"/>
        <v>0</v>
      </c>
      <c r="DV183" s="703">
        <f t="shared" si="888"/>
        <v>0</v>
      </c>
      <c r="DW183" s="703">
        <f t="shared" si="889"/>
        <v>0</v>
      </c>
      <c r="DX183" s="703">
        <f t="shared" si="890"/>
        <v>0</v>
      </c>
      <c r="DY183" s="703">
        <f t="shared" si="891"/>
        <v>0</v>
      </c>
      <c r="DZ183" s="703">
        <f t="shared" si="892"/>
        <v>0</v>
      </c>
      <c r="EA183" s="703">
        <f t="shared" si="893"/>
        <v>0</v>
      </c>
      <c r="EB183" s="703">
        <f t="shared" si="894"/>
        <v>0</v>
      </c>
      <c r="EC183" s="703">
        <f t="shared" si="895"/>
        <v>0</v>
      </c>
      <c r="ED183" s="703">
        <f t="shared" si="896"/>
        <v>0</v>
      </c>
      <c r="EE183" s="703">
        <f t="shared" si="897"/>
        <v>0</v>
      </c>
      <c r="EF183" s="703">
        <f t="shared" si="898"/>
        <v>0</v>
      </c>
      <c r="EG183" s="703">
        <f t="shared" si="899"/>
        <v>0</v>
      </c>
      <c r="EH183" s="703">
        <f t="shared" si="900"/>
        <v>0</v>
      </c>
      <c r="EI183" s="703">
        <f t="shared" si="901"/>
        <v>0</v>
      </c>
      <c r="EJ183" s="703">
        <f t="shared" si="902"/>
        <v>0</v>
      </c>
      <c r="EK183" s="703">
        <f t="shared" si="903"/>
        <v>0</v>
      </c>
      <c r="EL183" s="703">
        <f t="shared" si="904"/>
        <v>0</v>
      </c>
      <c r="EM183" s="703">
        <f t="shared" si="905"/>
        <v>0</v>
      </c>
      <c r="EN183" s="703">
        <f t="shared" si="906"/>
        <v>0</v>
      </c>
      <c r="EO183" s="703">
        <f t="shared" si="907"/>
        <v>0</v>
      </c>
      <c r="EP183" s="703">
        <f t="shared" si="908"/>
        <v>0</v>
      </c>
      <c r="EQ183" s="703">
        <f t="shared" si="909"/>
        <v>0</v>
      </c>
      <c r="ER183" s="703">
        <f t="shared" si="910"/>
        <v>0</v>
      </c>
      <c r="ES183" s="703">
        <f t="shared" si="911"/>
        <v>0</v>
      </c>
      <c r="ET183" s="703">
        <f t="shared" si="912"/>
        <v>0</v>
      </c>
      <c r="EU183" s="703">
        <f t="shared" si="913"/>
        <v>0</v>
      </c>
      <c r="EV183" s="703">
        <f t="shared" si="914"/>
        <v>0</v>
      </c>
      <c r="EW183" s="703">
        <f t="shared" si="915"/>
        <v>0</v>
      </c>
      <c r="EX183" s="703">
        <f t="shared" si="916"/>
        <v>0</v>
      </c>
      <c r="EY183" s="695"/>
      <c r="EZ183" s="724"/>
      <c r="FB183" s="698"/>
      <c r="FC183" s="702">
        <v>18</v>
      </c>
      <c r="FD183" s="703" t="e">
        <f t="shared" si="925"/>
        <v>#DIV/0!</v>
      </c>
      <c r="FE183" s="703" t="e">
        <f t="shared" si="926"/>
        <v>#DIV/0!</v>
      </c>
      <c r="FF183" s="703" t="e">
        <f t="shared" si="927"/>
        <v>#DIV/0!</v>
      </c>
      <c r="FG183" s="703" t="e">
        <f t="shared" si="928"/>
        <v>#DIV/0!</v>
      </c>
      <c r="FH183" s="703" t="e">
        <f t="shared" si="929"/>
        <v>#DIV/0!</v>
      </c>
      <c r="FI183" s="703" t="e">
        <f t="shared" si="930"/>
        <v>#DIV/0!</v>
      </c>
      <c r="FJ183" s="703" t="e">
        <f t="shared" si="931"/>
        <v>#DIV/0!</v>
      </c>
      <c r="FK183" s="703" t="e">
        <f t="shared" si="932"/>
        <v>#DIV/0!</v>
      </c>
      <c r="FL183" s="703" t="e">
        <f t="shared" si="933"/>
        <v>#DIV/0!</v>
      </c>
      <c r="FM183" s="703" t="e">
        <f t="shared" si="934"/>
        <v>#DIV/0!</v>
      </c>
      <c r="FN183" s="703" t="e">
        <f t="shared" si="935"/>
        <v>#DIV/0!</v>
      </c>
      <c r="FO183" s="703" t="e">
        <f t="shared" si="936"/>
        <v>#DIV/0!</v>
      </c>
      <c r="FP183" s="703" t="e">
        <f t="shared" si="937"/>
        <v>#DIV/0!</v>
      </c>
      <c r="FQ183" s="703" t="e">
        <f t="shared" si="938"/>
        <v>#DIV/0!</v>
      </c>
      <c r="FR183" s="703" t="e">
        <f t="shared" si="939"/>
        <v>#DIV/0!</v>
      </c>
      <c r="FS183" s="703" t="e">
        <f t="shared" si="940"/>
        <v>#DIV/0!</v>
      </c>
      <c r="FT183" s="703" t="e">
        <f t="shared" si="941"/>
        <v>#DIV/0!</v>
      </c>
      <c r="FU183" s="703" t="e">
        <f t="shared" si="942"/>
        <v>#DIV/0!</v>
      </c>
      <c r="FV183" s="703" t="e">
        <f t="shared" si="943"/>
        <v>#DIV/0!</v>
      </c>
      <c r="FW183" s="703" t="e">
        <f t="shared" si="944"/>
        <v>#DIV/0!</v>
      </c>
      <c r="FX183" s="703" t="e">
        <f t="shared" si="945"/>
        <v>#DIV/0!</v>
      </c>
      <c r="FY183" s="703" t="e">
        <f t="shared" si="946"/>
        <v>#DIV/0!</v>
      </c>
      <c r="FZ183" s="703" t="e">
        <f t="shared" si="947"/>
        <v>#DIV/0!</v>
      </c>
      <c r="GA183" s="703" t="e">
        <f t="shared" si="948"/>
        <v>#DIV/0!</v>
      </c>
      <c r="GB183" s="703" t="e">
        <f t="shared" si="949"/>
        <v>#DIV/0!</v>
      </c>
      <c r="GC183" s="703" t="e">
        <f t="shared" si="950"/>
        <v>#DIV/0!</v>
      </c>
      <c r="GD183" s="703" t="e">
        <f t="shared" si="951"/>
        <v>#DIV/0!</v>
      </c>
      <c r="GE183" s="703" t="e">
        <f t="shared" si="952"/>
        <v>#DIV/0!</v>
      </c>
      <c r="GF183" s="703" t="e">
        <f t="shared" si="953"/>
        <v>#DIV/0!</v>
      </c>
      <c r="GG183" s="703" t="e">
        <f t="shared" si="954"/>
        <v>#DIV/0!</v>
      </c>
      <c r="GH183" s="695"/>
      <c r="GI183" s="724"/>
    </row>
    <row r="184" spans="2:191" ht="15.75" x14ac:dyDescent="0.25">
      <c r="B184" s="398"/>
      <c r="C184" s="403"/>
      <c r="D184" s="524">
        <f>D188-D186</f>
        <v>22.14</v>
      </c>
      <c r="E184" s="524">
        <f t="shared" ref="E184:O184" si="961">E188-E186</f>
        <v>20.18</v>
      </c>
      <c r="F184" s="524">
        <f t="shared" si="961"/>
        <v>22.14</v>
      </c>
      <c r="G184" s="524">
        <f t="shared" si="961"/>
        <v>21.43</v>
      </c>
      <c r="H184" s="524">
        <f t="shared" si="961"/>
        <v>22.14</v>
      </c>
      <c r="I184" s="524">
        <f t="shared" si="961"/>
        <v>21.43</v>
      </c>
      <c r="J184" s="524">
        <f t="shared" si="961"/>
        <v>22.14</v>
      </c>
      <c r="K184" s="524">
        <f t="shared" si="961"/>
        <v>22.14</v>
      </c>
      <c r="L184" s="524">
        <f t="shared" si="961"/>
        <v>21.43</v>
      </c>
      <c r="M184" s="524">
        <f t="shared" si="961"/>
        <v>22.14</v>
      </c>
      <c r="N184" s="524">
        <f t="shared" si="961"/>
        <v>21.43</v>
      </c>
      <c r="O184" s="524">
        <f t="shared" si="961"/>
        <v>22.14</v>
      </c>
      <c r="P184" s="486"/>
      <c r="Q184" s="395"/>
      <c r="W184" s="398"/>
      <c r="X184" s="401">
        <v>19</v>
      </c>
      <c r="Y184" s="475"/>
      <c r="Z184" s="475"/>
      <c r="AA184" s="475"/>
      <c r="AB184" s="475"/>
      <c r="AC184" s="475"/>
      <c r="AD184" s="475"/>
      <c r="AE184" s="475"/>
      <c r="AF184" s="475"/>
      <c r="AG184" s="475"/>
      <c r="AH184" s="475"/>
      <c r="AI184" s="475"/>
      <c r="AJ184" s="475"/>
      <c r="AK184" s="475"/>
      <c r="AL184" s="475"/>
      <c r="AM184" s="475"/>
      <c r="AN184" s="475"/>
      <c r="AO184" s="475"/>
      <c r="AP184" s="475"/>
      <c r="AQ184" s="475"/>
      <c r="AR184" s="475"/>
      <c r="AS184" s="475"/>
      <c r="AT184" s="475"/>
      <c r="AU184" s="475"/>
      <c r="AV184" s="475"/>
      <c r="AW184" s="475"/>
      <c r="AX184" s="475"/>
      <c r="AY184" s="475"/>
      <c r="AZ184" s="475"/>
      <c r="BA184" s="475"/>
      <c r="BB184" s="475"/>
      <c r="BC184" s="467"/>
      <c r="BD184" s="857">
        <f t="shared" si="918"/>
        <v>0</v>
      </c>
      <c r="BE184" s="858">
        <f t="shared" si="884"/>
        <v>0</v>
      </c>
      <c r="BF184" s="436">
        <f t="shared" si="955"/>
        <v>0</v>
      </c>
      <c r="BG184" s="436">
        <f t="shared" si="956"/>
        <v>0</v>
      </c>
      <c r="BH184" s="439">
        <f t="shared" si="957"/>
        <v>0</v>
      </c>
      <c r="BI184" s="449">
        <f t="shared" si="958"/>
        <v>0</v>
      </c>
      <c r="BJ184" s="465"/>
      <c r="BK184" s="465"/>
      <c r="BL184" s="465"/>
      <c r="BM184" s="398"/>
      <c r="BN184" s="401">
        <v>19</v>
      </c>
      <c r="BO184" s="475"/>
      <c r="BP184" s="475"/>
      <c r="BQ184" s="475"/>
      <c r="BR184" s="475"/>
      <c r="BS184" s="475"/>
      <c r="BT184" s="475"/>
      <c r="BU184" s="475"/>
      <c r="BV184" s="475"/>
      <c r="BW184" s="475"/>
      <c r="BX184" s="475"/>
      <c r="BY184" s="475"/>
      <c r="BZ184" s="475"/>
      <c r="CA184" s="475"/>
      <c r="CB184" s="475"/>
      <c r="CC184" s="475"/>
      <c r="CD184" s="475"/>
      <c r="CE184" s="475"/>
      <c r="CF184" s="475"/>
      <c r="CG184" s="475"/>
      <c r="CH184" s="475"/>
      <c r="CI184" s="475"/>
      <c r="CJ184" s="475"/>
      <c r="CK184" s="475"/>
      <c r="CL184" s="475"/>
      <c r="CM184" s="475"/>
      <c r="CN184" s="475"/>
      <c r="CO184" s="475"/>
      <c r="CP184" s="475"/>
      <c r="CQ184" s="475"/>
      <c r="CR184" s="475"/>
      <c r="CS184" s="467"/>
      <c r="CT184" s="857">
        <f t="shared" si="920"/>
        <v>0</v>
      </c>
      <c r="CU184" s="858">
        <f t="shared" si="921"/>
        <v>0</v>
      </c>
      <c r="CV184" s="436">
        <f t="shared" si="959"/>
        <v>0</v>
      </c>
      <c r="CW184" s="436">
        <f t="shared" si="960"/>
        <v>0</v>
      </c>
      <c r="CX184" s="439">
        <f t="shared" si="922"/>
        <v>0</v>
      </c>
      <c r="CY184" s="449">
        <f t="shared" si="923"/>
        <v>0</v>
      </c>
      <c r="CZ184" s="465"/>
      <c r="DA184" s="465"/>
      <c r="DB184" s="465"/>
      <c r="DC184" s="465"/>
      <c r="DD184" s="465"/>
      <c r="DE184" s="465"/>
      <c r="DF184" s="465"/>
      <c r="DS184" s="698"/>
      <c r="DT184" s="702">
        <v>19</v>
      </c>
      <c r="DU184" s="703">
        <f t="shared" si="924"/>
        <v>0</v>
      </c>
      <c r="DV184" s="703">
        <f t="shared" si="888"/>
        <v>0</v>
      </c>
      <c r="DW184" s="703">
        <f t="shared" si="889"/>
        <v>0</v>
      </c>
      <c r="DX184" s="703">
        <f t="shared" si="890"/>
        <v>0</v>
      </c>
      <c r="DY184" s="703">
        <f t="shared" si="891"/>
        <v>0</v>
      </c>
      <c r="DZ184" s="703">
        <f t="shared" si="892"/>
        <v>0</v>
      </c>
      <c r="EA184" s="703">
        <f t="shared" si="893"/>
        <v>0</v>
      </c>
      <c r="EB184" s="703">
        <f t="shared" si="894"/>
        <v>0</v>
      </c>
      <c r="EC184" s="703">
        <f t="shared" si="895"/>
        <v>0</v>
      </c>
      <c r="ED184" s="703">
        <f t="shared" si="896"/>
        <v>0</v>
      </c>
      <c r="EE184" s="703">
        <f t="shared" si="897"/>
        <v>0</v>
      </c>
      <c r="EF184" s="703">
        <f t="shared" si="898"/>
        <v>0</v>
      </c>
      <c r="EG184" s="703">
        <f t="shared" si="899"/>
        <v>0</v>
      </c>
      <c r="EH184" s="703">
        <f t="shared" si="900"/>
        <v>0</v>
      </c>
      <c r="EI184" s="703">
        <f t="shared" si="901"/>
        <v>0</v>
      </c>
      <c r="EJ184" s="703">
        <f t="shared" si="902"/>
        <v>0</v>
      </c>
      <c r="EK184" s="703">
        <f t="shared" si="903"/>
        <v>0</v>
      </c>
      <c r="EL184" s="703">
        <f t="shared" si="904"/>
        <v>0</v>
      </c>
      <c r="EM184" s="703">
        <f t="shared" si="905"/>
        <v>0</v>
      </c>
      <c r="EN184" s="703">
        <f t="shared" si="906"/>
        <v>0</v>
      </c>
      <c r="EO184" s="703">
        <f t="shared" si="907"/>
        <v>0</v>
      </c>
      <c r="EP184" s="703">
        <f t="shared" si="908"/>
        <v>0</v>
      </c>
      <c r="EQ184" s="703">
        <f t="shared" si="909"/>
        <v>0</v>
      </c>
      <c r="ER184" s="703">
        <f t="shared" si="910"/>
        <v>0</v>
      </c>
      <c r="ES184" s="703">
        <f t="shared" si="911"/>
        <v>0</v>
      </c>
      <c r="ET184" s="703">
        <f t="shared" si="912"/>
        <v>0</v>
      </c>
      <c r="EU184" s="703">
        <f t="shared" si="913"/>
        <v>0</v>
      </c>
      <c r="EV184" s="703">
        <f t="shared" si="914"/>
        <v>0</v>
      </c>
      <c r="EW184" s="703">
        <f t="shared" si="915"/>
        <v>0</v>
      </c>
      <c r="EX184" s="703">
        <f t="shared" si="916"/>
        <v>0</v>
      </c>
      <c r="EY184" s="695"/>
      <c r="EZ184" s="724"/>
      <c r="FB184" s="698"/>
      <c r="FC184" s="702">
        <v>19</v>
      </c>
      <c r="FD184" s="703" t="e">
        <f t="shared" si="925"/>
        <v>#DIV/0!</v>
      </c>
      <c r="FE184" s="703" t="e">
        <f t="shared" si="926"/>
        <v>#DIV/0!</v>
      </c>
      <c r="FF184" s="703" t="e">
        <f t="shared" si="927"/>
        <v>#DIV/0!</v>
      </c>
      <c r="FG184" s="703" t="e">
        <f t="shared" si="928"/>
        <v>#DIV/0!</v>
      </c>
      <c r="FH184" s="703" t="e">
        <f t="shared" si="929"/>
        <v>#DIV/0!</v>
      </c>
      <c r="FI184" s="703" t="e">
        <f t="shared" si="930"/>
        <v>#DIV/0!</v>
      </c>
      <c r="FJ184" s="703" t="e">
        <f t="shared" si="931"/>
        <v>#DIV/0!</v>
      </c>
      <c r="FK184" s="703" t="e">
        <f t="shared" si="932"/>
        <v>#DIV/0!</v>
      </c>
      <c r="FL184" s="703" t="e">
        <f t="shared" si="933"/>
        <v>#DIV/0!</v>
      </c>
      <c r="FM184" s="703" t="e">
        <f t="shared" si="934"/>
        <v>#DIV/0!</v>
      </c>
      <c r="FN184" s="703" t="e">
        <f t="shared" si="935"/>
        <v>#DIV/0!</v>
      </c>
      <c r="FO184" s="703" t="e">
        <f t="shared" si="936"/>
        <v>#DIV/0!</v>
      </c>
      <c r="FP184" s="703" t="e">
        <f t="shared" si="937"/>
        <v>#DIV/0!</v>
      </c>
      <c r="FQ184" s="703" t="e">
        <f t="shared" si="938"/>
        <v>#DIV/0!</v>
      </c>
      <c r="FR184" s="703" t="e">
        <f t="shared" si="939"/>
        <v>#DIV/0!</v>
      </c>
      <c r="FS184" s="703" t="e">
        <f t="shared" si="940"/>
        <v>#DIV/0!</v>
      </c>
      <c r="FT184" s="703" t="e">
        <f t="shared" si="941"/>
        <v>#DIV/0!</v>
      </c>
      <c r="FU184" s="703" t="e">
        <f t="shared" si="942"/>
        <v>#DIV/0!</v>
      </c>
      <c r="FV184" s="703" t="e">
        <f t="shared" si="943"/>
        <v>#DIV/0!</v>
      </c>
      <c r="FW184" s="703" t="e">
        <f t="shared" si="944"/>
        <v>#DIV/0!</v>
      </c>
      <c r="FX184" s="703" t="e">
        <f t="shared" si="945"/>
        <v>#DIV/0!</v>
      </c>
      <c r="FY184" s="703" t="e">
        <f t="shared" si="946"/>
        <v>#DIV/0!</v>
      </c>
      <c r="FZ184" s="703" t="e">
        <f t="shared" si="947"/>
        <v>#DIV/0!</v>
      </c>
      <c r="GA184" s="703" t="e">
        <f t="shared" si="948"/>
        <v>#DIV/0!</v>
      </c>
      <c r="GB184" s="703" t="e">
        <f t="shared" si="949"/>
        <v>#DIV/0!</v>
      </c>
      <c r="GC184" s="703" t="e">
        <f t="shared" si="950"/>
        <v>#DIV/0!</v>
      </c>
      <c r="GD184" s="703" t="e">
        <f t="shared" si="951"/>
        <v>#DIV/0!</v>
      </c>
      <c r="GE184" s="703" t="e">
        <f t="shared" si="952"/>
        <v>#DIV/0!</v>
      </c>
      <c r="GF184" s="703" t="e">
        <f t="shared" si="953"/>
        <v>#DIV/0!</v>
      </c>
      <c r="GG184" s="703" t="e">
        <f t="shared" si="954"/>
        <v>#DIV/0!</v>
      </c>
      <c r="GH184" s="695"/>
      <c r="GI184" s="724"/>
    </row>
    <row r="185" spans="2:191" ht="15.75" x14ac:dyDescent="0.25">
      <c r="B185" s="398"/>
      <c r="C185" s="523" t="s">
        <v>79</v>
      </c>
      <c r="D185" s="487"/>
      <c r="E185" s="487"/>
      <c r="F185" s="487"/>
      <c r="G185" s="525"/>
      <c r="H185" s="522"/>
      <c r="I185" s="522"/>
      <c r="J185" s="522"/>
      <c r="K185" s="522"/>
      <c r="L185" s="522"/>
      <c r="M185" s="522"/>
      <c r="N185" s="522"/>
      <c r="O185" s="522"/>
      <c r="P185" s="486"/>
      <c r="Q185" s="395"/>
      <c r="W185" s="398"/>
      <c r="X185" s="401">
        <v>20</v>
      </c>
      <c r="Y185" s="475"/>
      <c r="Z185" s="475"/>
      <c r="AA185" s="475"/>
      <c r="AB185" s="475"/>
      <c r="AC185" s="475"/>
      <c r="AD185" s="475"/>
      <c r="AE185" s="475"/>
      <c r="AF185" s="475"/>
      <c r="AG185" s="475"/>
      <c r="AH185" s="475"/>
      <c r="AI185" s="475"/>
      <c r="AJ185" s="475"/>
      <c r="AK185" s="475"/>
      <c r="AL185" s="475"/>
      <c r="AM185" s="475"/>
      <c r="AN185" s="475"/>
      <c r="AO185" s="475"/>
      <c r="AP185" s="475"/>
      <c r="AQ185" s="475"/>
      <c r="AR185" s="475"/>
      <c r="AS185" s="475"/>
      <c r="AT185" s="475"/>
      <c r="AU185" s="475"/>
      <c r="AV185" s="475"/>
      <c r="AW185" s="475"/>
      <c r="AX185" s="475"/>
      <c r="AY185" s="475"/>
      <c r="AZ185" s="475"/>
      <c r="BA185" s="475"/>
      <c r="BB185" s="475"/>
      <c r="BC185" s="467"/>
      <c r="BD185" s="857">
        <f t="shared" si="918"/>
        <v>0</v>
      </c>
      <c r="BE185" s="858">
        <f t="shared" si="884"/>
        <v>0</v>
      </c>
      <c r="BF185" s="436">
        <f t="shared" si="955"/>
        <v>0</v>
      </c>
      <c r="BG185" s="436">
        <f t="shared" si="956"/>
        <v>0</v>
      </c>
      <c r="BH185" s="439">
        <f t="shared" si="957"/>
        <v>0</v>
      </c>
      <c r="BI185" s="449">
        <f t="shared" si="958"/>
        <v>0</v>
      </c>
      <c r="BJ185" s="465"/>
      <c r="BK185" s="465"/>
      <c r="BL185" s="465"/>
      <c r="BM185" s="398"/>
      <c r="BN185" s="401">
        <v>20</v>
      </c>
      <c r="BO185" s="475"/>
      <c r="BP185" s="475"/>
      <c r="BQ185" s="475"/>
      <c r="BR185" s="475"/>
      <c r="BS185" s="475"/>
      <c r="BT185" s="475"/>
      <c r="BU185" s="475"/>
      <c r="BV185" s="475"/>
      <c r="BW185" s="475"/>
      <c r="BX185" s="475"/>
      <c r="BY185" s="475"/>
      <c r="BZ185" s="475"/>
      <c r="CA185" s="475"/>
      <c r="CB185" s="475"/>
      <c r="CC185" s="475"/>
      <c r="CD185" s="475"/>
      <c r="CE185" s="475"/>
      <c r="CF185" s="475"/>
      <c r="CG185" s="475"/>
      <c r="CH185" s="475"/>
      <c r="CI185" s="475"/>
      <c r="CJ185" s="475"/>
      <c r="CK185" s="475"/>
      <c r="CL185" s="475"/>
      <c r="CM185" s="475"/>
      <c r="CN185" s="475"/>
      <c r="CO185" s="475"/>
      <c r="CP185" s="475"/>
      <c r="CQ185" s="475"/>
      <c r="CR185" s="475"/>
      <c r="CS185" s="467"/>
      <c r="CT185" s="857">
        <f t="shared" si="920"/>
        <v>0</v>
      </c>
      <c r="CU185" s="858">
        <f t="shared" si="921"/>
        <v>0</v>
      </c>
      <c r="CV185" s="436">
        <f t="shared" si="959"/>
        <v>0</v>
      </c>
      <c r="CW185" s="436">
        <f t="shared" si="960"/>
        <v>0</v>
      </c>
      <c r="CX185" s="439">
        <f t="shared" si="922"/>
        <v>0</v>
      </c>
      <c r="CY185" s="449">
        <f t="shared" si="923"/>
        <v>0</v>
      </c>
      <c r="CZ185" s="465"/>
      <c r="DA185" s="465"/>
      <c r="DB185" s="465"/>
      <c r="DC185" s="465"/>
      <c r="DD185" s="465"/>
      <c r="DE185" s="465"/>
      <c r="DF185" s="465"/>
      <c r="DS185" s="698"/>
      <c r="DT185" s="702">
        <v>20</v>
      </c>
      <c r="DU185" s="703">
        <f t="shared" si="924"/>
        <v>0</v>
      </c>
      <c r="DV185" s="703">
        <f t="shared" si="888"/>
        <v>0</v>
      </c>
      <c r="DW185" s="703">
        <f t="shared" si="889"/>
        <v>0</v>
      </c>
      <c r="DX185" s="703">
        <f t="shared" si="890"/>
        <v>0</v>
      </c>
      <c r="DY185" s="703">
        <f t="shared" si="891"/>
        <v>0</v>
      </c>
      <c r="DZ185" s="703">
        <f t="shared" si="892"/>
        <v>0</v>
      </c>
      <c r="EA185" s="703">
        <f t="shared" si="893"/>
        <v>0</v>
      </c>
      <c r="EB185" s="703">
        <f t="shared" si="894"/>
        <v>0</v>
      </c>
      <c r="EC185" s="703">
        <f t="shared" si="895"/>
        <v>0</v>
      </c>
      <c r="ED185" s="703">
        <f t="shared" si="896"/>
        <v>0</v>
      </c>
      <c r="EE185" s="703">
        <f t="shared" si="897"/>
        <v>0</v>
      </c>
      <c r="EF185" s="703">
        <f t="shared" si="898"/>
        <v>0</v>
      </c>
      <c r="EG185" s="703">
        <f t="shared" si="899"/>
        <v>0</v>
      </c>
      <c r="EH185" s="703">
        <f t="shared" si="900"/>
        <v>0</v>
      </c>
      <c r="EI185" s="703">
        <f t="shared" si="901"/>
        <v>0</v>
      </c>
      <c r="EJ185" s="703">
        <f t="shared" si="902"/>
        <v>0</v>
      </c>
      <c r="EK185" s="703">
        <f t="shared" si="903"/>
        <v>0</v>
      </c>
      <c r="EL185" s="703">
        <f t="shared" si="904"/>
        <v>0</v>
      </c>
      <c r="EM185" s="703">
        <f t="shared" si="905"/>
        <v>0</v>
      </c>
      <c r="EN185" s="703">
        <f t="shared" si="906"/>
        <v>0</v>
      </c>
      <c r="EO185" s="703">
        <f t="shared" si="907"/>
        <v>0</v>
      </c>
      <c r="EP185" s="703">
        <f t="shared" si="908"/>
        <v>0</v>
      </c>
      <c r="EQ185" s="703">
        <f t="shared" si="909"/>
        <v>0</v>
      </c>
      <c r="ER185" s="703">
        <f t="shared" si="910"/>
        <v>0</v>
      </c>
      <c r="ES185" s="703">
        <f t="shared" si="911"/>
        <v>0</v>
      </c>
      <c r="ET185" s="703">
        <f t="shared" si="912"/>
        <v>0</v>
      </c>
      <c r="EU185" s="703">
        <f t="shared" si="913"/>
        <v>0</v>
      </c>
      <c r="EV185" s="703">
        <f t="shared" si="914"/>
        <v>0</v>
      </c>
      <c r="EW185" s="703">
        <f t="shared" si="915"/>
        <v>0</v>
      </c>
      <c r="EX185" s="703">
        <f t="shared" si="916"/>
        <v>0</v>
      </c>
      <c r="EY185" s="695"/>
      <c r="EZ185" s="724"/>
      <c r="FB185" s="698"/>
      <c r="FC185" s="702">
        <v>20</v>
      </c>
      <c r="FD185" s="703" t="e">
        <f t="shared" si="925"/>
        <v>#DIV/0!</v>
      </c>
      <c r="FE185" s="703" t="e">
        <f t="shared" si="926"/>
        <v>#DIV/0!</v>
      </c>
      <c r="FF185" s="703" t="e">
        <f t="shared" si="927"/>
        <v>#DIV/0!</v>
      </c>
      <c r="FG185" s="703" t="e">
        <f t="shared" si="928"/>
        <v>#DIV/0!</v>
      </c>
      <c r="FH185" s="703" t="e">
        <f t="shared" si="929"/>
        <v>#DIV/0!</v>
      </c>
      <c r="FI185" s="703" t="e">
        <f t="shared" si="930"/>
        <v>#DIV/0!</v>
      </c>
      <c r="FJ185" s="703" t="e">
        <f t="shared" si="931"/>
        <v>#DIV/0!</v>
      </c>
      <c r="FK185" s="703" t="e">
        <f t="shared" si="932"/>
        <v>#DIV/0!</v>
      </c>
      <c r="FL185" s="703" t="e">
        <f t="shared" si="933"/>
        <v>#DIV/0!</v>
      </c>
      <c r="FM185" s="703" t="e">
        <f t="shared" si="934"/>
        <v>#DIV/0!</v>
      </c>
      <c r="FN185" s="703" t="e">
        <f t="shared" si="935"/>
        <v>#DIV/0!</v>
      </c>
      <c r="FO185" s="703" t="e">
        <f t="shared" si="936"/>
        <v>#DIV/0!</v>
      </c>
      <c r="FP185" s="703" t="e">
        <f t="shared" si="937"/>
        <v>#DIV/0!</v>
      </c>
      <c r="FQ185" s="703" t="e">
        <f t="shared" si="938"/>
        <v>#DIV/0!</v>
      </c>
      <c r="FR185" s="703" t="e">
        <f t="shared" si="939"/>
        <v>#DIV/0!</v>
      </c>
      <c r="FS185" s="703" t="e">
        <f t="shared" si="940"/>
        <v>#DIV/0!</v>
      </c>
      <c r="FT185" s="703" t="e">
        <f t="shared" si="941"/>
        <v>#DIV/0!</v>
      </c>
      <c r="FU185" s="703" t="e">
        <f t="shared" si="942"/>
        <v>#DIV/0!</v>
      </c>
      <c r="FV185" s="703" t="e">
        <f t="shared" si="943"/>
        <v>#DIV/0!</v>
      </c>
      <c r="FW185" s="703" t="e">
        <f t="shared" si="944"/>
        <v>#DIV/0!</v>
      </c>
      <c r="FX185" s="703" t="e">
        <f t="shared" si="945"/>
        <v>#DIV/0!</v>
      </c>
      <c r="FY185" s="703" t="e">
        <f t="shared" si="946"/>
        <v>#DIV/0!</v>
      </c>
      <c r="FZ185" s="703" t="e">
        <f t="shared" si="947"/>
        <v>#DIV/0!</v>
      </c>
      <c r="GA185" s="703" t="e">
        <f t="shared" si="948"/>
        <v>#DIV/0!</v>
      </c>
      <c r="GB185" s="703" t="e">
        <f t="shared" si="949"/>
        <v>#DIV/0!</v>
      </c>
      <c r="GC185" s="703" t="e">
        <f t="shared" si="950"/>
        <v>#DIV/0!</v>
      </c>
      <c r="GD185" s="703" t="e">
        <f t="shared" si="951"/>
        <v>#DIV/0!</v>
      </c>
      <c r="GE185" s="703" t="e">
        <f t="shared" si="952"/>
        <v>#DIV/0!</v>
      </c>
      <c r="GF185" s="703" t="e">
        <f t="shared" si="953"/>
        <v>#DIV/0!</v>
      </c>
      <c r="GG185" s="703" t="e">
        <f t="shared" si="954"/>
        <v>#DIV/0!</v>
      </c>
      <c r="GH185" s="695"/>
      <c r="GI185" s="724"/>
    </row>
    <row r="186" spans="2:191" ht="15.75" x14ac:dyDescent="0.25">
      <c r="B186" s="398"/>
      <c r="C186" s="403"/>
      <c r="D186" s="524">
        <f>ROUND(2/7*D188,2)</f>
        <v>8.86</v>
      </c>
      <c r="E186" s="524">
        <f t="shared" ref="E186:O186" si="962">ROUND(2/7*E188,2)</f>
        <v>8.07</v>
      </c>
      <c r="F186" s="524">
        <f t="shared" si="962"/>
        <v>8.86</v>
      </c>
      <c r="G186" s="524">
        <f t="shared" si="962"/>
        <v>8.57</v>
      </c>
      <c r="H186" s="524">
        <f t="shared" si="962"/>
        <v>8.86</v>
      </c>
      <c r="I186" s="524">
        <f t="shared" si="962"/>
        <v>8.57</v>
      </c>
      <c r="J186" s="524">
        <f t="shared" si="962"/>
        <v>8.86</v>
      </c>
      <c r="K186" s="524">
        <f t="shared" si="962"/>
        <v>8.86</v>
      </c>
      <c r="L186" s="524">
        <f t="shared" si="962"/>
        <v>8.57</v>
      </c>
      <c r="M186" s="524">
        <f t="shared" si="962"/>
        <v>8.86</v>
      </c>
      <c r="N186" s="524">
        <f t="shared" si="962"/>
        <v>8.57</v>
      </c>
      <c r="O186" s="524">
        <f t="shared" si="962"/>
        <v>8.86</v>
      </c>
      <c r="P186" s="486"/>
      <c r="Q186" s="395"/>
      <c r="W186" s="398"/>
      <c r="X186" s="401">
        <v>21</v>
      </c>
      <c r="Y186" s="475"/>
      <c r="Z186" s="475"/>
      <c r="AA186" s="475"/>
      <c r="AB186" s="475"/>
      <c r="AC186" s="475"/>
      <c r="AD186" s="475"/>
      <c r="AE186" s="475"/>
      <c r="AF186" s="475"/>
      <c r="AG186" s="475"/>
      <c r="AH186" s="475"/>
      <c r="AI186" s="475"/>
      <c r="AJ186" s="475"/>
      <c r="AK186" s="475"/>
      <c r="AL186" s="475"/>
      <c r="AM186" s="475"/>
      <c r="AN186" s="475"/>
      <c r="AO186" s="475"/>
      <c r="AP186" s="475"/>
      <c r="AQ186" s="475"/>
      <c r="AR186" s="475"/>
      <c r="AS186" s="475"/>
      <c r="AT186" s="475"/>
      <c r="AU186" s="475"/>
      <c r="AV186" s="475"/>
      <c r="AW186" s="475"/>
      <c r="AX186" s="475"/>
      <c r="AY186" s="475"/>
      <c r="AZ186" s="475"/>
      <c r="BA186" s="475"/>
      <c r="BB186" s="475"/>
      <c r="BC186" s="467"/>
      <c r="BD186" s="857">
        <f t="shared" si="918"/>
        <v>0</v>
      </c>
      <c r="BE186" s="858">
        <f t="shared" si="884"/>
        <v>0</v>
      </c>
      <c r="BF186" s="436">
        <f t="shared" si="955"/>
        <v>0</v>
      </c>
      <c r="BG186" s="436">
        <f t="shared" si="956"/>
        <v>0</v>
      </c>
      <c r="BH186" s="439">
        <f t="shared" si="957"/>
        <v>0</v>
      </c>
      <c r="BI186" s="449">
        <f t="shared" si="958"/>
        <v>0</v>
      </c>
      <c r="BJ186" s="465"/>
      <c r="BK186" s="465"/>
      <c r="BL186" s="465"/>
      <c r="BM186" s="398"/>
      <c r="BN186" s="401">
        <v>21</v>
      </c>
      <c r="BO186" s="475"/>
      <c r="BP186" s="475"/>
      <c r="BQ186" s="475"/>
      <c r="BR186" s="475"/>
      <c r="BS186" s="475"/>
      <c r="BT186" s="475"/>
      <c r="BU186" s="475"/>
      <c r="BV186" s="475"/>
      <c r="BW186" s="475"/>
      <c r="BX186" s="475"/>
      <c r="BY186" s="475"/>
      <c r="BZ186" s="475"/>
      <c r="CA186" s="475"/>
      <c r="CB186" s="475"/>
      <c r="CC186" s="475"/>
      <c r="CD186" s="475"/>
      <c r="CE186" s="475"/>
      <c r="CF186" s="475"/>
      <c r="CG186" s="475"/>
      <c r="CH186" s="475"/>
      <c r="CI186" s="475"/>
      <c r="CJ186" s="475"/>
      <c r="CK186" s="475"/>
      <c r="CL186" s="475"/>
      <c r="CM186" s="475"/>
      <c r="CN186" s="475"/>
      <c r="CO186" s="475"/>
      <c r="CP186" s="475"/>
      <c r="CQ186" s="475"/>
      <c r="CR186" s="475"/>
      <c r="CS186" s="467"/>
      <c r="CT186" s="857">
        <f t="shared" si="920"/>
        <v>0</v>
      </c>
      <c r="CU186" s="858">
        <f t="shared" si="921"/>
        <v>0</v>
      </c>
      <c r="CV186" s="436">
        <f t="shared" si="959"/>
        <v>0</v>
      </c>
      <c r="CW186" s="436">
        <f t="shared" si="960"/>
        <v>0</v>
      </c>
      <c r="CX186" s="439">
        <f t="shared" si="922"/>
        <v>0</v>
      </c>
      <c r="CY186" s="449">
        <f t="shared" si="923"/>
        <v>0</v>
      </c>
      <c r="CZ186" s="465"/>
      <c r="DA186" s="465"/>
      <c r="DB186" s="465"/>
      <c r="DC186" s="465"/>
      <c r="DD186" s="465"/>
      <c r="DE186" s="465"/>
      <c r="DF186" s="465"/>
      <c r="DS186" s="698"/>
      <c r="DT186" s="702">
        <v>21</v>
      </c>
      <c r="DU186" s="703">
        <f t="shared" si="924"/>
        <v>0</v>
      </c>
      <c r="DV186" s="703">
        <f t="shared" si="888"/>
        <v>0</v>
      </c>
      <c r="DW186" s="703">
        <f t="shared" si="889"/>
        <v>0</v>
      </c>
      <c r="DX186" s="703">
        <f t="shared" si="890"/>
        <v>0</v>
      </c>
      <c r="DY186" s="703">
        <f t="shared" si="891"/>
        <v>0</v>
      </c>
      <c r="DZ186" s="703">
        <f t="shared" si="892"/>
        <v>0</v>
      </c>
      <c r="EA186" s="703">
        <f t="shared" si="893"/>
        <v>0</v>
      </c>
      <c r="EB186" s="703">
        <f t="shared" si="894"/>
        <v>0</v>
      </c>
      <c r="EC186" s="703">
        <f t="shared" si="895"/>
        <v>0</v>
      </c>
      <c r="ED186" s="703">
        <f t="shared" si="896"/>
        <v>0</v>
      </c>
      <c r="EE186" s="703">
        <f t="shared" si="897"/>
        <v>0</v>
      </c>
      <c r="EF186" s="703">
        <f t="shared" si="898"/>
        <v>0</v>
      </c>
      <c r="EG186" s="703">
        <f t="shared" si="899"/>
        <v>0</v>
      </c>
      <c r="EH186" s="703">
        <f t="shared" si="900"/>
        <v>0</v>
      </c>
      <c r="EI186" s="703">
        <f t="shared" si="901"/>
        <v>0</v>
      </c>
      <c r="EJ186" s="703">
        <f t="shared" si="902"/>
        <v>0</v>
      </c>
      <c r="EK186" s="703">
        <f t="shared" si="903"/>
        <v>0</v>
      </c>
      <c r="EL186" s="703">
        <f t="shared" si="904"/>
        <v>0</v>
      </c>
      <c r="EM186" s="703">
        <f t="shared" si="905"/>
        <v>0</v>
      </c>
      <c r="EN186" s="703">
        <f t="shared" si="906"/>
        <v>0</v>
      </c>
      <c r="EO186" s="703">
        <f t="shared" si="907"/>
        <v>0</v>
      </c>
      <c r="EP186" s="703">
        <f t="shared" si="908"/>
        <v>0</v>
      </c>
      <c r="EQ186" s="703">
        <f t="shared" si="909"/>
        <v>0</v>
      </c>
      <c r="ER186" s="703">
        <f t="shared" si="910"/>
        <v>0</v>
      </c>
      <c r="ES186" s="703">
        <f t="shared" si="911"/>
        <v>0</v>
      </c>
      <c r="ET186" s="703">
        <f t="shared" si="912"/>
        <v>0</v>
      </c>
      <c r="EU186" s="703">
        <f t="shared" si="913"/>
        <v>0</v>
      </c>
      <c r="EV186" s="703">
        <f t="shared" si="914"/>
        <v>0</v>
      </c>
      <c r="EW186" s="703">
        <f t="shared" si="915"/>
        <v>0</v>
      </c>
      <c r="EX186" s="703">
        <f t="shared" si="916"/>
        <v>0</v>
      </c>
      <c r="EY186" s="695"/>
      <c r="EZ186" s="724"/>
      <c r="FB186" s="698"/>
      <c r="FC186" s="702">
        <v>21</v>
      </c>
      <c r="FD186" s="703" t="e">
        <f t="shared" si="925"/>
        <v>#DIV/0!</v>
      </c>
      <c r="FE186" s="703" t="e">
        <f t="shared" si="926"/>
        <v>#DIV/0!</v>
      </c>
      <c r="FF186" s="703" t="e">
        <f t="shared" si="927"/>
        <v>#DIV/0!</v>
      </c>
      <c r="FG186" s="703" t="e">
        <f t="shared" si="928"/>
        <v>#DIV/0!</v>
      </c>
      <c r="FH186" s="703" t="e">
        <f t="shared" si="929"/>
        <v>#DIV/0!</v>
      </c>
      <c r="FI186" s="703" t="e">
        <f t="shared" si="930"/>
        <v>#DIV/0!</v>
      </c>
      <c r="FJ186" s="703" t="e">
        <f t="shared" si="931"/>
        <v>#DIV/0!</v>
      </c>
      <c r="FK186" s="703" t="e">
        <f t="shared" si="932"/>
        <v>#DIV/0!</v>
      </c>
      <c r="FL186" s="703" t="e">
        <f t="shared" si="933"/>
        <v>#DIV/0!</v>
      </c>
      <c r="FM186" s="703" t="e">
        <f t="shared" si="934"/>
        <v>#DIV/0!</v>
      </c>
      <c r="FN186" s="703" t="e">
        <f t="shared" si="935"/>
        <v>#DIV/0!</v>
      </c>
      <c r="FO186" s="703" t="e">
        <f t="shared" si="936"/>
        <v>#DIV/0!</v>
      </c>
      <c r="FP186" s="703" t="e">
        <f t="shared" si="937"/>
        <v>#DIV/0!</v>
      </c>
      <c r="FQ186" s="703" t="e">
        <f t="shared" si="938"/>
        <v>#DIV/0!</v>
      </c>
      <c r="FR186" s="703" t="e">
        <f t="shared" si="939"/>
        <v>#DIV/0!</v>
      </c>
      <c r="FS186" s="703" t="e">
        <f t="shared" si="940"/>
        <v>#DIV/0!</v>
      </c>
      <c r="FT186" s="703" t="e">
        <f t="shared" si="941"/>
        <v>#DIV/0!</v>
      </c>
      <c r="FU186" s="703" t="e">
        <f t="shared" si="942"/>
        <v>#DIV/0!</v>
      </c>
      <c r="FV186" s="703" t="e">
        <f t="shared" si="943"/>
        <v>#DIV/0!</v>
      </c>
      <c r="FW186" s="703" t="e">
        <f t="shared" si="944"/>
        <v>#DIV/0!</v>
      </c>
      <c r="FX186" s="703" t="e">
        <f t="shared" si="945"/>
        <v>#DIV/0!</v>
      </c>
      <c r="FY186" s="703" t="e">
        <f t="shared" si="946"/>
        <v>#DIV/0!</v>
      </c>
      <c r="FZ186" s="703" t="e">
        <f t="shared" si="947"/>
        <v>#DIV/0!</v>
      </c>
      <c r="GA186" s="703" t="e">
        <f t="shared" si="948"/>
        <v>#DIV/0!</v>
      </c>
      <c r="GB186" s="703" t="e">
        <f t="shared" si="949"/>
        <v>#DIV/0!</v>
      </c>
      <c r="GC186" s="703" t="e">
        <f t="shared" si="950"/>
        <v>#DIV/0!</v>
      </c>
      <c r="GD186" s="703" t="e">
        <f t="shared" si="951"/>
        <v>#DIV/0!</v>
      </c>
      <c r="GE186" s="703" t="e">
        <f t="shared" si="952"/>
        <v>#DIV/0!</v>
      </c>
      <c r="GF186" s="703" t="e">
        <f t="shared" si="953"/>
        <v>#DIV/0!</v>
      </c>
      <c r="GG186" s="703" t="e">
        <f t="shared" si="954"/>
        <v>#DIV/0!</v>
      </c>
      <c r="GH186" s="695"/>
      <c r="GI186" s="724"/>
    </row>
    <row r="187" spans="2:191" ht="15.75" x14ac:dyDescent="0.25">
      <c r="B187" s="398"/>
      <c r="C187" s="523" t="s">
        <v>80</v>
      </c>
      <c r="D187" s="522"/>
      <c r="E187" s="522"/>
      <c r="F187" s="522"/>
      <c r="G187" s="522"/>
      <c r="H187" s="522"/>
      <c r="I187" s="522"/>
      <c r="J187" s="522"/>
      <c r="K187" s="522"/>
      <c r="L187" s="522"/>
      <c r="M187" s="522"/>
      <c r="N187" s="522"/>
      <c r="O187" s="522"/>
      <c r="P187" s="486"/>
      <c r="Q187" s="395"/>
      <c r="W187" s="398"/>
      <c r="X187" s="401">
        <v>22</v>
      </c>
      <c r="Y187" s="475"/>
      <c r="Z187" s="475"/>
      <c r="AA187" s="475"/>
      <c r="AB187" s="475"/>
      <c r="AC187" s="475"/>
      <c r="AD187" s="475"/>
      <c r="AE187" s="475"/>
      <c r="AF187" s="475"/>
      <c r="AG187" s="475"/>
      <c r="AH187" s="475"/>
      <c r="AI187" s="475"/>
      <c r="AJ187" s="475"/>
      <c r="AK187" s="475"/>
      <c r="AL187" s="475"/>
      <c r="AM187" s="475"/>
      <c r="AN187" s="475"/>
      <c r="AO187" s="475"/>
      <c r="AP187" s="475"/>
      <c r="AQ187" s="475"/>
      <c r="AR187" s="475"/>
      <c r="AS187" s="475"/>
      <c r="AT187" s="475"/>
      <c r="AU187" s="475"/>
      <c r="AV187" s="475"/>
      <c r="AW187" s="475"/>
      <c r="AX187" s="475"/>
      <c r="AY187" s="475"/>
      <c r="AZ187" s="475"/>
      <c r="BA187" s="475"/>
      <c r="BB187" s="475"/>
      <c r="BC187" s="467"/>
      <c r="BD187" s="857">
        <f t="shared" si="918"/>
        <v>0</v>
      </c>
      <c r="BE187" s="858">
        <f t="shared" si="884"/>
        <v>0</v>
      </c>
      <c r="BF187" s="436">
        <f t="shared" si="955"/>
        <v>0</v>
      </c>
      <c r="BG187" s="436">
        <f t="shared" si="956"/>
        <v>0</v>
      </c>
      <c r="BH187" s="439">
        <f t="shared" si="957"/>
        <v>0</v>
      </c>
      <c r="BI187" s="449">
        <f t="shared" si="958"/>
        <v>0</v>
      </c>
      <c r="BJ187" s="465"/>
      <c r="BK187" s="465"/>
      <c r="BL187" s="465"/>
      <c r="BM187" s="398"/>
      <c r="BN187" s="401">
        <v>22</v>
      </c>
      <c r="BO187" s="475"/>
      <c r="BP187" s="475"/>
      <c r="BQ187" s="475"/>
      <c r="BR187" s="475"/>
      <c r="BS187" s="475"/>
      <c r="BT187" s="475"/>
      <c r="BU187" s="475"/>
      <c r="BV187" s="475"/>
      <c r="BW187" s="475"/>
      <c r="BX187" s="475"/>
      <c r="BY187" s="475"/>
      <c r="BZ187" s="475"/>
      <c r="CA187" s="475"/>
      <c r="CB187" s="475"/>
      <c r="CC187" s="475"/>
      <c r="CD187" s="475"/>
      <c r="CE187" s="475"/>
      <c r="CF187" s="475"/>
      <c r="CG187" s="475"/>
      <c r="CH187" s="475"/>
      <c r="CI187" s="475"/>
      <c r="CJ187" s="475"/>
      <c r="CK187" s="475"/>
      <c r="CL187" s="475"/>
      <c r="CM187" s="475"/>
      <c r="CN187" s="475"/>
      <c r="CO187" s="475"/>
      <c r="CP187" s="475"/>
      <c r="CQ187" s="475"/>
      <c r="CR187" s="475"/>
      <c r="CS187" s="467"/>
      <c r="CT187" s="857">
        <f t="shared" si="920"/>
        <v>0</v>
      </c>
      <c r="CU187" s="858">
        <f t="shared" si="921"/>
        <v>0</v>
      </c>
      <c r="CV187" s="436">
        <f t="shared" si="959"/>
        <v>0</v>
      </c>
      <c r="CW187" s="436">
        <f t="shared" si="960"/>
        <v>0</v>
      </c>
      <c r="CX187" s="439">
        <f t="shared" si="922"/>
        <v>0</v>
      </c>
      <c r="CY187" s="449">
        <f t="shared" si="923"/>
        <v>0</v>
      </c>
      <c r="CZ187" s="465"/>
      <c r="DA187" s="465"/>
      <c r="DB187" s="477" t="s">
        <v>312</v>
      </c>
      <c r="DC187" s="465"/>
      <c r="DD187" s="465"/>
      <c r="DE187" s="465"/>
      <c r="DF187" s="465"/>
      <c r="DS187" s="698"/>
      <c r="DT187" s="702">
        <v>22</v>
      </c>
      <c r="DU187" s="703">
        <f t="shared" si="924"/>
        <v>0</v>
      </c>
      <c r="DV187" s="703">
        <f t="shared" si="888"/>
        <v>0</v>
      </c>
      <c r="DW187" s="703">
        <f t="shared" si="889"/>
        <v>0</v>
      </c>
      <c r="DX187" s="703">
        <f t="shared" si="890"/>
        <v>0</v>
      </c>
      <c r="DY187" s="703">
        <f t="shared" si="891"/>
        <v>0</v>
      </c>
      <c r="DZ187" s="703">
        <f t="shared" si="892"/>
        <v>0</v>
      </c>
      <c r="EA187" s="703">
        <f t="shared" si="893"/>
        <v>0</v>
      </c>
      <c r="EB187" s="703">
        <f t="shared" si="894"/>
        <v>0</v>
      </c>
      <c r="EC187" s="703">
        <f t="shared" si="895"/>
        <v>0</v>
      </c>
      <c r="ED187" s="703">
        <f t="shared" si="896"/>
        <v>0</v>
      </c>
      <c r="EE187" s="703">
        <f t="shared" si="897"/>
        <v>0</v>
      </c>
      <c r="EF187" s="703">
        <f t="shared" si="898"/>
        <v>0</v>
      </c>
      <c r="EG187" s="703">
        <f t="shared" si="899"/>
        <v>0</v>
      </c>
      <c r="EH187" s="703">
        <f t="shared" si="900"/>
        <v>0</v>
      </c>
      <c r="EI187" s="703">
        <f t="shared" si="901"/>
        <v>0</v>
      </c>
      <c r="EJ187" s="703">
        <f t="shared" si="902"/>
        <v>0</v>
      </c>
      <c r="EK187" s="703">
        <f t="shared" si="903"/>
        <v>0</v>
      </c>
      <c r="EL187" s="703">
        <f t="shared" si="904"/>
        <v>0</v>
      </c>
      <c r="EM187" s="703">
        <f t="shared" si="905"/>
        <v>0</v>
      </c>
      <c r="EN187" s="703">
        <f t="shared" si="906"/>
        <v>0</v>
      </c>
      <c r="EO187" s="703">
        <f t="shared" si="907"/>
        <v>0</v>
      </c>
      <c r="EP187" s="703">
        <f t="shared" si="908"/>
        <v>0</v>
      </c>
      <c r="EQ187" s="703">
        <f t="shared" si="909"/>
        <v>0</v>
      </c>
      <c r="ER187" s="703">
        <f t="shared" si="910"/>
        <v>0</v>
      </c>
      <c r="ES187" s="703">
        <f t="shared" si="911"/>
        <v>0</v>
      </c>
      <c r="ET187" s="703">
        <f t="shared" si="912"/>
        <v>0</v>
      </c>
      <c r="EU187" s="703">
        <f t="shared" si="913"/>
        <v>0</v>
      </c>
      <c r="EV187" s="703">
        <f t="shared" si="914"/>
        <v>0</v>
      </c>
      <c r="EW187" s="703">
        <f t="shared" si="915"/>
        <v>0</v>
      </c>
      <c r="EX187" s="703">
        <f t="shared" si="916"/>
        <v>0</v>
      </c>
      <c r="EY187" s="695"/>
      <c r="EZ187" s="724"/>
      <c r="FB187" s="698"/>
      <c r="FC187" s="702">
        <v>22</v>
      </c>
      <c r="FD187" s="703" t="e">
        <f t="shared" si="925"/>
        <v>#DIV/0!</v>
      </c>
      <c r="FE187" s="703" t="e">
        <f t="shared" si="926"/>
        <v>#DIV/0!</v>
      </c>
      <c r="FF187" s="703" t="e">
        <f t="shared" si="927"/>
        <v>#DIV/0!</v>
      </c>
      <c r="FG187" s="703" t="e">
        <f t="shared" si="928"/>
        <v>#DIV/0!</v>
      </c>
      <c r="FH187" s="703" t="e">
        <f t="shared" si="929"/>
        <v>#DIV/0!</v>
      </c>
      <c r="FI187" s="703" t="e">
        <f t="shared" si="930"/>
        <v>#DIV/0!</v>
      </c>
      <c r="FJ187" s="703" t="e">
        <f t="shared" si="931"/>
        <v>#DIV/0!</v>
      </c>
      <c r="FK187" s="703" t="e">
        <f t="shared" si="932"/>
        <v>#DIV/0!</v>
      </c>
      <c r="FL187" s="703" t="e">
        <f t="shared" si="933"/>
        <v>#DIV/0!</v>
      </c>
      <c r="FM187" s="703" t="e">
        <f t="shared" si="934"/>
        <v>#DIV/0!</v>
      </c>
      <c r="FN187" s="703" t="e">
        <f t="shared" si="935"/>
        <v>#DIV/0!</v>
      </c>
      <c r="FO187" s="703" t="e">
        <f t="shared" si="936"/>
        <v>#DIV/0!</v>
      </c>
      <c r="FP187" s="703" t="e">
        <f t="shared" si="937"/>
        <v>#DIV/0!</v>
      </c>
      <c r="FQ187" s="703" t="e">
        <f t="shared" si="938"/>
        <v>#DIV/0!</v>
      </c>
      <c r="FR187" s="703" t="e">
        <f t="shared" si="939"/>
        <v>#DIV/0!</v>
      </c>
      <c r="FS187" s="703" t="e">
        <f t="shared" si="940"/>
        <v>#DIV/0!</v>
      </c>
      <c r="FT187" s="703" t="e">
        <f t="shared" si="941"/>
        <v>#DIV/0!</v>
      </c>
      <c r="FU187" s="703" t="e">
        <f t="shared" si="942"/>
        <v>#DIV/0!</v>
      </c>
      <c r="FV187" s="703" t="e">
        <f t="shared" si="943"/>
        <v>#DIV/0!</v>
      </c>
      <c r="FW187" s="703" t="e">
        <f t="shared" si="944"/>
        <v>#DIV/0!</v>
      </c>
      <c r="FX187" s="703" t="e">
        <f t="shared" si="945"/>
        <v>#DIV/0!</v>
      </c>
      <c r="FY187" s="703" t="e">
        <f t="shared" si="946"/>
        <v>#DIV/0!</v>
      </c>
      <c r="FZ187" s="703" t="e">
        <f t="shared" si="947"/>
        <v>#DIV/0!</v>
      </c>
      <c r="GA187" s="703" t="e">
        <f t="shared" si="948"/>
        <v>#DIV/0!</v>
      </c>
      <c r="GB187" s="703" t="e">
        <f t="shared" si="949"/>
        <v>#DIV/0!</v>
      </c>
      <c r="GC187" s="703" t="e">
        <f t="shared" si="950"/>
        <v>#DIV/0!</v>
      </c>
      <c r="GD187" s="703" t="e">
        <f t="shared" si="951"/>
        <v>#DIV/0!</v>
      </c>
      <c r="GE187" s="703" t="e">
        <f t="shared" si="952"/>
        <v>#DIV/0!</v>
      </c>
      <c r="GF187" s="703" t="e">
        <f t="shared" si="953"/>
        <v>#DIV/0!</v>
      </c>
      <c r="GG187" s="703" t="e">
        <f t="shared" si="954"/>
        <v>#DIV/0!</v>
      </c>
      <c r="GH187" s="695"/>
      <c r="GI187" s="724"/>
    </row>
    <row r="188" spans="2:191" ht="15.75" x14ac:dyDescent="0.25">
      <c r="B188" s="398"/>
      <c r="C188" s="403"/>
      <c r="D188" s="526">
        <v>31</v>
      </c>
      <c r="E188" s="526">
        <v>28.25</v>
      </c>
      <c r="F188" s="526">
        <v>31</v>
      </c>
      <c r="G188" s="526">
        <v>30</v>
      </c>
      <c r="H188" s="526">
        <v>31</v>
      </c>
      <c r="I188" s="526">
        <v>30</v>
      </c>
      <c r="J188" s="526">
        <v>31</v>
      </c>
      <c r="K188" s="526">
        <v>31</v>
      </c>
      <c r="L188" s="526">
        <v>30</v>
      </c>
      <c r="M188" s="526">
        <v>31</v>
      </c>
      <c r="N188" s="526">
        <v>30</v>
      </c>
      <c r="O188" s="526">
        <v>31</v>
      </c>
      <c r="P188" s="486"/>
      <c r="Q188" s="395"/>
      <c r="W188" s="398"/>
      <c r="X188" s="401">
        <v>23</v>
      </c>
      <c r="Y188" s="475"/>
      <c r="Z188" s="475"/>
      <c r="AA188" s="475"/>
      <c r="AB188" s="475"/>
      <c r="AC188" s="475"/>
      <c r="AD188" s="475"/>
      <c r="AE188" s="475"/>
      <c r="AF188" s="475"/>
      <c r="AG188" s="475"/>
      <c r="AH188" s="475"/>
      <c r="AI188" s="475"/>
      <c r="AJ188" s="475"/>
      <c r="AK188" s="475"/>
      <c r="AL188" s="475"/>
      <c r="AM188" s="475"/>
      <c r="AN188" s="475"/>
      <c r="AO188" s="475"/>
      <c r="AP188" s="475"/>
      <c r="AQ188" s="475"/>
      <c r="AR188" s="475"/>
      <c r="AS188" s="475"/>
      <c r="AT188" s="475"/>
      <c r="AU188" s="475"/>
      <c r="AV188" s="475"/>
      <c r="AW188" s="475"/>
      <c r="AX188" s="475"/>
      <c r="AY188" s="475"/>
      <c r="AZ188" s="475"/>
      <c r="BA188" s="475"/>
      <c r="BB188" s="475"/>
      <c r="BC188" s="467"/>
      <c r="BD188" s="857">
        <f t="shared" si="918"/>
        <v>0</v>
      </c>
      <c r="BE188" s="858">
        <f t="shared" si="884"/>
        <v>0</v>
      </c>
      <c r="BF188" s="436">
        <f t="shared" si="955"/>
        <v>0</v>
      </c>
      <c r="BG188" s="436">
        <f t="shared" si="956"/>
        <v>0</v>
      </c>
      <c r="BH188" s="439">
        <f t="shared" si="957"/>
        <v>0</v>
      </c>
      <c r="BI188" s="449">
        <f t="shared" si="958"/>
        <v>0</v>
      </c>
      <c r="BJ188" s="465"/>
      <c r="BK188" s="465"/>
      <c r="BL188" s="465"/>
      <c r="BM188" s="398"/>
      <c r="BN188" s="401">
        <v>23</v>
      </c>
      <c r="BO188" s="475"/>
      <c r="BP188" s="475"/>
      <c r="BQ188" s="475"/>
      <c r="BR188" s="475"/>
      <c r="BS188" s="475"/>
      <c r="BT188" s="475"/>
      <c r="BU188" s="475"/>
      <c r="BV188" s="475"/>
      <c r="BW188" s="475"/>
      <c r="BX188" s="475"/>
      <c r="BY188" s="475"/>
      <c r="BZ188" s="475"/>
      <c r="CA188" s="475"/>
      <c r="CB188" s="475"/>
      <c r="CC188" s="475"/>
      <c r="CD188" s="475"/>
      <c r="CE188" s="475"/>
      <c r="CF188" s="475"/>
      <c r="CG188" s="475"/>
      <c r="CH188" s="475"/>
      <c r="CI188" s="475"/>
      <c r="CJ188" s="475"/>
      <c r="CK188" s="475"/>
      <c r="CL188" s="475"/>
      <c r="CM188" s="475"/>
      <c r="CN188" s="475"/>
      <c r="CO188" s="475"/>
      <c r="CP188" s="475"/>
      <c r="CQ188" s="475"/>
      <c r="CR188" s="475"/>
      <c r="CS188" s="467"/>
      <c r="CT188" s="857">
        <f t="shared" si="920"/>
        <v>0</v>
      </c>
      <c r="CU188" s="858">
        <f t="shared" si="921"/>
        <v>0</v>
      </c>
      <c r="CV188" s="436">
        <f t="shared" si="959"/>
        <v>0</v>
      </c>
      <c r="CW188" s="436">
        <f t="shared" si="960"/>
        <v>0</v>
      </c>
      <c r="CX188" s="439">
        <f t="shared" si="922"/>
        <v>0</v>
      </c>
      <c r="CY188" s="449">
        <f t="shared" si="923"/>
        <v>0</v>
      </c>
      <c r="CZ188" s="465"/>
      <c r="DA188" s="477">
        <f>COUNTIF(BO166:CS189,"&gt;"&amp;MxDisch)</f>
        <v>0</v>
      </c>
      <c r="DB188" s="477" t="s">
        <v>309</v>
      </c>
      <c r="DC188" s="465"/>
      <c r="DD188" s="465"/>
      <c r="DE188" s="465"/>
      <c r="DF188" s="465"/>
      <c r="DS188" s="698"/>
      <c r="DT188" s="702">
        <v>23</v>
      </c>
      <c r="DU188" s="703">
        <f t="shared" si="924"/>
        <v>0</v>
      </c>
      <c r="DV188" s="703">
        <f t="shared" si="888"/>
        <v>0</v>
      </c>
      <c r="DW188" s="703">
        <f t="shared" si="889"/>
        <v>0</v>
      </c>
      <c r="DX188" s="703">
        <f t="shared" si="890"/>
        <v>0</v>
      </c>
      <c r="DY188" s="703">
        <f t="shared" si="891"/>
        <v>0</v>
      </c>
      <c r="DZ188" s="703">
        <f t="shared" si="892"/>
        <v>0</v>
      </c>
      <c r="EA188" s="703">
        <f t="shared" si="893"/>
        <v>0</v>
      </c>
      <c r="EB188" s="703">
        <f t="shared" si="894"/>
        <v>0</v>
      </c>
      <c r="EC188" s="703">
        <f t="shared" si="895"/>
        <v>0</v>
      </c>
      <c r="ED188" s="703">
        <f t="shared" si="896"/>
        <v>0</v>
      </c>
      <c r="EE188" s="703">
        <f t="shared" si="897"/>
        <v>0</v>
      </c>
      <c r="EF188" s="703">
        <f t="shared" si="898"/>
        <v>0</v>
      </c>
      <c r="EG188" s="703">
        <f t="shared" si="899"/>
        <v>0</v>
      </c>
      <c r="EH188" s="703">
        <f t="shared" si="900"/>
        <v>0</v>
      </c>
      <c r="EI188" s="703">
        <f t="shared" si="901"/>
        <v>0</v>
      </c>
      <c r="EJ188" s="703">
        <f t="shared" si="902"/>
        <v>0</v>
      </c>
      <c r="EK188" s="703">
        <f t="shared" si="903"/>
        <v>0</v>
      </c>
      <c r="EL188" s="703">
        <f t="shared" si="904"/>
        <v>0</v>
      </c>
      <c r="EM188" s="703">
        <f t="shared" si="905"/>
        <v>0</v>
      </c>
      <c r="EN188" s="703">
        <f t="shared" si="906"/>
        <v>0</v>
      </c>
      <c r="EO188" s="703">
        <f t="shared" si="907"/>
        <v>0</v>
      </c>
      <c r="EP188" s="703">
        <f t="shared" si="908"/>
        <v>0</v>
      </c>
      <c r="EQ188" s="703">
        <f t="shared" si="909"/>
        <v>0</v>
      </c>
      <c r="ER188" s="703">
        <f t="shared" si="910"/>
        <v>0</v>
      </c>
      <c r="ES188" s="703">
        <f t="shared" si="911"/>
        <v>0</v>
      </c>
      <c r="ET188" s="703">
        <f t="shared" si="912"/>
        <v>0</v>
      </c>
      <c r="EU188" s="703">
        <f t="shared" si="913"/>
        <v>0</v>
      </c>
      <c r="EV188" s="703">
        <f t="shared" si="914"/>
        <v>0</v>
      </c>
      <c r="EW188" s="703">
        <f t="shared" si="915"/>
        <v>0</v>
      </c>
      <c r="EX188" s="703">
        <f t="shared" si="916"/>
        <v>0</v>
      </c>
      <c r="EY188" s="695"/>
      <c r="EZ188" s="724"/>
      <c r="FB188" s="698"/>
      <c r="FC188" s="702">
        <v>23</v>
      </c>
      <c r="FD188" s="703" t="e">
        <f t="shared" si="925"/>
        <v>#DIV/0!</v>
      </c>
      <c r="FE188" s="703" t="e">
        <f t="shared" si="926"/>
        <v>#DIV/0!</v>
      </c>
      <c r="FF188" s="703" t="e">
        <f t="shared" si="927"/>
        <v>#DIV/0!</v>
      </c>
      <c r="FG188" s="703" t="e">
        <f t="shared" si="928"/>
        <v>#DIV/0!</v>
      </c>
      <c r="FH188" s="703" t="e">
        <f t="shared" si="929"/>
        <v>#DIV/0!</v>
      </c>
      <c r="FI188" s="703" t="e">
        <f t="shared" si="930"/>
        <v>#DIV/0!</v>
      </c>
      <c r="FJ188" s="703" t="e">
        <f t="shared" si="931"/>
        <v>#DIV/0!</v>
      </c>
      <c r="FK188" s="703" t="e">
        <f t="shared" si="932"/>
        <v>#DIV/0!</v>
      </c>
      <c r="FL188" s="703" t="e">
        <f t="shared" si="933"/>
        <v>#DIV/0!</v>
      </c>
      <c r="FM188" s="703" t="e">
        <f t="shared" si="934"/>
        <v>#DIV/0!</v>
      </c>
      <c r="FN188" s="703" t="e">
        <f t="shared" si="935"/>
        <v>#DIV/0!</v>
      </c>
      <c r="FO188" s="703" t="e">
        <f t="shared" si="936"/>
        <v>#DIV/0!</v>
      </c>
      <c r="FP188" s="703" t="e">
        <f t="shared" si="937"/>
        <v>#DIV/0!</v>
      </c>
      <c r="FQ188" s="703" t="e">
        <f t="shared" si="938"/>
        <v>#DIV/0!</v>
      </c>
      <c r="FR188" s="703" t="e">
        <f t="shared" si="939"/>
        <v>#DIV/0!</v>
      </c>
      <c r="FS188" s="703" t="e">
        <f t="shared" si="940"/>
        <v>#DIV/0!</v>
      </c>
      <c r="FT188" s="703" t="e">
        <f t="shared" si="941"/>
        <v>#DIV/0!</v>
      </c>
      <c r="FU188" s="703" t="e">
        <f t="shared" si="942"/>
        <v>#DIV/0!</v>
      </c>
      <c r="FV188" s="703" t="e">
        <f t="shared" si="943"/>
        <v>#DIV/0!</v>
      </c>
      <c r="FW188" s="703" t="e">
        <f t="shared" si="944"/>
        <v>#DIV/0!</v>
      </c>
      <c r="FX188" s="703" t="e">
        <f t="shared" si="945"/>
        <v>#DIV/0!</v>
      </c>
      <c r="FY188" s="703" t="e">
        <f t="shared" si="946"/>
        <v>#DIV/0!</v>
      </c>
      <c r="FZ188" s="703" t="e">
        <f t="shared" si="947"/>
        <v>#DIV/0!</v>
      </c>
      <c r="GA188" s="703" t="e">
        <f t="shared" si="948"/>
        <v>#DIV/0!</v>
      </c>
      <c r="GB188" s="703" t="e">
        <f t="shared" si="949"/>
        <v>#DIV/0!</v>
      </c>
      <c r="GC188" s="703" t="e">
        <f t="shared" si="950"/>
        <v>#DIV/0!</v>
      </c>
      <c r="GD188" s="703" t="e">
        <f t="shared" si="951"/>
        <v>#DIV/0!</v>
      </c>
      <c r="GE188" s="703" t="e">
        <f t="shared" si="952"/>
        <v>#DIV/0!</v>
      </c>
      <c r="GF188" s="703" t="e">
        <f t="shared" si="953"/>
        <v>#DIV/0!</v>
      </c>
      <c r="GG188" s="703" t="e">
        <f t="shared" si="954"/>
        <v>#DIV/0!</v>
      </c>
      <c r="GH188" s="695"/>
      <c r="GI188" s="724"/>
    </row>
    <row r="189" spans="2:191" ht="15.75" x14ac:dyDescent="0.25">
      <c r="B189" s="398"/>
      <c r="C189" s="523" t="s">
        <v>200</v>
      </c>
      <c r="D189" s="526"/>
      <c r="E189" s="526"/>
      <c r="F189" s="526"/>
      <c r="G189" s="526"/>
      <c r="H189" s="526"/>
      <c r="I189" s="526"/>
      <c r="J189" s="526"/>
      <c r="K189" s="526"/>
      <c r="L189" s="526"/>
      <c r="M189" s="526"/>
      <c r="N189" s="526"/>
      <c r="O189" s="526"/>
      <c r="P189" s="486"/>
      <c r="Q189" s="395"/>
      <c r="W189" s="398"/>
      <c r="X189" s="402">
        <v>24</v>
      </c>
      <c r="Y189" s="476"/>
      <c r="Z189" s="476"/>
      <c r="AA189" s="476"/>
      <c r="AB189" s="476"/>
      <c r="AC189" s="476"/>
      <c r="AD189" s="476"/>
      <c r="AE189" s="476"/>
      <c r="AF189" s="476"/>
      <c r="AG189" s="476"/>
      <c r="AH189" s="476"/>
      <c r="AI189" s="476"/>
      <c r="AJ189" s="476"/>
      <c r="AK189" s="476"/>
      <c r="AL189" s="476"/>
      <c r="AM189" s="476"/>
      <c r="AN189" s="476"/>
      <c r="AO189" s="476"/>
      <c r="AP189" s="476"/>
      <c r="AQ189" s="476"/>
      <c r="AR189" s="476"/>
      <c r="AS189" s="476"/>
      <c r="AT189" s="476"/>
      <c r="AU189" s="476"/>
      <c r="AV189" s="476"/>
      <c r="AW189" s="476"/>
      <c r="AX189" s="476"/>
      <c r="AY189" s="476"/>
      <c r="AZ189" s="476"/>
      <c r="BA189" s="476"/>
      <c r="BB189" s="476"/>
      <c r="BC189" s="467"/>
      <c r="BD189" s="861">
        <f t="shared" si="918"/>
        <v>0</v>
      </c>
      <c r="BE189" s="862">
        <f t="shared" si="884"/>
        <v>0</v>
      </c>
      <c r="BF189" s="437">
        <f>SUM($Y189:$BC189)</f>
        <v>0</v>
      </c>
      <c r="BG189" s="437">
        <v>0</v>
      </c>
      <c r="BH189" s="440">
        <f t="shared" ref="BH189" si="963">IFERROR(SUM(Y189:BC189)/COUNT(Y189:BC189),0)</f>
        <v>0</v>
      </c>
      <c r="BI189" s="450">
        <v>0</v>
      </c>
      <c r="BJ189" s="465"/>
      <c r="BK189" s="465"/>
      <c r="BL189" s="465"/>
      <c r="BM189" s="398"/>
      <c r="BN189" s="402">
        <v>24</v>
      </c>
      <c r="BO189" s="476"/>
      <c r="BP189" s="476"/>
      <c r="BQ189" s="476"/>
      <c r="BR189" s="476"/>
      <c r="BS189" s="476"/>
      <c r="BT189" s="476"/>
      <c r="BU189" s="476"/>
      <c r="BV189" s="476"/>
      <c r="BW189" s="476"/>
      <c r="BX189" s="476"/>
      <c r="BY189" s="476"/>
      <c r="BZ189" s="476"/>
      <c r="CA189" s="476"/>
      <c r="CB189" s="476"/>
      <c r="CC189" s="476"/>
      <c r="CD189" s="476"/>
      <c r="CE189" s="476"/>
      <c r="CF189" s="476"/>
      <c r="CG189" s="476"/>
      <c r="CH189" s="476"/>
      <c r="CI189" s="476"/>
      <c r="CJ189" s="476"/>
      <c r="CK189" s="476"/>
      <c r="CL189" s="476"/>
      <c r="CM189" s="476"/>
      <c r="CN189" s="476"/>
      <c r="CO189" s="476"/>
      <c r="CP189" s="476"/>
      <c r="CQ189" s="476"/>
      <c r="CR189" s="476"/>
      <c r="CS189" s="467"/>
      <c r="CT189" s="861">
        <f t="shared" si="920"/>
        <v>0</v>
      </c>
      <c r="CU189" s="862">
        <f t="shared" si="921"/>
        <v>0</v>
      </c>
      <c r="CV189" s="437">
        <f>SUM($Y189:$BC189)</f>
        <v>0</v>
      </c>
      <c r="CW189" s="437">
        <v>0</v>
      </c>
      <c r="CX189" s="440">
        <f t="shared" si="922"/>
        <v>0</v>
      </c>
      <c r="CY189" s="450">
        <f t="shared" si="923"/>
        <v>0</v>
      </c>
      <c r="CZ189" s="465"/>
      <c r="DA189" s="477">
        <f>COUNTIF(BO166:CS189,"&lt;"&amp;MXChgRate)</f>
        <v>0</v>
      </c>
      <c r="DB189" s="477" t="s">
        <v>310</v>
      </c>
      <c r="DC189" s="465"/>
      <c r="DD189" s="465"/>
      <c r="DE189" s="465"/>
      <c r="DF189" s="465"/>
      <c r="DS189" s="698"/>
      <c r="DT189" s="704">
        <v>24</v>
      </c>
      <c r="DU189" s="705">
        <f t="shared" si="924"/>
        <v>0</v>
      </c>
      <c r="DV189" s="705">
        <f t="shared" si="888"/>
        <v>0</v>
      </c>
      <c r="DW189" s="705">
        <f t="shared" si="889"/>
        <v>0</v>
      </c>
      <c r="DX189" s="705">
        <f t="shared" si="890"/>
        <v>0</v>
      </c>
      <c r="DY189" s="705">
        <f t="shared" si="891"/>
        <v>0</v>
      </c>
      <c r="DZ189" s="705">
        <f t="shared" si="892"/>
        <v>0</v>
      </c>
      <c r="EA189" s="705">
        <f t="shared" si="893"/>
        <v>0</v>
      </c>
      <c r="EB189" s="705">
        <f t="shared" si="894"/>
        <v>0</v>
      </c>
      <c r="EC189" s="705">
        <f t="shared" si="895"/>
        <v>0</v>
      </c>
      <c r="ED189" s="705">
        <f t="shared" si="896"/>
        <v>0</v>
      </c>
      <c r="EE189" s="705">
        <f t="shared" si="897"/>
        <v>0</v>
      </c>
      <c r="EF189" s="705">
        <f t="shared" si="898"/>
        <v>0</v>
      </c>
      <c r="EG189" s="705">
        <f t="shared" si="899"/>
        <v>0</v>
      </c>
      <c r="EH189" s="705">
        <f t="shared" si="900"/>
        <v>0</v>
      </c>
      <c r="EI189" s="705">
        <f t="shared" si="901"/>
        <v>0</v>
      </c>
      <c r="EJ189" s="705">
        <f t="shared" si="902"/>
        <v>0</v>
      </c>
      <c r="EK189" s="705">
        <f t="shared" si="903"/>
        <v>0</v>
      </c>
      <c r="EL189" s="705">
        <f t="shared" si="904"/>
        <v>0</v>
      </c>
      <c r="EM189" s="705">
        <f t="shared" si="905"/>
        <v>0</v>
      </c>
      <c r="EN189" s="705">
        <f t="shared" si="906"/>
        <v>0</v>
      </c>
      <c r="EO189" s="705">
        <f t="shared" si="907"/>
        <v>0</v>
      </c>
      <c r="EP189" s="705">
        <f t="shared" si="908"/>
        <v>0</v>
      </c>
      <c r="EQ189" s="705">
        <f t="shared" si="909"/>
        <v>0</v>
      </c>
      <c r="ER189" s="705">
        <f t="shared" si="910"/>
        <v>0</v>
      </c>
      <c r="ES189" s="705">
        <f t="shared" si="911"/>
        <v>0</v>
      </c>
      <c r="ET189" s="705">
        <f t="shared" si="912"/>
        <v>0</v>
      </c>
      <c r="EU189" s="705">
        <f t="shared" si="913"/>
        <v>0</v>
      </c>
      <c r="EV189" s="705">
        <f t="shared" si="914"/>
        <v>0</v>
      </c>
      <c r="EW189" s="705">
        <f t="shared" si="915"/>
        <v>0</v>
      </c>
      <c r="EX189" s="705">
        <f t="shared" si="916"/>
        <v>0</v>
      </c>
      <c r="EY189" s="695"/>
      <c r="EZ189" s="661">
        <f>COUNTIF(DU166:EY189,"&lt;0")</f>
        <v>0</v>
      </c>
      <c r="FB189" s="698"/>
      <c r="FC189" s="704">
        <v>24</v>
      </c>
      <c r="FD189" s="705" t="e">
        <f t="shared" si="925"/>
        <v>#DIV/0!</v>
      </c>
      <c r="FE189" s="705" t="e">
        <f t="shared" si="926"/>
        <v>#DIV/0!</v>
      </c>
      <c r="FF189" s="705" t="e">
        <f t="shared" si="927"/>
        <v>#DIV/0!</v>
      </c>
      <c r="FG189" s="705" t="e">
        <f t="shared" si="928"/>
        <v>#DIV/0!</v>
      </c>
      <c r="FH189" s="705" t="e">
        <f t="shared" si="929"/>
        <v>#DIV/0!</v>
      </c>
      <c r="FI189" s="705" t="e">
        <f t="shared" si="930"/>
        <v>#DIV/0!</v>
      </c>
      <c r="FJ189" s="705" t="e">
        <f t="shared" si="931"/>
        <v>#DIV/0!</v>
      </c>
      <c r="FK189" s="705" t="e">
        <f t="shared" si="932"/>
        <v>#DIV/0!</v>
      </c>
      <c r="FL189" s="705" t="e">
        <f t="shared" si="933"/>
        <v>#DIV/0!</v>
      </c>
      <c r="FM189" s="705" t="e">
        <f t="shared" si="934"/>
        <v>#DIV/0!</v>
      </c>
      <c r="FN189" s="705" t="e">
        <f t="shared" si="935"/>
        <v>#DIV/0!</v>
      </c>
      <c r="FO189" s="705" t="e">
        <f t="shared" si="936"/>
        <v>#DIV/0!</v>
      </c>
      <c r="FP189" s="705" t="e">
        <f t="shared" si="937"/>
        <v>#DIV/0!</v>
      </c>
      <c r="FQ189" s="705" t="e">
        <f t="shared" si="938"/>
        <v>#DIV/0!</v>
      </c>
      <c r="FR189" s="705" t="e">
        <f t="shared" si="939"/>
        <v>#DIV/0!</v>
      </c>
      <c r="FS189" s="705" t="e">
        <f t="shared" si="940"/>
        <v>#DIV/0!</v>
      </c>
      <c r="FT189" s="705" t="e">
        <f t="shared" si="941"/>
        <v>#DIV/0!</v>
      </c>
      <c r="FU189" s="705" t="e">
        <f t="shared" si="942"/>
        <v>#DIV/0!</v>
      </c>
      <c r="FV189" s="705" t="e">
        <f t="shared" si="943"/>
        <v>#DIV/0!</v>
      </c>
      <c r="FW189" s="705" t="e">
        <f t="shared" si="944"/>
        <v>#DIV/0!</v>
      </c>
      <c r="FX189" s="705" t="e">
        <f t="shared" si="945"/>
        <v>#DIV/0!</v>
      </c>
      <c r="FY189" s="705" t="e">
        <f t="shared" si="946"/>
        <v>#DIV/0!</v>
      </c>
      <c r="FZ189" s="705" t="e">
        <f t="shared" si="947"/>
        <v>#DIV/0!</v>
      </c>
      <c r="GA189" s="705" t="e">
        <f t="shared" si="948"/>
        <v>#DIV/0!</v>
      </c>
      <c r="GB189" s="705" t="e">
        <f t="shared" si="949"/>
        <v>#DIV/0!</v>
      </c>
      <c r="GC189" s="705" t="e">
        <f t="shared" si="950"/>
        <v>#DIV/0!</v>
      </c>
      <c r="GD189" s="705" t="e">
        <f t="shared" si="951"/>
        <v>#DIV/0!</v>
      </c>
      <c r="GE189" s="705" t="e">
        <f t="shared" si="952"/>
        <v>#DIV/0!</v>
      </c>
      <c r="GF189" s="705" t="e">
        <f t="shared" si="953"/>
        <v>#DIV/0!</v>
      </c>
      <c r="GG189" s="705" t="e">
        <f t="shared" si="954"/>
        <v>#DIV/0!</v>
      </c>
      <c r="GH189" s="695"/>
      <c r="GI189" s="661">
        <f>COUNTIF(FD166:GH189,"&lt;"&amp;-StorCap)</f>
        <v>0</v>
      </c>
    </row>
    <row r="190" spans="2:191" ht="15.75" x14ac:dyDescent="0.25">
      <c r="B190" s="398"/>
      <c r="C190" s="403"/>
      <c r="D190" s="526">
        <v>1</v>
      </c>
      <c r="E190" s="526">
        <v>0</v>
      </c>
      <c r="F190" s="526">
        <v>0</v>
      </c>
      <c r="G190" s="526">
        <v>0</v>
      </c>
      <c r="H190" s="526">
        <v>1</v>
      </c>
      <c r="I190" s="526">
        <v>0</v>
      </c>
      <c r="J190" s="526">
        <v>1</v>
      </c>
      <c r="K190" s="526">
        <v>0</v>
      </c>
      <c r="L190" s="526">
        <v>1</v>
      </c>
      <c r="M190" s="526">
        <v>0</v>
      </c>
      <c r="N190" s="526">
        <v>1</v>
      </c>
      <c r="O190" s="526">
        <v>1</v>
      </c>
      <c r="P190" s="486"/>
      <c r="Q190" s="395"/>
      <c r="W190" s="398"/>
      <c r="X190" s="403"/>
      <c r="Y190" s="467"/>
      <c r="Z190" s="467"/>
      <c r="AA190" s="467"/>
      <c r="AB190" s="467"/>
      <c r="AC190" s="467"/>
      <c r="AD190" s="467"/>
      <c r="AE190" s="467"/>
      <c r="AF190" s="467"/>
      <c r="AG190" s="467"/>
      <c r="AH190" s="467"/>
      <c r="AI190" s="467"/>
      <c r="AJ190" s="467"/>
      <c r="AK190" s="467"/>
      <c r="AL190" s="467"/>
      <c r="AM190" s="467"/>
      <c r="AN190" s="467"/>
      <c r="AO190" s="466"/>
      <c r="AP190" s="466"/>
      <c r="AQ190" s="466"/>
      <c r="AR190" s="466"/>
      <c r="AS190" s="466"/>
      <c r="AT190" s="466"/>
      <c r="AU190" s="466"/>
      <c r="AV190" s="466"/>
      <c r="AW190" s="466"/>
      <c r="AX190" s="466"/>
      <c r="AY190" s="466"/>
      <c r="AZ190" s="466"/>
      <c r="BA190" s="466"/>
      <c r="BB190" s="466"/>
      <c r="BC190" s="467"/>
      <c r="BD190" s="481"/>
      <c r="BE190" s="481"/>
      <c r="BF190" s="437">
        <f>SUM(BF166:BF189)</f>
        <v>0</v>
      </c>
      <c r="BG190" s="437">
        <f>SUM(BG173:BG188)</f>
        <v>0</v>
      </c>
      <c r="BH190" s="442"/>
      <c r="BI190" s="452"/>
      <c r="BJ190" s="465"/>
      <c r="BK190" s="465"/>
      <c r="BL190" s="465"/>
      <c r="BM190" s="398"/>
      <c r="BN190" s="403"/>
      <c r="BO190" s="547" t="str">
        <f t="shared" ref="BO190" si="964">IF(SUM(BO166:BO189)&gt;0,"Verify","")</f>
        <v/>
      </c>
      <c r="BP190" s="547" t="str">
        <f t="shared" ref="BP190" si="965">IF(SUM(BP166:BP189)&gt;0,"Verify","")</f>
        <v/>
      </c>
      <c r="BQ190" s="547" t="str">
        <f t="shared" ref="BQ190" si="966">IF(SUM(BQ166:BQ189)&gt;0,"Verify","")</f>
        <v/>
      </c>
      <c r="BR190" s="547" t="str">
        <f t="shared" ref="BR190" si="967">IF(SUM(BR166:BR189)&gt;0,"Verify","")</f>
        <v/>
      </c>
      <c r="BS190" s="547" t="str">
        <f t="shared" ref="BS190" si="968">IF(SUM(BS166:BS189)&gt;0,"Verify","")</f>
        <v/>
      </c>
      <c r="BT190" s="547" t="str">
        <f t="shared" ref="BT190" si="969">IF(SUM(BT166:BT189)&gt;0,"Verify","")</f>
        <v/>
      </c>
      <c r="BU190" s="547" t="str">
        <f t="shared" ref="BU190" si="970">IF(SUM(BU166:BU189)&gt;0,"Verify","")</f>
        <v/>
      </c>
      <c r="BV190" s="547" t="str">
        <f t="shared" ref="BV190" si="971">IF(SUM(BV166:BV189)&gt;0,"Verify","")</f>
        <v/>
      </c>
      <c r="BW190" s="547" t="str">
        <f t="shared" ref="BW190" si="972">IF(SUM(BW166:BW189)&gt;0,"Verify","")</f>
        <v/>
      </c>
      <c r="BX190" s="547" t="str">
        <f t="shared" ref="BX190" si="973">IF(SUM(BX166:BX189)&gt;0,"Verify","")</f>
        <v/>
      </c>
      <c r="BY190" s="547" t="str">
        <f t="shared" ref="BY190" si="974">IF(SUM(BY166:BY189)&gt;0,"Verify","")</f>
        <v/>
      </c>
      <c r="BZ190" s="547" t="str">
        <f t="shared" ref="BZ190" si="975">IF(SUM(BZ166:BZ189)&gt;0,"Verify","")</f>
        <v/>
      </c>
      <c r="CA190" s="547" t="str">
        <f t="shared" ref="CA190" si="976">IF(SUM(CA166:CA189)&gt;0,"Verify","")</f>
        <v/>
      </c>
      <c r="CB190" s="547" t="str">
        <f t="shared" ref="CB190" si="977">IF(SUM(CB166:CB189)&gt;0,"Verify","")</f>
        <v/>
      </c>
      <c r="CC190" s="547" t="str">
        <f t="shared" ref="CC190" si="978">IF(SUM(CC166:CC189)&gt;0,"Verify","")</f>
        <v/>
      </c>
      <c r="CD190" s="547" t="str">
        <f t="shared" ref="CD190" si="979">IF(SUM(CD166:CD189)&gt;0,"Verify","")</f>
        <v/>
      </c>
      <c r="CE190" s="547" t="str">
        <f t="shared" ref="CE190" si="980">IF(SUM(CE166:CE189)&gt;0,"Verify","")</f>
        <v/>
      </c>
      <c r="CF190" s="547" t="str">
        <f t="shared" ref="CF190" si="981">IF(SUM(CF166:CF189)&gt;0,"Verify","")</f>
        <v/>
      </c>
      <c r="CG190" s="547" t="str">
        <f t="shared" ref="CG190" si="982">IF(SUM(CG166:CG189)&gt;0,"Verify","")</f>
        <v/>
      </c>
      <c r="CH190" s="547" t="str">
        <f t="shared" ref="CH190" si="983">IF(SUM(CH166:CH189)&gt;0,"Verify","")</f>
        <v/>
      </c>
      <c r="CI190" s="547" t="str">
        <f t="shared" ref="CI190" si="984">IF(SUM(CI166:CI189)&gt;0,"Verify","")</f>
        <v/>
      </c>
      <c r="CJ190" s="547" t="str">
        <f t="shared" ref="CJ190" si="985">IF(SUM(CJ166:CJ189)&gt;0,"Verify","")</f>
        <v/>
      </c>
      <c r="CK190" s="547" t="str">
        <f t="shared" ref="CK190" si="986">IF(SUM(CK166:CK189)&gt;0,"Verify","")</f>
        <v/>
      </c>
      <c r="CL190" s="547" t="str">
        <f t="shared" ref="CL190" si="987">IF(SUM(CL166:CL189)&gt;0,"Verify","")</f>
        <v/>
      </c>
      <c r="CM190" s="547" t="str">
        <f t="shared" ref="CM190" si="988">IF(SUM(CM166:CM189)&gt;0,"Verify","")</f>
        <v/>
      </c>
      <c r="CN190" s="547" t="str">
        <f t="shared" ref="CN190" si="989">IF(SUM(CN166:CN189)&gt;0,"Verify","")</f>
        <v/>
      </c>
      <c r="CO190" s="547" t="str">
        <f t="shared" ref="CO190" si="990">IF(SUM(CO166:CO189)&gt;0,"Verify","")</f>
        <v/>
      </c>
      <c r="CP190" s="547" t="str">
        <f t="shared" ref="CP190" si="991">IF(SUM(CP166:CP189)&gt;0,"Verify","")</f>
        <v/>
      </c>
      <c r="CQ190" s="547" t="str">
        <f t="shared" ref="CQ190" si="992">IF(SUM(CQ166:CQ189)&gt;0,"Verify","")</f>
        <v/>
      </c>
      <c r="CR190" s="547" t="str">
        <f t="shared" ref="CR190" si="993">IF(SUM(CR166:CR189)&gt;0,"Verify","")</f>
        <v/>
      </c>
      <c r="CS190" s="467"/>
      <c r="CT190" s="466"/>
      <c r="CU190" s="466"/>
      <c r="CV190" s="437">
        <f>SUM(CV166:CV189)</f>
        <v>0</v>
      </c>
      <c r="CW190" s="437">
        <f>SUM(CW173:CW188)</f>
        <v>0</v>
      </c>
      <c r="CX190" s="437">
        <f>SUM(CX166:CX189)</f>
        <v>0</v>
      </c>
      <c r="CY190" s="462">
        <f>SUM(CY173:CY188)</f>
        <v>0</v>
      </c>
      <c r="CZ190" s="465"/>
      <c r="DA190" s="465"/>
      <c r="DB190" s="465"/>
      <c r="DC190" s="465"/>
      <c r="DD190" s="465"/>
      <c r="DE190" s="465"/>
      <c r="DF190" s="465"/>
      <c r="DS190" s="698"/>
      <c r="DT190" s="706"/>
      <c r="DU190" s="713"/>
      <c r="DV190" s="713"/>
      <c r="DW190" s="713"/>
      <c r="DX190" s="713"/>
      <c r="DY190" s="713"/>
      <c r="DZ190" s="713"/>
      <c r="EA190" s="713"/>
      <c r="EB190" s="713"/>
      <c r="EC190" s="713"/>
      <c r="ED190" s="713"/>
      <c r="EE190" s="713"/>
      <c r="EF190" s="713"/>
      <c r="EG190" s="713"/>
      <c r="EH190" s="713"/>
      <c r="EI190" s="713"/>
      <c r="EJ190" s="713"/>
      <c r="EK190" s="713"/>
      <c r="EL190" s="713"/>
      <c r="EM190" s="713"/>
      <c r="EN190" s="713"/>
      <c r="EO190" s="713"/>
      <c r="EP190" s="713"/>
      <c r="EQ190" s="713"/>
      <c r="ER190" s="713"/>
      <c r="ES190" s="713"/>
      <c r="ET190" s="713"/>
      <c r="EU190" s="713"/>
      <c r="EV190" s="713"/>
      <c r="EW190" s="713"/>
      <c r="EX190" s="713"/>
      <c r="EY190" s="695"/>
      <c r="EZ190" s="724"/>
      <c r="FB190" s="698"/>
      <c r="FC190" s="706"/>
      <c r="FD190" s="713"/>
      <c r="FE190" s="713"/>
      <c r="FF190" s="713"/>
      <c r="FG190" s="713"/>
      <c r="FH190" s="713"/>
      <c r="FI190" s="713"/>
      <c r="FJ190" s="713"/>
      <c r="FK190" s="713"/>
      <c r="FL190" s="713"/>
      <c r="FM190" s="713"/>
      <c r="FN190" s="713"/>
      <c r="FO190" s="713"/>
      <c r="FP190" s="713"/>
      <c r="FQ190" s="713"/>
      <c r="FR190" s="713"/>
      <c r="FS190" s="713"/>
      <c r="FT190" s="713"/>
      <c r="FU190" s="713"/>
      <c r="FV190" s="713"/>
      <c r="FW190" s="713"/>
      <c r="FX190" s="713"/>
      <c r="FY190" s="713"/>
      <c r="FZ190" s="713"/>
      <c r="GA190" s="713"/>
      <c r="GB190" s="713"/>
      <c r="GC190" s="713"/>
      <c r="GD190" s="713"/>
      <c r="GE190" s="713"/>
      <c r="GF190" s="713"/>
      <c r="GG190" s="713"/>
      <c r="GH190" s="695"/>
      <c r="GI190" s="724"/>
    </row>
    <row r="191" spans="2:191" ht="15" customHeight="1" x14ac:dyDescent="0.25">
      <c r="B191" s="398"/>
      <c r="C191" s="403"/>
      <c r="D191" s="524"/>
      <c r="E191" s="524"/>
      <c r="F191" s="524"/>
      <c r="G191" s="524"/>
      <c r="H191" s="524"/>
      <c r="I191" s="524"/>
      <c r="J191" s="524"/>
      <c r="K191" s="524"/>
      <c r="L191" s="524"/>
      <c r="M191" s="524"/>
      <c r="N191" s="524"/>
      <c r="O191" s="524"/>
      <c r="P191" s="486"/>
      <c r="Q191" s="395"/>
      <c r="W191" s="404"/>
      <c r="X191" s="405"/>
      <c r="Y191" s="406"/>
      <c r="Z191" s="406"/>
      <c r="AA191" s="406"/>
      <c r="AB191" s="406"/>
      <c r="AC191" s="406"/>
      <c r="AD191" s="406"/>
      <c r="AE191" s="406"/>
      <c r="AF191" s="406"/>
      <c r="AG191" s="406"/>
      <c r="AH191" s="406"/>
      <c r="AI191" s="406"/>
      <c r="AJ191" s="406"/>
      <c r="AK191" s="406"/>
      <c r="AL191" s="406"/>
      <c r="AM191" s="406"/>
      <c r="AN191" s="406"/>
      <c r="AO191" s="406"/>
      <c r="AP191" s="406"/>
      <c r="AQ191" s="406"/>
      <c r="AR191" s="406"/>
      <c r="AS191" s="406"/>
      <c r="AT191" s="406"/>
      <c r="AU191" s="406"/>
      <c r="AV191" s="406"/>
      <c r="AW191" s="406"/>
      <c r="AX191" s="406"/>
      <c r="AY191" s="406"/>
      <c r="AZ191" s="406"/>
      <c r="BA191" s="406"/>
      <c r="BB191" s="406"/>
      <c r="BC191" s="406"/>
      <c r="BD191" s="406"/>
      <c r="BE191" s="406"/>
      <c r="BF191" s="455"/>
      <c r="BG191" s="343"/>
      <c r="BH191" s="343"/>
      <c r="BI191" s="456"/>
      <c r="BJ191" s="465"/>
      <c r="BK191" s="465"/>
      <c r="BL191" s="465"/>
      <c r="BM191" s="404"/>
      <c r="BN191" s="405"/>
      <c r="BO191" s="405"/>
      <c r="BP191" s="405"/>
      <c r="BQ191" s="405"/>
      <c r="BR191" s="405"/>
      <c r="BS191" s="405"/>
      <c r="BT191" s="405"/>
      <c r="BU191" s="405"/>
      <c r="BV191" s="405"/>
      <c r="BW191" s="405"/>
      <c r="BX191" s="405"/>
      <c r="BY191" s="405"/>
      <c r="BZ191" s="405"/>
      <c r="CA191" s="405"/>
      <c r="CB191" s="405"/>
      <c r="CC191" s="405"/>
      <c r="CD191" s="405"/>
      <c r="CE191" s="405"/>
      <c r="CF191" s="405"/>
      <c r="CG191" s="405"/>
      <c r="CH191" s="405"/>
      <c r="CI191" s="405"/>
      <c r="CJ191" s="405"/>
      <c r="CK191" s="405"/>
      <c r="CL191" s="405"/>
      <c r="CM191" s="405"/>
      <c r="CN191" s="405"/>
      <c r="CO191" s="405"/>
      <c r="CP191" s="405"/>
      <c r="CQ191" s="405"/>
      <c r="CR191" s="405"/>
      <c r="CS191" s="406"/>
      <c r="CT191" s="406"/>
      <c r="CU191" s="406"/>
      <c r="CV191" s="455"/>
      <c r="CW191" s="343"/>
      <c r="CX191" s="343"/>
      <c r="CY191" s="456"/>
      <c r="CZ191" s="465"/>
      <c r="DA191" s="465"/>
      <c r="DB191" s="465"/>
      <c r="DC191" s="465"/>
      <c r="DD191" s="465"/>
      <c r="DE191" s="465"/>
      <c r="DF191" s="465"/>
      <c r="DS191" s="707"/>
      <c r="DT191" s="708"/>
      <c r="DU191" s="708"/>
      <c r="DV191" s="708"/>
      <c r="DW191" s="708"/>
      <c r="DX191" s="708"/>
      <c r="DY191" s="708"/>
      <c r="DZ191" s="708"/>
      <c r="EA191" s="708"/>
      <c r="EB191" s="708"/>
      <c r="EC191" s="708"/>
      <c r="ED191" s="708"/>
      <c r="EE191" s="708"/>
      <c r="EF191" s="708"/>
      <c r="EG191" s="708"/>
      <c r="EH191" s="708"/>
      <c r="EI191" s="708"/>
      <c r="EJ191" s="708"/>
      <c r="EK191" s="708"/>
      <c r="EL191" s="708"/>
      <c r="EM191" s="708"/>
      <c r="EN191" s="708"/>
      <c r="EO191" s="708"/>
      <c r="EP191" s="708"/>
      <c r="EQ191" s="708"/>
      <c r="ER191" s="708"/>
      <c r="ES191" s="708"/>
      <c r="ET191" s="708"/>
      <c r="EU191" s="708"/>
      <c r="EV191" s="708"/>
      <c r="EW191" s="708"/>
      <c r="EX191" s="708"/>
      <c r="EY191" s="722"/>
      <c r="EZ191" s="724"/>
      <c r="FB191" s="707"/>
      <c r="FC191" s="708"/>
      <c r="FD191" s="708"/>
      <c r="FE191" s="708"/>
      <c r="FF191" s="708"/>
      <c r="FG191" s="708"/>
      <c r="FH191" s="708"/>
      <c r="FI191" s="708"/>
      <c r="FJ191" s="708"/>
      <c r="FK191" s="708"/>
      <c r="FL191" s="708"/>
      <c r="FM191" s="708"/>
      <c r="FN191" s="708"/>
      <c r="FO191" s="708"/>
      <c r="FP191" s="708"/>
      <c r="FQ191" s="708"/>
      <c r="FR191" s="708"/>
      <c r="FS191" s="708"/>
      <c r="FT191" s="708"/>
      <c r="FU191" s="708"/>
      <c r="FV191" s="708"/>
      <c r="FW191" s="708"/>
      <c r="FX191" s="708"/>
      <c r="FY191" s="708"/>
      <c r="FZ191" s="708"/>
      <c r="GA191" s="708"/>
      <c r="GB191" s="708"/>
      <c r="GC191" s="708"/>
      <c r="GD191" s="708"/>
      <c r="GE191" s="708"/>
      <c r="GF191" s="708"/>
      <c r="GG191" s="708"/>
      <c r="GH191" s="722"/>
      <c r="GI191" s="724"/>
    </row>
    <row r="192" spans="2:191" ht="15" customHeight="1" x14ac:dyDescent="0.25">
      <c r="B192" s="398"/>
      <c r="C192" s="527" t="s">
        <v>263</v>
      </c>
      <c r="D192" s="522"/>
      <c r="E192" s="522"/>
      <c r="F192" s="522"/>
      <c r="G192" s="522"/>
      <c r="H192" s="522"/>
      <c r="I192" s="522"/>
      <c r="J192" s="522"/>
      <c r="K192" s="522"/>
      <c r="L192" s="522"/>
      <c r="M192" s="522"/>
      <c r="N192" s="522"/>
      <c r="O192" s="522"/>
      <c r="P192" s="486"/>
      <c r="Q192" s="395"/>
      <c r="W192" s="457"/>
      <c r="X192" s="410"/>
      <c r="Y192" s="410"/>
      <c r="Z192" s="410"/>
      <c r="AA192" s="410"/>
      <c r="AB192" s="410"/>
      <c r="AC192" s="410"/>
      <c r="AD192" s="410"/>
      <c r="AE192" s="410"/>
      <c r="AF192" s="410"/>
      <c r="AG192" s="410"/>
      <c r="AH192" s="410"/>
      <c r="AI192" s="410"/>
      <c r="AJ192" s="410"/>
      <c r="AK192" s="410"/>
      <c r="AL192" s="410"/>
      <c r="AM192" s="410"/>
      <c r="AN192" s="410"/>
      <c r="AO192" s="410"/>
      <c r="AP192" s="410"/>
      <c r="AQ192" s="410"/>
      <c r="AR192" s="410"/>
      <c r="AS192" s="410"/>
      <c r="AT192" s="410"/>
      <c r="AU192" s="410"/>
      <c r="AV192" s="410"/>
      <c r="AW192" s="410"/>
      <c r="AX192" s="410"/>
      <c r="AY192" s="410"/>
      <c r="AZ192" s="410"/>
      <c r="BA192" s="410"/>
      <c r="BB192" s="410"/>
      <c r="BC192" s="410"/>
      <c r="BD192" s="411"/>
      <c r="BE192" s="411"/>
      <c r="BF192" s="466"/>
      <c r="BG192" s="466"/>
      <c r="BH192" s="466"/>
      <c r="BI192" s="395"/>
      <c r="BJ192" s="465"/>
      <c r="BK192" s="465"/>
      <c r="BL192" s="465"/>
      <c r="BM192" s="407"/>
      <c r="BN192" s="408"/>
      <c r="BO192" s="408"/>
      <c r="BP192" s="408"/>
      <c r="BQ192" s="408"/>
      <c r="BR192" s="408"/>
      <c r="BS192" s="408"/>
      <c r="BT192" s="408"/>
      <c r="BU192" s="408"/>
      <c r="BV192" s="408"/>
      <c r="BW192" s="408"/>
      <c r="BX192" s="408"/>
      <c r="BY192" s="408"/>
      <c r="BZ192" s="408"/>
      <c r="CA192" s="408"/>
      <c r="CB192" s="408"/>
      <c r="CC192" s="409"/>
      <c r="CD192" s="410"/>
      <c r="CE192" s="410"/>
      <c r="CF192" s="410"/>
      <c r="CG192" s="410"/>
      <c r="CH192" s="410"/>
      <c r="CI192" s="410"/>
      <c r="CJ192" s="410"/>
      <c r="CK192" s="410"/>
      <c r="CL192" s="410"/>
      <c r="CM192" s="410"/>
      <c r="CN192" s="410"/>
      <c r="CO192" s="410"/>
      <c r="CP192" s="410"/>
      <c r="CQ192" s="410"/>
      <c r="CR192" s="410"/>
      <c r="CS192" s="410"/>
      <c r="CT192" s="411"/>
      <c r="CU192" s="411"/>
      <c r="CV192" s="466"/>
      <c r="CW192" s="466"/>
      <c r="CX192" s="466"/>
      <c r="CY192" s="395"/>
      <c r="CZ192" s="465"/>
      <c r="DA192" s="465"/>
      <c r="DB192" s="465"/>
      <c r="DC192" s="465"/>
      <c r="DD192" s="465"/>
      <c r="DE192" s="465"/>
      <c r="DF192" s="465"/>
      <c r="DS192" s="714"/>
      <c r="DT192" s="715"/>
      <c r="DU192" s="715"/>
      <c r="DV192" s="715"/>
      <c r="DW192" s="715"/>
      <c r="DX192" s="715"/>
      <c r="DY192" s="715"/>
      <c r="DZ192" s="715"/>
      <c r="EA192" s="715"/>
      <c r="EB192" s="715"/>
      <c r="EC192" s="715"/>
      <c r="ED192" s="715"/>
      <c r="EE192" s="715"/>
      <c r="EF192" s="715"/>
      <c r="EG192" s="715"/>
      <c r="EH192" s="715"/>
      <c r="EI192" s="716"/>
      <c r="EJ192" s="717"/>
      <c r="EK192" s="717"/>
      <c r="EL192" s="717"/>
      <c r="EM192" s="717"/>
      <c r="EN192" s="717"/>
      <c r="EO192" s="717"/>
      <c r="EP192" s="717"/>
      <c r="EQ192" s="717"/>
      <c r="ER192" s="717"/>
      <c r="ES192" s="717"/>
      <c r="ET192" s="717"/>
      <c r="EU192" s="717"/>
      <c r="EV192" s="717"/>
      <c r="EW192" s="717"/>
      <c r="EX192" s="717"/>
      <c r="EY192" s="717"/>
      <c r="EZ192" s="724"/>
      <c r="FB192" s="714"/>
      <c r="FC192" s="715"/>
      <c r="FD192" s="715"/>
      <c r="FE192" s="715"/>
      <c r="FF192" s="715"/>
      <c r="FG192" s="715"/>
      <c r="FH192" s="715"/>
      <c r="FI192" s="715"/>
      <c r="FJ192" s="715"/>
      <c r="FK192" s="715"/>
      <c r="FL192" s="715"/>
      <c r="FM192" s="715"/>
      <c r="FN192" s="715"/>
      <c r="FO192" s="715"/>
      <c r="FP192" s="715"/>
      <c r="FQ192" s="715"/>
      <c r="FR192" s="716"/>
      <c r="FS192" s="717"/>
      <c r="FT192" s="717"/>
      <c r="FU192" s="717"/>
      <c r="FV192" s="717"/>
      <c r="FW192" s="717"/>
      <c r="FX192" s="717"/>
      <c r="FY192" s="717"/>
      <c r="FZ192" s="717"/>
      <c r="GA192" s="717"/>
      <c r="GB192" s="717"/>
      <c r="GC192" s="717"/>
      <c r="GD192" s="717"/>
      <c r="GE192" s="717"/>
      <c r="GF192" s="717"/>
      <c r="GG192" s="717"/>
      <c r="GH192" s="717"/>
      <c r="GI192" s="724"/>
    </row>
    <row r="193" spans="2:191" ht="15" customHeight="1" x14ac:dyDescent="0.25">
      <c r="B193" s="398"/>
      <c r="C193" s="528" t="s">
        <v>264</v>
      </c>
      <c r="D193" s="486"/>
      <c r="E193" s="486"/>
      <c r="F193" s="486"/>
      <c r="G193" s="486"/>
      <c r="H193" s="486"/>
      <c r="I193" s="486"/>
      <c r="J193" s="486"/>
      <c r="K193" s="486"/>
      <c r="L193" s="486"/>
      <c r="M193" s="486"/>
      <c r="N193" s="486"/>
      <c r="O193" s="486"/>
      <c r="P193" s="486"/>
      <c r="Q193" s="395"/>
      <c r="W193" s="398" t="s">
        <v>227</v>
      </c>
      <c r="X193" s="467"/>
      <c r="Y193" s="467"/>
      <c r="Z193" s="467"/>
      <c r="AA193" s="467"/>
      <c r="AB193" s="467"/>
      <c r="AC193" s="467"/>
      <c r="AD193" s="467"/>
      <c r="AE193" s="467"/>
      <c r="AF193" s="467"/>
      <c r="AG193" s="467"/>
      <c r="AH193" s="467"/>
      <c r="AI193" s="467"/>
      <c r="AJ193" s="467"/>
      <c r="AK193" s="467"/>
      <c r="AL193" s="467"/>
      <c r="AM193" s="467"/>
      <c r="AN193" s="467"/>
      <c r="AO193" s="467"/>
      <c r="AP193" s="467"/>
      <c r="AQ193" s="467"/>
      <c r="AR193" s="467"/>
      <c r="AS193" s="467"/>
      <c r="AT193" s="467"/>
      <c r="AU193" s="467"/>
      <c r="AV193" s="467"/>
      <c r="AW193" s="467"/>
      <c r="AX193" s="467"/>
      <c r="AY193" s="467"/>
      <c r="AZ193" s="467"/>
      <c r="BA193" s="467"/>
      <c r="BB193" s="467"/>
      <c r="BC193" s="467"/>
      <c r="BD193" s="481"/>
      <c r="BE193" s="481"/>
      <c r="BF193" s="466"/>
      <c r="BG193" s="466"/>
      <c r="BH193" s="466"/>
      <c r="BI193" s="395"/>
      <c r="BJ193" s="465"/>
      <c r="BK193" s="465"/>
      <c r="BL193" s="465"/>
      <c r="BM193" s="398" t="s">
        <v>227</v>
      </c>
      <c r="BN193" s="467"/>
      <c r="BO193" s="467"/>
      <c r="BP193" s="467"/>
      <c r="BQ193" s="467"/>
      <c r="BR193" s="467"/>
      <c r="BS193" s="467"/>
      <c r="BT193" s="467"/>
      <c r="BU193" s="467"/>
      <c r="BV193" s="467"/>
      <c r="BW193" s="467"/>
      <c r="BX193" s="467"/>
      <c r="BY193" s="467"/>
      <c r="BZ193" s="467"/>
      <c r="CA193" s="467"/>
      <c r="CB193" s="467"/>
      <c r="CC193" s="467"/>
      <c r="CD193" s="467"/>
      <c r="CE193" s="467"/>
      <c r="CF193" s="467"/>
      <c r="CG193" s="467"/>
      <c r="CH193" s="467"/>
      <c r="CI193" s="467"/>
      <c r="CJ193" s="467"/>
      <c r="CK193" s="467"/>
      <c r="CL193" s="467"/>
      <c r="CM193" s="467"/>
      <c r="CN193" s="467"/>
      <c r="CO193" s="467"/>
      <c r="CP193" s="467"/>
      <c r="CQ193" s="467"/>
      <c r="CR193" s="467"/>
      <c r="CS193" s="467"/>
      <c r="CT193" s="466"/>
      <c r="CU193" s="466"/>
      <c r="CV193" s="466"/>
      <c r="CW193" s="466"/>
      <c r="CX193" s="466"/>
      <c r="CY193" s="395"/>
      <c r="CZ193" s="465"/>
      <c r="DA193" s="465"/>
      <c r="DB193" s="465"/>
      <c r="DC193" s="465"/>
      <c r="DD193" s="465"/>
      <c r="DE193" s="465"/>
      <c r="DF193" s="465"/>
      <c r="DS193" s="698" t="s">
        <v>227</v>
      </c>
      <c r="DT193" s="695"/>
      <c r="DU193" s="695"/>
      <c r="DV193" s="695"/>
      <c r="DW193" s="695"/>
      <c r="DX193" s="695"/>
      <c r="DY193" s="695"/>
      <c r="DZ193" s="695"/>
      <c r="EA193" s="695"/>
      <c r="EB193" s="695"/>
      <c r="EC193" s="695"/>
      <c r="ED193" s="695"/>
      <c r="EE193" s="695"/>
      <c r="EF193" s="695"/>
      <c r="EG193" s="695"/>
      <c r="EH193" s="695"/>
      <c r="EI193" s="695"/>
      <c r="EJ193" s="695"/>
      <c r="EK193" s="695"/>
      <c r="EL193" s="695"/>
      <c r="EM193" s="695"/>
      <c r="EN193" s="695"/>
      <c r="EO193" s="695"/>
      <c r="EP193" s="695"/>
      <c r="EQ193" s="695"/>
      <c r="ER193" s="695"/>
      <c r="ES193" s="695"/>
      <c r="ET193" s="695"/>
      <c r="EU193" s="695"/>
      <c r="EV193" s="695"/>
      <c r="EW193" s="695"/>
      <c r="EX193" s="695"/>
      <c r="EY193" s="695"/>
      <c r="EZ193" s="724"/>
      <c r="FB193" s="698" t="s">
        <v>227</v>
      </c>
      <c r="FC193" s="695"/>
      <c r="FD193" s="695"/>
      <c r="FE193" s="695"/>
      <c r="FF193" s="695"/>
      <c r="FG193" s="695"/>
      <c r="FH193" s="695"/>
      <c r="FI193" s="695"/>
      <c r="FJ193" s="695"/>
      <c r="FK193" s="695"/>
      <c r="FL193" s="695"/>
      <c r="FM193" s="695"/>
      <c r="FN193" s="695"/>
      <c r="FO193" s="695"/>
      <c r="FP193" s="695"/>
      <c r="FQ193" s="695"/>
      <c r="FR193" s="695"/>
      <c r="FS193" s="695"/>
      <c r="FT193" s="695"/>
      <c r="FU193" s="695"/>
      <c r="FV193" s="695"/>
      <c r="FW193" s="695"/>
      <c r="FX193" s="695"/>
      <c r="FY193" s="695"/>
      <c r="FZ193" s="695"/>
      <c r="GA193" s="695"/>
      <c r="GB193" s="695"/>
      <c r="GC193" s="695"/>
      <c r="GD193" s="695"/>
      <c r="GE193" s="695"/>
      <c r="GF193" s="695"/>
      <c r="GG193" s="695"/>
      <c r="GH193" s="695"/>
      <c r="GI193" s="724"/>
    </row>
    <row r="194" spans="2:191" ht="15" customHeight="1" x14ac:dyDescent="0.25">
      <c r="B194" s="398"/>
      <c r="C194" s="529" t="s">
        <v>83</v>
      </c>
      <c r="D194" s="530">
        <f t="shared" ref="D194:O194" si="994">SUM(D11:D17,D34)</f>
        <v>0</v>
      </c>
      <c r="E194" s="530">
        <f t="shared" si="994"/>
        <v>0</v>
      </c>
      <c r="F194" s="530">
        <f t="shared" si="994"/>
        <v>0</v>
      </c>
      <c r="G194" s="530">
        <f t="shared" si="994"/>
        <v>0</v>
      </c>
      <c r="H194" s="530">
        <f t="shared" si="994"/>
        <v>0</v>
      </c>
      <c r="I194" s="530">
        <f t="shared" si="994"/>
        <v>0</v>
      </c>
      <c r="J194" s="530">
        <f t="shared" si="994"/>
        <v>0</v>
      </c>
      <c r="K194" s="530">
        <f t="shared" si="994"/>
        <v>0</v>
      </c>
      <c r="L194" s="530">
        <f t="shared" si="994"/>
        <v>0</v>
      </c>
      <c r="M194" s="530">
        <f t="shared" si="994"/>
        <v>0</v>
      </c>
      <c r="N194" s="530">
        <f t="shared" si="994"/>
        <v>0</v>
      </c>
      <c r="O194" s="530">
        <f t="shared" si="994"/>
        <v>0</v>
      </c>
      <c r="P194" s="486"/>
      <c r="Q194" s="395"/>
      <c r="W194" s="398"/>
      <c r="X194" s="467"/>
      <c r="Y194" s="467"/>
      <c r="Z194" s="467"/>
      <c r="AA194" s="467"/>
      <c r="AB194" s="467"/>
      <c r="AC194" s="467"/>
      <c r="AD194" s="467"/>
      <c r="AE194" s="467"/>
      <c r="AF194" s="467"/>
      <c r="AG194" s="467"/>
      <c r="AH194" s="467"/>
      <c r="AI194" s="467"/>
      <c r="AJ194" s="467"/>
      <c r="AK194" s="467"/>
      <c r="AL194" s="467"/>
      <c r="AM194" s="467"/>
      <c r="AN194" s="467"/>
      <c r="AO194" s="467"/>
      <c r="AP194" s="467"/>
      <c r="AQ194" s="467"/>
      <c r="AR194" s="467"/>
      <c r="AS194" s="467"/>
      <c r="AT194" s="467"/>
      <c r="AU194" s="467"/>
      <c r="AV194" s="467"/>
      <c r="AW194" s="467"/>
      <c r="AX194" s="467"/>
      <c r="AY194" s="467"/>
      <c r="AZ194" s="467"/>
      <c r="BA194" s="467"/>
      <c r="BB194" s="467"/>
      <c r="BC194" s="467"/>
      <c r="BD194" s="481"/>
      <c r="BE194" s="481"/>
      <c r="BF194" s="445"/>
      <c r="BG194" s="466"/>
      <c r="BH194" s="466"/>
      <c r="BI194" s="395"/>
      <c r="BJ194" s="465"/>
      <c r="BK194" s="465"/>
      <c r="BL194" s="465"/>
      <c r="BM194" s="398"/>
      <c r="BN194" s="467"/>
      <c r="BO194" s="649" t="str">
        <f t="shared" ref="BO194:CS194" si="995">IFERROR(SUMIF(BO197:BO220,"&gt;0",BO197:BO220)/-SUMIF(BO197:BO220,"&lt;0",BO197:BO220),"")</f>
        <v/>
      </c>
      <c r="BP194" s="649" t="str">
        <f t="shared" si="995"/>
        <v/>
      </c>
      <c r="BQ194" s="649" t="str">
        <f t="shared" si="995"/>
        <v/>
      </c>
      <c r="BR194" s="649" t="str">
        <f t="shared" si="995"/>
        <v/>
      </c>
      <c r="BS194" s="649" t="str">
        <f t="shared" si="995"/>
        <v/>
      </c>
      <c r="BT194" s="649" t="str">
        <f t="shared" si="995"/>
        <v/>
      </c>
      <c r="BU194" s="649" t="str">
        <f t="shared" si="995"/>
        <v/>
      </c>
      <c r="BV194" s="649" t="str">
        <f t="shared" si="995"/>
        <v/>
      </c>
      <c r="BW194" s="649" t="str">
        <f t="shared" si="995"/>
        <v/>
      </c>
      <c r="BX194" s="649" t="str">
        <f t="shared" si="995"/>
        <v/>
      </c>
      <c r="BY194" s="649" t="str">
        <f t="shared" si="995"/>
        <v/>
      </c>
      <c r="BZ194" s="649" t="str">
        <f t="shared" si="995"/>
        <v/>
      </c>
      <c r="CA194" s="649" t="str">
        <f t="shared" si="995"/>
        <v/>
      </c>
      <c r="CB194" s="649" t="str">
        <f t="shared" si="995"/>
        <v/>
      </c>
      <c r="CC194" s="649" t="str">
        <f t="shared" si="995"/>
        <v/>
      </c>
      <c r="CD194" s="649" t="str">
        <f t="shared" si="995"/>
        <v/>
      </c>
      <c r="CE194" s="649" t="str">
        <f t="shared" si="995"/>
        <v/>
      </c>
      <c r="CF194" s="649" t="str">
        <f t="shared" si="995"/>
        <v/>
      </c>
      <c r="CG194" s="649" t="str">
        <f t="shared" si="995"/>
        <v/>
      </c>
      <c r="CH194" s="649" t="str">
        <f t="shared" si="995"/>
        <v/>
      </c>
      <c r="CI194" s="649" t="str">
        <f t="shared" si="995"/>
        <v/>
      </c>
      <c r="CJ194" s="649" t="str">
        <f t="shared" si="995"/>
        <v/>
      </c>
      <c r="CK194" s="649" t="str">
        <f t="shared" si="995"/>
        <v/>
      </c>
      <c r="CL194" s="649" t="str">
        <f t="shared" si="995"/>
        <v/>
      </c>
      <c r="CM194" s="649" t="str">
        <f t="shared" si="995"/>
        <v/>
      </c>
      <c r="CN194" s="649" t="str">
        <f t="shared" si="995"/>
        <v/>
      </c>
      <c r="CO194" s="649" t="str">
        <f t="shared" si="995"/>
        <v/>
      </c>
      <c r="CP194" s="649" t="str">
        <f t="shared" si="995"/>
        <v/>
      </c>
      <c r="CQ194" s="649" t="str">
        <f t="shared" si="995"/>
        <v/>
      </c>
      <c r="CR194" s="649" t="str">
        <f t="shared" si="995"/>
        <v/>
      </c>
      <c r="CS194" s="649" t="str">
        <f t="shared" si="995"/>
        <v/>
      </c>
      <c r="CT194" s="466"/>
      <c r="CU194" s="466"/>
      <c r="CV194" s="445"/>
      <c r="CW194" s="466"/>
      <c r="CX194" s="466"/>
      <c r="CY194" s="395"/>
      <c r="CZ194" s="465"/>
      <c r="DA194" s="465"/>
      <c r="DB194" s="465"/>
      <c r="DC194" s="465"/>
      <c r="DD194" s="465"/>
      <c r="DE194" s="465"/>
      <c r="DF194" s="465"/>
      <c r="DS194" s="698"/>
      <c r="DT194" s="695"/>
      <c r="DU194" s="699"/>
      <c r="DV194" s="699"/>
      <c r="DW194" s="699"/>
      <c r="DX194" s="699"/>
      <c r="DY194" s="699"/>
      <c r="DZ194" s="699"/>
      <c r="EA194" s="699"/>
      <c r="EB194" s="699"/>
      <c r="EC194" s="699"/>
      <c r="ED194" s="699"/>
      <c r="EE194" s="699"/>
      <c r="EF194" s="699"/>
      <c r="EG194" s="699"/>
      <c r="EH194" s="699"/>
      <c r="EI194" s="699"/>
      <c r="EJ194" s="699"/>
      <c r="EK194" s="699"/>
      <c r="EL194" s="699"/>
      <c r="EM194" s="699"/>
      <c r="EN194" s="699"/>
      <c r="EO194" s="699"/>
      <c r="EP194" s="699"/>
      <c r="EQ194" s="699"/>
      <c r="ER194" s="699"/>
      <c r="ES194" s="699"/>
      <c r="ET194" s="699"/>
      <c r="EU194" s="699"/>
      <c r="EV194" s="699"/>
      <c r="EW194" s="699"/>
      <c r="EX194" s="699"/>
      <c r="EY194" s="699"/>
      <c r="EZ194" s="724"/>
      <c r="FB194" s="698"/>
      <c r="FC194" s="695"/>
      <c r="FD194" s="699"/>
      <c r="FE194" s="699"/>
      <c r="FF194" s="699"/>
      <c r="FG194" s="699"/>
      <c r="FH194" s="699"/>
      <c r="FI194" s="699"/>
      <c r="FJ194" s="699"/>
      <c r="FK194" s="699"/>
      <c r="FL194" s="699"/>
      <c r="FM194" s="699"/>
      <c r="FN194" s="699"/>
      <c r="FO194" s="699"/>
      <c r="FP194" s="699"/>
      <c r="FQ194" s="699"/>
      <c r="FR194" s="699"/>
      <c r="FS194" s="699"/>
      <c r="FT194" s="699"/>
      <c r="FU194" s="699"/>
      <c r="FV194" s="699"/>
      <c r="FW194" s="699"/>
      <c r="FX194" s="699"/>
      <c r="FY194" s="699"/>
      <c r="FZ194" s="699"/>
      <c r="GA194" s="699"/>
      <c r="GB194" s="699"/>
      <c r="GC194" s="699"/>
      <c r="GD194" s="699"/>
      <c r="GE194" s="699"/>
      <c r="GF194" s="699"/>
      <c r="GG194" s="699"/>
      <c r="GH194" s="699"/>
      <c r="GI194" s="724"/>
    </row>
    <row r="195" spans="2:191" s="465" customFormat="1" ht="15" customHeight="1" x14ac:dyDescent="0.25">
      <c r="B195" s="398"/>
      <c r="C195" s="529" t="s">
        <v>84</v>
      </c>
      <c r="D195" s="530">
        <f>SUM(D81:D87,D104)</f>
        <v>0</v>
      </c>
      <c r="E195" s="530">
        <f t="shared" ref="E195:O195" si="996">SUM(E81:E87,E104)</f>
        <v>0</v>
      </c>
      <c r="F195" s="530">
        <f t="shared" si="996"/>
        <v>0</v>
      </c>
      <c r="G195" s="530">
        <f t="shared" si="996"/>
        <v>0</v>
      </c>
      <c r="H195" s="530">
        <f t="shared" si="996"/>
        <v>0</v>
      </c>
      <c r="I195" s="530">
        <f t="shared" si="996"/>
        <v>0</v>
      </c>
      <c r="J195" s="530">
        <f t="shared" si="996"/>
        <v>0</v>
      </c>
      <c r="K195" s="530">
        <f t="shared" si="996"/>
        <v>0</v>
      </c>
      <c r="L195" s="530">
        <f t="shared" si="996"/>
        <v>0</v>
      </c>
      <c r="M195" s="530">
        <f t="shared" si="996"/>
        <v>0</v>
      </c>
      <c r="N195" s="530">
        <f t="shared" si="996"/>
        <v>0</v>
      </c>
      <c r="O195" s="530">
        <f t="shared" si="996"/>
        <v>0</v>
      </c>
      <c r="P195" s="486"/>
      <c r="Q195" s="395"/>
      <c r="W195" s="398"/>
      <c r="X195" s="399" t="s">
        <v>57</v>
      </c>
      <c r="Y195" s="400">
        <v>1</v>
      </c>
      <c r="Z195" s="400">
        <v>2</v>
      </c>
      <c r="AA195" s="400">
        <v>3</v>
      </c>
      <c r="AB195" s="400">
        <v>4</v>
      </c>
      <c r="AC195" s="400">
        <v>5</v>
      </c>
      <c r="AD195" s="400">
        <v>6</v>
      </c>
      <c r="AE195" s="400">
        <v>7</v>
      </c>
      <c r="AF195" s="400">
        <v>8</v>
      </c>
      <c r="AG195" s="400">
        <v>9</v>
      </c>
      <c r="AH195" s="400">
        <v>10</v>
      </c>
      <c r="AI195" s="400">
        <v>11</v>
      </c>
      <c r="AJ195" s="400">
        <v>12</v>
      </c>
      <c r="AK195" s="400">
        <v>13</v>
      </c>
      <c r="AL195" s="400">
        <v>14</v>
      </c>
      <c r="AM195" s="400">
        <v>15</v>
      </c>
      <c r="AN195" s="400">
        <v>16</v>
      </c>
      <c r="AO195" s="400">
        <v>17</v>
      </c>
      <c r="AP195" s="400">
        <v>18</v>
      </c>
      <c r="AQ195" s="400">
        <v>19</v>
      </c>
      <c r="AR195" s="400">
        <v>20</v>
      </c>
      <c r="AS195" s="400">
        <v>21</v>
      </c>
      <c r="AT195" s="400">
        <v>22</v>
      </c>
      <c r="AU195" s="400">
        <v>23</v>
      </c>
      <c r="AV195" s="400">
        <v>24</v>
      </c>
      <c r="AW195" s="400">
        <v>25</v>
      </c>
      <c r="AX195" s="400">
        <v>26</v>
      </c>
      <c r="AY195" s="400">
        <v>27</v>
      </c>
      <c r="AZ195" s="400">
        <v>28</v>
      </c>
      <c r="BA195" s="400">
        <v>29</v>
      </c>
      <c r="BB195" s="400">
        <v>30</v>
      </c>
      <c r="BC195" s="400">
        <v>31</v>
      </c>
      <c r="BD195" s="863" t="s">
        <v>215</v>
      </c>
      <c r="BE195" s="864"/>
      <c r="BF195" s="434" t="s">
        <v>250</v>
      </c>
      <c r="BG195" s="434" t="s">
        <v>251</v>
      </c>
      <c r="BH195" s="434" t="s">
        <v>250</v>
      </c>
      <c r="BI195" s="447" t="s">
        <v>251</v>
      </c>
      <c r="BM195" s="398"/>
      <c r="BN195" s="399" t="s">
        <v>57</v>
      </c>
      <c r="BO195" s="400">
        <v>1</v>
      </c>
      <c r="BP195" s="400">
        <v>2</v>
      </c>
      <c r="BQ195" s="400">
        <v>3</v>
      </c>
      <c r="BR195" s="400">
        <v>4</v>
      </c>
      <c r="BS195" s="400">
        <v>5</v>
      </c>
      <c r="BT195" s="400">
        <v>6</v>
      </c>
      <c r="BU195" s="400">
        <v>7</v>
      </c>
      <c r="BV195" s="400">
        <v>8</v>
      </c>
      <c r="BW195" s="400">
        <v>9</v>
      </c>
      <c r="BX195" s="400">
        <v>10</v>
      </c>
      <c r="BY195" s="400">
        <v>11</v>
      </c>
      <c r="BZ195" s="400">
        <v>12</v>
      </c>
      <c r="CA195" s="400">
        <v>13</v>
      </c>
      <c r="CB195" s="400">
        <v>14</v>
      </c>
      <c r="CC195" s="400">
        <v>15</v>
      </c>
      <c r="CD195" s="400">
        <v>16</v>
      </c>
      <c r="CE195" s="400">
        <v>17</v>
      </c>
      <c r="CF195" s="400">
        <v>18</v>
      </c>
      <c r="CG195" s="400">
        <v>19</v>
      </c>
      <c r="CH195" s="400">
        <v>20</v>
      </c>
      <c r="CI195" s="400">
        <v>21</v>
      </c>
      <c r="CJ195" s="400">
        <v>22</v>
      </c>
      <c r="CK195" s="400">
        <v>23</v>
      </c>
      <c r="CL195" s="400">
        <v>24</v>
      </c>
      <c r="CM195" s="400">
        <v>25</v>
      </c>
      <c r="CN195" s="400">
        <v>26</v>
      </c>
      <c r="CO195" s="400">
        <v>27</v>
      </c>
      <c r="CP195" s="400">
        <v>28</v>
      </c>
      <c r="CQ195" s="400">
        <v>29</v>
      </c>
      <c r="CR195" s="400">
        <v>30</v>
      </c>
      <c r="CS195" s="400">
        <v>31</v>
      </c>
      <c r="CT195" s="863" t="s">
        <v>215</v>
      </c>
      <c r="CU195" s="864"/>
      <c r="CV195" s="434" t="s">
        <v>250</v>
      </c>
      <c r="CW195" s="434" t="s">
        <v>251</v>
      </c>
      <c r="CX195" s="434" t="s">
        <v>253</v>
      </c>
      <c r="CY195" s="447" t="s">
        <v>254</v>
      </c>
      <c r="DG195" s="370"/>
      <c r="DH195" s="370"/>
      <c r="DI195" s="370"/>
      <c r="DS195" s="698"/>
      <c r="DT195" s="700" t="s">
        <v>57</v>
      </c>
      <c r="DU195" s="701">
        <v>1</v>
      </c>
      <c r="DV195" s="701">
        <v>2</v>
      </c>
      <c r="DW195" s="701">
        <v>3</v>
      </c>
      <c r="DX195" s="701">
        <v>4</v>
      </c>
      <c r="DY195" s="701">
        <v>5</v>
      </c>
      <c r="DZ195" s="701">
        <v>6</v>
      </c>
      <c r="EA195" s="701">
        <v>7</v>
      </c>
      <c r="EB195" s="701">
        <v>8</v>
      </c>
      <c r="EC195" s="701">
        <v>9</v>
      </c>
      <c r="ED195" s="701">
        <v>10</v>
      </c>
      <c r="EE195" s="701">
        <v>11</v>
      </c>
      <c r="EF195" s="701">
        <v>12</v>
      </c>
      <c r="EG195" s="701">
        <v>13</v>
      </c>
      <c r="EH195" s="701">
        <v>14</v>
      </c>
      <c r="EI195" s="701">
        <v>15</v>
      </c>
      <c r="EJ195" s="701">
        <v>16</v>
      </c>
      <c r="EK195" s="701">
        <v>17</v>
      </c>
      <c r="EL195" s="701">
        <v>18</v>
      </c>
      <c r="EM195" s="701">
        <v>19</v>
      </c>
      <c r="EN195" s="701">
        <v>20</v>
      </c>
      <c r="EO195" s="701">
        <v>21</v>
      </c>
      <c r="EP195" s="701">
        <v>22</v>
      </c>
      <c r="EQ195" s="701">
        <v>23</v>
      </c>
      <c r="ER195" s="701">
        <v>24</v>
      </c>
      <c r="ES195" s="701">
        <v>25</v>
      </c>
      <c r="ET195" s="701">
        <v>26</v>
      </c>
      <c r="EU195" s="701">
        <v>27</v>
      </c>
      <c r="EV195" s="701">
        <v>28</v>
      </c>
      <c r="EW195" s="701">
        <v>29</v>
      </c>
      <c r="EX195" s="701">
        <v>30</v>
      </c>
      <c r="EY195" s="701">
        <v>31</v>
      </c>
      <c r="EZ195" s="724"/>
      <c r="FB195" s="698"/>
      <c r="FC195" s="700" t="s">
        <v>57</v>
      </c>
      <c r="FD195" s="701">
        <v>1</v>
      </c>
      <c r="FE195" s="701">
        <v>2</v>
      </c>
      <c r="FF195" s="701">
        <v>3</v>
      </c>
      <c r="FG195" s="701">
        <v>4</v>
      </c>
      <c r="FH195" s="701">
        <v>5</v>
      </c>
      <c r="FI195" s="701">
        <v>6</v>
      </c>
      <c r="FJ195" s="701">
        <v>7</v>
      </c>
      <c r="FK195" s="701">
        <v>8</v>
      </c>
      <c r="FL195" s="701">
        <v>9</v>
      </c>
      <c r="FM195" s="701">
        <v>10</v>
      </c>
      <c r="FN195" s="701">
        <v>11</v>
      </c>
      <c r="FO195" s="701">
        <v>12</v>
      </c>
      <c r="FP195" s="701">
        <v>13</v>
      </c>
      <c r="FQ195" s="701">
        <v>14</v>
      </c>
      <c r="FR195" s="701">
        <v>15</v>
      </c>
      <c r="FS195" s="701">
        <v>16</v>
      </c>
      <c r="FT195" s="701">
        <v>17</v>
      </c>
      <c r="FU195" s="701">
        <v>18</v>
      </c>
      <c r="FV195" s="701">
        <v>19</v>
      </c>
      <c r="FW195" s="701">
        <v>20</v>
      </c>
      <c r="FX195" s="701">
        <v>21</v>
      </c>
      <c r="FY195" s="701">
        <v>22</v>
      </c>
      <c r="FZ195" s="701">
        <v>23</v>
      </c>
      <c r="GA195" s="701">
        <v>24</v>
      </c>
      <c r="GB195" s="701">
        <v>25</v>
      </c>
      <c r="GC195" s="701">
        <v>26</v>
      </c>
      <c r="GD195" s="701">
        <v>27</v>
      </c>
      <c r="GE195" s="701">
        <v>28</v>
      </c>
      <c r="GF195" s="701">
        <v>29</v>
      </c>
      <c r="GG195" s="701">
        <v>30</v>
      </c>
      <c r="GH195" s="701">
        <v>31</v>
      </c>
      <c r="GI195" s="724"/>
    </row>
    <row r="196" spans="2:191" ht="15" customHeight="1" x14ac:dyDescent="0.25">
      <c r="B196" s="398"/>
      <c r="C196" s="531" t="s">
        <v>265</v>
      </c>
      <c r="D196" s="486"/>
      <c r="E196" s="486"/>
      <c r="F196" s="486"/>
      <c r="G196" s="486"/>
      <c r="H196" s="486"/>
      <c r="I196" s="486"/>
      <c r="J196" s="486"/>
      <c r="K196" s="486"/>
      <c r="L196" s="486"/>
      <c r="M196" s="486"/>
      <c r="N196" s="486"/>
      <c r="O196" s="486"/>
      <c r="P196" s="486"/>
      <c r="Q196" s="395"/>
      <c r="W196" s="398"/>
      <c r="X196" s="399"/>
      <c r="Y196" s="400" t="str">
        <f t="shared" ref="Y196:AE196" si="997">VLOOKUP(WEEKDAY(CONCATENATE("7","/",Y195,"/",$AE$6)),$DN$11:$DO$17,2,FALSE)</f>
        <v>Sat</v>
      </c>
      <c r="Z196" s="400" t="str">
        <f t="shared" si="997"/>
        <v>Sun</v>
      </c>
      <c r="AA196" s="400" t="str">
        <f t="shared" si="997"/>
        <v>Mon</v>
      </c>
      <c r="AB196" s="400" t="str">
        <f t="shared" si="997"/>
        <v>Tues</v>
      </c>
      <c r="AC196" s="400" t="str">
        <f t="shared" si="997"/>
        <v>Wed</v>
      </c>
      <c r="AD196" s="400" t="str">
        <f t="shared" si="997"/>
        <v>Thur</v>
      </c>
      <c r="AE196" s="400" t="str">
        <f t="shared" si="997"/>
        <v>Fri</v>
      </c>
      <c r="AF196" s="400" t="str">
        <f>Y196</f>
        <v>Sat</v>
      </c>
      <c r="AG196" s="400" t="str">
        <f t="shared" ref="AG196:BC196" si="998">Z196</f>
        <v>Sun</v>
      </c>
      <c r="AH196" s="400" t="str">
        <f t="shared" si="998"/>
        <v>Mon</v>
      </c>
      <c r="AI196" s="400" t="str">
        <f t="shared" si="998"/>
        <v>Tues</v>
      </c>
      <c r="AJ196" s="400" t="str">
        <f t="shared" si="998"/>
        <v>Wed</v>
      </c>
      <c r="AK196" s="400" t="str">
        <f t="shared" si="998"/>
        <v>Thur</v>
      </c>
      <c r="AL196" s="400" t="str">
        <f t="shared" si="998"/>
        <v>Fri</v>
      </c>
      <c r="AM196" s="400" t="str">
        <f t="shared" si="998"/>
        <v>Sat</v>
      </c>
      <c r="AN196" s="400" t="str">
        <f t="shared" si="998"/>
        <v>Sun</v>
      </c>
      <c r="AO196" s="400" t="str">
        <f t="shared" si="998"/>
        <v>Mon</v>
      </c>
      <c r="AP196" s="400" t="str">
        <f t="shared" si="998"/>
        <v>Tues</v>
      </c>
      <c r="AQ196" s="400" t="str">
        <f t="shared" si="998"/>
        <v>Wed</v>
      </c>
      <c r="AR196" s="400" t="str">
        <f t="shared" si="998"/>
        <v>Thur</v>
      </c>
      <c r="AS196" s="400" t="str">
        <f t="shared" si="998"/>
        <v>Fri</v>
      </c>
      <c r="AT196" s="400" t="str">
        <f t="shared" si="998"/>
        <v>Sat</v>
      </c>
      <c r="AU196" s="400" t="str">
        <f t="shared" si="998"/>
        <v>Sun</v>
      </c>
      <c r="AV196" s="400" t="str">
        <f t="shared" si="998"/>
        <v>Mon</v>
      </c>
      <c r="AW196" s="400" t="str">
        <f t="shared" si="998"/>
        <v>Tues</v>
      </c>
      <c r="AX196" s="400" t="str">
        <f t="shared" si="998"/>
        <v>Wed</v>
      </c>
      <c r="AY196" s="400" t="str">
        <f t="shared" si="998"/>
        <v>Thur</v>
      </c>
      <c r="AZ196" s="400" t="str">
        <f t="shared" si="998"/>
        <v>Fri</v>
      </c>
      <c r="BA196" s="400" t="str">
        <f t="shared" si="998"/>
        <v>Sat</v>
      </c>
      <c r="BB196" s="400" t="str">
        <f t="shared" si="998"/>
        <v>Sun</v>
      </c>
      <c r="BC196" s="400" t="str">
        <f t="shared" si="998"/>
        <v>Mon</v>
      </c>
      <c r="BD196" s="863" t="s">
        <v>221</v>
      </c>
      <c r="BE196" s="864"/>
      <c r="BF196" s="434" t="s">
        <v>244</v>
      </c>
      <c r="BG196" s="434" t="s">
        <v>244</v>
      </c>
      <c r="BH196" s="434" t="s">
        <v>221</v>
      </c>
      <c r="BI196" s="447" t="s">
        <v>221</v>
      </c>
      <c r="BJ196" s="465"/>
      <c r="BK196" s="465"/>
      <c r="BL196" s="465"/>
      <c r="BM196" s="398"/>
      <c r="BN196" s="399"/>
      <c r="BO196" s="400" t="str">
        <f t="shared" ref="BO196:BU196" si="999">Y196</f>
        <v>Sat</v>
      </c>
      <c r="BP196" s="400" t="str">
        <f t="shared" si="999"/>
        <v>Sun</v>
      </c>
      <c r="BQ196" s="400" t="str">
        <f t="shared" si="999"/>
        <v>Mon</v>
      </c>
      <c r="BR196" s="400" t="str">
        <f t="shared" si="999"/>
        <v>Tues</v>
      </c>
      <c r="BS196" s="400" t="str">
        <f t="shared" si="999"/>
        <v>Wed</v>
      </c>
      <c r="BT196" s="400" t="str">
        <f t="shared" si="999"/>
        <v>Thur</v>
      </c>
      <c r="BU196" s="400" t="str">
        <f t="shared" si="999"/>
        <v>Fri</v>
      </c>
      <c r="BV196" s="400" t="str">
        <f>BO196</f>
        <v>Sat</v>
      </c>
      <c r="BW196" s="400" t="str">
        <f t="shared" ref="BW196" si="1000">BP196</f>
        <v>Sun</v>
      </c>
      <c r="BX196" s="400" t="str">
        <f t="shared" ref="BX196" si="1001">BQ196</f>
        <v>Mon</v>
      </c>
      <c r="BY196" s="400" t="str">
        <f t="shared" ref="BY196" si="1002">BR196</f>
        <v>Tues</v>
      </c>
      <c r="BZ196" s="400" t="str">
        <f t="shared" ref="BZ196" si="1003">BS196</f>
        <v>Wed</v>
      </c>
      <c r="CA196" s="400" t="str">
        <f t="shared" ref="CA196" si="1004">BT196</f>
        <v>Thur</v>
      </c>
      <c r="CB196" s="400" t="str">
        <f t="shared" ref="CB196" si="1005">BU196</f>
        <v>Fri</v>
      </c>
      <c r="CC196" s="400" t="str">
        <f t="shared" ref="CC196" si="1006">BV196</f>
        <v>Sat</v>
      </c>
      <c r="CD196" s="400" t="str">
        <f t="shared" ref="CD196" si="1007">BW196</f>
        <v>Sun</v>
      </c>
      <c r="CE196" s="400" t="str">
        <f t="shared" ref="CE196" si="1008">BX196</f>
        <v>Mon</v>
      </c>
      <c r="CF196" s="400" t="str">
        <f t="shared" ref="CF196" si="1009">BY196</f>
        <v>Tues</v>
      </c>
      <c r="CG196" s="400" t="str">
        <f t="shared" ref="CG196" si="1010">BZ196</f>
        <v>Wed</v>
      </c>
      <c r="CH196" s="400" t="str">
        <f t="shared" ref="CH196" si="1011">CA196</f>
        <v>Thur</v>
      </c>
      <c r="CI196" s="400" t="str">
        <f t="shared" ref="CI196" si="1012">CB196</f>
        <v>Fri</v>
      </c>
      <c r="CJ196" s="400" t="str">
        <f t="shared" ref="CJ196" si="1013">CC196</f>
        <v>Sat</v>
      </c>
      <c r="CK196" s="400" t="str">
        <f t="shared" ref="CK196" si="1014">CD196</f>
        <v>Sun</v>
      </c>
      <c r="CL196" s="400" t="str">
        <f t="shared" ref="CL196" si="1015">CE196</f>
        <v>Mon</v>
      </c>
      <c r="CM196" s="400" t="str">
        <f t="shared" ref="CM196" si="1016">CF196</f>
        <v>Tues</v>
      </c>
      <c r="CN196" s="400" t="str">
        <f t="shared" ref="CN196" si="1017">CG196</f>
        <v>Wed</v>
      </c>
      <c r="CO196" s="400" t="str">
        <f t="shared" ref="CO196" si="1018">CH196</f>
        <v>Thur</v>
      </c>
      <c r="CP196" s="400" t="str">
        <f t="shared" ref="CP196" si="1019">CI196</f>
        <v>Fri</v>
      </c>
      <c r="CQ196" s="400" t="str">
        <f t="shared" ref="CQ196" si="1020">CJ196</f>
        <v>Sat</v>
      </c>
      <c r="CR196" s="400" t="str">
        <f t="shared" ref="CR196" si="1021">CK196</f>
        <v>Sun</v>
      </c>
      <c r="CS196" s="400" t="str">
        <f t="shared" ref="CS196" si="1022">CL196</f>
        <v>Mon</v>
      </c>
      <c r="CT196" s="863" t="s">
        <v>221</v>
      </c>
      <c r="CU196" s="864"/>
      <c r="CV196" s="434" t="s">
        <v>244</v>
      </c>
      <c r="CW196" s="434" t="s">
        <v>244</v>
      </c>
      <c r="CX196" s="434" t="s">
        <v>221</v>
      </c>
      <c r="CY196" s="447" t="s">
        <v>221</v>
      </c>
      <c r="CZ196" s="465"/>
      <c r="DA196" s="465"/>
      <c r="DB196" s="465"/>
      <c r="DC196" s="465"/>
      <c r="DD196" s="465"/>
      <c r="DE196" s="465"/>
      <c r="DF196" s="465"/>
      <c r="DS196" s="698"/>
      <c r="DT196" s="700"/>
      <c r="DU196" s="701" t="str">
        <f t="shared" ref="DU196:EA196" si="1023">Y196</f>
        <v>Sat</v>
      </c>
      <c r="DV196" s="701" t="str">
        <f t="shared" si="1023"/>
        <v>Sun</v>
      </c>
      <c r="DW196" s="701" t="str">
        <f t="shared" si="1023"/>
        <v>Mon</v>
      </c>
      <c r="DX196" s="701" t="str">
        <f t="shared" si="1023"/>
        <v>Tues</v>
      </c>
      <c r="DY196" s="701" t="str">
        <f t="shared" si="1023"/>
        <v>Wed</v>
      </c>
      <c r="DZ196" s="701" t="str">
        <f t="shared" si="1023"/>
        <v>Thur</v>
      </c>
      <c r="EA196" s="701" t="str">
        <f t="shared" si="1023"/>
        <v>Fri</v>
      </c>
      <c r="EB196" s="701" t="str">
        <f>DU196</f>
        <v>Sat</v>
      </c>
      <c r="EC196" s="701" t="str">
        <f t="shared" ref="EC196" si="1024">DV196</f>
        <v>Sun</v>
      </c>
      <c r="ED196" s="701" t="str">
        <f t="shared" ref="ED196" si="1025">DW196</f>
        <v>Mon</v>
      </c>
      <c r="EE196" s="701" t="str">
        <f t="shared" ref="EE196" si="1026">DX196</f>
        <v>Tues</v>
      </c>
      <c r="EF196" s="701" t="str">
        <f t="shared" ref="EF196" si="1027">DY196</f>
        <v>Wed</v>
      </c>
      <c r="EG196" s="701" t="str">
        <f t="shared" ref="EG196" si="1028">DZ196</f>
        <v>Thur</v>
      </c>
      <c r="EH196" s="701" t="str">
        <f t="shared" ref="EH196" si="1029">EA196</f>
        <v>Fri</v>
      </c>
      <c r="EI196" s="701" t="str">
        <f t="shared" ref="EI196" si="1030">EB196</f>
        <v>Sat</v>
      </c>
      <c r="EJ196" s="701" t="str">
        <f t="shared" ref="EJ196" si="1031">EC196</f>
        <v>Sun</v>
      </c>
      <c r="EK196" s="701" t="str">
        <f t="shared" ref="EK196" si="1032">ED196</f>
        <v>Mon</v>
      </c>
      <c r="EL196" s="701" t="str">
        <f t="shared" ref="EL196" si="1033">EE196</f>
        <v>Tues</v>
      </c>
      <c r="EM196" s="701" t="str">
        <f t="shared" ref="EM196" si="1034">EF196</f>
        <v>Wed</v>
      </c>
      <c r="EN196" s="701" t="str">
        <f t="shared" ref="EN196" si="1035">EG196</f>
        <v>Thur</v>
      </c>
      <c r="EO196" s="701" t="str">
        <f t="shared" ref="EO196" si="1036">EH196</f>
        <v>Fri</v>
      </c>
      <c r="EP196" s="701" t="str">
        <f t="shared" ref="EP196" si="1037">EI196</f>
        <v>Sat</v>
      </c>
      <c r="EQ196" s="701" t="str">
        <f t="shared" ref="EQ196" si="1038">EJ196</f>
        <v>Sun</v>
      </c>
      <c r="ER196" s="701" t="str">
        <f t="shared" ref="ER196" si="1039">EK196</f>
        <v>Mon</v>
      </c>
      <c r="ES196" s="701" t="str">
        <f t="shared" ref="ES196" si="1040">EL196</f>
        <v>Tues</v>
      </c>
      <c r="ET196" s="701" t="str">
        <f t="shared" ref="ET196" si="1041">EM196</f>
        <v>Wed</v>
      </c>
      <c r="EU196" s="701" t="str">
        <f t="shared" ref="EU196" si="1042">EN196</f>
        <v>Thur</v>
      </c>
      <c r="EV196" s="701" t="str">
        <f t="shared" ref="EV196" si="1043">EO196</f>
        <v>Fri</v>
      </c>
      <c r="EW196" s="701" t="str">
        <f t="shared" ref="EW196" si="1044">EP196</f>
        <v>Sat</v>
      </c>
      <c r="EX196" s="701" t="str">
        <f t="shared" ref="EX196" si="1045">EQ196</f>
        <v>Sun</v>
      </c>
      <c r="EY196" s="701" t="str">
        <f t="shared" ref="EY196" si="1046">ER196</f>
        <v>Mon</v>
      </c>
      <c r="EZ196" s="724"/>
      <c r="FB196" s="698"/>
      <c r="FC196" s="700"/>
      <c r="FD196" s="701" t="str">
        <f t="shared" ref="FD196:FJ196" si="1047">BO196</f>
        <v>Sat</v>
      </c>
      <c r="FE196" s="701" t="str">
        <f t="shared" si="1047"/>
        <v>Sun</v>
      </c>
      <c r="FF196" s="701" t="str">
        <f t="shared" si="1047"/>
        <v>Mon</v>
      </c>
      <c r="FG196" s="701" t="str">
        <f t="shared" si="1047"/>
        <v>Tues</v>
      </c>
      <c r="FH196" s="701" t="str">
        <f t="shared" si="1047"/>
        <v>Wed</v>
      </c>
      <c r="FI196" s="701" t="str">
        <f t="shared" si="1047"/>
        <v>Thur</v>
      </c>
      <c r="FJ196" s="701" t="str">
        <f t="shared" si="1047"/>
        <v>Fri</v>
      </c>
      <c r="FK196" s="701" t="str">
        <f>FD196</f>
        <v>Sat</v>
      </c>
      <c r="FL196" s="701" t="str">
        <f t="shared" ref="FL196" si="1048">FE196</f>
        <v>Sun</v>
      </c>
      <c r="FM196" s="701" t="str">
        <f t="shared" ref="FM196" si="1049">FF196</f>
        <v>Mon</v>
      </c>
      <c r="FN196" s="701" t="str">
        <f t="shared" ref="FN196" si="1050">FG196</f>
        <v>Tues</v>
      </c>
      <c r="FO196" s="701" t="str">
        <f t="shared" ref="FO196" si="1051">FH196</f>
        <v>Wed</v>
      </c>
      <c r="FP196" s="701" t="str">
        <f t="shared" ref="FP196" si="1052">FI196</f>
        <v>Thur</v>
      </c>
      <c r="FQ196" s="701" t="str">
        <f t="shared" ref="FQ196" si="1053">FJ196</f>
        <v>Fri</v>
      </c>
      <c r="FR196" s="701" t="str">
        <f t="shared" ref="FR196" si="1054">FK196</f>
        <v>Sat</v>
      </c>
      <c r="FS196" s="701" t="str">
        <f t="shared" ref="FS196" si="1055">FL196</f>
        <v>Sun</v>
      </c>
      <c r="FT196" s="701" t="str">
        <f t="shared" ref="FT196" si="1056">FM196</f>
        <v>Mon</v>
      </c>
      <c r="FU196" s="701" t="str">
        <f t="shared" ref="FU196" si="1057">FN196</f>
        <v>Tues</v>
      </c>
      <c r="FV196" s="701" t="str">
        <f t="shared" ref="FV196" si="1058">FO196</f>
        <v>Wed</v>
      </c>
      <c r="FW196" s="701" t="str">
        <f t="shared" ref="FW196" si="1059">FP196</f>
        <v>Thur</v>
      </c>
      <c r="FX196" s="701" t="str">
        <f t="shared" ref="FX196" si="1060">FQ196</f>
        <v>Fri</v>
      </c>
      <c r="FY196" s="701" t="str">
        <f t="shared" ref="FY196" si="1061">FR196</f>
        <v>Sat</v>
      </c>
      <c r="FZ196" s="701" t="str">
        <f t="shared" ref="FZ196" si="1062">FS196</f>
        <v>Sun</v>
      </c>
      <c r="GA196" s="701" t="str">
        <f t="shared" ref="GA196" si="1063">FT196</f>
        <v>Mon</v>
      </c>
      <c r="GB196" s="701" t="str">
        <f t="shared" ref="GB196" si="1064">FU196</f>
        <v>Tues</v>
      </c>
      <c r="GC196" s="701" t="str">
        <f t="shared" ref="GC196" si="1065">FV196</f>
        <v>Wed</v>
      </c>
      <c r="GD196" s="701" t="str">
        <f t="shared" ref="GD196" si="1066">FW196</f>
        <v>Thur</v>
      </c>
      <c r="GE196" s="701" t="str">
        <f t="shared" ref="GE196" si="1067">FX196</f>
        <v>Fri</v>
      </c>
      <c r="GF196" s="701" t="str">
        <f t="shared" ref="GF196" si="1068">FY196</f>
        <v>Sat</v>
      </c>
      <c r="GG196" s="701" t="str">
        <f t="shared" ref="GG196" si="1069">FZ196</f>
        <v>Sun</v>
      </c>
      <c r="GH196" s="701" t="str">
        <f t="shared" ref="GH196" si="1070">GA196</f>
        <v>Mon</v>
      </c>
      <c r="GI196" s="724"/>
    </row>
    <row r="197" spans="2:191" ht="15" customHeight="1" x14ac:dyDescent="0.25">
      <c r="B197" s="398"/>
      <c r="C197" s="529" t="s">
        <v>83</v>
      </c>
      <c r="D197" s="530">
        <f t="shared" ref="D197:O197" si="1071">SUM(D18:D33)</f>
        <v>0</v>
      </c>
      <c r="E197" s="530">
        <f t="shared" si="1071"/>
        <v>0</v>
      </c>
      <c r="F197" s="530">
        <f t="shared" si="1071"/>
        <v>0</v>
      </c>
      <c r="G197" s="530">
        <f t="shared" si="1071"/>
        <v>0</v>
      </c>
      <c r="H197" s="530">
        <f t="shared" si="1071"/>
        <v>0</v>
      </c>
      <c r="I197" s="530">
        <f t="shared" si="1071"/>
        <v>0</v>
      </c>
      <c r="J197" s="530">
        <f t="shared" si="1071"/>
        <v>0</v>
      </c>
      <c r="K197" s="530">
        <f t="shared" si="1071"/>
        <v>0</v>
      </c>
      <c r="L197" s="530">
        <f t="shared" si="1071"/>
        <v>0</v>
      </c>
      <c r="M197" s="530">
        <f t="shared" si="1071"/>
        <v>0</v>
      </c>
      <c r="N197" s="530">
        <f t="shared" si="1071"/>
        <v>0</v>
      </c>
      <c r="O197" s="530">
        <f t="shared" si="1071"/>
        <v>0</v>
      </c>
      <c r="P197" s="486"/>
      <c r="Q197" s="395"/>
      <c r="W197" s="398"/>
      <c r="X197" s="401">
        <v>1</v>
      </c>
      <c r="Y197" s="475"/>
      <c r="Z197" s="475"/>
      <c r="AA197" s="475"/>
      <c r="AB197" s="475"/>
      <c r="AC197" s="475"/>
      <c r="AD197" s="475"/>
      <c r="AE197" s="475"/>
      <c r="AF197" s="475"/>
      <c r="AG197" s="475"/>
      <c r="AH197" s="475"/>
      <c r="AI197" s="475"/>
      <c r="AJ197" s="475"/>
      <c r="AK197" s="475"/>
      <c r="AL197" s="475"/>
      <c r="AM197" s="475"/>
      <c r="AN197" s="475"/>
      <c r="AO197" s="475"/>
      <c r="AP197" s="475"/>
      <c r="AQ197" s="475"/>
      <c r="AR197" s="475"/>
      <c r="AS197" s="475"/>
      <c r="AT197" s="475"/>
      <c r="AU197" s="475"/>
      <c r="AV197" s="475"/>
      <c r="AW197" s="475"/>
      <c r="AX197" s="475"/>
      <c r="AY197" s="475"/>
      <c r="AZ197" s="475"/>
      <c r="BA197" s="475"/>
      <c r="BB197" s="475"/>
      <c r="BC197" s="475"/>
      <c r="BD197" s="857">
        <f>SUM(Y197:BC197)/COUNT(Y$195:BC$195)</f>
        <v>0</v>
      </c>
      <c r="BE197" s="858">
        <f t="shared" ref="BE197:BE220" si="1072">SUM(Z197:BB197)/COUNT(Z$40:BB$40)</f>
        <v>0</v>
      </c>
      <c r="BF197" s="435">
        <f t="shared" ref="BF197:BF203" si="1073">SUM($Y197:$BC197)</f>
        <v>0</v>
      </c>
      <c r="BG197" s="435">
        <v>0</v>
      </c>
      <c r="BH197" s="438">
        <f>IFERROR(SUM(Y197:BC197)/COUNT(Y197:BC197),0)</f>
        <v>0</v>
      </c>
      <c r="BI197" s="448">
        <v>0</v>
      </c>
      <c r="BJ197" s="465"/>
      <c r="BK197" s="465"/>
      <c r="BL197" s="465"/>
      <c r="BM197" s="398"/>
      <c r="BN197" s="401">
        <v>1</v>
      </c>
      <c r="BO197" s="475"/>
      <c r="BP197" s="475"/>
      <c r="BQ197" s="475"/>
      <c r="BR197" s="475"/>
      <c r="BS197" s="475"/>
      <c r="BT197" s="475"/>
      <c r="BU197" s="475"/>
      <c r="BV197" s="475"/>
      <c r="BW197" s="475"/>
      <c r="BX197" s="475"/>
      <c r="BY197" s="475"/>
      <c r="BZ197" s="475"/>
      <c r="CA197" s="475"/>
      <c r="CB197" s="475"/>
      <c r="CC197" s="475"/>
      <c r="CD197" s="475"/>
      <c r="CE197" s="475"/>
      <c r="CF197" s="475"/>
      <c r="CG197" s="475"/>
      <c r="CH197" s="475"/>
      <c r="CI197" s="475"/>
      <c r="CJ197" s="475"/>
      <c r="CK197" s="475"/>
      <c r="CL197" s="475"/>
      <c r="CM197" s="475"/>
      <c r="CN197" s="475"/>
      <c r="CO197" s="475"/>
      <c r="CP197" s="475"/>
      <c r="CQ197" s="475"/>
      <c r="CR197" s="475"/>
      <c r="CS197" s="475"/>
      <c r="CT197" s="857">
        <f>SUM(BO197:CS197)/COUNT(BO$195:CS$195)</f>
        <v>0</v>
      </c>
      <c r="CU197" s="858">
        <f t="shared" ref="CU197" si="1074">SUM(BP197:CR197)/COUNT(BP$40:CR$40)</f>
        <v>0</v>
      </c>
      <c r="CV197" s="435">
        <f t="shared" ref="CV197:CV203" si="1075">SUM($Y197:$BC197)</f>
        <v>0</v>
      </c>
      <c r="CW197" s="435">
        <v>0</v>
      </c>
      <c r="CX197" s="438">
        <f>SUMIF(BO197:CS197,"&lt;0",BO197:CS197)</f>
        <v>0</v>
      </c>
      <c r="CY197" s="448">
        <f>SUMIF(BO197:CS197,"&gt;0",BO197:CS197)</f>
        <v>0</v>
      </c>
      <c r="CZ197" s="465"/>
      <c r="DA197" s="465"/>
      <c r="DB197" s="465"/>
      <c r="DC197" s="465"/>
      <c r="DD197" s="465"/>
      <c r="DE197" s="465"/>
      <c r="DF197" s="465"/>
      <c r="DS197" s="698"/>
      <c r="DT197" s="702">
        <v>1</v>
      </c>
      <c r="DU197" s="703">
        <f>Y197+BO197</f>
        <v>0</v>
      </c>
      <c r="DV197" s="703">
        <f t="shared" ref="DV197:DV220" si="1076">Z197+BP197</f>
        <v>0</v>
      </c>
      <c r="DW197" s="703">
        <f t="shared" ref="DW197:DW220" si="1077">AA197+BQ197</f>
        <v>0</v>
      </c>
      <c r="DX197" s="703">
        <f t="shared" ref="DX197:DX220" si="1078">AB197+BR197</f>
        <v>0</v>
      </c>
      <c r="DY197" s="703">
        <f t="shared" ref="DY197:DY220" si="1079">AC197+BS197</f>
        <v>0</v>
      </c>
      <c r="DZ197" s="703">
        <f t="shared" ref="DZ197:DZ220" si="1080">AD197+BT197</f>
        <v>0</v>
      </c>
      <c r="EA197" s="703">
        <f t="shared" ref="EA197:EA220" si="1081">AE197+BU197</f>
        <v>0</v>
      </c>
      <c r="EB197" s="703">
        <f t="shared" ref="EB197:EB220" si="1082">AF197+BV197</f>
        <v>0</v>
      </c>
      <c r="EC197" s="703">
        <f t="shared" ref="EC197:EC220" si="1083">AG197+BW197</f>
        <v>0</v>
      </c>
      <c r="ED197" s="703">
        <f t="shared" ref="ED197:ED220" si="1084">AH197+BX197</f>
        <v>0</v>
      </c>
      <c r="EE197" s="703">
        <f t="shared" ref="EE197:EE220" si="1085">AI197+BY197</f>
        <v>0</v>
      </c>
      <c r="EF197" s="703">
        <f t="shared" ref="EF197:EF220" si="1086">AJ197+BZ197</f>
        <v>0</v>
      </c>
      <c r="EG197" s="703">
        <f t="shared" ref="EG197:EG220" si="1087">AK197+CA197</f>
        <v>0</v>
      </c>
      <c r="EH197" s="703">
        <f t="shared" ref="EH197:EH220" si="1088">AL197+CB197</f>
        <v>0</v>
      </c>
      <c r="EI197" s="703">
        <f t="shared" ref="EI197:EI220" si="1089">AM197+CC197</f>
        <v>0</v>
      </c>
      <c r="EJ197" s="703">
        <f t="shared" ref="EJ197:EJ220" si="1090">AN197+CD197</f>
        <v>0</v>
      </c>
      <c r="EK197" s="703">
        <f t="shared" ref="EK197:EK220" si="1091">AO197+CE197</f>
        <v>0</v>
      </c>
      <c r="EL197" s="703">
        <f t="shared" ref="EL197:EL220" si="1092">AP197+CF197</f>
        <v>0</v>
      </c>
      <c r="EM197" s="703">
        <f t="shared" ref="EM197:EM220" si="1093">AQ197+CG197</f>
        <v>0</v>
      </c>
      <c r="EN197" s="703">
        <f t="shared" ref="EN197:EN220" si="1094">AR197+CH197</f>
        <v>0</v>
      </c>
      <c r="EO197" s="703">
        <f t="shared" ref="EO197:EO220" si="1095">AS197+CI197</f>
        <v>0</v>
      </c>
      <c r="EP197" s="703">
        <f t="shared" ref="EP197:EP220" si="1096">AT197+CJ197</f>
        <v>0</v>
      </c>
      <c r="EQ197" s="703">
        <f t="shared" ref="EQ197:EQ220" si="1097">AU197+CK197</f>
        <v>0</v>
      </c>
      <c r="ER197" s="703">
        <f t="shared" ref="ER197:ER220" si="1098">AV197+CL197</f>
        <v>0</v>
      </c>
      <c r="ES197" s="703">
        <f t="shared" ref="ES197:ES220" si="1099">AW197+CM197</f>
        <v>0</v>
      </c>
      <c r="ET197" s="703">
        <f t="shared" ref="ET197:ET220" si="1100">AX197+CN197</f>
        <v>0</v>
      </c>
      <c r="EU197" s="703">
        <f t="shared" ref="EU197:EU220" si="1101">AY197+CO197</f>
        <v>0</v>
      </c>
      <c r="EV197" s="703">
        <f t="shared" ref="EV197:EV220" si="1102">AZ197+CP197</f>
        <v>0</v>
      </c>
      <c r="EW197" s="703">
        <f t="shared" ref="EW197:EW220" si="1103">BA197+CQ197</f>
        <v>0</v>
      </c>
      <c r="EX197" s="703">
        <f t="shared" ref="EX197:EX220" si="1104">BB197+CR197</f>
        <v>0</v>
      </c>
      <c r="EY197" s="703">
        <f t="shared" ref="EY197:EY220" si="1105">BC197+CS197</f>
        <v>0</v>
      </c>
      <c r="EZ197" s="724"/>
      <c r="FB197" s="698"/>
      <c r="FC197" s="702">
        <v>1</v>
      </c>
      <c r="FD197" s="703" t="e">
        <f>GG189+IF(BO197&lt;0,BO197,BO197/(StorEff/100))</f>
        <v>#DIV/0!</v>
      </c>
      <c r="FE197" s="703" t="e">
        <f t="shared" ref="FE197:GH197" si="1106">FD220+IF(BP197&lt;0,BP197,BP197/(StorEff/100))</f>
        <v>#DIV/0!</v>
      </c>
      <c r="FF197" s="703" t="e">
        <f t="shared" si="1106"/>
        <v>#DIV/0!</v>
      </c>
      <c r="FG197" s="703" t="e">
        <f t="shared" si="1106"/>
        <v>#DIV/0!</v>
      </c>
      <c r="FH197" s="703" t="e">
        <f t="shared" si="1106"/>
        <v>#DIV/0!</v>
      </c>
      <c r="FI197" s="703" t="e">
        <f t="shared" si="1106"/>
        <v>#DIV/0!</v>
      </c>
      <c r="FJ197" s="703" t="e">
        <f t="shared" si="1106"/>
        <v>#DIV/0!</v>
      </c>
      <c r="FK197" s="703" t="e">
        <f t="shared" si="1106"/>
        <v>#DIV/0!</v>
      </c>
      <c r="FL197" s="703" t="e">
        <f t="shared" si="1106"/>
        <v>#DIV/0!</v>
      </c>
      <c r="FM197" s="703" t="e">
        <f t="shared" si="1106"/>
        <v>#DIV/0!</v>
      </c>
      <c r="FN197" s="703" t="e">
        <f t="shared" si="1106"/>
        <v>#DIV/0!</v>
      </c>
      <c r="FO197" s="703" t="e">
        <f t="shared" si="1106"/>
        <v>#DIV/0!</v>
      </c>
      <c r="FP197" s="703" t="e">
        <f t="shared" si="1106"/>
        <v>#DIV/0!</v>
      </c>
      <c r="FQ197" s="703" t="e">
        <f t="shared" si="1106"/>
        <v>#DIV/0!</v>
      </c>
      <c r="FR197" s="703" t="e">
        <f t="shared" si="1106"/>
        <v>#DIV/0!</v>
      </c>
      <c r="FS197" s="703" t="e">
        <f t="shared" si="1106"/>
        <v>#DIV/0!</v>
      </c>
      <c r="FT197" s="703" t="e">
        <f t="shared" si="1106"/>
        <v>#DIV/0!</v>
      </c>
      <c r="FU197" s="703" t="e">
        <f t="shared" si="1106"/>
        <v>#DIV/0!</v>
      </c>
      <c r="FV197" s="703" t="e">
        <f t="shared" si="1106"/>
        <v>#DIV/0!</v>
      </c>
      <c r="FW197" s="703" t="e">
        <f t="shared" si="1106"/>
        <v>#DIV/0!</v>
      </c>
      <c r="FX197" s="703" t="e">
        <f t="shared" si="1106"/>
        <v>#DIV/0!</v>
      </c>
      <c r="FY197" s="703" t="e">
        <f t="shared" si="1106"/>
        <v>#DIV/0!</v>
      </c>
      <c r="FZ197" s="703" t="e">
        <f t="shared" si="1106"/>
        <v>#DIV/0!</v>
      </c>
      <c r="GA197" s="703" t="e">
        <f t="shared" si="1106"/>
        <v>#DIV/0!</v>
      </c>
      <c r="GB197" s="703" t="e">
        <f t="shared" si="1106"/>
        <v>#DIV/0!</v>
      </c>
      <c r="GC197" s="703" t="e">
        <f t="shared" si="1106"/>
        <v>#DIV/0!</v>
      </c>
      <c r="GD197" s="703" t="e">
        <f t="shared" si="1106"/>
        <v>#DIV/0!</v>
      </c>
      <c r="GE197" s="703" t="e">
        <f t="shared" si="1106"/>
        <v>#DIV/0!</v>
      </c>
      <c r="GF197" s="703" t="e">
        <f t="shared" si="1106"/>
        <v>#DIV/0!</v>
      </c>
      <c r="GG197" s="703" t="e">
        <f t="shared" si="1106"/>
        <v>#DIV/0!</v>
      </c>
      <c r="GH197" s="703" t="e">
        <f t="shared" si="1106"/>
        <v>#DIV/0!</v>
      </c>
      <c r="GI197" s="724"/>
    </row>
    <row r="198" spans="2:191" s="465" customFormat="1" ht="15" customHeight="1" x14ac:dyDescent="0.25">
      <c r="B198" s="398"/>
      <c r="C198" s="529" t="s">
        <v>84</v>
      </c>
      <c r="D198" s="530">
        <f>SUM(D88:D103)</f>
        <v>0</v>
      </c>
      <c r="E198" s="530">
        <f t="shared" ref="E198:O198" si="1107">SUM(E88:E103)</f>
        <v>0</v>
      </c>
      <c r="F198" s="530">
        <f t="shared" si="1107"/>
        <v>0</v>
      </c>
      <c r="G198" s="530">
        <f t="shared" si="1107"/>
        <v>0</v>
      </c>
      <c r="H198" s="530">
        <f t="shared" si="1107"/>
        <v>0</v>
      </c>
      <c r="I198" s="530">
        <f t="shared" si="1107"/>
        <v>0</v>
      </c>
      <c r="J198" s="530">
        <f t="shared" si="1107"/>
        <v>0</v>
      </c>
      <c r="K198" s="530">
        <f t="shared" si="1107"/>
        <v>0</v>
      </c>
      <c r="L198" s="530">
        <f t="shared" si="1107"/>
        <v>0</v>
      </c>
      <c r="M198" s="530">
        <f t="shared" si="1107"/>
        <v>0</v>
      </c>
      <c r="N198" s="530">
        <f t="shared" si="1107"/>
        <v>0</v>
      </c>
      <c r="O198" s="530">
        <f t="shared" si="1107"/>
        <v>0</v>
      </c>
      <c r="P198" s="486"/>
      <c r="Q198" s="395"/>
      <c r="W198" s="398"/>
      <c r="X198" s="401">
        <v>2</v>
      </c>
      <c r="Y198" s="475"/>
      <c r="Z198" s="475"/>
      <c r="AA198" s="475"/>
      <c r="AB198" s="475"/>
      <c r="AC198" s="475"/>
      <c r="AD198" s="475"/>
      <c r="AE198" s="475"/>
      <c r="AF198" s="475"/>
      <c r="AG198" s="475"/>
      <c r="AH198" s="475"/>
      <c r="AI198" s="475"/>
      <c r="AJ198" s="475"/>
      <c r="AK198" s="475"/>
      <c r="AL198" s="475"/>
      <c r="AM198" s="475"/>
      <c r="AN198" s="475"/>
      <c r="AO198" s="475"/>
      <c r="AP198" s="475"/>
      <c r="AQ198" s="475"/>
      <c r="AR198" s="475"/>
      <c r="AS198" s="475"/>
      <c r="AT198" s="475"/>
      <c r="AU198" s="475"/>
      <c r="AV198" s="475"/>
      <c r="AW198" s="475"/>
      <c r="AX198" s="475"/>
      <c r="AY198" s="475"/>
      <c r="AZ198" s="475"/>
      <c r="BA198" s="475"/>
      <c r="BB198" s="475"/>
      <c r="BC198" s="475"/>
      <c r="BD198" s="857">
        <f t="shared" ref="BD198:BD220" si="1108">SUM(Y198:BC198)/COUNT(Y$195:BC$195)</f>
        <v>0</v>
      </c>
      <c r="BE198" s="858">
        <f t="shared" si="1072"/>
        <v>0</v>
      </c>
      <c r="BF198" s="436">
        <f t="shared" si="1073"/>
        <v>0</v>
      </c>
      <c r="BG198" s="436">
        <v>0</v>
      </c>
      <c r="BH198" s="439">
        <f t="shared" ref="BH198:BH203" si="1109">IFERROR(SUM(Y198:BC198)/COUNT(Y198:BC198),0)</f>
        <v>0</v>
      </c>
      <c r="BI198" s="449">
        <v>0</v>
      </c>
      <c r="BM198" s="398"/>
      <c r="BN198" s="401">
        <v>2</v>
      </c>
      <c r="BO198" s="475"/>
      <c r="BP198" s="475"/>
      <c r="BQ198" s="475"/>
      <c r="BR198" s="475"/>
      <c r="BS198" s="475"/>
      <c r="BT198" s="475"/>
      <c r="BU198" s="475"/>
      <c r="BV198" s="475"/>
      <c r="BW198" s="475"/>
      <c r="BX198" s="475"/>
      <c r="BY198" s="475"/>
      <c r="BZ198" s="475"/>
      <c r="CA198" s="475"/>
      <c r="CB198" s="475"/>
      <c r="CC198" s="475"/>
      <c r="CD198" s="475"/>
      <c r="CE198" s="475"/>
      <c r="CF198" s="475"/>
      <c r="CG198" s="475"/>
      <c r="CH198" s="475"/>
      <c r="CI198" s="475"/>
      <c r="CJ198" s="475"/>
      <c r="CK198" s="475"/>
      <c r="CL198" s="475"/>
      <c r="CM198" s="475"/>
      <c r="CN198" s="475"/>
      <c r="CO198" s="475"/>
      <c r="CP198" s="475"/>
      <c r="CQ198" s="475"/>
      <c r="CR198" s="475"/>
      <c r="CS198" s="475"/>
      <c r="CT198" s="857">
        <f t="shared" ref="CT198:CT220" si="1110">SUM(BO198:CS198)/COUNT(BO$195:CS$195)</f>
        <v>0</v>
      </c>
      <c r="CU198" s="858">
        <f t="shared" ref="CU198:CU220" si="1111">SUM(BP198:CR198)/COUNT(BP$40:CR$40)</f>
        <v>0</v>
      </c>
      <c r="CV198" s="436">
        <f t="shared" si="1075"/>
        <v>0</v>
      </c>
      <c r="CW198" s="436">
        <v>0</v>
      </c>
      <c r="CX198" s="439">
        <f t="shared" ref="CX198:CX220" si="1112">SUMIF(BO198:CS198,"&lt;0",BO198:CS198)</f>
        <v>0</v>
      </c>
      <c r="CY198" s="449">
        <f t="shared" ref="CY198:CY220" si="1113">SUMIF(BO198:CS198,"&gt;0",BO198:CS198)</f>
        <v>0</v>
      </c>
      <c r="DG198" s="370"/>
      <c r="DH198" s="370"/>
      <c r="DI198" s="370"/>
      <c r="DS198" s="698"/>
      <c r="DT198" s="702">
        <v>2</v>
      </c>
      <c r="DU198" s="703">
        <f t="shared" ref="DU198:DU220" si="1114">Y198+BO198</f>
        <v>0</v>
      </c>
      <c r="DV198" s="703">
        <f t="shared" si="1076"/>
        <v>0</v>
      </c>
      <c r="DW198" s="703">
        <f t="shared" si="1077"/>
        <v>0</v>
      </c>
      <c r="DX198" s="703">
        <f t="shared" si="1078"/>
        <v>0</v>
      </c>
      <c r="DY198" s="703">
        <f t="shared" si="1079"/>
        <v>0</v>
      </c>
      <c r="DZ198" s="703">
        <f t="shared" si="1080"/>
        <v>0</v>
      </c>
      <c r="EA198" s="703">
        <f t="shared" si="1081"/>
        <v>0</v>
      </c>
      <c r="EB198" s="703">
        <f t="shared" si="1082"/>
        <v>0</v>
      </c>
      <c r="EC198" s="703">
        <f t="shared" si="1083"/>
        <v>0</v>
      </c>
      <c r="ED198" s="703">
        <f t="shared" si="1084"/>
        <v>0</v>
      </c>
      <c r="EE198" s="703">
        <f t="shared" si="1085"/>
        <v>0</v>
      </c>
      <c r="EF198" s="703">
        <f t="shared" si="1086"/>
        <v>0</v>
      </c>
      <c r="EG198" s="703">
        <f t="shared" si="1087"/>
        <v>0</v>
      </c>
      <c r="EH198" s="703">
        <f t="shared" si="1088"/>
        <v>0</v>
      </c>
      <c r="EI198" s="703">
        <f t="shared" si="1089"/>
        <v>0</v>
      </c>
      <c r="EJ198" s="703">
        <f t="shared" si="1090"/>
        <v>0</v>
      </c>
      <c r="EK198" s="703">
        <f t="shared" si="1091"/>
        <v>0</v>
      </c>
      <c r="EL198" s="703">
        <f t="shared" si="1092"/>
        <v>0</v>
      </c>
      <c r="EM198" s="703">
        <f t="shared" si="1093"/>
        <v>0</v>
      </c>
      <c r="EN198" s="703">
        <f t="shared" si="1094"/>
        <v>0</v>
      </c>
      <c r="EO198" s="703">
        <f t="shared" si="1095"/>
        <v>0</v>
      </c>
      <c r="EP198" s="703">
        <f t="shared" si="1096"/>
        <v>0</v>
      </c>
      <c r="EQ198" s="703">
        <f t="shared" si="1097"/>
        <v>0</v>
      </c>
      <c r="ER198" s="703">
        <f t="shared" si="1098"/>
        <v>0</v>
      </c>
      <c r="ES198" s="703">
        <f t="shared" si="1099"/>
        <v>0</v>
      </c>
      <c r="ET198" s="703">
        <f t="shared" si="1100"/>
        <v>0</v>
      </c>
      <c r="EU198" s="703">
        <f t="shared" si="1101"/>
        <v>0</v>
      </c>
      <c r="EV198" s="703">
        <f t="shared" si="1102"/>
        <v>0</v>
      </c>
      <c r="EW198" s="703">
        <f t="shared" si="1103"/>
        <v>0</v>
      </c>
      <c r="EX198" s="703">
        <f t="shared" si="1104"/>
        <v>0</v>
      </c>
      <c r="EY198" s="703">
        <f t="shared" si="1105"/>
        <v>0</v>
      </c>
      <c r="EZ198" s="724"/>
      <c r="FB198" s="698"/>
      <c r="FC198" s="702">
        <v>2</v>
      </c>
      <c r="FD198" s="703" t="e">
        <f t="shared" ref="FD198:FD220" si="1115">FD197+IF(BO198&lt;0,BO198,BO198/(StorEff/100))</f>
        <v>#DIV/0!</v>
      </c>
      <c r="FE198" s="703" t="e">
        <f t="shared" ref="FE198:FE220" si="1116">FE197+IF(BP198&lt;0,BP198,BP198/(StorEff/100))</f>
        <v>#DIV/0!</v>
      </c>
      <c r="FF198" s="703" t="e">
        <f t="shared" ref="FF198:FF220" si="1117">FF197+IF(BQ198&lt;0,BQ198,BQ198/(StorEff/100))</f>
        <v>#DIV/0!</v>
      </c>
      <c r="FG198" s="703" t="e">
        <f t="shared" ref="FG198:FG220" si="1118">FG197+IF(BR198&lt;0,BR198,BR198/(StorEff/100))</f>
        <v>#DIV/0!</v>
      </c>
      <c r="FH198" s="703" t="e">
        <f t="shared" ref="FH198:FH220" si="1119">FH197+IF(BS198&lt;0,BS198,BS198/(StorEff/100))</f>
        <v>#DIV/0!</v>
      </c>
      <c r="FI198" s="703" t="e">
        <f t="shared" ref="FI198:FI220" si="1120">FI197+IF(BT198&lt;0,BT198,BT198/(StorEff/100))</f>
        <v>#DIV/0!</v>
      </c>
      <c r="FJ198" s="703" t="e">
        <f t="shared" ref="FJ198:FJ220" si="1121">FJ197+IF(BU198&lt;0,BU198,BU198/(StorEff/100))</f>
        <v>#DIV/0!</v>
      </c>
      <c r="FK198" s="703" t="e">
        <f t="shared" ref="FK198:FK220" si="1122">FK197+IF(BV198&lt;0,BV198,BV198/(StorEff/100))</f>
        <v>#DIV/0!</v>
      </c>
      <c r="FL198" s="703" t="e">
        <f t="shared" ref="FL198:FL220" si="1123">FL197+IF(BW198&lt;0,BW198,BW198/(StorEff/100))</f>
        <v>#DIV/0!</v>
      </c>
      <c r="FM198" s="703" t="e">
        <f t="shared" ref="FM198:FM220" si="1124">FM197+IF(BX198&lt;0,BX198,BX198/(StorEff/100))</f>
        <v>#DIV/0!</v>
      </c>
      <c r="FN198" s="703" t="e">
        <f t="shared" ref="FN198:FN220" si="1125">FN197+IF(BY198&lt;0,BY198,BY198/(StorEff/100))</f>
        <v>#DIV/0!</v>
      </c>
      <c r="FO198" s="703" t="e">
        <f t="shared" ref="FO198:FO220" si="1126">FO197+IF(BZ198&lt;0,BZ198,BZ198/(StorEff/100))</f>
        <v>#DIV/0!</v>
      </c>
      <c r="FP198" s="703" t="e">
        <f t="shared" ref="FP198:FP220" si="1127">FP197+IF(CA198&lt;0,CA198,CA198/(StorEff/100))</f>
        <v>#DIV/0!</v>
      </c>
      <c r="FQ198" s="703" t="e">
        <f t="shared" ref="FQ198:FQ220" si="1128">FQ197+IF(CB198&lt;0,CB198,CB198/(StorEff/100))</f>
        <v>#DIV/0!</v>
      </c>
      <c r="FR198" s="703" t="e">
        <f t="shared" ref="FR198:FR220" si="1129">FR197+IF(CC198&lt;0,CC198,CC198/(StorEff/100))</f>
        <v>#DIV/0!</v>
      </c>
      <c r="FS198" s="703" t="e">
        <f t="shared" ref="FS198:FS220" si="1130">FS197+IF(CD198&lt;0,CD198,CD198/(StorEff/100))</f>
        <v>#DIV/0!</v>
      </c>
      <c r="FT198" s="703" t="e">
        <f t="shared" ref="FT198:FT220" si="1131">FT197+IF(CE198&lt;0,CE198,CE198/(StorEff/100))</f>
        <v>#DIV/0!</v>
      </c>
      <c r="FU198" s="703" t="e">
        <f t="shared" ref="FU198:FU220" si="1132">FU197+IF(CF198&lt;0,CF198,CF198/(StorEff/100))</f>
        <v>#DIV/0!</v>
      </c>
      <c r="FV198" s="703" t="e">
        <f t="shared" ref="FV198:FV220" si="1133">FV197+IF(CG198&lt;0,CG198,CG198/(StorEff/100))</f>
        <v>#DIV/0!</v>
      </c>
      <c r="FW198" s="703" t="e">
        <f t="shared" ref="FW198:FW220" si="1134">FW197+IF(CH198&lt;0,CH198,CH198/(StorEff/100))</f>
        <v>#DIV/0!</v>
      </c>
      <c r="FX198" s="703" t="e">
        <f t="shared" ref="FX198:FX220" si="1135">FX197+IF(CI198&lt;0,CI198,CI198/(StorEff/100))</f>
        <v>#DIV/0!</v>
      </c>
      <c r="FY198" s="703" t="e">
        <f t="shared" ref="FY198:FY220" si="1136">FY197+IF(CJ198&lt;0,CJ198,CJ198/(StorEff/100))</f>
        <v>#DIV/0!</v>
      </c>
      <c r="FZ198" s="703" t="e">
        <f t="shared" ref="FZ198:FZ220" si="1137">FZ197+IF(CK198&lt;0,CK198,CK198/(StorEff/100))</f>
        <v>#DIV/0!</v>
      </c>
      <c r="GA198" s="703" t="e">
        <f t="shared" ref="GA198:GA220" si="1138">GA197+IF(CL198&lt;0,CL198,CL198/(StorEff/100))</f>
        <v>#DIV/0!</v>
      </c>
      <c r="GB198" s="703" t="e">
        <f t="shared" ref="GB198:GB220" si="1139">GB197+IF(CM198&lt;0,CM198,CM198/(StorEff/100))</f>
        <v>#DIV/0!</v>
      </c>
      <c r="GC198" s="703" t="e">
        <f t="shared" ref="GC198:GC220" si="1140">GC197+IF(CN198&lt;0,CN198,CN198/(StorEff/100))</f>
        <v>#DIV/0!</v>
      </c>
      <c r="GD198" s="703" t="e">
        <f t="shared" ref="GD198:GD220" si="1141">GD197+IF(CO198&lt;0,CO198,CO198/(StorEff/100))</f>
        <v>#DIV/0!</v>
      </c>
      <c r="GE198" s="703" t="e">
        <f t="shared" ref="GE198:GE220" si="1142">GE197+IF(CP198&lt;0,CP198,CP198/(StorEff/100))</f>
        <v>#DIV/0!</v>
      </c>
      <c r="GF198" s="703" t="e">
        <f t="shared" ref="GF198:GF220" si="1143">GF197+IF(CQ198&lt;0,CQ198,CQ198/(StorEff/100))</f>
        <v>#DIV/0!</v>
      </c>
      <c r="GG198" s="703" t="e">
        <f t="shared" ref="GG198:GG220" si="1144">GG197+IF(CR198&lt;0,CR198,CR198/(StorEff/100))</f>
        <v>#DIV/0!</v>
      </c>
      <c r="GH198" s="703" t="e">
        <f t="shared" ref="GH198:GH220" si="1145">GH197+IF(CS198&lt;0,CS198,CS198/(StorEff/100))</f>
        <v>#DIV/0!</v>
      </c>
      <c r="GI198" s="724"/>
    </row>
    <row r="199" spans="2:191" ht="15" customHeight="1" x14ac:dyDescent="0.25">
      <c r="B199" s="398"/>
      <c r="C199" s="528" t="s">
        <v>266</v>
      </c>
      <c r="D199" s="486"/>
      <c r="E199" s="486"/>
      <c r="F199" s="486"/>
      <c r="G199" s="486"/>
      <c r="H199" s="486"/>
      <c r="I199" s="486"/>
      <c r="J199" s="486"/>
      <c r="K199" s="486"/>
      <c r="L199" s="486"/>
      <c r="M199" s="486"/>
      <c r="N199" s="486"/>
      <c r="O199" s="486"/>
      <c r="P199" s="486"/>
      <c r="Q199" s="395"/>
      <c r="W199" s="398"/>
      <c r="X199" s="401">
        <v>3</v>
      </c>
      <c r="Y199" s="475"/>
      <c r="Z199" s="475"/>
      <c r="AA199" s="475"/>
      <c r="AB199" s="475"/>
      <c r="AC199" s="475"/>
      <c r="AD199" s="475"/>
      <c r="AE199" s="475"/>
      <c r="AF199" s="475"/>
      <c r="AG199" s="475"/>
      <c r="AH199" s="475"/>
      <c r="AI199" s="475"/>
      <c r="AJ199" s="475"/>
      <c r="AK199" s="475"/>
      <c r="AL199" s="475"/>
      <c r="AM199" s="475"/>
      <c r="AN199" s="475"/>
      <c r="AO199" s="475"/>
      <c r="AP199" s="475"/>
      <c r="AQ199" s="475"/>
      <c r="AR199" s="475"/>
      <c r="AS199" s="475"/>
      <c r="AT199" s="475"/>
      <c r="AU199" s="475"/>
      <c r="AV199" s="475"/>
      <c r="AW199" s="475"/>
      <c r="AX199" s="475"/>
      <c r="AY199" s="475"/>
      <c r="AZ199" s="475"/>
      <c r="BA199" s="475"/>
      <c r="BB199" s="475"/>
      <c r="BC199" s="475"/>
      <c r="BD199" s="857">
        <f t="shared" si="1108"/>
        <v>0</v>
      </c>
      <c r="BE199" s="858">
        <f t="shared" si="1072"/>
        <v>0</v>
      </c>
      <c r="BF199" s="436">
        <f t="shared" si="1073"/>
        <v>0</v>
      </c>
      <c r="BG199" s="436">
        <v>0</v>
      </c>
      <c r="BH199" s="439">
        <f t="shared" si="1109"/>
        <v>0</v>
      </c>
      <c r="BI199" s="449">
        <v>0</v>
      </c>
      <c r="BJ199" s="465"/>
      <c r="BK199" s="465"/>
      <c r="BL199" s="465"/>
      <c r="BM199" s="398"/>
      <c r="BN199" s="401">
        <v>3</v>
      </c>
      <c r="BO199" s="475"/>
      <c r="BP199" s="475"/>
      <c r="BQ199" s="475"/>
      <c r="BR199" s="475"/>
      <c r="BS199" s="475"/>
      <c r="BT199" s="475"/>
      <c r="BU199" s="475"/>
      <c r="BV199" s="475"/>
      <c r="BW199" s="475"/>
      <c r="BX199" s="475"/>
      <c r="BY199" s="475"/>
      <c r="BZ199" s="475"/>
      <c r="CA199" s="475"/>
      <c r="CB199" s="475"/>
      <c r="CC199" s="475"/>
      <c r="CD199" s="475"/>
      <c r="CE199" s="475"/>
      <c r="CF199" s="475"/>
      <c r="CG199" s="475"/>
      <c r="CH199" s="475"/>
      <c r="CI199" s="475"/>
      <c r="CJ199" s="475"/>
      <c r="CK199" s="475"/>
      <c r="CL199" s="475"/>
      <c r="CM199" s="475"/>
      <c r="CN199" s="475"/>
      <c r="CO199" s="475"/>
      <c r="CP199" s="475"/>
      <c r="CQ199" s="475"/>
      <c r="CR199" s="475"/>
      <c r="CS199" s="475"/>
      <c r="CT199" s="857">
        <f t="shared" si="1110"/>
        <v>0</v>
      </c>
      <c r="CU199" s="858">
        <f t="shared" si="1111"/>
        <v>0</v>
      </c>
      <c r="CV199" s="436">
        <f t="shared" si="1075"/>
        <v>0</v>
      </c>
      <c r="CW199" s="436">
        <v>0</v>
      </c>
      <c r="CX199" s="439">
        <f t="shared" si="1112"/>
        <v>0</v>
      </c>
      <c r="CY199" s="449">
        <f t="shared" si="1113"/>
        <v>0</v>
      </c>
      <c r="CZ199" s="465"/>
      <c r="DA199" s="465"/>
      <c r="DB199" s="465"/>
      <c r="DC199" s="465"/>
      <c r="DD199" s="465"/>
      <c r="DE199" s="465"/>
      <c r="DF199" s="465"/>
      <c r="DS199" s="698"/>
      <c r="DT199" s="702">
        <v>3</v>
      </c>
      <c r="DU199" s="703">
        <f t="shared" si="1114"/>
        <v>0</v>
      </c>
      <c r="DV199" s="703">
        <f t="shared" si="1076"/>
        <v>0</v>
      </c>
      <c r="DW199" s="703">
        <f t="shared" si="1077"/>
        <v>0</v>
      </c>
      <c r="DX199" s="703">
        <f t="shared" si="1078"/>
        <v>0</v>
      </c>
      <c r="DY199" s="703">
        <f t="shared" si="1079"/>
        <v>0</v>
      </c>
      <c r="DZ199" s="703">
        <f t="shared" si="1080"/>
        <v>0</v>
      </c>
      <c r="EA199" s="703">
        <f t="shared" si="1081"/>
        <v>0</v>
      </c>
      <c r="EB199" s="703">
        <f t="shared" si="1082"/>
        <v>0</v>
      </c>
      <c r="EC199" s="703">
        <f t="shared" si="1083"/>
        <v>0</v>
      </c>
      <c r="ED199" s="703">
        <f t="shared" si="1084"/>
        <v>0</v>
      </c>
      <c r="EE199" s="703">
        <f t="shared" si="1085"/>
        <v>0</v>
      </c>
      <c r="EF199" s="703">
        <f t="shared" si="1086"/>
        <v>0</v>
      </c>
      <c r="EG199" s="703">
        <f t="shared" si="1087"/>
        <v>0</v>
      </c>
      <c r="EH199" s="703">
        <f t="shared" si="1088"/>
        <v>0</v>
      </c>
      <c r="EI199" s="703">
        <f t="shared" si="1089"/>
        <v>0</v>
      </c>
      <c r="EJ199" s="703">
        <f t="shared" si="1090"/>
        <v>0</v>
      </c>
      <c r="EK199" s="703">
        <f t="shared" si="1091"/>
        <v>0</v>
      </c>
      <c r="EL199" s="703">
        <f t="shared" si="1092"/>
        <v>0</v>
      </c>
      <c r="EM199" s="703">
        <f t="shared" si="1093"/>
        <v>0</v>
      </c>
      <c r="EN199" s="703">
        <f t="shared" si="1094"/>
        <v>0</v>
      </c>
      <c r="EO199" s="703">
        <f t="shared" si="1095"/>
        <v>0</v>
      </c>
      <c r="EP199" s="703">
        <f t="shared" si="1096"/>
        <v>0</v>
      </c>
      <c r="EQ199" s="703">
        <f t="shared" si="1097"/>
        <v>0</v>
      </c>
      <c r="ER199" s="703">
        <f t="shared" si="1098"/>
        <v>0</v>
      </c>
      <c r="ES199" s="703">
        <f t="shared" si="1099"/>
        <v>0</v>
      </c>
      <c r="ET199" s="703">
        <f t="shared" si="1100"/>
        <v>0</v>
      </c>
      <c r="EU199" s="703">
        <f t="shared" si="1101"/>
        <v>0</v>
      </c>
      <c r="EV199" s="703">
        <f t="shared" si="1102"/>
        <v>0</v>
      </c>
      <c r="EW199" s="703">
        <f t="shared" si="1103"/>
        <v>0</v>
      </c>
      <c r="EX199" s="703">
        <f t="shared" si="1104"/>
        <v>0</v>
      </c>
      <c r="EY199" s="703">
        <f t="shared" si="1105"/>
        <v>0</v>
      </c>
      <c r="EZ199" s="724"/>
      <c r="FB199" s="698"/>
      <c r="FC199" s="702">
        <v>3</v>
      </c>
      <c r="FD199" s="703" t="e">
        <f t="shared" si="1115"/>
        <v>#DIV/0!</v>
      </c>
      <c r="FE199" s="703" t="e">
        <f t="shared" si="1116"/>
        <v>#DIV/0!</v>
      </c>
      <c r="FF199" s="703" t="e">
        <f t="shared" si="1117"/>
        <v>#DIV/0!</v>
      </c>
      <c r="FG199" s="703" t="e">
        <f t="shared" si="1118"/>
        <v>#DIV/0!</v>
      </c>
      <c r="FH199" s="703" t="e">
        <f t="shared" si="1119"/>
        <v>#DIV/0!</v>
      </c>
      <c r="FI199" s="703" t="e">
        <f t="shared" si="1120"/>
        <v>#DIV/0!</v>
      </c>
      <c r="FJ199" s="703" t="e">
        <f t="shared" si="1121"/>
        <v>#DIV/0!</v>
      </c>
      <c r="FK199" s="703" t="e">
        <f t="shared" si="1122"/>
        <v>#DIV/0!</v>
      </c>
      <c r="FL199" s="703" t="e">
        <f t="shared" si="1123"/>
        <v>#DIV/0!</v>
      </c>
      <c r="FM199" s="703" t="e">
        <f t="shared" si="1124"/>
        <v>#DIV/0!</v>
      </c>
      <c r="FN199" s="703" t="e">
        <f t="shared" si="1125"/>
        <v>#DIV/0!</v>
      </c>
      <c r="FO199" s="703" t="e">
        <f t="shared" si="1126"/>
        <v>#DIV/0!</v>
      </c>
      <c r="FP199" s="703" t="e">
        <f t="shared" si="1127"/>
        <v>#DIV/0!</v>
      </c>
      <c r="FQ199" s="703" t="e">
        <f t="shared" si="1128"/>
        <v>#DIV/0!</v>
      </c>
      <c r="FR199" s="703" t="e">
        <f t="shared" si="1129"/>
        <v>#DIV/0!</v>
      </c>
      <c r="FS199" s="703" t="e">
        <f t="shared" si="1130"/>
        <v>#DIV/0!</v>
      </c>
      <c r="FT199" s="703" t="e">
        <f t="shared" si="1131"/>
        <v>#DIV/0!</v>
      </c>
      <c r="FU199" s="703" t="e">
        <f t="shared" si="1132"/>
        <v>#DIV/0!</v>
      </c>
      <c r="FV199" s="703" t="e">
        <f t="shared" si="1133"/>
        <v>#DIV/0!</v>
      </c>
      <c r="FW199" s="703" t="e">
        <f t="shared" si="1134"/>
        <v>#DIV/0!</v>
      </c>
      <c r="FX199" s="703" t="e">
        <f t="shared" si="1135"/>
        <v>#DIV/0!</v>
      </c>
      <c r="FY199" s="703" t="e">
        <f t="shared" si="1136"/>
        <v>#DIV/0!</v>
      </c>
      <c r="FZ199" s="703" t="e">
        <f t="shared" si="1137"/>
        <v>#DIV/0!</v>
      </c>
      <c r="GA199" s="703" t="e">
        <f t="shared" si="1138"/>
        <v>#DIV/0!</v>
      </c>
      <c r="GB199" s="703" t="e">
        <f t="shared" si="1139"/>
        <v>#DIV/0!</v>
      </c>
      <c r="GC199" s="703" t="e">
        <f t="shared" si="1140"/>
        <v>#DIV/0!</v>
      </c>
      <c r="GD199" s="703" t="e">
        <f t="shared" si="1141"/>
        <v>#DIV/0!</v>
      </c>
      <c r="GE199" s="703" t="e">
        <f t="shared" si="1142"/>
        <v>#DIV/0!</v>
      </c>
      <c r="GF199" s="703" t="e">
        <f t="shared" si="1143"/>
        <v>#DIV/0!</v>
      </c>
      <c r="GG199" s="703" t="e">
        <f t="shared" si="1144"/>
        <v>#DIV/0!</v>
      </c>
      <c r="GH199" s="703" t="e">
        <f t="shared" si="1145"/>
        <v>#DIV/0!</v>
      </c>
      <c r="GI199" s="724"/>
    </row>
    <row r="200" spans="2:191" ht="15" customHeight="1" x14ac:dyDescent="0.25">
      <c r="B200" s="398"/>
      <c r="C200" s="529" t="s">
        <v>83</v>
      </c>
      <c r="D200" s="530">
        <f t="shared" ref="D200:O200" si="1146">SUM(D11:D34)</f>
        <v>0</v>
      </c>
      <c r="E200" s="530">
        <f t="shared" si="1146"/>
        <v>0</v>
      </c>
      <c r="F200" s="530">
        <f t="shared" si="1146"/>
        <v>0</v>
      </c>
      <c r="G200" s="530">
        <f t="shared" si="1146"/>
        <v>0</v>
      </c>
      <c r="H200" s="530">
        <f t="shared" si="1146"/>
        <v>0</v>
      </c>
      <c r="I200" s="530">
        <f t="shared" si="1146"/>
        <v>0</v>
      </c>
      <c r="J200" s="530">
        <f t="shared" si="1146"/>
        <v>0</v>
      </c>
      <c r="K200" s="530">
        <f t="shared" si="1146"/>
        <v>0</v>
      </c>
      <c r="L200" s="530">
        <f t="shared" si="1146"/>
        <v>0</v>
      </c>
      <c r="M200" s="530">
        <f t="shared" si="1146"/>
        <v>0</v>
      </c>
      <c r="N200" s="530">
        <f t="shared" si="1146"/>
        <v>0</v>
      </c>
      <c r="O200" s="530">
        <f t="shared" si="1146"/>
        <v>0</v>
      </c>
      <c r="P200" s="486"/>
      <c r="Q200" s="395"/>
      <c r="W200" s="398"/>
      <c r="X200" s="401">
        <v>4</v>
      </c>
      <c r="Y200" s="475"/>
      <c r="Z200" s="475"/>
      <c r="AA200" s="475"/>
      <c r="AB200" s="475"/>
      <c r="AC200" s="475"/>
      <c r="AD200" s="475"/>
      <c r="AE200" s="475"/>
      <c r="AF200" s="475"/>
      <c r="AG200" s="475"/>
      <c r="AH200" s="475"/>
      <c r="AI200" s="475"/>
      <c r="AJ200" s="475"/>
      <c r="AK200" s="475"/>
      <c r="AL200" s="475"/>
      <c r="AM200" s="475"/>
      <c r="AN200" s="475"/>
      <c r="AO200" s="475"/>
      <c r="AP200" s="475"/>
      <c r="AQ200" s="475"/>
      <c r="AR200" s="475"/>
      <c r="AS200" s="475"/>
      <c r="AT200" s="475"/>
      <c r="AU200" s="475"/>
      <c r="AV200" s="475"/>
      <c r="AW200" s="475"/>
      <c r="AX200" s="475"/>
      <c r="AY200" s="475"/>
      <c r="AZ200" s="475"/>
      <c r="BA200" s="475"/>
      <c r="BB200" s="475"/>
      <c r="BC200" s="475"/>
      <c r="BD200" s="857">
        <f t="shared" si="1108"/>
        <v>0</v>
      </c>
      <c r="BE200" s="858">
        <f t="shared" si="1072"/>
        <v>0</v>
      </c>
      <c r="BF200" s="436">
        <f t="shared" si="1073"/>
        <v>0</v>
      </c>
      <c r="BG200" s="436">
        <v>0</v>
      </c>
      <c r="BH200" s="439">
        <f t="shared" si="1109"/>
        <v>0</v>
      </c>
      <c r="BI200" s="449">
        <v>0</v>
      </c>
      <c r="BJ200" s="465"/>
      <c r="BK200" s="465"/>
      <c r="BL200" s="465"/>
      <c r="BM200" s="398"/>
      <c r="BN200" s="401">
        <v>4</v>
      </c>
      <c r="BO200" s="475"/>
      <c r="BP200" s="475"/>
      <c r="BQ200" s="475"/>
      <c r="BR200" s="475"/>
      <c r="BS200" s="475"/>
      <c r="BT200" s="475"/>
      <c r="BU200" s="475"/>
      <c r="BV200" s="475"/>
      <c r="BW200" s="475"/>
      <c r="BX200" s="475"/>
      <c r="BY200" s="475"/>
      <c r="BZ200" s="475"/>
      <c r="CA200" s="475"/>
      <c r="CB200" s="475"/>
      <c r="CC200" s="475"/>
      <c r="CD200" s="475"/>
      <c r="CE200" s="475"/>
      <c r="CF200" s="475"/>
      <c r="CG200" s="475"/>
      <c r="CH200" s="475"/>
      <c r="CI200" s="475"/>
      <c r="CJ200" s="475"/>
      <c r="CK200" s="475"/>
      <c r="CL200" s="475"/>
      <c r="CM200" s="475"/>
      <c r="CN200" s="475"/>
      <c r="CO200" s="475"/>
      <c r="CP200" s="475"/>
      <c r="CQ200" s="475"/>
      <c r="CR200" s="475"/>
      <c r="CS200" s="475"/>
      <c r="CT200" s="857">
        <f t="shared" si="1110"/>
        <v>0</v>
      </c>
      <c r="CU200" s="858">
        <f t="shared" si="1111"/>
        <v>0</v>
      </c>
      <c r="CV200" s="436">
        <f t="shared" si="1075"/>
        <v>0</v>
      </c>
      <c r="CW200" s="436">
        <v>0</v>
      </c>
      <c r="CX200" s="439">
        <f t="shared" si="1112"/>
        <v>0</v>
      </c>
      <c r="CY200" s="449">
        <f t="shared" si="1113"/>
        <v>0</v>
      </c>
      <c r="CZ200" s="465"/>
      <c r="DA200" s="465"/>
      <c r="DB200" s="465"/>
      <c r="DC200" s="465"/>
      <c r="DD200" s="465"/>
      <c r="DE200" s="465"/>
      <c r="DF200" s="465"/>
      <c r="DS200" s="698"/>
      <c r="DT200" s="702">
        <v>4</v>
      </c>
      <c r="DU200" s="703">
        <f t="shared" si="1114"/>
        <v>0</v>
      </c>
      <c r="DV200" s="703">
        <f t="shared" si="1076"/>
        <v>0</v>
      </c>
      <c r="DW200" s="703">
        <f t="shared" si="1077"/>
        <v>0</v>
      </c>
      <c r="DX200" s="703">
        <f t="shared" si="1078"/>
        <v>0</v>
      </c>
      <c r="DY200" s="703">
        <f t="shared" si="1079"/>
        <v>0</v>
      </c>
      <c r="DZ200" s="703">
        <f t="shared" si="1080"/>
        <v>0</v>
      </c>
      <c r="EA200" s="703">
        <f t="shared" si="1081"/>
        <v>0</v>
      </c>
      <c r="EB200" s="703">
        <f t="shared" si="1082"/>
        <v>0</v>
      </c>
      <c r="EC200" s="703">
        <f t="shared" si="1083"/>
        <v>0</v>
      </c>
      <c r="ED200" s="703">
        <f t="shared" si="1084"/>
        <v>0</v>
      </c>
      <c r="EE200" s="703">
        <f t="shared" si="1085"/>
        <v>0</v>
      </c>
      <c r="EF200" s="703">
        <f t="shared" si="1086"/>
        <v>0</v>
      </c>
      <c r="EG200" s="703">
        <f t="shared" si="1087"/>
        <v>0</v>
      </c>
      <c r="EH200" s="703">
        <f t="shared" si="1088"/>
        <v>0</v>
      </c>
      <c r="EI200" s="703">
        <f t="shared" si="1089"/>
        <v>0</v>
      </c>
      <c r="EJ200" s="703">
        <f t="shared" si="1090"/>
        <v>0</v>
      </c>
      <c r="EK200" s="703">
        <f t="shared" si="1091"/>
        <v>0</v>
      </c>
      <c r="EL200" s="703">
        <f t="shared" si="1092"/>
        <v>0</v>
      </c>
      <c r="EM200" s="703">
        <f t="shared" si="1093"/>
        <v>0</v>
      </c>
      <c r="EN200" s="703">
        <f t="shared" si="1094"/>
        <v>0</v>
      </c>
      <c r="EO200" s="703">
        <f t="shared" si="1095"/>
        <v>0</v>
      </c>
      <c r="EP200" s="703">
        <f t="shared" si="1096"/>
        <v>0</v>
      </c>
      <c r="EQ200" s="703">
        <f t="shared" si="1097"/>
        <v>0</v>
      </c>
      <c r="ER200" s="703">
        <f t="shared" si="1098"/>
        <v>0</v>
      </c>
      <c r="ES200" s="703">
        <f t="shared" si="1099"/>
        <v>0</v>
      </c>
      <c r="ET200" s="703">
        <f t="shared" si="1100"/>
        <v>0</v>
      </c>
      <c r="EU200" s="703">
        <f t="shared" si="1101"/>
        <v>0</v>
      </c>
      <c r="EV200" s="703">
        <f t="shared" si="1102"/>
        <v>0</v>
      </c>
      <c r="EW200" s="703">
        <f t="shared" si="1103"/>
        <v>0</v>
      </c>
      <c r="EX200" s="703">
        <f t="shared" si="1104"/>
        <v>0</v>
      </c>
      <c r="EY200" s="703">
        <f t="shared" si="1105"/>
        <v>0</v>
      </c>
      <c r="EZ200" s="724"/>
      <c r="FB200" s="698"/>
      <c r="FC200" s="702">
        <v>4</v>
      </c>
      <c r="FD200" s="703" t="e">
        <f t="shared" si="1115"/>
        <v>#DIV/0!</v>
      </c>
      <c r="FE200" s="703" t="e">
        <f t="shared" si="1116"/>
        <v>#DIV/0!</v>
      </c>
      <c r="FF200" s="703" t="e">
        <f t="shared" si="1117"/>
        <v>#DIV/0!</v>
      </c>
      <c r="FG200" s="703" t="e">
        <f t="shared" si="1118"/>
        <v>#DIV/0!</v>
      </c>
      <c r="FH200" s="703" t="e">
        <f t="shared" si="1119"/>
        <v>#DIV/0!</v>
      </c>
      <c r="FI200" s="703" t="e">
        <f t="shared" si="1120"/>
        <v>#DIV/0!</v>
      </c>
      <c r="FJ200" s="703" t="e">
        <f t="shared" si="1121"/>
        <v>#DIV/0!</v>
      </c>
      <c r="FK200" s="703" t="e">
        <f t="shared" si="1122"/>
        <v>#DIV/0!</v>
      </c>
      <c r="FL200" s="703" t="e">
        <f t="shared" si="1123"/>
        <v>#DIV/0!</v>
      </c>
      <c r="FM200" s="703" t="e">
        <f t="shared" si="1124"/>
        <v>#DIV/0!</v>
      </c>
      <c r="FN200" s="703" t="e">
        <f t="shared" si="1125"/>
        <v>#DIV/0!</v>
      </c>
      <c r="FO200" s="703" t="e">
        <f t="shared" si="1126"/>
        <v>#DIV/0!</v>
      </c>
      <c r="FP200" s="703" t="e">
        <f t="shared" si="1127"/>
        <v>#DIV/0!</v>
      </c>
      <c r="FQ200" s="703" t="e">
        <f t="shared" si="1128"/>
        <v>#DIV/0!</v>
      </c>
      <c r="FR200" s="703" t="e">
        <f t="shared" si="1129"/>
        <v>#DIV/0!</v>
      </c>
      <c r="FS200" s="703" t="e">
        <f t="shared" si="1130"/>
        <v>#DIV/0!</v>
      </c>
      <c r="FT200" s="703" t="e">
        <f t="shared" si="1131"/>
        <v>#DIV/0!</v>
      </c>
      <c r="FU200" s="703" t="e">
        <f t="shared" si="1132"/>
        <v>#DIV/0!</v>
      </c>
      <c r="FV200" s="703" t="e">
        <f t="shared" si="1133"/>
        <v>#DIV/0!</v>
      </c>
      <c r="FW200" s="703" t="e">
        <f t="shared" si="1134"/>
        <v>#DIV/0!</v>
      </c>
      <c r="FX200" s="703" t="e">
        <f t="shared" si="1135"/>
        <v>#DIV/0!</v>
      </c>
      <c r="FY200" s="703" t="e">
        <f t="shared" si="1136"/>
        <v>#DIV/0!</v>
      </c>
      <c r="FZ200" s="703" t="e">
        <f t="shared" si="1137"/>
        <v>#DIV/0!</v>
      </c>
      <c r="GA200" s="703" t="e">
        <f t="shared" si="1138"/>
        <v>#DIV/0!</v>
      </c>
      <c r="GB200" s="703" t="e">
        <f t="shared" si="1139"/>
        <v>#DIV/0!</v>
      </c>
      <c r="GC200" s="703" t="e">
        <f t="shared" si="1140"/>
        <v>#DIV/0!</v>
      </c>
      <c r="GD200" s="703" t="e">
        <f t="shared" si="1141"/>
        <v>#DIV/0!</v>
      </c>
      <c r="GE200" s="703" t="e">
        <f t="shared" si="1142"/>
        <v>#DIV/0!</v>
      </c>
      <c r="GF200" s="703" t="e">
        <f t="shared" si="1143"/>
        <v>#DIV/0!</v>
      </c>
      <c r="GG200" s="703" t="e">
        <f t="shared" si="1144"/>
        <v>#DIV/0!</v>
      </c>
      <c r="GH200" s="703" t="e">
        <f t="shared" si="1145"/>
        <v>#DIV/0!</v>
      </c>
      <c r="GI200" s="724"/>
    </row>
    <row r="201" spans="2:191" s="465" customFormat="1" ht="15" customHeight="1" x14ac:dyDescent="0.25">
      <c r="B201" s="398"/>
      <c r="C201" s="529" t="s">
        <v>84</v>
      </c>
      <c r="D201" s="530">
        <f>SUM(D81:D104)</f>
        <v>0</v>
      </c>
      <c r="E201" s="530">
        <f t="shared" ref="E201:O201" si="1147">SUM(E81:E104)</f>
        <v>0</v>
      </c>
      <c r="F201" s="530">
        <f t="shared" si="1147"/>
        <v>0</v>
      </c>
      <c r="G201" s="530">
        <f t="shared" si="1147"/>
        <v>0</v>
      </c>
      <c r="H201" s="530">
        <f t="shared" si="1147"/>
        <v>0</v>
      </c>
      <c r="I201" s="530">
        <f t="shared" si="1147"/>
        <v>0</v>
      </c>
      <c r="J201" s="530">
        <f t="shared" si="1147"/>
        <v>0</v>
      </c>
      <c r="K201" s="530">
        <f t="shared" si="1147"/>
        <v>0</v>
      </c>
      <c r="L201" s="530">
        <f t="shared" si="1147"/>
        <v>0</v>
      </c>
      <c r="M201" s="530">
        <f t="shared" si="1147"/>
        <v>0</v>
      </c>
      <c r="N201" s="530">
        <f t="shared" si="1147"/>
        <v>0</v>
      </c>
      <c r="O201" s="530">
        <f t="shared" si="1147"/>
        <v>0</v>
      </c>
      <c r="P201" s="486"/>
      <c r="Q201" s="395"/>
      <c r="W201" s="398"/>
      <c r="X201" s="401">
        <v>5</v>
      </c>
      <c r="Y201" s="475"/>
      <c r="Z201" s="475"/>
      <c r="AA201" s="475"/>
      <c r="AB201" s="475"/>
      <c r="AC201" s="475"/>
      <c r="AD201" s="475"/>
      <c r="AE201" s="475"/>
      <c r="AF201" s="475"/>
      <c r="AG201" s="475"/>
      <c r="AH201" s="475"/>
      <c r="AI201" s="475"/>
      <c r="AJ201" s="475"/>
      <c r="AK201" s="475"/>
      <c r="AL201" s="475"/>
      <c r="AM201" s="475"/>
      <c r="AN201" s="475"/>
      <c r="AO201" s="475"/>
      <c r="AP201" s="475"/>
      <c r="AQ201" s="475"/>
      <c r="AR201" s="475"/>
      <c r="AS201" s="475"/>
      <c r="AT201" s="475"/>
      <c r="AU201" s="475"/>
      <c r="AV201" s="475"/>
      <c r="AW201" s="475"/>
      <c r="AX201" s="475"/>
      <c r="AY201" s="475"/>
      <c r="AZ201" s="475"/>
      <c r="BA201" s="475"/>
      <c r="BB201" s="475"/>
      <c r="BC201" s="475"/>
      <c r="BD201" s="857">
        <f t="shared" si="1108"/>
        <v>0</v>
      </c>
      <c r="BE201" s="858">
        <f t="shared" si="1072"/>
        <v>0</v>
      </c>
      <c r="BF201" s="436">
        <f t="shared" si="1073"/>
        <v>0</v>
      </c>
      <c r="BG201" s="436">
        <v>0</v>
      </c>
      <c r="BH201" s="439">
        <f t="shared" si="1109"/>
        <v>0</v>
      </c>
      <c r="BI201" s="449">
        <v>0</v>
      </c>
      <c r="BM201" s="398"/>
      <c r="BN201" s="401">
        <v>5</v>
      </c>
      <c r="BO201" s="475"/>
      <c r="BP201" s="475"/>
      <c r="BQ201" s="475"/>
      <c r="BR201" s="475"/>
      <c r="BS201" s="475"/>
      <c r="BT201" s="475"/>
      <c r="BU201" s="475"/>
      <c r="BV201" s="475"/>
      <c r="BW201" s="475"/>
      <c r="BX201" s="475"/>
      <c r="BY201" s="475"/>
      <c r="BZ201" s="475"/>
      <c r="CA201" s="475"/>
      <c r="CB201" s="475"/>
      <c r="CC201" s="475"/>
      <c r="CD201" s="475"/>
      <c r="CE201" s="475"/>
      <c r="CF201" s="475"/>
      <c r="CG201" s="475"/>
      <c r="CH201" s="475"/>
      <c r="CI201" s="475"/>
      <c r="CJ201" s="475"/>
      <c r="CK201" s="475"/>
      <c r="CL201" s="475"/>
      <c r="CM201" s="475"/>
      <c r="CN201" s="475"/>
      <c r="CO201" s="475"/>
      <c r="CP201" s="475"/>
      <c r="CQ201" s="475"/>
      <c r="CR201" s="475"/>
      <c r="CS201" s="475"/>
      <c r="CT201" s="857">
        <f t="shared" si="1110"/>
        <v>0</v>
      </c>
      <c r="CU201" s="858">
        <f t="shared" si="1111"/>
        <v>0</v>
      </c>
      <c r="CV201" s="436">
        <f t="shared" si="1075"/>
        <v>0</v>
      </c>
      <c r="CW201" s="436">
        <v>0</v>
      </c>
      <c r="CX201" s="439">
        <f t="shared" si="1112"/>
        <v>0</v>
      </c>
      <c r="CY201" s="449">
        <f t="shared" si="1113"/>
        <v>0</v>
      </c>
      <c r="DG201" s="370"/>
      <c r="DH201" s="370"/>
      <c r="DI201" s="370"/>
      <c r="DS201" s="698"/>
      <c r="DT201" s="702">
        <v>5</v>
      </c>
      <c r="DU201" s="703">
        <f t="shared" si="1114"/>
        <v>0</v>
      </c>
      <c r="DV201" s="703">
        <f t="shared" si="1076"/>
        <v>0</v>
      </c>
      <c r="DW201" s="703">
        <f t="shared" si="1077"/>
        <v>0</v>
      </c>
      <c r="DX201" s="703">
        <f t="shared" si="1078"/>
        <v>0</v>
      </c>
      <c r="DY201" s="703">
        <f t="shared" si="1079"/>
        <v>0</v>
      </c>
      <c r="DZ201" s="703">
        <f t="shared" si="1080"/>
        <v>0</v>
      </c>
      <c r="EA201" s="703">
        <f t="shared" si="1081"/>
        <v>0</v>
      </c>
      <c r="EB201" s="703">
        <f t="shared" si="1082"/>
        <v>0</v>
      </c>
      <c r="EC201" s="703">
        <f t="shared" si="1083"/>
        <v>0</v>
      </c>
      <c r="ED201" s="703">
        <f t="shared" si="1084"/>
        <v>0</v>
      </c>
      <c r="EE201" s="703">
        <f t="shared" si="1085"/>
        <v>0</v>
      </c>
      <c r="EF201" s="703">
        <f t="shared" si="1086"/>
        <v>0</v>
      </c>
      <c r="EG201" s="703">
        <f t="shared" si="1087"/>
        <v>0</v>
      </c>
      <c r="EH201" s="703">
        <f t="shared" si="1088"/>
        <v>0</v>
      </c>
      <c r="EI201" s="703">
        <f t="shared" si="1089"/>
        <v>0</v>
      </c>
      <c r="EJ201" s="703">
        <f t="shared" si="1090"/>
        <v>0</v>
      </c>
      <c r="EK201" s="703">
        <f t="shared" si="1091"/>
        <v>0</v>
      </c>
      <c r="EL201" s="703">
        <f t="shared" si="1092"/>
        <v>0</v>
      </c>
      <c r="EM201" s="703">
        <f t="shared" si="1093"/>
        <v>0</v>
      </c>
      <c r="EN201" s="703">
        <f t="shared" si="1094"/>
        <v>0</v>
      </c>
      <c r="EO201" s="703">
        <f t="shared" si="1095"/>
        <v>0</v>
      </c>
      <c r="EP201" s="703">
        <f t="shared" si="1096"/>
        <v>0</v>
      </c>
      <c r="EQ201" s="703">
        <f t="shared" si="1097"/>
        <v>0</v>
      </c>
      <c r="ER201" s="703">
        <f t="shared" si="1098"/>
        <v>0</v>
      </c>
      <c r="ES201" s="703">
        <f t="shared" si="1099"/>
        <v>0</v>
      </c>
      <c r="ET201" s="703">
        <f t="shared" si="1100"/>
        <v>0</v>
      </c>
      <c r="EU201" s="703">
        <f t="shared" si="1101"/>
        <v>0</v>
      </c>
      <c r="EV201" s="703">
        <f t="shared" si="1102"/>
        <v>0</v>
      </c>
      <c r="EW201" s="703">
        <f t="shared" si="1103"/>
        <v>0</v>
      </c>
      <c r="EX201" s="703">
        <f t="shared" si="1104"/>
        <v>0</v>
      </c>
      <c r="EY201" s="703">
        <f t="shared" si="1105"/>
        <v>0</v>
      </c>
      <c r="EZ201" s="724"/>
      <c r="FB201" s="698"/>
      <c r="FC201" s="702">
        <v>5</v>
      </c>
      <c r="FD201" s="703" t="e">
        <f t="shared" si="1115"/>
        <v>#DIV/0!</v>
      </c>
      <c r="FE201" s="703" t="e">
        <f t="shared" si="1116"/>
        <v>#DIV/0!</v>
      </c>
      <c r="FF201" s="703" t="e">
        <f t="shared" si="1117"/>
        <v>#DIV/0!</v>
      </c>
      <c r="FG201" s="703" t="e">
        <f t="shared" si="1118"/>
        <v>#DIV/0!</v>
      </c>
      <c r="FH201" s="703" t="e">
        <f t="shared" si="1119"/>
        <v>#DIV/0!</v>
      </c>
      <c r="FI201" s="703" t="e">
        <f t="shared" si="1120"/>
        <v>#DIV/0!</v>
      </c>
      <c r="FJ201" s="703" t="e">
        <f t="shared" si="1121"/>
        <v>#DIV/0!</v>
      </c>
      <c r="FK201" s="703" t="e">
        <f t="shared" si="1122"/>
        <v>#DIV/0!</v>
      </c>
      <c r="FL201" s="703" t="e">
        <f t="shared" si="1123"/>
        <v>#DIV/0!</v>
      </c>
      <c r="FM201" s="703" t="e">
        <f t="shared" si="1124"/>
        <v>#DIV/0!</v>
      </c>
      <c r="FN201" s="703" t="e">
        <f t="shared" si="1125"/>
        <v>#DIV/0!</v>
      </c>
      <c r="FO201" s="703" t="e">
        <f t="shared" si="1126"/>
        <v>#DIV/0!</v>
      </c>
      <c r="FP201" s="703" t="e">
        <f t="shared" si="1127"/>
        <v>#DIV/0!</v>
      </c>
      <c r="FQ201" s="703" t="e">
        <f t="shared" si="1128"/>
        <v>#DIV/0!</v>
      </c>
      <c r="FR201" s="703" t="e">
        <f t="shared" si="1129"/>
        <v>#DIV/0!</v>
      </c>
      <c r="FS201" s="703" t="e">
        <f t="shared" si="1130"/>
        <v>#DIV/0!</v>
      </c>
      <c r="FT201" s="703" t="e">
        <f t="shared" si="1131"/>
        <v>#DIV/0!</v>
      </c>
      <c r="FU201" s="703" t="e">
        <f t="shared" si="1132"/>
        <v>#DIV/0!</v>
      </c>
      <c r="FV201" s="703" t="e">
        <f t="shared" si="1133"/>
        <v>#DIV/0!</v>
      </c>
      <c r="FW201" s="703" t="e">
        <f t="shared" si="1134"/>
        <v>#DIV/0!</v>
      </c>
      <c r="FX201" s="703" t="e">
        <f t="shared" si="1135"/>
        <v>#DIV/0!</v>
      </c>
      <c r="FY201" s="703" t="e">
        <f t="shared" si="1136"/>
        <v>#DIV/0!</v>
      </c>
      <c r="FZ201" s="703" t="e">
        <f t="shared" si="1137"/>
        <v>#DIV/0!</v>
      </c>
      <c r="GA201" s="703" t="e">
        <f t="shared" si="1138"/>
        <v>#DIV/0!</v>
      </c>
      <c r="GB201" s="703" t="e">
        <f t="shared" si="1139"/>
        <v>#DIV/0!</v>
      </c>
      <c r="GC201" s="703" t="e">
        <f t="shared" si="1140"/>
        <v>#DIV/0!</v>
      </c>
      <c r="GD201" s="703" t="e">
        <f t="shared" si="1141"/>
        <v>#DIV/0!</v>
      </c>
      <c r="GE201" s="703" t="e">
        <f t="shared" si="1142"/>
        <v>#DIV/0!</v>
      </c>
      <c r="GF201" s="703" t="e">
        <f t="shared" si="1143"/>
        <v>#DIV/0!</v>
      </c>
      <c r="GG201" s="703" t="e">
        <f t="shared" si="1144"/>
        <v>#DIV/0!</v>
      </c>
      <c r="GH201" s="703" t="e">
        <f t="shared" si="1145"/>
        <v>#DIV/0!</v>
      </c>
      <c r="GI201" s="724"/>
    </row>
    <row r="202" spans="2:191" ht="15" customHeight="1" x14ac:dyDescent="0.25">
      <c r="B202" s="398"/>
      <c r="C202" s="529"/>
      <c r="D202" s="530"/>
      <c r="E202" s="530"/>
      <c r="F202" s="530"/>
      <c r="G202" s="530"/>
      <c r="H202" s="530"/>
      <c r="I202" s="530"/>
      <c r="J202" s="530"/>
      <c r="K202" s="530"/>
      <c r="L202" s="530"/>
      <c r="M202" s="530"/>
      <c r="N202" s="530"/>
      <c r="O202" s="530"/>
      <c r="P202" s="486"/>
      <c r="Q202" s="395"/>
      <c r="W202" s="398"/>
      <c r="X202" s="401">
        <v>6</v>
      </c>
      <c r="Y202" s="475"/>
      <c r="Z202" s="475"/>
      <c r="AA202" s="475"/>
      <c r="AB202" s="475"/>
      <c r="AC202" s="475"/>
      <c r="AD202" s="475"/>
      <c r="AE202" s="475"/>
      <c r="AF202" s="475"/>
      <c r="AG202" s="475"/>
      <c r="AH202" s="475"/>
      <c r="AI202" s="475"/>
      <c r="AJ202" s="475"/>
      <c r="AK202" s="475"/>
      <c r="AL202" s="475"/>
      <c r="AM202" s="475"/>
      <c r="AN202" s="475"/>
      <c r="AO202" s="475"/>
      <c r="AP202" s="475"/>
      <c r="AQ202" s="475"/>
      <c r="AR202" s="475"/>
      <c r="AS202" s="475"/>
      <c r="AT202" s="475"/>
      <c r="AU202" s="475"/>
      <c r="AV202" s="475"/>
      <c r="AW202" s="475"/>
      <c r="AX202" s="475"/>
      <c r="AY202" s="475"/>
      <c r="AZ202" s="475"/>
      <c r="BA202" s="475"/>
      <c r="BB202" s="475"/>
      <c r="BC202" s="475"/>
      <c r="BD202" s="857">
        <f t="shared" si="1108"/>
        <v>0</v>
      </c>
      <c r="BE202" s="858">
        <f t="shared" si="1072"/>
        <v>0</v>
      </c>
      <c r="BF202" s="436">
        <f t="shared" si="1073"/>
        <v>0</v>
      </c>
      <c r="BG202" s="436">
        <v>0</v>
      </c>
      <c r="BH202" s="439">
        <f t="shared" si="1109"/>
        <v>0</v>
      </c>
      <c r="BI202" s="449">
        <v>0</v>
      </c>
      <c r="BJ202" s="465"/>
      <c r="BK202" s="465"/>
      <c r="BL202" s="465"/>
      <c r="BM202" s="398"/>
      <c r="BN202" s="401">
        <v>6</v>
      </c>
      <c r="BO202" s="475"/>
      <c r="BP202" s="475"/>
      <c r="BQ202" s="475"/>
      <c r="BR202" s="475"/>
      <c r="BS202" s="475"/>
      <c r="BT202" s="475"/>
      <c r="BU202" s="475"/>
      <c r="BV202" s="475"/>
      <c r="BW202" s="475"/>
      <c r="BX202" s="475"/>
      <c r="BY202" s="475"/>
      <c r="BZ202" s="475"/>
      <c r="CA202" s="475"/>
      <c r="CB202" s="475"/>
      <c r="CC202" s="475"/>
      <c r="CD202" s="475"/>
      <c r="CE202" s="475"/>
      <c r="CF202" s="475"/>
      <c r="CG202" s="475"/>
      <c r="CH202" s="475"/>
      <c r="CI202" s="475"/>
      <c r="CJ202" s="475"/>
      <c r="CK202" s="475"/>
      <c r="CL202" s="475"/>
      <c r="CM202" s="475"/>
      <c r="CN202" s="475"/>
      <c r="CO202" s="475"/>
      <c r="CP202" s="475"/>
      <c r="CQ202" s="475"/>
      <c r="CR202" s="475"/>
      <c r="CS202" s="475"/>
      <c r="CT202" s="857">
        <f t="shared" si="1110"/>
        <v>0</v>
      </c>
      <c r="CU202" s="858">
        <f t="shared" si="1111"/>
        <v>0</v>
      </c>
      <c r="CV202" s="436">
        <f t="shared" si="1075"/>
        <v>0</v>
      </c>
      <c r="CW202" s="436">
        <v>0</v>
      </c>
      <c r="CX202" s="439">
        <f t="shared" si="1112"/>
        <v>0</v>
      </c>
      <c r="CY202" s="449">
        <f t="shared" si="1113"/>
        <v>0</v>
      </c>
      <c r="CZ202" s="465"/>
      <c r="DA202" s="465"/>
      <c r="DB202" s="465"/>
      <c r="DC202" s="465"/>
      <c r="DD202" s="465"/>
      <c r="DE202" s="465"/>
      <c r="DF202" s="465"/>
      <c r="DS202" s="698"/>
      <c r="DT202" s="702">
        <v>6</v>
      </c>
      <c r="DU202" s="703">
        <f t="shared" si="1114"/>
        <v>0</v>
      </c>
      <c r="DV202" s="703">
        <f t="shared" si="1076"/>
        <v>0</v>
      </c>
      <c r="DW202" s="703">
        <f t="shared" si="1077"/>
        <v>0</v>
      </c>
      <c r="DX202" s="703">
        <f t="shared" si="1078"/>
        <v>0</v>
      </c>
      <c r="DY202" s="703">
        <f t="shared" si="1079"/>
        <v>0</v>
      </c>
      <c r="DZ202" s="703">
        <f t="shared" si="1080"/>
        <v>0</v>
      </c>
      <c r="EA202" s="703">
        <f t="shared" si="1081"/>
        <v>0</v>
      </c>
      <c r="EB202" s="703">
        <f t="shared" si="1082"/>
        <v>0</v>
      </c>
      <c r="EC202" s="703">
        <f t="shared" si="1083"/>
        <v>0</v>
      </c>
      <c r="ED202" s="703">
        <f t="shared" si="1084"/>
        <v>0</v>
      </c>
      <c r="EE202" s="703">
        <f t="shared" si="1085"/>
        <v>0</v>
      </c>
      <c r="EF202" s="703">
        <f t="shared" si="1086"/>
        <v>0</v>
      </c>
      <c r="EG202" s="703">
        <f t="shared" si="1087"/>
        <v>0</v>
      </c>
      <c r="EH202" s="703">
        <f t="shared" si="1088"/>
        <v>0</v>
      </c>
      <c r="EI202" s="703">
        <f t="shared" si="1089"/>
        <v>0</v>
      </c>
      <c r="EJ202" s="703">
        <f t="shared" si="1090"/>
        <v>0</v>
      </c>
      <c r="EK202" s="703">
        <f t="shared" si="1091"/>
        <v>0</v>
      </c>
      <c r="EL202" s="703">
        <f t="shared" si="1092"/>
        <v>0</v>
      </c>
      <c r="EM202" s="703">
        <f t="shared" si="1093"/>
        <v>0</v>
      </c>
      <c r="EN202" s="703">
        <f t="shared" si="1094"/>
        <v>0</v>
      </c>
      <c r="EO202" s="703">
        <f t="shared" si="1095"/>
        <v>0</v>
      </c>
      <c r="EP202" s="703">
        <f t="shared" si="1096"/>
        <v>0</v>
      </c>
      <c r="EQ202" s="703">
        <f t="shared" si="1097"/>
        <v>0</v>
      </c>
      <c r="ER202" s="703">
        <f t="shared" si="1098"/>
        <v>0</v>
      </c>
      <c r="ES202" s="703">
        <f t="shared" si="1099"/>
        <v>0</v>
      </c>
      <c r="ET202" s="703">
        <f t="shared" si="1100"/>
        <v>0</v>
      </c>
      <c r="EU202" s="703">
        <f t="shared" si="1101"/>
        <v>0</v>
      </c>
      <c r="EV202" s="703">
        <f t="shared" si="1102"/>
        <v>0</v>
      </c>
      <c r="EW202" s="703">
        <f t="shared" si="1103"/>
        <v>0</v>
      </c>
      <c r="EX202" s="703">
        <f t="shared" si="1104"/>
        <v>0</v>
      </c>
      <c r="EY202" s="703">
        <f t="shared" si="1105"/>
        <v>0</v>
      </c>
      <c r="EZ202" s="724"/>
      <c r="FB202" s="698"/>
      <c r="FC202" s="702">
        <v>6</v>
      </c>
      <c r="FD202" s="703" t="e">
        <f t="shared" si="1115"/>
        <v>#DIV/0!</v>
      </c>
      <c r="FE202" s="703" t="e">
        <f t="shared" si="1116"/>
        <v>#DIV/0!</v>
      </c>
      <c r="FF202" s="703" t="e">
        <f t="shared" si="1117"/>
        <v>#DIV/0!</v>
      </c>
      <c r="FG202" s="703" t="e">
        <f t="shared" si="1118"/>
        <v>#DIV/0!</v>
      </c>
      <c r="FH202" s="703" t="e">
        <f t="shared" si="1119"/>
        <v>#DIV/0!</v>
      </c>
      <c r="FI202" s="703" t="e">
        <f t="shared" si="1120"/>
        <v>#DIV/0!</v>
      </c>
      <c r="FJ202" s="703" t="e">
        <f t="shared" si="1121"/>
        <v>#DIV/0!</v>
      </c>
      <c r="FK202" s="703" t="e">
        <f t="shared" si="1122"/>
        <v>#DIV/0!</v>
      </c>
      <c r="FL202" s="703" t="e">
        <f t="shared" si="1123"/>
        <v>#DIV/0!</v>
      </c>
      <c r="FM202" s="703" t="e">
        <f t="shared" si="1124"/>
        <v>#DIV/0!</v>
      </c>
      <c r="FN202" s="703" t="e">
        <f t="shared" si="1125"/>
        <v>#DIV/0!</v>
      </c>
      <c r="FO202" s="703" t="e">
        <f t="shared" si="1126"/>
        <v>#DIV/0!</v>
      </c>
      <c r="FP202" s="703" t="e">
        <f t="shared" si="1127"/>
        <v>#DIV/0!</v>
      </c>
      <c r="FQ202" s="703" t="e">
        <f t="shared" si="1128"/>
        <v>#DIV/0!</v>
      </c>
      <c r="FR202" s="703" t="e">
        <f t="shared" si="1129"/>
        <v>#DIV/0!</v>
      </c>
      <c r="FS202" s="703" t="e">
        <f t="shared" si="1130"/>
        <v>#DIV/0!</v>
      </c>
      <c r="FT202" s="703" t="e">
        <f t="shared" si="1131"/>
        <v>#DIV/0!</v>
      </c>
      <c r="FU202" s="703" t="e">
        <f t="shared" si="1132"/>
        <v>#DIV/0!</v>
      </c>
      <c r="FV202" s="703" t="e">
        <f t="shared" si="1133"/>
        <v>#DIV/0!</v>
      </c>
      <c r="FW202" s="703" t="e">
        <f t="shared" si="1134"/>
        <v>#DIV/0!</v>
      </c>
      <c r="FX202" s="703" t="e">
        <f t="shared" si="1135"/>
        <v>#DIV/0!</v>
      </c>
      <c r="FY202" s="703" t="e">
        <f t="shared" si="1136"/>
        <v>#DIV/0!</v>
      </c>
      <c r="FZ202" s="703" t="e">
        <f t="shared" si="1137"/>
        <v>#DIV/0!</v>
      </c>
      <c r="GA202" s="703" t="e">
        <f t="shared" si="1138"/>
        <v>#DIV/0!</v>
      </c>
      <c r="GB202" s="703" t="e">
        <f t="shared" si="1139"/>
        <v>#DIV/0!</v>
      </c>
      <c r="GC202" s="703" t="e">
        <f t="shared" si="1140"/>
        <v>#DIV/0!</v>
      </c>
      <c r="GD202" s="703" t="e">
        <f t="shared" si="1141"/>
        <v>#DIV/0!</v>
      </c>
      <c r="GE202" s="703" t="e">
        <f t="shared" si="1142"/>
        <v>#DIV/0!</v>
      </c>
      <c r="GF202" s="703" t="e">
        <f t="shared" si="1143"/>
        <v>#DIV/0!</v>
      </c>
      <c r="GG202" s="703" t="e">
        <f t="shared" si="1144"/>
        <v>#DIV/0!</v>
      </c>
      <c r="GH202" s="703" t="e">
        <f t="shared" si="1145"/>
        <v>#DIV/0!</v>
      </c>
      <c r="GI202" s="724"/>
    </row>
    <row r="203" spans="2:191" ht="15.75" customHeight="1" x14ac:dyDescent="0.25">
      <c r="B203" s="398"/>
      <c r="C203" s="403"/>
      <c r="D203" s="524"/>
      <c r="E203" s="524"/>
      <c r="F203" s="524"/>
      <c r="G203" s="524"/>
      <c r="H203" s="524"/>
      <c r="I203" s="524"/>
      <c r="J203" s="524"/>
      <c r="K203" s="524"/>
      <c r="L203" s="524"/>
      <c r="M203" s="524"/>
      <c r="N203" s="524"/>
      <c r="O203" s="524"/>
      <c r="P203" s="486"/>
      <c r="Q203" s="395"/>
      <c r="W203" s="398"/>
      <c r="X203" s="401">
        <v>7</v>
      </c>
      <c r="Y203" s="475"/>
      <c r="Z203" s="475"/>
      <c r="AA203" s="475"/>
      <c r="AB203" s="475"/>
      <c r="AC203" s="475"/>
      <c r="AD203" s="475"/>
      <c r="AE203" s="475"/>
      <c r="AF203" s="475"/>
      <c r="AG203" s="475"/>
      <c r="AH203" s="475"/>
      <c r="AI203" s="475"/>
      <c r="AJ203" s="475"/>
      <c r="AK203" s="475"/>
      <c r="AL203" s="475"/>
      <c r="AM203" s="475"/>
      <c r="AN203" s="475"/>
      <c r="AO203" s="475"/>
      <c r="AP203" s="475"/>
      <c r="AQ203" s="475"/>
      <c r="AR203" s="475"/>
      <c r="AS203" s="475"/>
      <c r="AT203" s="475"/>
      <c r="AU203" s="475"/>
      <c r="AV203" s="475"/>
      <c r="AW203" s="475"/>
      <c r="AX203" s="475"/>
      <c r="AY203" s="475"/>
      <c r="AZ203" s="475"/>
      <c r="BA203" s="475"/>
      <c r="BB203" s="475"/>
      <c r="BC203" s="475"/>
      <c r="BD203" s="857">
        <f t="shared" si="1108"/>
        <v>0</v>
      </c>
      <c r="BE203" s="858">
        <f t="shared" si="1072"/>
        <v>0</v>
      </c>
      <c r="BF203" s="436">
        <f t="shared" si="1073"/>
        <v>0</v>
      </c>
      <c r="BG203" s="436">
        <v>0</v>
      </c>
      <c r="BH203" s="439">
        <f t="shared" si="1109"/>
        <v>0</v>
      </c>
      <c r="BI203" s="449">
        <v>0</v>
      </c>
      <c r="BJ203" s="465"/>
      <c r="BK203" s="465"/>
      <c r="BL203" s="465"/>
      <c r="BM203" s="398"/>
      <c r="BN203" s="401">
        <v>7</v>
      </c>
      <c r="BO203" s="475"/>
      <c r="BP203" s="475"/>
      <c r="BQ203" s="475"/>
      <c r="BR203" s="475"/>
      <c r="BS203" s="475"/>
      <c r="BT203" s="475"/>
      <c r="BU203" s="475"/>
      <c r="BV203" s="475"/>
      <c r="BW203" s="475"/>
      <c r="BX203" s="475"/>
      <c r="BY203" s="475"/>
      <c r="BZ203" s="475"/>
      <c r="CA203" s="475"/>
      <c r="CB203" s="475"/>
      <c r="CC203" s="475"/>
      <c r="CD203" s="475"/>
      <c r="CE203" s="475"/>
      <c r="CF203" s="475"/>
      <c r="CG203" s="475"/>
      <c r="CH203" s="475"/>
      <c r="CI203" s="475"/>
      <c r="CJ203" s="475"/>
      <c r="CK203" s="475"/>
      <c r="CL203" s="475"/>
      <c r="CM203" s="475"/>
      <c r="CN203" s="475"/>
      <c r="CO203" s="475"/>
      <c r="CP203" s="475"/>
      <c r="CQ203" s="475"/>
      <c r="CR203" s="475"/>
      <c r="CS203" s="475"/>
      <c r="CT203" s="857">
        <f t="shared" si="1110"/>
        <v>0</v>
      </c>
      <c r="CU203" s="858">
        <f t="shared" si="1111"/>
        <v>0</v>
      </c>
      <c r="CV203" s="436">
        <f t="shared" si="1075"/>
        <v>0</v>
      </c>
      <c r="CW203" s="436">
        <v>0</v>
      </c>
      <c r="CX203" s="439">
        <f t="shared" si="1112"/>
        <v>0</v>
      </c>
      <c r="CY203" s="449">
        <f t="shared" si="1113"/>
        <v>0</v>
      </c>
      <c r="CZ203" s="465"/>
      <c r="DA203" s="465"/>
      <c r="DB203" s="465"/>
      <c r="DC203" s="465"/>
      <c r="DD203" s="465"/>
      <c r="DE203" s="465"/>
      <c r="DF203" s="465"/>
      <c r="DS203" s="698"/>
      <c r="DT203" s="702">
        <v>7</v>
      </c>
      <c r="DU203" s="703">
        <f t="shared" si="1114"/>
        <v>0</v>
      </c>
      <c r="DV203" s="703">
        <f t="shared" si="1076"/>
        <v>0</v>
      </c>
      <c r="DW203" s="703">
        <f t="shared" si="1077"/>
        <v>0</v>
      </c>
      <c r="DX203" s="703">
        <f t="shared" si="1078"/>
        <v>0</v>
      </c>
      <c r="DY203" s="703">
        <f t="shared" si="1079"/>
        <v>0</v>
      </c>
      <c r="DZ203" s="703">
        <f t="shared" si="1080"/>
        <v>0</v>
      </c>
      <c r="EA203" s="703">
        <f t="shared" si="1081"/>
        <v>0</v>
      </c>
      <c r="EB203" s="703">
        <f t="shared" si="1082"/>
        <v>0</v>
      </c>
      <c r="EC203" s="703">
        <f t="shared" si="1083"/>
        <v>0</v>
      </c>
      <c r="ED203" s="703">
        <f t="shared" si="1084"/>
        <v>0</v>
      </c>
      <c r="EE203" s="703">
        <f t="shared" si="1085"/>
        <v>0</v>
      </c>
      <c r="EF203" s="703">
        <f t="shared" si="1086"/>
        <v>0</v>
      </c>
      <c r="EG203" s="703">
        <f t="shared" si="1087"/>
        <v>0</v>
      </c>
      <c r="EH203" s="703">
        <f t="shared" si="1088"/>
        <v>0</v>
      </c>
      <c r="EI203" s="703">
        <f t="shared" si="1089"/>
        <v>0</v>
      </c>
      <c r="EJ203" s="703">
        <f t="shared" si="1090"/>
        <v>0</v>
      </c>
      <c r="EK203" s="703">
        <f t="shared" si="1091"/>
        <v>0</v>
      </c>
      <c r="EL203" s="703">
        <f t="shared" si="1092"/>
        <v>0</v>
      </c>
      <c r="EM203" s="703">
        <f t="shared" si="1093"/>
        <v>0</v>
      </c>
      <c r="EN203" s="703">
        <f t="shared" si="1094"/>
        <v>0</v>
      </c>
      <c r="EO203" s="703">
        <f t="shared" si="1095"/>
        <v>0</v>
      </c>
      <c r="EP203" s="703">
        <f t="shared" si="1096"/>
        <v>0</v>
      </c>
      <c r="EQ203" s="703">
        <f t="shared" si="1097"/>
        <v>0</v>
      </c>
      <c r="ER203" s="703">
        <f t="shared" si="1098"/>
        <v>0</v>
      </c>
      <c r="ES203" s="703">
        <f t="shared" si="1099"/>
        <v>0</v>
      </c>
      <c r="ET203" s="703">
        <f t="shared" si="1100"/>
        <v>0</v>
      </c>
      <c r="EU203" s="703">
        <f t="shared" si="1101"/>
        <v>0</v>
      </c>
      <c r="EV203" s="703">
        <f t="shared" si="1102"/>
        <v>0</v>
      </c>
      <c r="EW203" s="703">
        <f t="shared" si="1103"/>
        <v>0</v>
      </c>
      <c r="EX203" s="703">
        <f t="shared" si="1104"/>
        <v>0</v>
      </c>
      <c r="EY203" s="703">
        <f t="shared" si="1105"/>
        <v>0</v>
      </c>
      <c r="EZ203" s="724"/>
      <c r="FB203" s="698"/>
      <c r="FC203" s="702">
        <v>7</v>
      </c>
      <c r="FD203" s="703" t="e">
        <f t="shared" si="1115"/>
        <v>#DIV/0!</v>
      </c>
      <c r="FE203" s="703" t="e">
        <f t="shared" si="1116"/>
        <v>#DIV/0!</v>
      </c>
      <c r="FF203" s="703" t="e">
        <f t="shared" si="1117"/>
        <v>#DIV/0!</v>
      </c>
      <c r="FG203" s="703" t="e">
        <f t="shared" si="1118"/>
        <v>#DIV/0!</v>
      </c>
      <c r="FH203" s="703" t="e">
        <f t="shared" si="1119"/>
        <v>#DIV/0!</v>
      </c>
      <c r="FI203" s="703" t="e">
        <f t="shared" si="1120"/>
        <v>#DIV/0!</v>
      </c>
      <c r="FJ203" s="703" t="e">
        <f t="shared" si="1121"/>
        <v>#DIV/0!</v>
      </c>
      <c r="FK203" s="703" t="e">
        <f t="shared" si="1122"/>
        <v>#DIV/0!</v>
      </c>
      <c r="FL203" s="703" t="e">
        <f t="shared" si="1123"/>
        <v>#DIV/0!</v>
      </c>
      <c r="FM203" s="703" t="e">
        <f t="shared" si="1124"/>
        <v>#DIV/0!</v>
      </c>
      <c r="FN203" s="703" t="e">
        <f t="shared" si="1125"/>
        <v>#DIV/0!</v>
      </c>
      <c r="FO203" s="703" t="e">
        <f t="shared" si="1126"/>
        <v>#DIV/0!</v>
      </c>
      <c r="FP203" s="703" t="e">
        <f t="shared" si="1127"/>
        <v>#DIV/0!</v>
      </c>
      <c r="FQ203" s="703" t="e">
        <f t="shared" si="1128"/>
        <v>#DIV/0!</v>
      </c>
      <c r="FR203" s="703" t="e">
        <f t="shared" si="1129"/>
        <v>#DIV/0!</v>
      </c>
      <c r="FS203" s="703" t="e">
        <f t="shared" si="1130"/>
        <v>#DIV/0!</v>
      </c>
      <c r="FT203" s="703" t="e">
        <f t="shared" si="1131"/>
        <v>#DIV/0!</v>
      </c>
      <c r="FU203" s="703" t="e">
        <f t="shared" si="1132"/>
        <v>#DIV/0!</v>
      </c>
      <c r="FV203" s="703" t="e">
        <f t="shared" si="1133"/>
        <v>#DIV/0!</v>
      </c>
      <c r="FW203" s="703" t="e">
        <f t="shared" si="1134"/>
        <v>#DIV/0!</v>
      </c>
      <c r="FX203" s="703" t="e">
        <f t="shared" si="1135"/>
        <v>#DIV/0!</v>
      </c>
      <c r="FY203" s="703" t="e">
        <f t="shared" si="1136"/>
        <v>#DIV/0!</v>
      </c>
      <c r="FZ203" s="703" t="e">
        <f t="shared" si="1137"/>
        <v>#DIV/0!</v>
      </c>
      <c r="GA203" s="703" t="e">
        <f t="shared" si="1138"/>
        <v>#DIV/0!</v>
      </c>
      <c r="GB203" s="703" t="e">
        <f t="shared" si="1139"/>
        <v>#DIV/0!</v>
      </c>
      <c r="GC203" s="703" t="e">
        <f t="shared" si="1140"/>
        <v>#DIV/0!</v>
      </c>
      <c r="GD203" s="703" t="e">
        <f t="shared" si="1141"/>
        <v>#DIV/0!</v>
      </c>
      <c r="GE203" s="703" t="e">
        <f t="shared" si="1142"/>
        <v>#DIV/0!</v>
      </c>
      <c r="GF203" s="703" t="e">
        <f t="shared" si="1143"/>
        <v>#DIV/0!</v>
      </c>
      <c r="GG203" s="703" t="e">
        <f t="shared" si="1144"/>
        <v>#DIV/0!</v>
      </c>
      <c r="GH203" s="703" t="e">
        <f t="shared" si="1145"/>
        <v>#DIV/0!</v>
      </c>
      <c r="GI203" s="724"/>
    </row>
    <row r="204" spans="2:191" ht="15" customHeight="1" x14ac:dyDescent="0.25">
      <c r="B204" s="398"/>
      <c r="C204" s="352" t="s">
        <v>81</v>
      </c>
      <c r="D204" s="486"/>
      <c r="E204" s="486"/>
      <c r="F204" s="486"/>
      <c r="G204" s="486"/>
      <c r="H204" s="486"/>
      <c r="I204" s="486"/>
      <c r="J204" s="486"/>
      <c r="K204" s="486"/>
      <c r="L204" s="486"/>
      <c r="M204" s="486"/>
      <c r="N204" s="486"/>
      <c r="O204" s="486"/>
      <c r="P204" s="486"/>
      <c r="Q204" s="395"/>
      <c r="W204" s="398"/>
      <c r="X204" s="401">
        <v>8</v>
      </c>
      <c r="Y204" s="475"/>
      <c r="Z204" s="475"/>
      <c r="AA204" s="475"/>
      <c r="AB204" s="475"/>
      <c r="AC204" s="475"/>
      <c r="AD204" s="475"/>
      <c r="AE204" s="475"/>
      <c r="AF204" s="475"/>
      <c r="AG204" s="475"/>
      <c r="AH204" s="475"/>
      <c r="AI204" s="475"/>
      <c r="AJ204" s="475"/>
      <c r="AK204" s="475"/>
      <c r="AL204" s="475"/>
      <c r="AM204" s="475"/>
      <c r="AN204" s="475"/>
      <c r="AO204" s="475"/>
      <c r="AP204" s="475"/>
      <c r="AQ204" s="475"/>
      <c r="AR204" s="475"/>
      <c r="AS204" s="475"/>
      <c r="AT204" s="475"/>
      <c r="AU204" s="475"/>
      <c r="AV204" s="475"/>
      <c r="AW204" s="475"/>
      <c r="AX204" s="475"/>
      <c r="AY204" s="475"/>
      <c r="AZ204" s="475"/>
      <c r="BA204" s="475"/>
      <c r="BB204" s="475"/>
      <c r="BC204" s="475"/>
      <c r="BD204" s="857">
        <f t="shared" si="1108"/>
        <v>0</v>
      </c>
      <c r="BE204" s="858">
        <f t="shared" si="1072"/>
        <v>0</v>
      </c>
      <c r="BF204" s="436">
        <f t="shared" ref="BF204:BF219" si="1148">(SUMIF($Y$196:$BC$196,"Sat",$Y204:$BC204)+SUMIF($Y$196:$BC$196,"Sun",$Y204:$BC204))</f>
        <v>0</v>
      </c>
      <c r="BG204" s="436">
        <f t="shared" ref="BG204:BG219" si="1149">(SUM($Y204:$BC204)-(SUMIF($Y$196:$BC$196,"Sat",$Y204:$BC204)+SUMIF($Y$196:$BC$196,"Sun",$Y204:$BC204)))</f>
        <v>0</v>
      </c>
      <c r="BH204" s="439">
        <f t="shared" ref="BH204:BH219" si="1150">(SUMIF($Y$196:$BC$196,"Sat",$Y204:$BC204)+SUMIF($Y$196:$BC$196,"Sun",$Y204:$BC204))/(COUNTIF($Y$196:$BC$196,"Sat")+COUNTIF($Y$196:$BC$196,"Sun"))</f>
        <v>0</v>
      </c>
      <c r="BI204" s="449">
        <f t="shared" ref="BI204:BI219" si="1151">(SUM($Y204:$BC204)-(SUMIF($Y$196:$BC$196,"Sat",$Y204:$BC204)+SUMIF($Y$196:$BC$196,"Sun",$Y204:$BC204)))/(COUNT(Y204:BC204)-(COUNTIF($Y$196:$BC$196,"Sat")+COUNTIF($Y$196:$BC$196,"Sun")))</f>
        <v>0</v>
      </c>
      <c r="BJ204" s="465"/>
      <c r="BK204" s="465"/>
      <c r="BL204" s="465"/>
      <c r="BM204" s="398"/>
      <c r="BN204" s="401">
        <v>8</v>
      </c>
      <c r="BO204" s="475"/>
      <c r="BP204" s="475"/>
      <c r="BQ204" s="475"/>
      <c r="BR204" s="475"/>
      <c r="BS204" s="475"/>
      <c r="BT204" s="475"/>
      <c r="BU204" s="475"/>
      <c r="BV204" s="475"/>
      <c r="BW204" s="475"/>
      <c r="BX204" s="475"/>
      <c r="BY204" s="475"/>
      <c r="BZ204" s="475"/>
      <c r="CA204" s="475"/>
      <c r="CB204" s="475"/>
      <c r="CC204" s="475"/>
      <c r="CD204" s="475"/>
      <c r="CE204" s="475"/>
      <c r="CF204" s="475"/>
      <c r="CG204" s="475"/>
      <c r="CH204" s="475"/>
      <c r="CI204" s="475"/>
      <c r="CJ204" s="475"/>
      <c r="CK204" s="475"/>
      <c r="CL204" s="475"/>
      <c r="CM204" s="475"/>
      <c r="CN204" s="475"/>
      <c r="CO204" s="475"/>
      <c r="CP204" s="475"/>
      <c r="CQ204" s="475"/>
      <c r="CR204" s="475"/>
      <c r="CS204" s="475"/>
      <c r="CT204" s="857">
        <f t="shared" si="1110"/>
        <v>0</v>
      </c>
      <c r="CU204" s="858">
        <f t="shared" si="1111"/>
        <v>0</v>
      </c>
      <c r="CV204" s="436">
        <f t="shared" ref="CV204:CV219" si="1152">(SUMIF($Y$196:$BC$196,"Sat",$Y204:$BC204)+SUMIF($Y$196:$BC$196,"Sun",$Y204:$BC204))</f>
        <v>0</v>
      </c>
      <c r="CW204" s="436">
        <f t="shared" ref="CW204:CW219" si="1153">(SUM($Y204:$BC204)-(SUMIF($Y$196:$BC$196,"Sat",$Y204:$BC204)+SUMIF($Y$196:$BC$196,"Sun",$Y204:$BC204)))</f>
        <v>0</v>
      </c>
      <c r="CX204" s="439">
        <f t="shared" si="1112"/>
        <v>0</v>
      </c>
      <c r="CY204" s="449">
        <f t="shared" si="1113"/>
        <v>0</v>
      </c>
      <c r="CZ204" s="465"/>
      <c r="DA204" s="465"/>
      <c r="DB204" s="465"/>
      <c r="DC204" s="465"/>
      <c r="DD204" s="465"/>
      <c r="DE204" s="465"/>
      <c r="DF204" s="465"/>
      <c r="DS204" s="698"/>
      <c r="DT204" s="702">
        <v>8</v>
      </c>
      <c r="DU204" s="703">
        <f t="shared" si="1114"/>
        <v>0</v>
      </c>
      <c r="DV204" s="703">
        <f t="shared" si="1076"/>
        <v>0</v>
      </c>
      <c r="DW204" s="703">
        <f t="shared" si="1077"/>
        <v>0</v>
      </c>
      <c r="DX204" s="703">
        <f t="shared" si="1078"/>
        <v>0</v>
      </c>
      <c r="DY204" s="703">
        <f t="shared" si="1079"/>
        <v>0</v>
      </c>
      <c r="DZ204" s="703">
        <f t="shared" si="1080"/>
        <v>0</v>
      </c>
      <c r="EA204" s="703">
        <f t="shared" si="1081"/>
        <v>0</v>
      </c>
      <c r="EB204" s="703">
        <f t="shared" si="1082"/>
        <v>0</v>
      </c>
      <c r="EC204" s="703">
        <f t="shared" si="1083"/>
        <v>0</v>
      </c>
      <c r="ED204" s="703">
        <f t="shared" si="1084"/>
        <v>0</v>
      </c>
      <c r="EE204" s="703">
        <f t="shared" si="1085"/>
        <v>0</v>
      </c>
      <c r="EF204" s="703">
        <f t="shared" si="1086"/>
        <v>0</v>
      </c>
      <c r="EG204" s="703">
        <f t="shared" si="1087"/>
        <v>0</v>
      </c>
      <c r="EH204" s="703">
        <f t="shared" si="1088"/>
        <v>0</v>
      </c>
      <c r="EI204" s="703">
        <f t="shared" si="1089"/>
        <v>0</v>
      </c>
      <c r="EJ204" s="703">
        <f t="shared" si="1090"/>
        <v>0</v>
      </c>
      <c r="EK204" s="703">
        <f t="shared" si="1091"/>
        <v>0</v>
      </c>
      <c r="EL204" s="703">
        <f t="shared" si="1092"/>
        <v>0</v>
      </c>
      <c r="EM204" s="703">
        <f t="shared" si="1093"/>
        <v>0</v>
      </c>
      <c r="EN204" s="703">
        <f t="shared" si="1094"/>
        <v>0</v>
      </c>
      <c r="EO204" s="703">
        <f t="shared" si="1095"/>
        <v>0</v>
      </c>
      <c r="EP204" s="703">
        <f t="shared" si="1096"/>
        <v>0</v>
      </c>
      <c r="EQ204" s="703">
        <f t="shared" si="1097"/>
        <v>0</v>
      </c>
      <c r="ER204" s="703">
        <f t="shared" si="1098"/>
        <v>0</v>
      </c>
      <c r="ES204" s="703">
        <f t="shared" si="1099"/>
        <v>0</v>
      </c>
      <c r="ET204" s="703">
        <f t="shared" si="1100"/>
        <v>0</v>
      </c>
      <c r="EU204" s="703">
        <f t="shared" si="1101"/>
        <v>0</v>
      </c>
      <c r="EV204" s="703">
        <f t="shared" si="1102"/>
        <v>0</v>
      </c>
      <c r="EW204" s="703">
        <f t="shared" si="1103"/>
        <v>0</v>
      </c>
      <c r="EX204" s="703">
        <f t="shared" si="1104"/>
        <v>0</v>
      </c>
      <c r="EY204" s="703">
        <f t="shared" si="1105"/>
        <v>0</v>
      </c>
      <c r="EZ204" s="724"/>
      <c r="FB204" s="698"/>
      <c r="FC204" s="702">
        <v>8</v>
      </c>
      <c r="FD204" s="703" t="e">
        <f t="shared" si="1115"/>
        <v>#DIV/0!</v>
      </c>
      <c r="FE204" s="703" t="e">
        <f t="shared" si="1116"/>
        <v>#DIV/0!</v>
      </c>
      <c r="FF204" s="703" t="e">
        <f t="shared" si="1117"/>
        <v>#DIV/0!</v>
      </c>
      <c r="FG204" s="703" t="e">
        <f t="shared" si="1118"/>
        <v>#DIV/0!</v>
      </c>
      <c r="FH204" s="703" t="e">
        <f t="shared" si="1119"/>
        <v>#DIV/0!</v>
      </c>
      <c r="FI204" s="703" t="e">
        <f t="shared" si="1120"/>
        <v>#DIV/0!</v>
      </c>
      <c r="FJ204" s="703" t="e">
        <f t="shared" si="1121"/>
        <v>#DIV/0!</v>
      </c>
      <c r="FK204" s="703" t="e">
        <f t="shared" si="1122"/>
        <v>#DIV/0!</v>
      </c>
      <c r="FL204" s="703" t="e">
        <f t="shared" si="1123"/>
        <v>#DIV/0!</v>
      </c>
      <c r="FM204" s="703" t="e">
        <f t="shared" si="1124"/>
        <v>#DIV/0!</v>
      </c>
      <c r="FN204" s="703" t="e">
        <f t="shared" si="1125"/>
        <v>#DIV/0!</v>
      </c>
      <c r="FO204" s="703" t="e">
        <f t="shared" si="1126"/>
        <v>#DIV/0!</v>
      </c>
      <c r="FP204" s="703" t="e">
        <f t="shared" si="1127"/>
        <v>#DIV/0!</v>
      </c>
      <c r="FQ204" s="703" t="e">
        <f t="shared" si="1128"/>
        <v>#DIV/0!</v>
      </c>
      <c r="FR204" s="703" t="e">
        <f t="shared" si="1129"/>
        <v>#DIV/0!</v>
      </c>
      <c r="FS204" s="703" t="e">
        <f t="shared" si="1130"/>
        <v>#DIV/0!</v>
      </c>
      <c r="FT204" s="703" t="e">
        <f t="shared" si="1131"/>
        <v>#DIV/0!</v>
      </c>
      <c r="FU204" s="703" t="e">
        <f t="shared" si="1132"/>
        <v>#DIV/0!</v>
      </c>
      <c r="FV204" s="703" t="e">
        <f t="shared" si="1133"/>
        <v>#DIV/0!</v>
      </c>
      <c r="FW204" s="703" t="e">
        <f t="shared" si="1134"/>
        <v>#DIV/0!</v>
      </c>
      <c r="FX204" s="703" t="e">
        <f t="shared" si="1135"/>
        <v>#DIV/0!</v>
      </c>
      <c r="FY204" s="703" t="e">
        <f t="shared" si="1136"/>
        <v>#DIV/0!</v>
      </c>
      <c r="FZ204" s="703" t="e">
        <f t="shared" si="1137"/>
        <v>#DIV/0!</v>
      </c>
      <c r="GA204" s="703" t="e">
        <f t="shared" si="1138"/>
        <v>#DIV/0!</v>
      </c>
      <c r="GB204" s="703" t="e">
        <f t="shared" si="1139"/>
        <v>#DIV/0!</v>
      </c>
      <c r="GC204" s="703" t="e">
        <f t="shared" si="1140"/>
        <v>#DIV/0!</v>
      </c>
      <c r="GD204" s="703" t="e">
        <f t="shared" si="1141"/>
        <v>#DIV/0!</v>
      </c>
      <c r="GE204" s="703" t="e">
        <f t="shared" si="1142"/>
        <v>#DIV/0!</v>
      </c>
      <c r="GF204" s="703" t="e">
        <f t="shared" si="1143"/>
        <v>#DIV/0!</v>
      </c>
      <c r="GG204" s="703" t="e">
        <f t="shared" si="1144"/>
        <v>#DIV/0!</v>
      </c>
      <c r="GH204" s="703" t="e">
        <f t="shared" si="1145"/>
        <v>#DIV/0!</v>
      </c>
      <c r="GI204" s="724"/>
    </row>
    <row r="205" spans="2:191" ht="15.75" x14ac:dyDescent="0.25">
      <c r="B205" s="398"/>
      <c r="C205" s="528" t="s">
        <v>267</v>
      </c>
      <c r="D205" s="486"/>
      <c r="E205" s="486"/>
      <c r="F205" s="486"/>
      <c r="G205" s="486"/>
      <c r="H205" s="486"/>
      <c r="I205" s="486"/>
      <c r="J205" s="486"/>
      <c r="K205" s="486"/>
      <c r="L205" s="486"/>
      <c r="M205" s="486"/>
      <c r="N205" s="486"/>
      <c r="O205" s="486"/>
      <c r="P205" s="486"/>
      <c r="Q205" s="395"/>
      <c r="W205" s="398"/>
      <c r="X205" s="401">
        <v>9</v>
      </c>
      <c r="Y205" s="475"/>
      <c r="Z205" s="475"/>
      <c r="AA205" s="475"/>
      <c r="AB205" s="475"/>
      <c r="AC205" s="475"/>
      <c r="AD205" s="475"/>
      <c r="AE205" s="475"/>
      <c r="AF205" s="475"/>
      <c r="AG205" s="475"/>
      <c r="AH205" s="475"/>
      <c r="AI205" s="475"/>
      <c r="AJ205" s="475"/>
      <c r="AK205" s="475"/>
      <c r="AL205" s="475"/>
      <c r="AM205" s="475"/>
      <c r="AN205" s="475"/>
      <c r="AO205" s="475"/>
      <c r="AP205" s="475"/>
      <c r="AQ205" s="475"/>
      <c r="AR205" s="475"/>
      <c r="AS205" s="475"/>
      <c r="AT205" s="475"/>
      <c r="AU205" s="475"/>
      <c r="AV205" s="475"/>
      <c r="AW205" s="475"/>
      <c r="AX205" s="475"/>
      <c r="AY205" s="475"/>
      <c r="AZ205" s="475"/>
      <c r="BA205" s="475"/>
      <c r="BB205" s="475"/>
      <c r="BC205" s="475"/>
      <c r="BD205" s="857">
        <f t="shared" si="1108"/>
        <v>0</v>
      </c>
      <c r="BE205" s="858">
        <f t="shared" si="1072"/>
        <v>0</v>
      </c>
      <c r="BF205" s="436">
        <f t="shared" si="1148"/>
        <v>0</v>
      </c>
      <c r="BG205" s="436">
        <f t="shared" si="1149"/>
        <v>0</v>
      </c>
      <c r="BH205" s="439">
        <f t="shared" si="1150"/>
        <v>0</v>
      </c>
      <c r="BI205" s="449">
        <f t="shared" si="1151"/>
        <v>0</v>
      </c>
      <c r="BJ205" s="465"/>
      <c r="BK205" s="465"/>
      <c r="BL205" s="465"/>
      <c r="BM205" s="398"/>
      <c r="BN205" s="401">
        <v>9</v>
      </c>
      <c r="BO205" s="475"/>
      <c r="BP205" s="475"/>
      <c r="BQ205" s="475"/>
      <c r="BR205" s="475"/>
      <c r="BS205" s="475"/>
      <c r="BT205" s="475"/>
      <c r="BU205" s="475"/>
      <c r="BV205" s="475"/>
      <c r="BW205" s="475"/>
      <c r="BX205" s="475"/>
      <c r="BY205" s="475"/>
      <c r="BZ205" s="475"/>
      <c r="CA205" s="475"/>
      <c r="CB205" s="475"/>
      <c r="CC205" s="475"/>
      <c r="CD205" s="475"/>
      <c r="CE205" s="475"/>
      <c r="CF205" s="475"/>
      <c r="CG205" s="475"/>
      <c r="CH205" s="475"/>
      <c r="CI205" s="475"/>
      <c r="CJ205" s="475"/>
      <c r="CK205" s="475"/>
      <c r="CL205" s="475"/>
      <c r="CM205" s="475"/>
      <c r="CN205" s="475"/>
      <c r="CO205" s="475"/>
      <c r="CP205" s="475"/>
      <c r="CQ205" s="475"/>
      <c r="CR205" s="475"/>
      <c r="CS205" s="475"/>
      <c r="CT205" s="857">
        <f t="shared" si="1110"/>
        <v>0</v>
      </c>
      <c r="CU205" s="858">
        <f t="shared" si="1111"/>
        <v>0</v>
      </c>
      <c r="CV205" s="436">
        <f t="shared" si="1152"/>
        <v>0</v>
      </c>
      <c r="CW205" s="436">
        <f t="shared" si="1153"/>
        <v>0</v>
      </c>
      <c r="CX205" s="439">
        <f t="shared" si="1112"/>
        <v>0</v>
      </c>
      <c r="CY205" s="449">
        <f t="shared" si="1113"/>
        <v>0</v>
      </c>
      <c r="CZ205" s="465"/>
      <c r="DA205" s="465"/>
      <c r="DB205" s="465"/>
      <c r="DC205" s="465"/>
      <c r="DD205" s="465"/>
      <c r="DE205" s="465"/>
      <c r="DF205" s="465"/>
      <c r="DS205" s="698"/>
      <c r="DT205" s="702">
        <v>9</v>
      </c>
      <c r="DU205" s="703">
        <f t="shared" si="1114"/>
        <v>0</v>
      </c>
      <c r="DV205" s="703">
        <f t="shared" si="1076"/>
        <v>0</v>
      </c>
      <c r="DW205" s="703">
        <f t="shared" si="1077"/>
        <v>0</v>
      </c>
      <c r="DX205" s="703">
        <f t="shared" si="1078"/>
        <v>0</v>
      </c>
      <c r="DY205" s="703">
        <f t="shared" si="1079"/>
        <v>0</v>
      </c>
      <c r="DZ205" s="703">
        <f t="shared" si="1080"/>
        <v>0</v>
      </c>
      <c r="EA205" s="703">
        <f t="shared" si="1081"/>
        <v>0</v>
      </c>
      <c r="EB205" s="703">
        <f t="shared" si="1082"/>
        <v>0</v>
      </c>
      <c r="EC205" s="703">
        <f t="shared" si="1083"/>
        <v>0</v>
      </c>
      <c r="ED205" s="703">
        <f t="shared" si="1084"/>
        <v>0</v>
      </c>
      <c r="EE205" s="703">
        <f t="shared" si="1085"/>
        <v>0</v>
      </c>
      <c r="EF205" s="703">
        <f t="shared" si="1086"/>
        <v>0</v>
      </c>
      <c r="EG205" s="703">
        <f t="shared" si="1087"/>
        <v>0</v>
      </c>
      <c r="EH205" s="703">
        <f t="shared" si="1088"/>
        <v>0</v>
      </c>
      <c r="EI205" s="703">
        <f t="shared" si="1089"/>
        <v>0</v>
      </c>
      <c r="EJ205" s="703">
        <f t="shared" si="1090"/>
        <v>0</v>
      </c>
      <c r="EK205" s="703">
        <f t="shared" si="1091"/>
        <v>0</v>
      </c>
      <c r="EL205" s="703">
        <f t="shared" si="1092"/>
        <v>0</v>
      </c>
      <c r="EM205" s="703">
        <f t="shared" si="1093"/>
        <v>0</v>
      </c>
      <c r="EN205" s="703">
        <f t="shared" si="1094"/>
        <v>0</v>
      </c>
      <c r="EO205" s="703">
        <f t="shared" si="1095"/>
        <v>0</v>
      </c>
      <c r="EP205" s="703">
        <f t="shared" si="1096"/>
        <v>0</v>
      </c>
      <c r="EQ205" s="703">
        <f t="shared" si="1097"/>
        <v>0</v>
      </c>
      <c r="ER205" s="703">
        <f t="shared" si="1098"/>
        <v>0</v>
      </c>
      <c r="ES205" s="703">
        <f t="shared" si="1099"/>
        <v>0</v>
      </c>
      <c r="ET205" s="703">
        <f t="shared" si="1100"/>
        <v>0</v>
      </c>
      <c r="EU205" s="703">
        <f t="shared" si="1101"/>
        <v>0</v>
      </c>
      <c r="EV205" s="703">
        <f t="shared" si="1102"/>
        <v>0</v>
      </c>
      <c r="EW205" s="703">
        <f t="shared" si="1103"/>
        <v>0</v>
      </c>
      <c r="EX205" s="703">
        <f t="shared" si="1104"/>
        <v>0</v>
      </c>
      <c r="EY205" s="703">
        <f t="shared" si="1105"/>
        <v>0</v>
      </c>
      <c r="EZ205" s="724"/>
      <c r="FB205" s="698"/>
      <c r="FC205" s="702">
        <v>9</v>
      </c>
      <c r="FD205" s="703" t="e">
        <f t="shared" si="1115"/>
        <v>#DIV/0!</v>
      </c>
      <c r="FE205" s="703" t="e">
        <f t="shared" si="1116"/>
        <v>#DIV/0!</v>
      </c>
      <c r="FF205" s="703" t="e">
        <f t="shared" si="1117"/>
        <v>#DIV/0!</v>
      </c>
      <c r="FG205" s="703" t="e">
        <f t="shared" si="1118"/>
        <v>#DIV/0!</v>
      </c>
      <c r="FH205" s="703" t="e">
        <f t="shared" si="1119"/>
        <v>#DIV/0!</v>
      </c>
      <c r="FI205" s="703" t="e">
        <f t="shared" si="1120"/>
        <v>#DIV/0!</v>
      </c>
      <c r="FJ205" s="703" t="e">
        <f t="shared" si="1121"/>
        <v>#DIV/0!</v>
      </c>
      <c r="FK205" s="703" t="e">
        <f t="shared" si="1122"/>
        <v>#DIV/0!</v>
      </c>
      <c r="FL205" s="703" t="e">
        <f t="shared" si="1123"/>
        <v>#DIV/0!</v>
      </c>
      <c r="FM205" s="703" t="e">
        <f t="shared" si="1124"/>
        <v>#DIV/0!</v>
      </c>
      <c r="FN205" s="703" t="e">
        <f t="shared" si="1125"/>
        <v>#DIV/0!</v>
      </c>
      <c r="FO205" s="703" t="e">
        <f t="shared" si="1126"/>
        <v>#DIV/0!</v>
      </c>
      <c r="FP205" s="703" t="e">
        <f t="shared" si="1127"/>
        <v>#DIV/0!</v>
      </c>
      <c r="FQ205" s="703" t="e">
        <f t="shared" si="1128"/>
        <v>#DIV/0!</v>
      </c>
      <c r="FR205" s="703" t="e">
        <f t="shared" si="1129"/>
        <v>#DIV/0!</v>
      </c>
      <c r="FS205" s="703" t="e">
        <f t="shared" si="1130"/>
        <v>#DIV/0!</v>
      </c>
      <c r="FT205" s="703" t="e">
        <f t="shared" si="1131"/>
        <v>#DIV/0!</v>
      </c>
      <c r="FU205" s="703" t="e">
        <f t="shared" si="1132"/>
        <v>#DIV/0!</v>
      </c>
      <c r="FV205" s="703" t="e">
        <f t="shared" si="1133"/>
        <v>#DIV/0!</v>
      </c>
      <c r="FW205" s="703" t="e">
        <f t="shared" si="1134"/>
        <v>#DIV/0!</v>
      </c>
      <c r="FX205" s="703" t="e">
        <f t="shared" si="1135"/>
        <v>#DIV/0!</v>
      </c>
      <c r="FY205" s="703" t="e">
        <f t="shared" si="1136"/>
        <v>#DIV/0!</v>
      </c>
      <c r="FZ205" s="703" t="e">
        <f t="shared" si="1137"/>
        <v>#DIV/0!</v>
      </c>
      <c r="GA205" s="703" t="e">
        <f t="shared" si="1138"/>
        <v>#DIV/0!</v>
      </c>
      <c r="GB205" s="703" t="e">
        <f t="shared" si="1139"/>
        <v>#DIV/0!</v>
      </c>
      <c r="GC205" s="703" t="e">
        <f t="shared" si="1140"/>
        <v>#DIV/0!</v>
      </c>
      <c r="GD205" s="703" t="e">
        <f t="shared" si="1141"/>
        <v>#DIV/0!</v>
      </c>
      <c r="GE205" s="703" t="e">
        <f t="shared" si="1142"/>
        <v>#DIV/0!</v>
      </c>
      <c r="GF205" s="703" t="e">
        <f t="shared" si="1143"/>
        <v>#DIV/0!</v>
      </c>
      <c r="GG205" s="703" t="e">
        <f t="shared" si="1144"/>
        <v>#DIV/0!</v>
      </c>
      <c r="GH205" s="703" t="e">
        <f t="shared" si="1145"/>
        <v>#DIV/0!</v>
      </c>
      <c r="GI205" s="724"/>
    </row>
    <row r="206" spans="2:191" ht="15.75" x14ac:dyDescent="0.25">
      <c r="B206" s="398"/>
      <c r="C206" s="529" t="s">
        <v>83</v>
      </c>
      <c r="D206" s="532">
        <f>(D$184-D$190)*D197</f>
        <v>0</v>
      </c>
      <c r="E206" s="532">
        <f t="shared" ref="E206:O206" si="1154">(E$184-E$190)*E197</f>
        <v>0</v>
      </c>
      <c r="F206" s="532">
        <f t="shared" si="1154"/>
        <v>0</v>
      </c>
      <c r="G206" s="532">
        <f t="shared" si="1154"/>
        <v>0</v>
      </c>
      <c r="H206" s="532">
        <f t="shared" si="1154"/>
        <v>0</v>
      </c>
      <c r="I206" s="532">
        <f t="shared" si="1154"/>
        <v>0</v>
      </c>
      <c r="J206" s="532">
        <f t="shared" si="1154"/>
        <v>0</v>
      </c>
      <c r="K206" s="532">
        <f t="shared" si="1154"/>
        <v>0</v>
      </c>
      <c r="L206" s="532">
        <f t="shared" si="1154"/>
        <v>0</v>
      </c>
      <c r="M206" s="532">
        <f t="shared" si="1154"/>
        <v>0</v>
      </c>
      <c r="N206" s="532">
        <f t="shared" si="1154"/>
        <v>0</v>
      </c>
      <c r="O206" s="532">
        <f t="shared" si="1154"/>
        <v>0</v>
      </c>
      <c r="P206" s="530"/>
      <c r="Q206" s="395"/>
      <c r="W206" s="398"/>
      <c r="X206" s="401">
        <v>10</v>
      </c>
      <c r="Y206" s="475"/>
      <c r="Z206" s="475"/>
      <c r="AA206" s="475"/>
      <c r="AB206" s="475"/>
      <c r="AC206" s="475"/>
      <c r="AD206" s="475"/>
      <c r="AE206" s="475"/>
      <c r="AF206" s="475"/>
      <c r="AG206" s="475"/>
      <c r="AH206" s="475"/>
      <c r="AI206" s="475"/>
      <c r="AJ206" s="475"/>
      <c r="AK206" s="475"/>
      <c r="AL206" s="475"/>
      <c r="AM206" s="475"/>
      <c r="AN206" s="475"/>
      <c r="AO206" s="475"/>
      <c r="AP206" s="475"/>
      <c r="AQ206" s="475"/>
      <c r="AR206" s="475"/>
      <c r="AS206" s="475"/>
      <c r="AT206" s="475"/>
      <c r="AU206" s="475"/>
      <c r="AV206" s="475"/>
      <c r="AW206" s="475"/>
      <c r="AX206" s="475"/>
      <c r="AY206" s="475"/>
      <c r="AZ206" s="475"/>
      <c r="BA206" s="475"/>
      <c r="BB206" s="475"/>
      <c r="BC206" s="475"/>
      <c r="BD206" s="857">
        <f t="shared" si="1108"/>
        <v>0</v>
      </c>
      <c r="BE206" s="858">
        <f t="shared" si="1072"/>
        <v>0</v>
      </c>
      <c r="BF206" s="436">
        <f t="shared" si="1148"/>
        <v>0</v>
      </c>
      <c r="BG206" s="436">
        <f t="shared" si="1149"/>
        <v>0</v>
      </c>
      <c r="BH206" s="439">
        <f t="shared" si="1150"/>
        <v>0</v>
      </c>
      <c r="BI206" s="449">
        <f t="shared" si="1151"/>
        <v>0</v>
      </c>
      <c r="BJ206" s="465"/>
      <c r="BK206" s="465"/>
      <c r="BL206" s="465"/>
      <c r="BM206" s="398"/>
      <c r="BN206" s="401">
        <v>10</v>
      </c>
      <c r="BO206" s="475"/>
      <c r="BP206" s="475"/>
      <c r="BQ206" s="475"/>
      <c r="BR206" s="475"/>
      <c r="BS206" s="475"/>
      <c r="BT206" s="475"/>
      <c r="BU206" s="475"/>
      <c r="BV206" s="475"/>
      <c r="BW206" s="475"/>
      <c r="BX206" s="475"/>
      <c r="BY206" s="475"/>
      <c r="BZ206" s="475"/>
      <c r="CA206" s="475"/>
      <c r="CB206" s="475"/>
      <c r="CC206" s="475"/>
      <c r="CD206" s="475"/>
      <c r="CE206" s="475"/>
      <c r="CF206" s="475"/>
      <c r="CG206" s="475"/>
      <c r="CH206" s="475"/>
      <c r="CI206" s="475"/>
      <c r="CJ206" s="475"/>
      <c r="CK206" s="475"/>
      <c r="CL206" s="475"/>
      <c r="CM206" s="475"/>
      <c r="CN206" s="475"/>
      <c r="CO206" s="475"/>
      <c r="CP206" s="475"/>
      <c r="CQ206" s="475"/>
      <c r="CR206" s="475"/>
      <c r="CS206" s="475"/>
      <c r="CT206" s="857">
        <f t="shared" si="1110"/>
        <v>0</v>
      </c>
      <c r="CU206" s="858">
        <f t="shared" si="1111"/>
        <v>0</v>
      </c>
      <c r="CV206" s="436">
        <f t="shared" si="1152"/>
        <v>0</v>
      </c>
      <c r="CW206" s="436">
        <f t="shared" si="1153"/>
        <v>0</v>
      </c>
      <c r="CX206" s="439">
        <f t="shared" si="1112"/>
        <v>0</v>
      </c>
      <c r="CY206" s="449">
        <f t="shared" si="1113"/>
        <v>0</v>
      </c>
      <c r="CZ206" s="465"/>
      <c r="DA206" s="465"/>
      <c r="DB206" s="465"/>
      <c r="DC206" s="465"/>
      <c r="DD206" s="465"/>
      <c r="DE206" s="465"/>
      <c r="DF206" s="465"/>
      <c r="DS206" s="698"/>
      <c r="DT206" s="702">
        <v>10</v>
      </c>
      <c r="DU206" s="703">
        <f t="shared" si="1114"/>
        <v>0</v>
      </c>
      <c r="DV206" s="703">
        <f t="shared" si="1076"/>
        <v>0</v>
      </c>
      <c r="DW206" s="703">
        <f t="shared" si="1077"/>
        <v>0</v>
      </c>
      <c r="DX206" s="703">
        <f t="shared" si="1078"/>
        <v>0</v>
      </c>
      <c r="DY206" s="703">
        <f t="shared" si="1079"/>
        <v>0</v>
      </c>
      <c r="DZ206" s="703">
        <f t="shared" si="1080"/>
        <v>0</v>
      </c>
      <c r="EA206" s="703">
        <f t="shared" si="1081"/>
        <v>0</v>
      </c>
      <c r="EB206" s="703">
        <f t="shared" si="1082"/>
        <v>0</v>
      </c>
      <c r="EC206" s="703">
        <f t="shared" si="1083"/>
        <v>0</v>
      </c>
      <c r="ED206" s="703">
        <f t="shared" si="1084"/>
        <v>0</v>
      </c>
      <c r="EE206" s="703">
        <f t="shared" si="1085"/>
        <v>0</v>
      </c>
      <c r="EF206" s="703">
        <f t="shared" si="1086"/>
        <v>0</v>
      </c>
      <c r="EG206" s="703">
        <f t="shared" si="1087"/>
        <v>0</v>
      </c>
      <c r="EH206" s="703">
        <f t="shared" si="1088"/>
        <v>0</v>
      </c>
      <c r="EI206" s="703">
        <f t="shared" si="1089"/>
        <v>0</v>
      </c>
      <c r="EJ206" s="703">
        <f t="shared" si="1090"/>
        <v>0</v>
      </c>
      <c r="EK206" s="703">
        <f t="shared" si="1091"/>
        <v>0</v>
      </c>
      <c r="EL206" s="703">
        <f t="shared" si="1092"/>
        <v>0</v>
      </c>
      <c r="EM206" s="703">
        <f t="shared" si="1093"/>
        <v>0</v>
      </c>
      <c r="EN206" s="703">
        <f t="shared" si="1094"/>
        <v>0</v>
      </c>
      <c r="EO206" s="703">
        <f t="shared" si="1095"/>
        <v>0</v>
      </c>
      <c r="EP206" s="703">
        <f t="shared" si="1096"/>
        <v>0</v>
      </c>
      <c r="EQ206" s="703">
        <f t="shared" si="1097"/>
        <v>0</v>
      </c>
      <c r="ER206" s="703">
        <f t="shared" si="1098"/>
        <v>0</v>
      </c>
      <c r="ES206" s="703">
        <f t="shared" si="1099"/>
        <v>0</v>
      </c>
      <c r="ET206" s="703">
        <f t="shared" si="1100"/>
        <v>0</v>
      </c>
      <c r="EU206" s="703">
        <f t="shared" si="1101"/>
        <v>0</v>
      </c>
      <c r="EV206" s="703">
        <f t="shared" si="1102"/>
        <v>0</v>
      </c>
      <c r="EW206" s="703">
        <f t="shared" si="1103"/>
        <v>0</v>
      </c>
      <c r="EX206" s="703">
        <f t="shared" si="1104"/>
        <v>0</v>
      </c>
      <c r="EY206" s="703">
        <f t="shared" si="1105"/>
        <v>0</v>
      </c>
      <c r="EZ206" s="724"/>
      <c r="FB206" s="698"/>
      <c r="FC206" s="702">
        <v>10</v>
      </c>
      <c r="FD206" s="703" t="e">
        <f t="shared" si="1115"/>
        <v>#DIV/0!</v>
      </c>
      <c r="FE206" s="703" t="e">
        <f t="shared" si="1116"/>
        <v>#DIV/0!</v>
      </c>
      <c r="FF206" s="703" t="e">
        <f t="shared" si="1117"/>
        <v>#DIV/0!</v>
      </c>
      <c r="FG206" s="703" t="e">
        <f t="shared" si="1118"/>
        <v>#DIV/0!</v>
      </c>
      <c r="FH206" s="703" t="e">
        <f t="shared" si="1119"/>
        <v>#DIV/0!</v>
      </c>
      <c r="FI206" s="703" t="e">
        <f t="shared" si="1120"/>
        <v>#DIV/0!</v>
      </c>
      <c r="FJ206" s="703" t="e">
        <f t="shared" si="1121"/>
        <v>#DIV/0!</v>
      </c>
      <c r="FK206" s="703" t="e">
        <f t="shared" si="1122"/>
        <v>#DIV/0!</v>
      </c>
      <c r="FL206" s="703" t="e">
        <f t="shared" si="1123"/>
        <v>#DIV/0!</v>
      </c>
      <c r="FM206" s="703" t="e">
        <f t="shared" si="1124"/>
        <v>#DIV/0!</v>
      </c>
      <c r="FN206" s="703" t="e">
        <f t="shared" si="1125"/>
        <v>#DIV/0!</v>
      </c>
      <c r="FO206" s="703" t="e">
        <f t="shared" si="1126"/>
        <v>#DIV/0!</v>
      </c>
      <c r="FP206" s="703" t="e">
        <f t="shared" si="1127"/>
        <v>#DIV/0!</v>
      </c>
      <c r="FQ206" s="703" t="e">
        <f t="shared" si="1128"/>
        <v>#DIV/0!</v>
      </c>
      <c r="FR206" s="703" t="e">
        <f t="shared" si="1129"/>
        <v>#DIV/0!</v>
      </c>
      <c r="FS206" s="703" t="e">
        <f t="shared" si="1130"/>
        <v>#DIV/0!</v>
      </c>
      <c r="FT206" s="703" t="e">
        <f t="shared" si="1131"/>
        <v>#DIV/0!</v>
      </c>
      <c r="FU206" s="703" t="e">
        <f t="shared" si="1132"/>
        <v>#DIV/0!</v>
      </c>
      <c r="FV206" s="703" t="e">
        <f t="shared" si="1133"/>
        <v>#DIV/0!</v>
      </c>
      <c r="FW206" s="703" t="e">
        <f t="shared" si="1134"/>
        <v>#DIV/0!</v>
      </c>
      <c r="FX206" s="703" t="e">
        <f t="shared" si="1135"/>
        <v>#DIV/0!</v>
      </c>
      <c r="FY206" s="703" t="e">
        <f t="shared" si="1136"/>
        <v>#DIV/0!</v>
      </c>
      <c r="FZ206" s="703" t="e">
        <f t="shared" si="1137"/>
        <v>#DIV/0!</v>
      </c>
      <c r="GA206" s="703" t="e">
        <f t="shared" si="1138"/>
        <v>#DIV/0!</v>
      </c>
      <c r="GB206" s="703" t="e">
        <f t="shared" si="1139"/>
        <v>#DIV/0!</v>
      </c>
      <c r="GC206" s="703" t="e">
        <f t="shared" si="1140"/>
        <v>#DIV/0!</v>
      </c>
      <c r="GD206" s="703" t="e">
        <f t="shared" si="1141"/>
        <v>#DIV/0!</v>
      </c>
      <c r="GE206" s="703" t="e">
        <f t="shared" si="1142"/>
        <v>#DIV/0!</v>
      </c>
      <c r="GF206" s="703" t="e">
        <f t="shared" si="1143"/>
        <v>#DIV/0!</v>
      </c>
      <c r="GG206" s="703" t="e">
        <f t="shared" si="1144"/>
        <v>#DIV/0!</v>
      </c>
      <c r="GH206" s="703" t="e">
        <f t="shared" si="1145"/>
        <v>#DIV/0!</v>
      </c>
      <c r="GI206" s="724"/>
    </row>
    <row r="207" spans="2:191" s="465" customFormat="1" ht="15.75" x14ac:dyDescent="0.25">
      <c r="B207" s="398"/>
      <c r="C207" s="529" t="s">
        <v>84</v>
      </c>
      <c r="D207" s="532">
        <f>(D$184-D$190)*D198</f>
        <v>0</v>
      </c>
      <c r="E207" s="532">
        <f t="shared" ref="E207:O207" si="1155">(E$184-E$190)*E198</f>
        <v>0</v>
      </c>
      <c r="F207" s="532">
        <f t="shared" si="1155"/>
        <v>0</v>
      </c>
      <c r="G207" s="532">
        <f t="shared" si="1155"/>
        <v>0</v>
      </c>
      <c r="H207" s="532">
        <f t="shared" si="1155"/>
        <v>0</v>
      </c>
      <c r="I207" s="532">
        <f t="shared" si="1155"/>
        <v>0</v>
      </c>
      <c r="J207" s="532">
        <f t="shared" si="1155"/>
        <v>0</v>
      </c>
      <c r="K207" s="532">
        <f t="shared" si="1155"/>
        <v>0</v>
      </c>
      <c r="L207" s="532">
        <f t="shared" si="1155"/>
        <v>0</v>
      </c>
      <c r="M207" s="532">
        <f t="shared" si="1155"/>
        <v>0</v>
      </c>
      <c r="N207" s="532">
        <f t="shared" si="1155"/>
        <v>0</v>
      </c>
      <c r="O207" s="532">
        <f t="shared" si="1155"/>
        <v>0</v>
      </c>
      <c r="P207" s="530"/>
      <c r="Q207" s="395"/>
      <c r="W207" s="398"/>
      <c r="X207" s="401">
        <v>11</v>
      </c>
      <c r="Y207" s="475"/>
      <c r="Z207" s="475"/>
      <c r="AA207" s="475"/>
      <c r="AB207" s="475"/>
      <c r="AC207" s="475"/>
      <c r="AD207" s="475"/>
      <c r="AE207" s="475"/>
      <c r="AF207" s="475"/>
      <c r="AG207" s="475"/>
      <c r="AH207" s="475"/>
      <c r="AI207" s="475"/>
      <c r="AJ207" s="475"/>
      <c r="AK207" s="475"/>
      <c r="AL207" s="475"/>
      <c r="AM207" s="475"/>
      <c r="AN207" s="475"/>
      <c r="AO207" s="475"/>
      <c r="AP207" s="475"/>
      <c r="AQ207" s="475"/>
      <c r="AR207" s="475"/>
      <c r="AS207" s="475"/>
      <c r="AT207" s="475"/>
      <c r="AU207" s="475"/>
      <c r="AV207" s="475"/>
      <c r="AW207" s="475"/>
      <c r="AX207" s="475"/>
      <c r="AY207" s="475"/>
      <c r="AZ207" s="475"/>
      <c r="BA207" s="475"/>
      <c r="BB207" s="475"/>
      <c r="BC207" s="475"/>
      <c r="BD207" s="857">
        <f t="shared" si="1108"/>
        <v>0</v>
      </c>
      <c r="BE207" s="858">
        <f t="shared" si="1072"/>
        <v>0</v>
      </c>
      <c r="BF207" s="436">
        <f t="shared" si="1148"/>
        <v>0</v>
      </c>
      <c r="BG207" s="436">
        <f t="shared" si="1149"/>
        <v>0</v>
      </c>
      <c r="BH207" s="439">
        <f t="shared" si="1150"/>
        <v>0</v>
      </c>
      <c r="BI207" s="449">
        <f t="shared" si="1151"/>
        <v>0</v>
      </c>
      <c r="BM207" s="398"/>
      <c r="BN207" s="401">
        <v>11</v>
      </c>
      <c r="BO207" s="475"/>
      <c r="BP207" s="475"/>
      <c r="BQ207" s="475"/>
      <c r="BR207" s="475"/>
      <c r="BS207" s="475"/>
      <c r="BT207" s="475"/>
      <c r="BU207" s="475"/>
      <c r="BV207" s="475"/>
      <c r="BW207" s="475"/>
      <c r="BX207" s="475"/>
      <c r="BY207" s="475"/>
      <c r="BZ207" s="475"/>
      <c r="CA207" s="475"/>
      <c r="CB207" s="475"/>
      <c r="CC207" s="475"/>
      <c r="CD207" s="475"/>
      <c r="CE207" s="475"/>
      <c r="CF207" s="475"/>
      <c r="CG207" s="475"/>
      <c r="CH207" s="475"/>
      <c r="CI207" s="475"/>
      <c r="CJ207" s="475"/>
      <c r="CK207" s="475"/>
      <c r="CL207" s="475"/>
      <c r="CM207" s="475"/>
      <c r="CN207" s="475"/>
      <c r="CO207" s="475"/>
      <c r="CP207" s="475"/>
      <c r="CQ207" s="475"/>
      <c r="CR207" s="475"/>
      <c r="CS207" s="475"/>
      <c r="CT207" s="857">
        <f t="shared" si="1110"/>
        <v>0</v>
      </c>
      <c r="CU207" s="858">
        <f t="shared" si="1111"/>
        <v>0</v>
      </c>
      <c r="CV207" s="436">
        <f t="shared" si="1152"/>
        <v>0</v>
      </c>
      <c r="CW207" s="436">
        <f t="shared" si="1153"/>
        <v>0</v>
      </c>
      <c r="CX207" s="439">
        <f t="shared" si="1112"/>
        <v>0</v>
      </c>
      <c r="CY207" s="449">
        <f t="shared" si="1113"/>
        <v>0</v>
      </c>
      <c r="DG207" s="370"/>
      <c r="DH207" s="370"/>
      <c r="DI207" s="370"/>
      <c r="DS207" s="698"/>
      <c r="DT207" s="702">
        <v>11</v>
      </c>
      <c r="DU207" s="703">
        <f t="shared" si="1114"/>
        <v>0</v>
      </c>
      <c r="DV207" s="703">
        <f t="shared" si="1076"/>
        <v>0</v>
      </c>
      <c r="DW207" s="703">
        <f t="shared" si="1077"/>
        <v>0</v>
      </c>
      <c r="DX207" s="703">
        <f t="shared" si="1078"/>
        <v>0</v>
      </c>
      <c r="DY207" s="703">
        <f t="shared" si="1079"/>
        <v>0</v>
      </c>
      <c r="DZ207" s="703">
        <f t="shared" si="1080"/>
        <v>0</v>
      </c>
      <c r="EA207" s="703">
        <f t="shared" si="1081"/>
        <v>0</v>
      </c>
      <c r="EB207" s="703">
        <f t="shared" si="1082"/>
        <v>0</v>
      </c>
      <c r="EC207" s="703">
        <f t="shared" si="1083"/>
        <v>0</v>
      </c>
      <c r="ED207" s="703">
        <f t="shared" si="1084"/>
        <v>0</v>
      </c>
      <c r="EE207" s="703">
        <f t="shared" si="1085"/>
        <v>0</v>
      </c>
      <c r="EF207" s="703">
        <f t="shared" si="1086"/>
        <v>0</v>
      </c>
      <c r="EG207" s="703">
        <f t="shared" si="1087"/>
        <v>0</v>
      </c>
      <c r="EH207" s="703">
        <f t="shared" si="1088"/>
        <v>0</v>
      </c>
      <c r="EI207" s="703">
        <f t="shared" si="1089"/>
        <v>0</v>
      </c>
      <c r="EJ207" s="703">
        <f t="shared" si="1090"/>
        <v>0</v>
      </c>
      <c r="EK207" s="703">
        <f t="shared" si="1091"/>
        <v>0</v>
      </c>
      <c r="EL207" s="703">
        <f t="shared" si="1092"/>
        <v>0</v>
      </c>
      <c r="EM207" s="703">
        <f t="shared" si="1093"/>
        <v>0</v>
      </c>
      <c r="EN207" s="703">
        <f t="shared" si="1094"/>
        <v>0</v>
      </c>
      <c r="EO207" s="703">
        <f t="shared" si="1095"/>
        <v>0</v>
      </c>
      <c r="EP207" s="703">
        <f t="shared" si="1096"/>
        <v>0</v>
      </c>
      <c r="EQ207" s="703">
        <f t="shared" si="1097"/>
        <v>0</v>
      </c>
      <c r="ER207" s="703">
        <f t="shared" si="1098"/>
        <v>0</v>
      </c>
      <c r="ES207" s="703">
        <f t="shared" si="1099"/>
        <v>0</v>
      </c>
      <c r="ET207" s="703">
        <f t="shared" si="1100"/>
        <v>0</v>
      </c>
      <c r="EU207" s="703">
        <f t="shared" si="1101"/>
        <v>0</v>
      </c>
      <c r="EV207" s="703">
        <f t="shared" si="1102"/>
        <v>0</v>
      </c>
      <c r="EW207" s="703">
        <f t="shared" si="1103"/>
        <v>0</v>
      </c>
      <c r="EX207" s="703">
        <f t="shared" si="1104"/>
        <v>0</v>
      </c>
      <c r="EY207" s="703">
        <f t="shared" si="1105"/>
        <v>0</v>
      </c>
      <c r="EZ207" s="724"/>
      <c r="FB207" s="698"/>
      <c r="FC207" s="702">
        <v>11</v>
      </c>
      <c r="FD207" s="703" t="e">
        <f t="shared" si="1115"/>
        <v>#DIV/0!</v>
      </c>
      <c r="FE207" s="703" t="e">
        <f t="shared" si="1116"/>
        <v>#DIV/0!</v>
      </c>
      <c r="FF207" s="703" t="e">
        <f t="shared" si="1117"/>
        <v>#DIV/0!</v>
      </c>
      <c r="FG207" s="703" t="e">
        <f t="shared" si="1118"/>
        <v>#DIV/0!</v>
      </c>
      <c r="FH207" s="703" t="e">
        <f t="shared" si="1119"/>
        <v>#DIV/0!</v>
      </c>
      <c r="FI207" s="703" t="e">
        <f t="shared" si="1120"/>
        <v>#DIV/0!</v>
      </c>
      <c r="FJ207" s="703" t="e">
        <f t="shared" si="1121"/>
        <v>#DIV/0!</v>
      </c>
      <c r="FK207" s="703" t="e">
        <f t="shared" si="1122"/>
        <v>#DIV/0!</v>
      </c>
      <c r="FL207" s="703" t="e">
        <f t="shared" si="1123"/>
        <v>#DIV/0!</v>
      </c>
      <c r="FM207" s="703" t="e">
        <f t="shared" si="1124"/>
        <v>#DIV/0!</v>
      </c>
      <c r="FN207" s="703" t="e">
        <f t="shared" si="1125"/>
        <v>#DIV/0!</v>
      </c>
      <c r="FO207" s="703" t="e">
        <f t="shared" si="1126"/>
        <v>#DIV/0!</v>
      </c>
      <c r="FP207" s="703" t="e">
        <f t="shared" si="1127"/>
        <v>#DIV/0!</v>
      </c>
      <c r="FQ207" s="703" t="e">
        <f t="shared" si="1128"/>
        <v>#DIV/0!</v>
      </c>
      <c r="FR207" s="703" t="e">
        <f t="shared" si="1129"/>
        <v>#DIV/0!</v>
      </c>
      <c r="FS207" s="703" t="e">
        <f t="shared" si="1130"/>
        <v>#DIV/0!</v>
      </c>
      <c r="FT207" s="703" t="e">
        <f t="shared" si="1131"/>
        <v>#DIV/0!</v>
      </c>
      <c r="FU207" s="703" t="e">
        <f t="shared" si="1132"/>
        <v>#DIV/0!</v>
      </c>
      <c r="FV207" s="703" t="e">
        <f t="shared" si="1133"/>
        <v>#DIV/0!</v>
      </c>
      <c r="FW207" s="703" t="e">
        <f t="shared" si="1134"/>
        <v>#DIV/0!</v>
      </c>
      <c r="FX207" s="703" t="e">
        <f t="shared" si="1135"/>
        <v>#DIV/0!</v>
      </c>
      <c r="FY207" s="703" t="e">
        <f t="shared" si="1136"/>
        <v>#DIV/0!</v>
      </c>
      <c r="FZ207" s="703" t="e">
        <f t="shared" si="1137"/>
        <v>#DIV/0!</v>
      </c>
      <c r="GA207" s="703" t="e">
        <f t="shared" si="1138"/>
        <v>#DIV/0!</v>
      </c>
      <c r="GB207" s="703" t="e">
        <f t="shared" si="1139"/>
        <v>#DIV/0!</v>
      </c>
      <c r="GC207" s="703" t="e">
        <f t="shared" si="1140"/>
        <v>#DIV/0!</v>
      </c>
      <c r="GD207" s="703" t="e">
        <f t="shared" si="1141"/>
        <v>#DIV/0!</v>
      </c>
      <c r="GE207" s="703" t="e">
        <f t="shared" si="1142"/>
        <v>#DIV/0!</v>
      </c>
      <c r="GF207" s="703" t="e">
        <f t="shared" si="1143"/>
        <v>#DIV/0!</v>
      </c>
      <c r="GG207" s="703" t="e">
        <f t="shared" si="1144"/>
        <v>#DIV/0!</v>
      </c>
      <c r="GH207" s="703" t="e">
        <f t="shared" si="1145"/>
        <v>#DIV/0!</v>
      </c>
      <c r="GI207" s="724"/>
    </row>
    <row r="208" spans="2:191" ht="15.75" x14ac:dyDescent="0.25">
      <c r="B208" s="398"/>
      <c r="C208" s="528" t="s">
        <v>268</v>
      </c>
      <c r="D208" s="486"/>
      <c r="E208" s="486"/>
      <c r="F208" s="486"/>
      <c r="G208" s="486"/>
      <c r="H208" s="486"/>
      <c r="I208" s="486"/>
      <c r="J208" s="486"/>
      <c r="K208" s="486"/>
      <c r="L208" s="486"/>
      <c r="M208" s="486"/>
      <c r="N208" s="486"/>
      <c r="O208" s="486"/>
      <c r="P208" s="486"/>
      <c r="Q208" s="395"/>
      <c r="W208" s="398"/>
      <c r="X208" s="401">
        <v>12</v>
      </c>
      <c r="Y208" s="475"/>
      <c r="Z208" s="475"/>
      <c r="AA208" s="475"/>
      <c r="AB208" s="475"/>
      <c r="AC208" s="475"/>
      <c r="AD208" s="475"/>
      <c r="AE208" s="475"/>
      <c r="AF208" s="475"/>
      <c r="AG208" s="475"/>
      <c r="AH208" s="475"/>
      <c r="AI208" s="475"/>
      <c r="AJ208" s="475"/>
      <c r="AK208" s="475"/>
      <c r="AL208" s="475"/>
      <c r="AM208" s="475"/>
      <c r="AN208" s="475"/>
      <c r="AO208" s="475"/>
      <c r="AP208" s="475"/>
      <c r="AQ208" s="475"/>
      <c r="AR208" s="475"/>
      <c r="AS208" s="475"/>
      <c r="AT208" s="475"/>
      <c r="AU208" s="475"/>
      <c r="AV208" s="475"/>
      <c r="AW208" s="475"/>
      <c r="AX208" s="475"/>
      <c r="AY208" s="475"/>
      <c r="AZ208" s="475"/>
      <c r="BA208" s="475"/>
      <c r="BB208" s="475"/>
      <c r="BC208" s="475"/>
      <c r="BD208" s="857">
        <f t="shared" si="1108"/>
        <v>0</v>
      </c>
      <c r="BE208" s="858">
        <f t="shared" si="1072"/>
        <v>0</v>
      </c>
      <c r="BF208" s="436">
        <f t="shared" si="1148"/>
        <v>0</v>
      </c>
      <c r="BG208" s="436">
        <f t="shared" si="1149"/>
        <v>0</v>
      </c>
      <c r="BH208" s="439">
        <f t="shared" si="1150"/>
        <v>0</v>
      </c>
      <c r="BI208" s="449">
        <f t="shared" si="1151"/>
        <v>0</v>
      </c>
      <c r="BJ208" s="465"/>
      <c r="BK208" s="465"/>
      <c r="BL208" s="465"/>
      <c r="BM208" s="398"/>
      <c r="BN208" s="401">
        <v>12</v>
      </c>
      <c r="BO208" s="475"/>
      <c r="BP208" s="475"/>
      <c r="BQ208" s="475"/>
      <c r="BR208" s="475"/>
      <c r="BS208" s="475"/>
      <c r="BT208" s="475"/>
      <c r="BU208" s="475"/>
      <c r="BV208" s="475"/>
      <c r="BW208" s="475"/>
      <c r="BX208" s="475"/>
      <c r="BY208" s="475"/>
      <c r="BZ208" s="475"/>
      <c r="CA208" s="475"/>
      <c r="CB208" s="475"/>
      <c r="CC208" s="475"/>
      <c r="CD208" s="475"/>
      <c r="CE208" s="475"/>
      <c r="CF208" s="475"/>
      <c r="CG208" s="475"/>
      <c r="CH208" s="475"/>
      <c r="CI208" s="475"/>
      <c r="CJ208" s="475"/>
      <c r="CK208" s="475"/>
      <c r="CL208" s="475"/>
      <c r="CM208" s="475"/>
      <c r="CN208" s="475"/>
      <c r="CO208" s="475"/>
      <c r="CP208" s="475"/>
      <c r="CQ208" s="475"/>
      <c r="CR208" s="475"/>
      <c r="CS208" s="475"/>
      <c r="CT208" s="857">
        <f t="shared" si="1110"/>
        <v>0</v>
      </c>
      <c r="CU208" s="858">
        <f t="shared" si="1111"/>
        <v>0</v>
      </c>
      <c r="CV208" s="436">
        <f t="shared" si="1152"/>
        <v>0</v>
      </c>
      <c r="CW208" s="436">
        <f t="shared" si="1153"/>
        <v>0</v>
      </c>
      <c r="CX208" s="439">
        <f t="shared" si="1112"/>
        <v>0</v>
      </c>
      <c r="CY208" s="449">
        <f t="shared" si="1113"/>
        <v>0</v>
      </c>
      <c r="CZ208" s="465"/>
      <c r="DA208" s="465"/>
      <c r="DB208" s="465"/>
      <c r="DC208" s="465"/>
      <c r="DD208" s="465"/>
      <c r="DE208" s="465"/>
      <c r="DF208" s="465"/>
      <c r="DS208" s="698"/>
      <c r="DT208" s="702">
        <v>12</v>
      </c>
      <c r="DU208" s="703">
        <f t="shared" si="1114"/>
        <v>0</v>
      </c>
      <c r="DV208" s="703">
        <f t="shared" si="1076"/>
        <v>0</v>
      </c>
      <c r="DW208" s="703">
        <f t="shared" si="1077"/>
        <v>0</v>
      </c>
      <c r="DX208" s="703">
        <f t="shared" si="1078"/>
        <v>0</v>
      </c>
      <c r="DY208" s="703">
        <f t="shared" si="1079"/>
        <v>0</v>
      </c>
      <c r="DZ208" s="703">
        <f t="shared" si="1080"/>
        <v>0</v>
      </c>
      <c r="EA208" s="703">
        <f t="shared" si="1081"/>
        <v>0</v>
      </c>
      <c r="EB208" s="703">
        <f t="shared" si="1082"/>
        <v>0</v>
      </c>
      <c r="EC208" s="703">
        <f t="shared" si="1083"/>
        <v>0</v>
      </c>
      <c r="ED208" s="703">
        <f t="shared" si="1084"/>
        <v>0</v>
      </c>
      <c r="EE208" s="703">
        <f t="shared" si="1085"/>
        <v>0</v>
      </c>
      <c r="EF208" s="703">
        <f t="shared" si="1086"/>
        <v>0</v>
      </c>
      <c r="EG208" s="703">
        <f t="shared" si="1087"/>
        <v>0</v>
      </c>
      <c r="EH208" s="703">
        <f t="shared" si="1088"/>
        <v>0</v>
      </c>
      <c r="EI208" s="703">
        <f t="shared" si="1089"/>
        <v>0</v>
      </c>
      <c r="EJ208" s="703">
        <f t="shared" si="1090"/>
        <v>0</v>
      </c>
      <c r="EK208" s="703">
        <f t="shared" si="1091"/>
        <v>0</v>
      </c>
      <c r="EL208" s="703">
        <f t="shared" si="1092"/>
        <v>0</v>
      </c>
      <c r="EM208" s="703">
        <f t="shared" si="1093"/>
        <v>0</v>
      </c>
      <c r="EN208" s="703">
        <f t="shared" si="1094"/>
        <v>0</v>
      </c>
      <c r="EO208" s="703">
        <f t="shared" si="1095"/>
        <v>0</v>
      </c>
      <c r="EP208" s="703">
        <f t="shared" si="1096"/>
        <v>0</v>
      </c>
      <c r="EQ208" s="703">
        <f t="shared" si="1097"/>
        <v>0</v>
      </c>
      <c r="ER208" s="703">
        <f t="shared" si="1098"/>
        <v>0</v>
      </c>
      <c r="ES208" s="703">
        <f t="shared" si="1099"/>
        <v>0</v>
      </c>
      <c r="ET208" s="703">
        <f t="shared" si="1100"/>
        <v>0</v>
      </c>
      <c r="EU208" s="703">
        <f t="shared" si="1101"/>
        <v>0</v>
      </c>
      <c r="EV208" s="703">
        <f t="shared" si="1102"/>
        <v>0</v>
      </c>
      <c r="EW208" s="703">
        <f t="shared" si="1103"/>
        <v>0</v>
      </c>
      <c r="EX208" s="703">
        <f t="shared" si="1104"/>
        <v>0</v>
      </c>
      <c r="EY208" s="703">
        <f t="shared" si="1105"/>
        <v>0</v>
      </c>
      <c r="EZ208" s="724"/>
      <c r="FB208" s="698"/>
      <c r="FC208" s="702">
        <v>12</v>
      </c>
      <c r="FD208" s="703" t="e">
        <f t="shared" si="1115"/>
        <v>#DIV/0!</v>
      </c>
      <c r="FE208" s="703" t="e">
        <f t="shared" si="1116"/>
        <v>#DIV/0!</v>
      </c>
      <c r="FF208" s="703" t="e">
        <f t="shared" si="1117"/>
        <v>#DIV/0!</v>
      </c>
      <c r="FG208" s="703" t="e">
        <f t="shared" si="1118"/>
        <v>#DIV/0!</v>
      </c>
      <c r="FH208" s="703" t="e">
        <f t="shared" si="1119"/>
        <v>#DIV/0!</v>
      </c>
      <c r="FI208" s="703" t="e">
        <f t="shared" si="1120"/>
        <v>#DIV/0!</v>
      </c>
      <c r="FJ208" s="703" t="e">
        <f t="shared" si="1121"/>
        <v>#DIV/0!</v>
      </c>
      <c r="FK208" s="703" t="e">
        <f t="shared" si="1122"/>
        <v>#DIV/0!</v>
      </c>
      <c r="FL208" s="703" t="e">
        <f t="shared" si="1123"/>
        <v>#DIV/0!</v>
      </c>
      <c r="FM208" s="703" t="e">
        <f t="shared" si="1124"/>
        <v>#DIV/0!</v>
      </c>
      <c r="FN208" s="703" t="e">
        <f t="shared" si="1125"/>
        <v>#DIV/0!</v>
      </c>
      <c r="FO208" s="703" t="e">
        <f t="shared" si="1126"/>
        <v>#DIV/0!</v>
      </c>
      <c r="FP208" s="703" t="e">
        <f t="shared" si="1127"/>
        <v>#DIV/0!</v>
      </c>
      <c r="FQ208" s="703" t="e">
        <f t="shared" si="1128"/>
        <v>#DIV/0!</v>
      </c>
      <c r="FR208" s="703" t="e">
        <f t="shared" si="1129"/>
        <v>#DIV/0!</v>
      </c>
      <c r="FS208" s="703" t="e">
        <f t="shared" si="1130"/>
        <v>#DIV/0!</v>
      </c>
      <c r="FT208" s="703" t="e">
        <f t="shared" si="1131"/>
        <v>#DIV/0!</v>
      </c>
      <c r="FU208" s="703" t="e">
        <f t="shared" si="1132"/>
        <v>#DIV/0!</v>
      </c>
      <c r="FV208" s="703" t="e">
        <f t="shared" si="1133"/>
        <v>#DIV/0!</v>
      </c>
      <c r="FW208" s="703" t="e">
        <f t="shared" si="1134"/>
        <v>#DIV/0!</v>
      </c>
      <c r="FX208" s="703" t="e">
        <f t="shared" si="1135"/>
        <v>#DIV/0!</v>
      </c>
      <c r="FY208" s="703" t="e">
        <f t="shared" si="1136"/>
        <v>#DIV/0!</v>
      </c>
      <c r="FZ208" s="703" t="e">
        <f t="shared" si="1137"/>
        <v>#DIV/0!</v>
      </c>
      <c r="GA208" s="703" t="e">
        <f t="shared" si="1138"/>
        <v>#DIV/0!</v>
      </c>
      <c r="GB208" s="703" t="e">
        <f t="shared" si="1139"/>
        <v>#DIV/0!</v>
      </c>
      <c r="GC208" s="703" t="e">
        <f t="shared" si="1140"/>
        <v>#DIV/0!</v>
      </c>
      <c r="GD208" s="703" t="e">
        <f t="shared" si="1141"/>
        <v>#DIV/0!</v>
      </c>
      <c r="GE208" s="703" t="e">
        <f t="shared" si="1142"/>
        <v>#DIV/0!</v>
      </c>
      <c r="GF208" s="703" t="e">
        <f t="shared" si="1143"/>
        <v>#DIV/0!</v>
      </c>
      <c r="GG208" s="703" t="e">
        <f t="shared" si="1144"/>
        <v>#DIV/0!</v>
      </c>
      <c r="GH208" s="703" t="e">
        <f t="shared" si="1145"/>
        <v>#DIV/0!</v>
      </c>
      <c r="GI208" s="724"/>
    </row>
    <row r="209" spans="2:191" ht="15.75" x14ac:dyDescent="0.25">
      <c r="B209" s="398"/>
      <c r="C209" s="529" t="s">
        <v>83</v>
      </c>
      <c r="D209" s="533">
        <f>(D$186+D$190)*D200+(D$184-D$190)*D194</f>
        <v>0</v>
      </c>
      <c r="E209" s="533">
        <f t="shared" ref="E209:O209" si="1156">(E$186+E$190)*E200+(E$184-E$190)*E194</f>
        <v>0</v>
      </c>
      <c r="F209" s="533">
        <f t="shared" si="1156"/>
        <v>0</v>
      </c>
      <c r="G209" s="533">
        <f t="shared" si="1156"/>
        <v>0</v>
      </c>
      <c r="H209" s="533">
        <f t="shared" si="1156"/>
        <v>0</v>
      </c>
      <c r="I209" s="533">
        <f t="shared" si="1156"/>
        <v>0</v>
      </c>
      <c r="J209" s="533">
        <f t="shared" si="1156"/>
        <v>0</v>
      </c>
      <c r="K209" s="533">
        <f t="shared" si="1156"/>
        <v>0</v>
      </c>
      <c r="L209" s="533">
        <f t="shared" si="1156"/>
        <v>0</v>
      </c>
      <c r="M209" s="533">
        <f t="shared" si="1156"/>
        <v>0</v>
      </c>
      <c r="N209" s="533">
        <f t="shared" si="1156"/>
        <v>0</v>
      </c>
      <c r="O209" s="533">
        <f t="shared" si="1156"/>
        <v>0</v>
      </c>
      <c r="P209" s="486"/>
      <c r="Q209" s="395"/>
      <c r="W209" s="398"/>
      <c r="X209" s="401">
        <v>13</v>
      </c>
      <c r="Y209" s="475"/>
      <c r="Z209" s="475"/>
      <c r="AA209" s="475"/>
      <c r="AB209" s="475"/>
      <c r="AC209" s="475"/>
      <c r="AD209" s="475"/>
      <c r="AE209" s="475"/>
      <c r="AF209" s="475"/>
      <c r="AG209" s="475"/>
      <c r="AH209" s="475"/>
      <c r="AI209" s="475"/>
      <c r="AJ209" s="475"/>
      <c r="AK209" s="475"/>
      <c r="AL209" s="475"/>
      <c r="AM209" s="475"/>
      <c r="AN209" s="475"/>
      <c r="AO209" s="475"/>
      <c r="AP209" s="475"/>
      <c r="AQ209" s="475"/>
      <c r="AR209" s="475"/>
      <c r="AS209" s="475"/>
      <c r="AT209" s="475"/>
      <c r="AU209" s="475"/>
      <c r="AV209" s="475"/>
      <c r="AW209" s="475"/>
      <c r="AX209" s="475"/>
      <c r="AY209" s="475"/>
      <c r="AZ209" s="475"/>
      <c r="BA209" s="475"/>
      <c r="BB209" s="475"/>
      <c r="BC209" s="475"/>
      <c r="BD209" s="857">
        <f t="shared" si="1108"/>
        <v>0</v>
      </c>
      <c r="BE209" s="858">
        <f t="shared" si="1072"/>
        <v>0</v>
      </c>
      <c r="BF209" s="436">
        <f t="shared" si="1148"/>
        <v>0</v>
      </c>
      <c r="BG209" s="436">
        <f t="shared" si="1149"/>
        <v>0</v>
      </c>
      <c r="BH209" s="439">
        <f t="shared" si="1150"/>
        <v>0</v>
      </c>
      <c r="BI209" s="449">
        <f t="shared" si="1151"/>
        <v>0</v>
      </c>
      <c r="BJ209" s="465"/>
      <c r="BK209" s="465"/>
      <c r="BL209" s="465"/>
      <c r="BM209" s="398"/>
      <c r="BN209" s="401">
        <v>13</v>
      </c>
      <c r="BO209" s="475"/>
      <c r="BP209" s="475"/>
      <c r="BQ209" s="475"/>
      <c r="BR209" s="475"/>
      <c r="BS209" s="475"/>
      <c r="BT209" s="475"/>
      <c r="BU209" s="475"/>
      <c r="BV209" s="475"/>
      <c r="BW209" s="475"/>
      <c r="BX209" s="475"/>
      <c r="BY209" s="475"/>
      <c r="BZ209" s="475"/>
      <c r="CA209" s="475"/>
      <c r="CB209" s="475"/>
      <c r="CC209" s="475"/>
      <c r="CD209" s="475"/>
      <c r="CE209" s="475"/>
      <c r="CF209" s="475"/>
      <c r="CG209" s="475"/>
      <c r="CH209" s="475"/>
      <c r="CI209" s="475"/>
      <c r="CJ209" s="475"/>
      <c r="CK209" s="475"/>
      <c r="CL209" s="475"/>
      <c r="CM209" s="475"/>
      <c r="CN209" s="475"/>
      <c r="CO209" s="475"/>
      <c r="CP209" s="475"/>
      <c r="CQ209" s="475"/>
      <c r="CR209" s="475"/>
      <c r="CS209" s="475"/>
      <c r="CT209" s="857">
        <f t="shared" si="1110"/>
        <v>0</v>
      </c>
      <c r="CU209" s="858">
        <f t="shared" si="1111"/>
        <v>0</v>
      </c>
      <c r="CV209" s="436">
        <f t="shared" si="1152"/>
        <v>0</v>
      </c>
      <c r="CW209" s="436">
        <f t="shared" si="1153"/>
        <v>0</v>
      </c>
      <c r="CX209" s="439">
        <f t="shared" si="1112"/>
        <v>0</v>
      </c>
      <c r="CY209" s="449">
        <f t="shared" si="1113"/>
        <v>0</v>
      </c>
      <c r="CZ209" s="465"/>
      <c r="DA209" s="465"/>
      <c r="DB209" s="465"/>
      <c r="DC209" s="465"/>
      <c r="DD209" s="465"/>
      <c r="DE209" s="465"/>
      <c r="DF209" s="465"/>
      <c r="DS209" s="698"/>
      <c r="DT209" s="702">
        <v>13</v>
      </c>
      <c r="DU209" s="703">
        <f t="shared" si="1114"/>
        <v>0</v>
      </c>
      <c r="DV209" s="703">
        <f t="shared" si="1076"/>
        <v>0</v>
      </c>
      <c r="DW209" s="703">
        <f t="shared" si="1077"/>
        <v>0</v>
      </c>
      <c r="DX209" s="703">
        <f t="shared" si="1078"/>
        <v>0</v>
      </c>
      <c r="DY209" s="703">
        <f t="shared" si="1079"/>
        <v>0</v>
      </c>
      <c r="DZ209" s="703">
        <f t="shared" si="1080"/>
        <v>0</v>
      </c>
      <c r="EA209" s="703">
        <f t="shared" si="1081"/>
        <v>0</v>
      </c>
      <c r="EB209" s="703">
        <f t="shared" si="1082"/>
        <v>0</v>
      </c>
      <c r="EC209" s="703">
        <f t="shared" si="1083"/>
        <v>0</v>
      </c>
      <c r="ED209" s="703">
        <f t="shared" si="1084"/>
        <v>0</v>
      </c>
      <c r="EE209" s="703">
        <f t="shared" si="1085"/>
        <v>0</v>
      </c>
      <c r="EF209" s="703">
        <f t="shared" si="1086"/>
        <v>0</v>
      </c>
      <c r="EG209" s="703">
        <f t="shared" si="1087"/>
        <v>0</v>
      </c>
      <c r="EH209" s="703">
        <f t="shared" si="1088"/>
        <v>0</v>
      </c>
      <c r="EI209" s="703">
        <f t="shared" si="1089"/>
        <v>0</v>
      </c>
      <c r="EJ209" s="703">
        <f t="shared" si="1090"/>
        <v>0</v>
      </c>
      <c r="EK209" s="703">
        <f t="shared" si="1091"/>
        <v>0</v>
      </c>
      <c r="EL209" s="703">
        <f t="shared" si="1092"/>
        <v>0</v>
      </c>
      <c r="EM209" s="703">
        <f t="shared" si="1093"/>
        <v>0</v>
      </c>
      <c r="EN209" s="703">
        <f t="shared" si="1094"/>
        <v>0</v>
      </c>
      <c r="EO209" s="703">
        <f t="shared" si="1095"/>
        <v>0</v>
      </c>
      <c r="EP209" s="703">
        <f t="shared" si="1096"/>
        <v>0</v>
      </c>
      <c r="EQ209" s="703">
        <f t="shared" si="1097"/>
        <v>0</v>
      </c>
      <c r="ER209" s="703">
        <f t="shared" si="1098"/>
        <v>0</v>
      </c>
      <c r="ES209" s="703">
        <f t="shared" si="1099"/>
        <v>0</v>
      </c>
      <c r="ET209" s="703">
        <f t="shared" si="1100"/>
        <v>0</v>
      </c>
      <c r="EU209" s="703">
        <f t="shared" si="1101"/>
        <v>0</v>
      </c>
      <c r="EV209" s="703">
        <f t="shared" si="1102"/>
        <v>0</v>
      </c>
      <c r="EW209" s="703">
        <f t="shared" si="1103"/>
        <v>0</v>
      </c>
      <c r="EX209" s="703">
        <f t="shared" si="1104"/>
        <v>0</v>
      </c>
      <c r="EY209" s="703">
        <f t="shared" si="1105"/>
        <v>0</v>
      </c>
      <c r="EZ209" s="724"/>
      <c r="FB209" s="698"/>
      <c r="FC209" s="702">
        <v>13</v>
      </c>
      <c r="FD209" s="703" t="e">
        <f t="shared" si="1115"/>
        <v>#DIV/0!</v>
      </c>
      <c r="FE209" s="703" t="e">
        <f t="shared" si="1116"/>
        <v>#DIV/0!</v>
      </c>
      <c r="FF209" s="703" t="e">
        <f t="shared" si="1117"/>
        <v>#DIV/0!</v>
      </c>
      <c r="FG209" s="703" t="e">
        <f t="shared" si="1118"/>
        <v>#DIV/0!</v>
      </c>
      <c r="FH209" s="703" t="e">
        <f t="shared" si="1119"/>
        <v>#DIV/0!</v>
      </c>
      <c r="FI209" s="703" t="e">
        <f t="shared" si="1120"/>
        <v>#DIV/0!</v>
      </c>
      <c r="FJ209" s="703" t="e">
        <f t="shared" si="1121"/>
        <v>#DIV/0!</v>
      </c>
      <c r="FK209" s="703" t="e">
        <f t="shared" si="1122"/>
        <v>#DIV/0!</v>
      </c>
      <c r="FL209" s="703" t="e">
        <f t="shared" si="1123"/>
        <v>#DIV/0!</v>
      </c>
      <c r="FM209" s="703" t="e">
        <f t="shared" si="1124"/>
        <v>#DIV/0!</v>
      </c>
      <c r="FN209" s="703" t="e">
        <f t="shared" si="1125"/>
        <v>#DIV/0!</v>
      </c>
      <c r="FO209" s="703" t="e">
        <f t="shared" si="1126"/>
        <v>#DIV/0!</v>
      </c>
      <c r="FP209" s="703" t="e">
        <f t="shared" si="1127"/>
        <v>#DIV/0!</v>
      </c>
      <c r="FQ209" s="703" t="e">
        <f t="shared" si="1128"/>
        <v>#DIV/0!</v>
      </c>
      <c r="FR209" s="703" t="e">
        <f t="shared" si="1129"/>
        <v>#DIV/0!</v>
      </c>
      <c r="FS209" s="703" t="e">
        <f t="shared" si="1130"/>
        <v>#DIV/0!</v>
      </c>
      <c r="FT209" s="703" t="e">
        <f t="shared" si="1131"/>
        <v>#DIV/0!</v>
      </c>
      <c r="FU209" s="703" t="e">
        <f t="shared" si="1132"/>
        <v>#DIV/0!</v>
      </c>
      <c r="FV209" s="703" t="e">
        <f t="shared" si="1133"/>
        <v>#DIV/0!</v>
      </c>
      <c r="FW209" s="703" t="e">
        <f t="shared" si="1134"/>
        <v>#DIV/0!</v>
      </c>
      <c r="FX209" s="703" t="e">
        <f t="shared" si="1135"/>
        <v>#DIV/0!</v>
      </c>
      <c r="FY209" s="703" t="e">
        <f t="shared" si="1136"/>
        <v>#DIV/0!</v>
      </c>
      <c r="FZ209" s="703" t="e">
        <f t="shared" si="1137"/>
        <v>#DIV/0!</v>
      </c>
      <c r="GA209" s="703" t="e">
        <f t="shared" si="1138"/>
        <v>#DIV/0!</v>
      </c>
      <c r="GB209" s="703" t="e">
        <f t="shared" si="1139"/>
        <v>#DIV/0!</v>
      </c>
      <c r="GC209" s="703" t="e">
        <f t="shared" si="1140"/>
        <v>#DIV/0!</v>
      </c>
      <c r="GD209" s="703" t="e">
        <f t="shared" si="1141"/>
        <v>#DIV/0!</v>
      </c>
      <c r="GE209" s="703" t="e">
        <f t="shared" si="1142"/>
        <v>#DIV/0!</v>
      </c>
      <c r="GF209" s="703" t="e">
        <f t="shared" si="1143"/>
        <v>#DIV/0!</v>
      </c>
      <c r="GG209" s="703" t="e">
        <f t="shared" si="1144"/>
        <v>#DIV/0!</v>
      </c>
      <c r="GH209" s="703" t="e">
        <f t="shared" si="1145"/>
        <v>#DIV/0!</v>
      </c>
      <c r="GI209" s="724"/>
    </row>
    <row r="210" spans="2:191" s="465" customFormat="1" ht="15.75" x14ac:dyDescent="0.25">
      <c r="B210" s="398"/>
      <c r="C210" s="529" t="s">
        <v>84</v>
      </c>
      <c r="D210" s="533">
        <f>(D$186+D$190)*D201+(D$184-D$190)*D195</f>
        <v>0</v>
      </c>
      <c r="E210" s="533">
        <f t="shared" ref="E210:O210" si="1157">(E$186+E$190)*E201+(E$184-E$190)*E195</f>
        <v>0</v>
      </c>
      <c r="F210" s="533">
        <f t="shared" si="1157"/>
        <v>0</v>
      </c>
      <c r="G210" s="533">
        <f t="shared" si="1157"/>
        <v>0</v>
      </c>
      <c r="H210" s="533">
        <f t="shared" si="1157"/>
        <v>0</v>
      </c>
      <c r="I210" s="533">
        <f t="shared" si="1157"/>
        <v>0</v>
      </c>
      <c r="J210" s="533">
        <f t="shared" si="1157"/>
        <v>0</v>
      </c>
      <c r="K210" s="533">
        <f t="shared" si="1157"/>
        <v>0</v>
      </c>
      <c r="L210" s="533">
        <f t="shared" si="1157"/>
        <v>0</v>
      </c>
      <c r="M210" s="533">
        <f t="shared" si="1157"/>
        <v>0</v>
      </c>
      <c r="N210" s="533">
        <f t="shared" si="1157"/>
        <v>0</v>
      </c>
      <c r="O210" s="533">
        <f t="shared" si="1157"/>
        <v>0</v>
      </c>
      <c r="P210" s="486"/>
      <c r="Q210" s="395"/>
      <c r="W210" s="398"/>
      <c r="X210" s="401">
        <v>14</v>
      </c>
      <c r="Y210" s="475"/>
      <c r="Z210" s="475"/>
      <c r="AA210" s="475"/>
      <c r="AB210" s="475"/>
      <c r="AC210" s="475"/>
      <c r="AD210" s="475"/>
      <c r="AE210" s="475"/>
      <c r="AF210" s="475"/>
      <c r="AG210" s="475"/>
      <c r="AH210" s="475"/>
      <c r="AI210" s="475"/>
      <c r="AJ210" s="475"/>
      <c r="AK210" s="475"/>
      <c r="AL210" s="475"/>
      <c r="AM210" s="475"/>
      <c r="AN210" s="475"/>
      <c r="AO210" s="475"/>
      <c r="AP210" s="475"/>
      <c r="AQ210" s="475"/>
      <c r="AR210" s="475"/>
      <c r="AS210" s="475"/>
      <c r="AT210" s="475"/>
      <c r="AU210" s="475"/>
      <c r="AV210" s="475"/>
      <c r="AW210" s="475"/>
      <c r="AX210" s="475"/>
      <c r="AY210" s="475"/>
      <c r="AZ210" s="475"/>
      <c r="BA210" s="475"/>
      <c r="BB210" s="475"/>
      <c r="BC210" s="475"/>
      <c r="BD210" s="857">
        <f t="shared" si="1108"/>
        <v>0</v>
      </c>
      <c r="BE210" s="858">
        <f t="shared" si="1072"/>
        <v>0</v>
      </c>
      <c r="BF210" s="436">
        <f t="shared" si="1148"/>
        <v>0</v>
      </c>
      <c r="BG210" s="436">
        <f t="shared" si="1149"/>
        <v>0</v>
      </c>
      <c r="BH210" s="439">
        <f t="shared" si="1150"/>
        <v>0</v>
      </c>
      <c r="BI210" s="449">
        <f t="shared" si="1151"/>
        <v>0</v>
      </c>
      <c r="BM210" s="398"/>
      <c r="BN210" s="401">
        <v>14</v>
      </c>
      <c r="BO210" s="475"/>
      <c r="BP210" s="475"/>
      <c r="BQ210" s="475"/>
      <c r="BR210" s="475"/>
      <c r="BS210" s="475"/>
      <c r="BT210" s="475"/>
      <c r="BU210" s="475"/>
      <c r="BV210" s="475"/>
      <c r="BW210" s="475"/>
      <c r="BX210" s="475"/>
      <c r="BY210" s="475"/>
      <c r="BZ210" s="475"/>
      <c r="CA210" s="475"/>
      <c r="CB210" s="475"/>
      <c r="CC210" s="475"/>
      <c r="CD210" s="475"/>
      <c r="CE210" s="475"/>
      <c r="CF210" s="475"/>
      <c r="CG210" s="475"/>
      <c r="CH210" s="475"/>
      <c r="CI210" s="475"/>
      <c r="CJ210" s="475"/>
      <c r="CK210" s="475"/>
      <c r="CL210" s="475"/>
      <c r="CM210" s="475"/>
      <c r="CN210" s="475"/>
      <c r="CO210" s="475"/>
      <c r="CP210" s="475"/>
      <c r="CQ210" s="475"/>
      <c r="CR210" s="475"/>
      <c r="CS210" s="475"/>
      <c r="CT210" s="857">
        <f t="shared" si="1110"/>
        <v>0</v>
      </c>
      <c r="CU210" s="858">
        <f t="shared" si="1111"/>
        <v>0</v>
      </c>
      <c r="CV210" s="436">
        <f t="shared" si="1152"/>
        <v>0</v>
      </c>
      <c r="CW210" s="436">
        <f t="shared" si="1153"/>
        <v>0</v>
      </c>
      <c r="CX210" s="439">
        <f t="shared" si="1112"/>
        <v>0</v>
      </c>
      <c r="CY210" s="449">
        <f t="shared" si="1113"/>
        <v>0</v>
      </c>
      <c r="DG210" s="370"/>
      <c r="DH210" s="370"/>
      <c r="DI210" s="370"/>
      <c r="DS210" s="698"/>
      <c r="DT210" s="702">
        <v>14</v>
      </c>
      <c r="DU210" s="703">
        <f t="shared" si="1114"/>
        <v>0</v>
      </c>
      <c r="DV210" s="703">
        <f t="shared" si="1076"/>
        <v>0</v>
      </c>
      <c r="DW210" s="703">
        <f t="shared" si="1077"/>
        <v>0</v>
      </c>
      <c r="DX210" s="703">
        <f t="shared" si="1078"/>
        <v>0</v>
      </c>
      <c r="DY210" s="703">
        <f t="shared" si="1079"/>
        <v>0</v>
      </c>
      <c r="DZ210" s="703">
        <f t="shared" si="1080"/>
        <v>0</v>
      </c>
      <c r="EA210" s="703">
        <f t="shared" si="1081"/>
        <v>0</v>
      </c>
      <c r="EB210" s="703">
        <f t="shared" si="1082"/>
        <v>0</v>
      </c>
      <c r="EC210" s="703">
        <f t="shared" si="1083"/>
        <v>0</v>
      </c>
      <c r="ED210" s="703">
        <f t="shared" si="1084"/>
        <v>0</v>
      </c>
      <c r="EE210" s="703">
        <f t="shared" si="1085"/>
        <v>0</v>
      </c>
      <c r="EF210" s="703">
        <f t="shared" si="1086"/>
        <v>0</v>
      </c>
      <c r="EG210" s="703">
        <f t="shared" si="1087"/>
        <v>0</v>
      </c>
      <c r="EH210" s="703">
        <f t="shared" si="1088"/>
        <v>0</v>
      </c>
      <c r="EI210" s="703">
        <f t="shared" si="1089"/>
        <v>0</v>
      </c>
      <c r="EJ210" s="703">
        <f t="shared" si="1090"/>
        <v>0</v>
      </c>
      <c r="EK210" s="703">
        <f t="shared" si="1091"/>
        <v>0</v>
      </c>
      <c r="EL210" s="703">
        <f t="shared" si="1092"/>
        <v>0</v>
      </c>
      <c r="EM210" s="703">
        <f t="shared" si="1093"/>
        <v>0</v>
      </c>
      <c r="EN210" s="703">
        <f t="shared" si="1094"/>
        <v>0</v>
      </c>
      <c r="EO210" s="703">
        <f t="shared" si="1095"/>
        <v>0</v>
      </c>
      <c r="EP210" s="703">
        <f t="shared" si="1096"/>
        <v>0</v>
      </c>
      <c r="EQ210" s="703">
        <f t="shared" si="1097"/>
        <v>0</v>
      </c>
      <c r="ER210" s="703">
        <f t="shared" si="1098"/>
        <v>0</v>
      </c>
      <c r="ES210" s="703">
        <f t="shared" si="1099"/>
        <v>0</v>
      </c>
      <c r="ET210" s="703">
        <f t="shared" si="1100"/>
        <v>0</v>
      </c>
      <c r="EU210" s="703">
        <f t="shared" si="1101"/>
        <v>0</v>
      </c>
      <c r="EV210" s="703">
        <f t="shared" si="1102"/>
        <v>0</v>
      </c>
      <c r="EW210" s="703">
        <f t="shared" si="1103"/>
        <v>0</v>
      </c>
      <c r="EX210" s="703">
        <f t="shared" si="1104"/>
        <v>0</v>
      </c>
      <c r="EY210" s="703">
        <f t="shared" si="1105"/>
        <v>0</v>
      </c>
      <c r="EZ210" s="724"/>
      <c r="FB210" s="698"/>
      <c r="FC210" s="702">
        <v>14</v>
      </c>
      <c r="FD210" s="703" t="e">
        <f t="shared" si="1115"/>
        <v>#DIV/0!</v>
      </c>
      <c r="FE210" s="703" t="e">
        <f t="shared" si="1116"/>
        <v>#DIV/0!</v>
      </c>
      <c r="FF210" s="703" t="e">
        <f t="shared" si="1117"/>
        <v>#DIV/0!</v>
      </c>
      <c r="FG210" s="703" t="e">
        <f t="shared" si="1118"/>
        <v>#DIV/0!</v>
      </c>
      <c r="FH210" s="703" t="e">
        <f t="shared" si="1119"/>
        <v>#DIV/0!</v>
      </c>
      <c r="FI210" s="703" t="e">
        <f t="shared" si="1120"/>
        <v>#DIV/0!</v>
      </c>
      <c r="FJ210" s="703" t="e">
        <f t="shared" si="1121"/>
        <v>#DIV/0!</v>
      </c>
      <c r="FK210" s="703" t="e">
        <f t="shared" si="1122"/>
        <v>#DIV/0!</v>
      </c>
      <c r="FL210" s="703" t="e">
        <f t="shared" si="1123"/>
        <v>#DIV/0!</v>
      </c>
      <c r="FM210" s="703" t="e">
        <f t="shared" si="1124"/>
        <v>#DIV/0!</v>
      </c>
      <c r="FN210" s="703" t="e">
        <f t="shared" si="1125"/>
        <v>#DIV/0!</v>
      </c>
      <c r="FO210" s="703" t="e">
        <f t="shared" si="1126"/>
        <v>#DIV/0!</v>
      </c>
      <c r="FP210" s="703" t="e">
        <f t="shared" si="1127"/>
        <v>#DIV/0!</v>
      </c>
      <c r="FQ210" s="703" t="e">
        <f t="shared" si="1128"/>
        <v>#DIV/0!</v>
      </c>
      <c r="FR210" s="703" t="e">
        <f t="shared" si="1129"/>
        <v>#DIV/0!</v>
      </c>
      <c r="FS210" s="703" t="e">
        <f t="shared" si="1130"/>
        <v>#DIV/0!</v>
      </c>
      <c r="FT210" s="703" t="e">
        <f t="shared" si="1131"/>
        <v>#DIV/0!</v>
      </c>
      <c r="FU210" s="703" t="e">
        <f t="shared" si="1132"/>
        <v>#DIV/0!</v>
      </c>
      <c r="FV210" s="703" t="e">
        <f t="shared" si="1133"/>
        <v>#DIV/0!</v>
      </c>
      <c r="FW210" s="703" t="e">
        <f t="shared" si="1134"/>
        <v>#DIV/0!</v>
      </c>
      <c r="FX210" s="703" t="e">
        <f t="shared" si="1135"/>
        <v>#DIV/0!</v>
      </c>
      <c r="FY210" s="703" t="e">
        <f t="shared" si="1136"/>
        <v>#DIV/0!</v>
      </c>
      <c r="FZ210" s="703" t="e">
        <f t="shared" si="1137"/>
        <v>#DIV/0!</v>
      </c>
      <c r="GA210" s="703" t="e">
        <f t="shared" si="1138"/>
        <v>#DIV/0!</v>
      </c>
      <c r="GB210" s="703" t="e">
        <f t="shared" si="1139"/>
        <v>#DIV/0!</v>
      </c>
      <c r="GC210" s="703" t="e">
        <f t="shared" si="1140"/>
        <v>#DIV/0!</v>
      </c>
      <c r="GD210" s="703" t="e">
        <f t="shared" si="1141"/>
        <v>#DIV/0!</v>
      </c>
      <c r="GE210" s="703" t="e">
        <f t="shared" si="1142"/>
        <v>#DIV/0!</v>
      </c>
      <c r="GF210" s="703" t="e">
        <f t="shared" si="1143"/>
        <v>#DIV/0!</v>
      </c>
      <c r="GG210" s="703" t="e">
        <f t="shared" si="1144"/>
        <v>#DIV/0!</v>
      </c>
      <c r="GH210" s="703" t="e">
        <f t="shared" si="1145"/>
        <v>#DIV/0!</v>
      </c>
      <c r="GI210" s="724"/>
    </row>
    <row r="211" spans="2:191" ht="15.75" x14ac:dyDescent="0.25">
      <c r="B211" s="398"/>
      <c r="C211" s="528" t="s">
        <v>87</v>
      </c>
      <c r="D211" s="534"/>
      <c r="E211" s="534"/>
      <c r="F211" s="534"/>
      <c r="G211" s="534"/>
      <c r="H211" s="534"/>
      <c r="I211" s="534"/>
      <c r="J211" s="534"/>
      <c r="K211" s="534"/>
      <c r="L211" s="534"/>
      <c r="M211" s="534"/>
      <c r="N211" s="534"/>
      <c r="O211" s="534"/>
      <c r="P211" s="486"/>
      <c r="Q211" s="395"/>
      <c r="W211" s="398"/>
      <c r="X211" s="401">
        <v>15</v>
      </c>
      <c r="Y211" s="475"/>
      <c r="Z211" s="475"/>
      <c r="AA211" s="475"/>
      <c r="AB211" s="475"/>
      <c r="AC211" s="475"/>
      <c r="AD211" s="475"/>
      <c r="AE211" s="475"/>
      <c r="AF211" s="475"/>
      <c r="AG211" s="475"/>
      <c r="AH211" s="475"/>
      <c r="AI211" s="475"/>
      <c r="AJ211" s="475"/>
      <c r="AK211" s="475"/>
      <c r="AL211" s="475"/>
      <c r="AM211" s="475"/>
      <c r="AN211" s="475"/>
      <c r="AO211" s="475"/>
      <c r="AP211" s="475"/>
      <c r="AQ211" s="475"/>
      <c r="AR211" s="475"/>
      <c r="AS211" s="475"/>
      <c r="AT211" s="475"/>
      <c r="AU211" s="475"/>
      <c r="AV211" s="475"/>
      <c r="AW211" s="475"/>
      <c r="AX211" s="475"/>
      <c r="AY211" s="475"/>
      <c r="AZ211" s="475"/>
      <c r="BA211" s="475"/>
      <c r="BB211" s="475"/>
      <c r="BC211" s="475"/>
      <c r="BD211" s="857">
        <f t="shared" si="1108"/>
        <v>0</v>
      </c>
      <c r="BE211" s="858">
        <f t="shared" si="1072"/>
        <v>0</v>
      </c>
      <c r="BF211" s="436">
        <f t="shared" si="1148"/>
        <v>0</v>
      </c>
      <c r="BG211" s="436">
        <f t="shared" si="1149"/>
        <v>0</v>
      </c>
      <c r="BH211" s="439">
        <f t="shared" si="1150"/>
        <v>0</v>
      </c>
      <c r="BI211" s="449">
        <f t="shared" si="1151"/>
        <v>0</v>
      </c>
      <c r="BJ211" s="465"/>
      <c r="BK211" s="465"/>
      <c r="BL211" s="465"/>
      <c r="BM211" s="398"/>
      <c r="BN211" s="401">
        <v>15</v>
      </c>
      <c r="BO211" s="475"/>
      <c r="BP211" s="475"/>
      <c r="BQ211" s="475"/>
      <c r="BR211" s="475"/>
      <c r="BS211" s="475"/>
      <c r="BT211" s="475"/>
      <c r="BU211" s="475"/>
      <c r="BV211" s="475"/>
      <c r="BW211" s="475"/>
      <c r="BX211" s="475"/>
      <c r="BY211" s="475"/>
      <c r="BZ211" s="475"/>
      <c r="CA211" s="475"/>
      <c r="CB211" s="475"/>
      <c r="CC211" s="475"/>
      <c r="CD211" s="475"/>
      <c r="CE211" s="475"/>
      <c r="CF211" s="475"/>
      <c r="CG211" s="475"/>
      <c r="CH211" s="475"/>
      <c r="CI211" s="475"/>
      <c r="CJ211" s="475"/>
      <c r="CK211" s="475"/>
      <c r="CL211" s="475"/>
      <c r="CM211" s="475"/>
      <c r="CN211" s="475"/>
      <c r="CO211" s="475"/>
      <c r="CP211" s="475"/>
      <c r="CQ211" s="475"/>
      <c r="CR211" s="475"/>
      <c r="CS211" s="475"/>
      <c r="CT211" s="857">
        <f t="shared" si="1110"/>
        <v>0</v>
      </c>
      <c r="CU211" s="858">
        <f t="shared" si="1111"/>
        <v>0</v>
      </c>
      <c r="CV211" s="436">
        <f t="shared" si="1152"/>
        <v>0</v>
      </c>
      <c r="CW211" s="436">
        <f t="shared" si="1153"/>
        <v>0</v>
      </c>
      <c r="CX211" s="439">
        <f t="shared" si="1112"/>
        <v>0</v>
      </c>
      <c r="CY211" s="449">
        <f t="shared" si="1113"/>
        <v>0</v>
      </c>
      <c r="CZ211" s="465"/>
      <c r="DA211" s="465"/>
      <c r="DB211" s="465"/>
      <c r="DC211" s="465"/>
      <c r="DD211" s="465"/>
      <c r="DE211" s="465"/>
      <c r="DF211" s="465"/>
      <c r="DS211" s="698"/>
      <c r="DT211" s="702">
        <v>15</v>
      </c>
      <c r="DU211" s="703">
        <f t="shared" si="1114"/>
        <v>0</v>
      </c>
      <c r="DV211" s="703">
        <f t="shared" si="1076"/>
        <v>0</v>
      </c>
      <c r="DW211" s="703">
        <f t="shared" si="1077"/>
        <v>0</v>
      </c>
      <c r="DX211" s="703">
        <f t="shared" si="1078"/>
        <v>0</v>
      </c>
      <c r="DY211" s="703">
        <f t="shared" si="1079"/>
        <v>0</v>
      </c>
      <c r="DZ211" s="703">
        <f t="shared" si="1080"/>
        <v>0</v>
      </c>
      <c r="EA211" s="703">
        <f t="shared" si="1081"/>
        <v>0</v>
      </c>
      <c r="EB211" s="703">
        <f t="shared" si="1082"/>
        <v>0</v>
      </c>
      <c r="EC211" s="703">
        <f t="shared" si="1083"/>
        <v>0</v>
      </c>
      <c r="ED211" s="703">
        <f t="shared" si="1084"/>
        <v>0</v>
      </c>
      <c r="EE211" s="703">
        <f t="shared" si="1085"/>
        <v>0</v>
      </c>
      <c r="EF211" s="703">
        <f t="shared" si="1086"/>
        <v>0</v>
      </c>
      <c r="EG211" s="703">
        <f t="shared" si="1087"/>
        <v>0</v>
      </c>
      <c r="EH211" s="703">
        <f t="shared" si="1088"/>
        <v>0</v>
      </c>
      <c r="EI211" s="703">
        <f t="shared" si="1089"/>
        <v>0</v>
      </c>
      <c r="EJ211" s="703">
        <f t="shared" si="1090"/>
        <v>0</v>
      </c>
      <c r="EK211" s="703">
        <f t="shared" si="1091"/>
        <v>0</v>
      </c>
      <c r="EL211" s="703">
        <f t="shared" si="1092"/>
        <v>0</v>
      </c>
      <c r="EM211" s="703">
        <f t="shared" si="1093"/>
        <v>0</v>
      </c>
      <c r="EN211" s="703">
        <f t="shared" si="1094"/>
        <v>0</v>
      </c>
      <c r="EO211" s="703">
        <f t="shared" si="1095"/>
        <v>0</v>
      </c>
      <c r="EP211" s="703">
        <f t="shared" si="1096"/>
        <v>0</v>
      </c>
      <c r="EQ211" s="703">
        <f t="shared" si="1097"/>
        <v>0</v>
      </c>
      <c r="ER211" s="703">
        <f t="shared" si="1098"/>
        <v>0</v>
      </c>
      <c r="ES211" s="703">
        <f t="shared" si="1099"/>
        <v>0</v>
      </c>
      <c r="ET211" s="703">
        <f t="shared" si="1100"/>
        <v>0</v>
      </c>
      <c r="EU211" s="703">
        <f t="shared" si="1101"/>
        <v>0</v>
      </c>
      <c r="EV211" s="703">
        <f t="shared" si="1102"/>
        <v>0</v>
      </c>
      <c r="EW211" s="703">
        <f t="shared" si="1103"/>
        <v>0</v>
      </c>
      <c r="EX211" s="703">
        <f t="shared" si="1104"/>
        <v>0</v>
      </c>
      <c r="EY211" s="703">
        <f t="shared" si="1105"/>
        <v>0</v>
      </c>
      <c r="EZ211" s="724"/>
      <c r="FB211" s="698"/>
      <c r="FC211" s="702">
        <v>15</v>
      </c>
      <c r="FD211" s="703" t="e">
        <f t="shared" si="1115"/>
        <v>#DIV/0!</v>
      </c>
      <c r="FE211" s="703" t="e">
        <f t="shared" si="1116"/>
        <v>#DIV/0!</v>
      </c>
      <c r="FF211" s="703" t="e">
        <f t="shared" si="1117"/>
        <v>#DIV/0!</v>
      </c>
      <c r="FG211" s="703" t="e">
        <f t="shared" si="1118"/>
        <v>#DIV/0!</v>
      </c>
      <c r="FH211" s="703" t="e">
        <f t="shared" si="1119"/>
        <v>#DIV/0!</v>
      </c>
      <c r="FI211" s="703" t="e">
        <f t="shared" si="1120"/>
        <v>#DIV/0!</v>
      </c>
      <c r="FJ211" s="703" t="e">
        <f t="shared" si="1121"/>
        <v>#DIV/0!</v>
      </c>
      <c r="FK211" s="703" t="e">
        <f t="shared" si="1122"/>
        <v>#DIV/0!</v>
      </c>
      <c r="FL211" s="703" t="e">
        <f t="shared" si="1123"/>
        <v>#DIV/0!</v>
      </c>
      <c r="FM211" s="703" t="e">
        <f t="shared" si="1124"/>
        <v>#DIV/0!</v>
      </c>
      <c r="FN211" s="703" t="e">
        <f t="shared" si="1125"/>
        <v>#DIV/0!</v>
      </c>
      <c r="FO211" s="703" t="e">
        <f t="shared" si="1126"/>
        <v>#DIV/0!</v>
      </c>
      <c r="FP211" s="703" t="e">
        <f t="shared" si="1127"/>
        <v>#DIV/0!</v>
      </c>
      <c r="FQ211" s="703" t="e">
        <f t="shared" si="1128"/>
        <v>#DIV/0!</v>
      </c>
      <c r="FR211" s="703" t="e">
        <f t="shared" si="1129"/>
        <v>#DIV/0!</v>
      </c>
      <c r="FS211" s="703" t="e">
        <f t="shared" si="1130"/>
        <v>#DIV/0!</v>
      </c>
      <c r="FT211" s="703" t="e">
        <f t="shared" si="1131"/>
        <v>#DIV/0!</v>
      </c>
      <c r="FU211" s="703" t="e">
        <f t="shared" si="1132"/>
        <v>#DIV/0!</v>
      </c>
      <c r="FV211" s="703" t="e">
        <f t="shared" si="1133"/>
        <v>#DIV/0!</v>
      </c>
      <c r="FW211" s="703" t="e">
        <f t="shared" si="1134"/>
        <v>#DIV/0!</v>
      </c>
      <c r="FX211" s="703" t="e">
        <f t="shared" si="1135"/>
        <v>#DIV/0!</v>
      </c>
      <c r="FY211" s="703" t="e">
        <f t="shared" si="1136"/>
        <v>#DIV/0!</v>
      </c>
      <c r="FZ211" s="703" t="e">
        <f t="shared" si="1137"/>
        <v>#DIV/0!</v>
      </c>
      <c r="GA211" s="703" t="e">
        <f t="shared" si="1138"/>
        <v>#DIV/0!</v>
      </c>
      <c r="GB211" s="703" t="e">
        <f t="shared" si="1139"/>
        <v>#DIV/0!</v>
      </c>
      <c r="GC211" s="703" t="e">
        <f t="shared" si="1140"/>
        <v>#DIV/0!</v>
      </c>
      <c r="GD211" s="703" t="e">
        <f t="shared" si="1141"/>
        <v>#DIV/0!</v>
      </c>
      <c r="GE211" s="703" t="e">
        <f t="shared" si="1142"/>
        <v>#DIV/0!</v>
      </c>
      <c r="GF211" s="703" t="e">
        <f t="shared" si="1143"/>
        <v>#DIV/0!</v>
      </c>
      <c r="GG211" s="703" t="e">
        <f t="shared" si="1144"/>
        <v>#DIV/0!</v>
      </c>
      <c r="GH211" s="703" t="e">
        <f t="shared" si="1145"/>
        <v>#DIV/0!</v>
      </c>
      <c r="GI211" s="724"/>
    </row>
    <row r="212" spans="2:191" ht="15.75" x14ac:dyDescent="0.25">
      <c r="B212" s="398"/>
      <c r="C212" s="529" t="s">
        <v>83</v>
      </c>
      <c r="D212" s="535">
        <f>D$188*D200</f>
        <v>0</v>
      </c>
      <c r="E212" s="535">
        <f t="shared" ref="E212:O212" si="1158">E$188*E200</f>
        <v>0</v>
      </c>
      <c r="F212" s="535">
        <f t="shared" si="1158"/>
        <v>0</v>
      </c>
      <c r="G212" s="535">
        <f t="shared" si="1158"/>
        <v>0</v>
      </c>
      <c r="H212" s="535">
        <f t="shared" si="1158"/>
        <v>0</v>
      </c>
      <c r="I212" s="535">
        <f t="shared" si="1158"/>
        <v>0</v>
      </c>
      <c r="J212" s="535">
        <f t="shared" si="1158"/>
        <v>0</v>
      </c>
      <c r="K212" s="535">
        <f t="shared" si="1158"/>
        <v>0</v>
      </c>
      <c r="L212" s="535">
        <f t="shared" si="1158"/>
        <v>0</v>
      </c>
      <c r="M212" s="535">
        <f t="shared" si="1158"/>
        <v>0</v>
      </c>
      <c r="N212" s="535">
        <f t="shared" si="1158"/>
        <v>0</v>
      </c>
      <c r="O212" s="535">
        <f t="shared" si="1158"/>
        <v>0</v>
      </c>
      <c r="P212" s="486"/>
      <c r="Q212" s="395"/>
      <c r="W212" s="398"/>
      <c r="X212" s="401">
        <v>16</v>
      </c>
      <c r="Y212" s="475"/>
      <c r="Z212" s="475"/>
      <c r="AA212" s="475"/>
      <c r="AB212" s="475"/>
      <c r="AC212" s="475"/>
      <c r="AD212" s="475"/>
      <c r="AE212" s="475"/>
      <c r="AF212" s="475"/>
      <c r="AG212" s="475"/>
      <c r="AH212" s="475"/>
      <c r="AI212" s="475"/>
      <c r="AJ212" s="475"/>
      <c r="AK212" s="475"/>
      <c r="AL212" s="475"/>
      <c r="AM212" s="475"/>
      <c r="AN212" s="475"/>
      <c r="AO212" s="475"/>
      <c r="AP212" s="475"/>
      <c r="AQ212" s="475"/>
      <c r="AR212" s="475"/>
      <c r="AS212" s="475"/>
      <c r="AT212" s="475"/>
      <c r="AU212" s="475"/>
      <c r="AV212" s="475"/>
      <c r="AW212" s="475"/>
      <c r="AX212" s="475"/>
      <c r="AY212" s="475"/>
      <c r="AZ212" s="475"/>
      <c r="BA212" s="475"/>
      <c r="BB212" s="475"/>
      <c r="BC212" s="475"/>
      <c r="BD212" s="857">
        <f t="shared" si="1108"/>
        <v>0</v>
      </c>
      <c r="BE212" s="858">
        <f t="shared" si="1072"/>
        <v>0</v>
      </c>
      <c r="BF212" s="436">
        <f t="shared" si="1148"/>
        <v>0</v>
      </c>
      <c r="BG212" s="436">
        <f t="shared" si="1149"/>
        <v>0</v>
      </c>
      <c r="BH212" s="439">
        <f t="shared" si="1150"/>
        <v>0</v>
      </c>
      <c r="BI212" s="449">
        <f t="shared" si="1151"/>
        <v>0</v>
      </c>
      <c r="BJ212" s="465"/>
      <c r="BK212" s="465"/>
      <c r="BL212" s="465"/>
      <c r="BM212" s="398"/>
      <c r="BN212" s="401">
        <v>16</v>
      </c>
      <c r="BO212" s="475"/>
      <c r="BP212" s="475"/>
      <c r="BQ212" s="475"/>
      <c r="BR212" s="475"/>
      <c r="BS212" s="475"/>
      <c r="BT212" s="475"/>
      <c r="BU212" s="475"/>
      <c r="BV212" s="475"/>
      <c r="BW212" s="475"/>
      <c r="BX212" s="475"/>
      <c r="BY212" s="475"/>
      <c r="BZ212" s="475"/>
      <c r="CA212" s="475"/>
      <c r="CB212" s="475"/>
      <c r="CC212" s="475"/>
      <c r="CD212" s="475"/>
      <c r="CE212" s="475"/>
      <c r="CF212" s="475"/>
      <c r="CG212" s="475"/>
      <c r="CH212" s="475"/>
      <c r="CI212" s="475"/>
      <c r="CJ212" s="475"/>
      <c r="CK212" s="475"/>
      <c r="CL212" s="475"/>
      <c r="CM212" s="475"/>
      <c r="CN212" s="475"/>
      <c r="CO212" s="475"/>
      <c r="CP212" s="475"/>
      <c r="CQ212" s="475"/>
      <c r="CR212" s="475"/>
      <c r="CS212" s="475"/>
      <c r="CT212" s="857">
        <f t="shared" si="1110"/>
        <v>0</v>
      </c>
      <c r="CU212" s="858">
        <f t="shared" si="1111"/>
        <v>0</v>
      </c>
      <c r="CV212" s="436">
        <f t="shared" si="1152"/>
        <v>0</v>
      </c>
      <c r="CW212" s="436">
        <f t="shared" si="1153"/>
        <v>0</v>
      </c>
      <c r="CX212" s="439">
        <f t="shared" si="1112"/>
        <v>0</v>
      </c>
      <c r="CY212" s="449">
        <f t="shared" si="1113"/>
        <v>0</v>
      </c>
      <c r="CZ212" s="465"/>
      <c r="DA212" s="465"/>
      <c r="DB212" s="465"/>
      <c r="DC212" s="465"/>
      <c r="DD212" s="465"/>
      <c r="DE212" s="465"/>
      <c r="DF212" s="465"/>
      <c r="DS212" s="698"/>
      <c r="DT212" s="702">
        <v>16</v>
      </c>
      <c r="DU212" s="703">
        <f t="shared" si="1114"/>
        <v>0</v>
      </c>
      <c r="DV212" s="703">
        <f t="shared" si="1076"/>
        <v>0</v>
      </c>
      <c r="DW212" s="703">
        <f t="shared" si="1077"/>
        <v>0</v>
      </c>
      <c r="DX212" s="703">
        <f t="shared" si="1078"/>
        <v>0</v>
      </c>
      <c r="DY212" s="703">
        <f t="shared" si="1079"/>
        <v>0</v>
      </c>
      <c r="DZ212" s="703">
        <f t="shared" si="1080"/>
        <v>0</v>
      </c>
      <c r="EA212" s="703">
        <f t="shared" si="1081"/>
        <v>0</v>
      </c>
      <c r="EB212" s="703">
        <f t="shared" si="1082"/>
        <v>0</v>
      </c>
      <c r="EC212" s="703">
        <f t="shared" si="1083"/>
        <v>0</v>
      </c>
      <c r="ED212" s="703">
        <f t="shared" si="1084"/>
        <v>0</v>
      </c>
      <c r="EE212" s="703">
        <f t="shared" si="1085"/>
        <v>0</v>
      </c>
      <c r="EF212" s="703">
        <f t="shared" si="1086"/>
        <v>0</v>
      </c>
      <c r="EG212" s="703">
        <f t="shared" si="1087"/>
        <v>0</v>
      </c>
      <c r="EH212" s="703">
        <f t="shared" si="1088"/>
        <v>0</v>
      </c>
      <c r="EI212" s="703">
        <f t="shared" si="1089"/>
        <v>0</v>
      </c>
      <c r="EJ212" s="703">
        <f t="shared" si="1090"/>
        <v>0</v>
      </c>
      <c r="EK212" s="703">
        <f t="shared" si="1091"/>
        <v>0</v>
      </c>
      <c r="EL212" s="703">
        <f t="shared" si="1092"/>
        <v>0</v>
      </c>
      <c r="EM212" s="703">
        <f t="shared" si="1093"/>
        <v>0</v>
      </c>
      <c r="EN212" s="703">
        <f t="shared" si="1094"/>
        <v>0</v>
      </c>
      <c r="EO212" s="703">
        <f t="shared" si="1095"/>
        <v>0</v>
      </c>
      <c r="EP212" s="703">
        <f t="shared" si="1096"/>
        <v>0</v>
      </c>
      <c r="EQ212" s="703">
        <f t="shared" si="1097"/>
        <v>0</v>
      </c>
      <c r="ER212" s="703">
        <f t="shared" si="1098"/>
        <v>0</v>
      </c>
      <c r="ES212" s="703">
        <f t="shared" si="1099"/>
        <v>0</v>
      </c>
      <c r="ET212" s="703">
        <f t="shared" si="1100"/>
        <v>0</v>
      </c>
      <c r="EU212" s="703">
        <f t="shared" si="1101"/>
        <v>0</v>
      </c>
      <c r="EV212" s="703">
        <f t="shared" si="1102"/>
        <v>0</v>
      </c>
      <c r="EW212" s="703">
        <f t="shared" si="1103"/>
        <v>0</v>
      </c>
      <c r="EX212" s="703">
        <f t="shared" si="1104"/>
        <v>0</v>
      </c>
      <c r="EY212" s="703">
        <f t="shared" si="1105"/>
        <v>0</v>
      </c>
      <c r="EZ212" s="724"/>
      <c r="FB212" s="698"/>
      <c r="FC212" s="702">
        <v>16</v>
      </c>
      <c r="FD212" s="703" t="e">
        <f t="shared" si="1115"/>
        <v>#DIV/0!</v>
      </c>
      <c r="FE212" s="703" t="e">
        <f t="shared" si="1116"/>
        <v>#DIV/0!</v>
      </c>
      <c r="FF212" s="703" t="e">
        <f t="shared" si="1117"/>
        <v>#DIV/0!</v>
      </c>
      <c r="FG212" s="703" t="e">
        <f t="shared" si="1118"/>
        <v>#DIV/0!</v>
      </c>
      <c r="FH212" s="703" t="e">
        <f t="shared" si="1119"/>
        <v>#DIV/0!</v>
      </c>
      <c r="FI212" s="703" t="e">
        <f t="shared" si="1120"/>
        <v>#DIV/0!</v>
      </c>
      <c r="FJ212" s="703" t="e">
        <f t="shared" si="1121"/>
        <v>#DIV/0!</v>
      </c>
      <c r="FK212" s="703" t="e">
        <f t="shared" si="1122"/>
        <v>#DIV/0!</v>
      </c>
      <c r="FL212" s="703" t="e">
        <f t="shared" si="1123"/>
        <v>#DIV/0!</v>
      </c>
      <c r="FM212" s="703" t="e">
        <f t="shared" si="1124"/>
        <v>#DIV/0!</v>
      </c>
      <c r="FN212" s="703" t="e">
        <f t="shared" si="1125"/>
        <v>#DIV/0!</v>
      </c>
      <c r="FO212" s="703" t="e">
        <f t="shared" si="1126"/>
        <v>#DIV/0!</v>
      </c>
      <c r="FP212" s="703" t="e">
        <f t="shared" si="1127"/>
        <v>#DIV/0!</v>
      </c>
      <c r="FQ212" s="703" t="e">
        <f t="shared" si="1128"/>
        <v>#DIV/0!</v>
      </c>
      <c r="FR212" s="703" t="e">
        <f t="shared" si="1129"/>
        <v>#DIV/0!</v>
      </c>
      <c r="FS212" s="703" t="e">
        <f t="shared" si="1130"/>
        <v>#DIV/0!</v>
      </c>
      <c r="FT212" s="703" t="e">
        <f t="shared" si="1131"/>
        <v>#DIV/0!</v>
      </c>
      <c r="FU212" s="703" t="e">
        <f t="shared" si="1132"/>
        <v>#DIV/0!</v>
      </c>
      <c r="FV212" s="703" t="e">
        <f t="shared" si="1133"/>
        <v>#DIV/0!</v>
      </c>
      <c r="FW212" s="703" t="e">
        <f t="shared" si="1134"/>
        <v>#DIV/0!</v>
      </c>
      <c r="FX212" s="703" t="e">
        <f t="shared" si="1135"/>
        <v>#DIV/0!</v>
      </c>
      <c r="FY212" s="703" t="e">
        <f t="shared" si="1136"/>
        <v>#DIV/0!</v>
      </c>
      <c r="FZ212" s="703" t="e">
        <f t="shared" si="1137"/>
        <v>#DIV/0!</v>
      </c>
      <c r="GA212" s="703" t="e">
        <f t="shared" si="1138"/>
        <v>#DIV/0!</v>
      </c>
      <c r="GB212" s="703" t="e">
        <f t="shared" si="1139"/>
        <v>#DIV/0!</v>
      </c>
      <c r="GC212" s="703" t="e">
        <f t="shared" si="1140"/>
        <v>#DIV/0!</v>
      </c>
      <c r="GD212" s="703" t="e">
        <f t="shared" si="1141"/>
        <v>#DIV/0!</v>
      </c>
      <c r="GE212" s="703" t="e">
        <f t="shared" si="1142"/>
        <v>#DIV/0!</v>
      </c>
      <c r="GF212" s="703" t="e">
        <f t="shared" si="1143"/>
        <v>#DIV/0!</v>
      </c>
      <c r="GG212" s="703" t="e">
        <f t="shared" si="1144"/>
        <v>#DIV/0!</v>
      </c>
      <c r="GH212" s="703" t="e">
        <f t="shared" si="1145"/>
        <v>#DIV/0!</v>
      </c>
      <c r="GI212" s="724"/>
    </row>
    <row r="213" spans="2:191" s="465" customFormat="1" ht="15.75" x14ac:dyDescent="0.25">
      <c r="B213" s="398"/>
      <c r="C213" s="529" t="s">
        <v>84</v>
      </c>
      <c r="D213" s="535">
        <f>D$188*D201</f>
        <v>0</v>
      </c>
      <c r="E213" s="535">
        <f t="shared" ref="E213:O213" si="1159">E$188*E201</f>
        <v>0</v>
      </c>
      <c r="F213" s="535">
        <f t="shared" si="1159"/>
        <v>0</v>
      </c>
      <c r="G213" s="535">
        <f t="shared" si="1159"/>
        <v>0</v>
      </c>
      <c r="H213" s="535">
        <f t="shared" si="1159"/>
        <v>0</v>
      </c>
      <c r="I213" s="535">
        <f t="shared" si="1159"/>
        <v>0</v>
      </c>
      <c r="J213" s="535">
        <f t="shared" si="1159"/>
        <v>0</v>
      </c>
      <c r="K213" s="535">
        <f t="shared" si="1159"/>
        <v>0</v>
      </c>
      <c r="L213" s="535">
        <f t="shared" si="1159"/>
        <v>0</v>
      </c>
      <c r="M213" s="535">
        <f t="shared" si="1159"/>
        <v>0</v>
      </c>
      <c r="N213" s="535">
        <f t="shared" si="1159"/>
        <v>0</v>
      </c>
      <c r="O213" s="535">
        <f t="shared" si="1159"/>
        <v>0</v>
      </c>
      <c r="P213" s="486"/>
      <c r="Q213" s="395"/>
      <c r="W213" s="398"/>
      <c r="X213" s="401">
        <v>17</v>
      </c>
      <c r="Y213" s="475"/>
      <c r="Z213" s="475"/>
      <c r="AA213" s="475"/>
      <c r="AB213" s="475"/>
      <c r="AC213" s="475"/>
      <c r="AD213" s="475"/>
      <c r="AE213" s="475"/>
      <c r="AF213" s="475"/>
      <c r="AG213" s="475"/>
      <c r="AH213" s="475"/>
      <c r="AI213" s="475"/>
      <c r="AJ213" s="475"/>
      <c r="AK213" s="475"/>
      <c r="AL213" s="475"/>
      <c r="AM213" s="475"/>
      <c r="AN213" s="475"/>
      <c r="AO213" s="475"/>
      <c r="AP213" s="475"/>
      <c r="AQ213" s="475"/>
      <c r="AR213" s="475"/>
      <c r="AS213" s="475"/>
      <c r="AT213" s="475"/>
      <c r="AU213" s="475"/>
      <c r="AV213" s="475"/>
      <c r="AW213" s="475"/>
      <c r="AX213" s="475"/>
      <c r="AY213" s="475"/>
      <c r="AZ213" s="475"/>
      <c r="BA213" s="475"/>
      <c r="BB213" s="475"/>
      <c r="BC213" s="475"/>
      <c r="BD213" s="857">
        <f t="shared" si="1108"/>
        <v>0</v>
      </c>
      <c r="BE213" s="858">
        <f t="shared" si="1072"/>
        <v>0</v>
      </c>
      <c r="BF213" s="436">
        <f t="shared" si="1148"/>
        <v>0</v>
      </c>
      <c r="BG213" s="436">
        <f t="shared" si="1149"/>
        <v>0</v>
      </c>
      <c r="BH213" s="439">
        <f t="shared" si="1150"/>
        <v>0</v>
      </c>
      <c r="BI213" s="449">
        <f t="shared" si="1151"/>
        <v>0</v>
      </c>
      <c r="BM213" s="398"/>
      <c r="BN213" s="401">
        <v>17</v>
      </c>
      <c r="BO213" s="475"/>
      <c r="BP213" s="475"/>
      <c r="BQ213" s="475"/>
      <c r="BR213" s="475"/>
      <c r="BS213" s="475"/>
      <c r="BT213" s="475"/>
      <c r="BU213" s="475"/>
      <c r="BV213" s="475"/>
      <c r="BW213" s="475"/>
      <c r="BX213" s="475"/>
      <c r="BY213" s="475"/>
      <c r="BZ213" s="475"/>
      <c r="CA213" s="475"/>
      <c r="CB213" s="475"/>
      <c r="CC213" s="475"/>
      <c r="CD213" s="475"/>
      <c r="CE213" s="475"/>
      <c r="CF213" s="475"/>
      <c r="CG213" s="475"/>
      <c r="CH213" s="475"/>
      <c r="CI213" s="475"/>
      <c r="CJ213" s="475"/>
      <c r="CK213" s="475"/>
      <c r="CL213" s="475"/>
      <c r="CM213" s="475"/>
      <c r="CN213" s="475"/>
      <c r="CO213" s="475"/>
      <c r="CP213" s="475"/>
      <c r="CQ213" s="475"/>
      <c r="CR213" s="475"/>
      <c r="CS213" s="475"/>
      <c r="CT213" s="857">
        <f t="shared" si="1110"/>
        <v>0</v>
      </c>
      <c r="CU213" s="858">
        <f t="shared" si="1111"/>
        <v>0</v>
      </c>
      <c r="CV213" s="436">
        <f t="shared" si="1152"/>
        <v>0</v>
      </c>
      <c r="CW213" s="436">
        <f t="shared" si="1153"/>
        <v>0</v>
      </c>
      <c r="CX213" s="439">
        <f t="shared" si="1112"/>
        <v>0</v>
      </c>
      <c r="CY213" s="449">
        <f t="shared" si="1113"/>
        <v>0</v>
      </c>
      <c r="DG213" s="370"/>
      <c r="DH213" s="370"/>
      <c r="DI213" s="370"/>
      <c r="DS213" s="698"/>
      <c r="DT213" s="702">
        <v>17</v>
      </c>
      <c r="DU213" s="703">
        <f t="shared" si="1114"/>
        <v>0</v>
      </c>
      <c r="DV213" s="703">
        <f t="shared" si="1076"/>
        <v>0</v>
      </c>
      <c r="DW213" s="703">
        <f t="shared" si="1077"/>
        <v>0</v>
      </c>
      <c r="DX213" s="703">
        <f t="shared" si="1078"/>
        <v>0</v>
      </c>
      <c r="DY213" s="703">
        <f t="shared" si="1079"/>
        <v>0</v>
      </c>
      <c r="DZ213" s="703">
        <f t="shared" si="1080"/>
        <v>0</v>
      </c>
      <c r="EA213" s="703">
        <f t="shared" si="1081"/>
        <v>0</v>
      </c>
      <c r="EB213" s="703">
        <f t="shared" si="1082"/>
        <v>0</v>
      </c>
      <c r="EC213" s="703">
        <f t="shared" si="1083"/>
        <v>0</v>
      </c>
      <c r="ED213" s="703">
        <f t="shared" si="1084"/>
        <v>0</v>
      </c>
      <c r="EE213" s="703">
        <f t="shared" si="1085"/>
        <v>0</v>
      </c>
      <c r="EF213" s="703">
        <f t="shared" si="1086"/>
        <v>0</v>
      </c>
      <c r="EG213" s="703">
        <f t="shared" si="1087"/>
        <v>0</v>
      </c>
      <c r="EH213" s="703">
        <f t="shared" si="1088"/>
        <v>0</v>
      </c>
      <c r="EI213" s="703">
        <f t="shared" si="1089"/>
        <v>0</v>
      </c>
      <c r="EJ213" s="703">
        <f t="shared" si="1090"/>
        <v>0</v>
      </c>
      <c r="EK213" s="703">
        <f t="shared" si="1091"/>
        <v>0</v>
      </c>
      <c r="EL213" s="703">
        <f t="shared" si="1092"/>
        <v>0</v>
      </c>
      <c r="EM213" s="703">
        <f t="shared" si="1093"/>
        <v>0</v>
      </c>
      <c r="EN213" s="703">
        <f t="shared" si="1094"/>
        <v>0</v>
      </c>
      <c r="EO213" s="703">
        <f t="shared" si="1095"/>
        <v>0</v>
      </c>
      <c r="EP213" s="703">
        <f t="shared" si="1096"/>
        <v>0</v>
      </c>
      <c r="EQ213" s="703">
        <f t="shared" si="1097"/>
        <v>0</v>
      </c>
      <c r="ER213" s="703">
        <f t="shared" si="1098"/>
        <v>0</v>
      </c>
      <c r="ES213" s="703">
        <f t="shared" si="1099"/>
        <v>0</v>
      </c>
      <c r="ET213" s="703">
        <f t="shared" si="1100"/>
        <v>0</v>
      </c>
      <c r="EU213" s="703">
        <f t="shared" si="1101"/>
        <v>0</v>
      </c>
      <c r="EV213" s="703">
        <f t="shared" si="1102"/>
        <v>0</v>
      </c>
      <c r="EW213" s="703">
        <f t="shared" si="1103"/>
        <v>0</v>
      </c>
      <c r="EX213" s="703">
        <f t="shared" si="1104"/>
        <v>0</v>
      </c>
      <c r="EY213" s="703">
        <f t="shared" si="1105"/>
        <v>0</v>
      </c>
      <c r="EZ213" s="724"/>
      <c r="FB213" s="698"/>
      <c r="FC213" s="702">
        <v>17</v>
      </c>
      <c r="FD213" s="703" t="e">
        <f t="shared" si="1115"/>
        <v>#DIV/0!</v>
      </c>
      <c r="FE213" s="703" t="e">
        <f t="shared" si="1116"/>
        <v>#DIV/0!</v>
      </c>
      <c r="FF213" s="703" t="e">
        <f t="shared" si="1117"/>
        <v>#DIV/0!</v>
      </c>
      <c r="FG213" s="703" t="e">
        <f t="shared" si="1118"/>
        <v>#DIV/0!</v>
      </c>
      <c r="FH213" s="703" t="e">
        <f t="shared" si="1119"/>
        <v>#DIV/0!</v>
      </c>
      <c r="FI213" s="703" t="e">
        <f t="shared" si="1120"/>
        <v>#DIV/0!</v>
      </c>
      <c r="FJ213" s="703" t="e">
        <f t="shared" si="1121"/>
        <v>#DIV/0!</v>
      </c>
      <c r="FK213" s="703" t="e">
        <f t="shared" si="1122"/>
        <v>#DIV/0!</v>
      </c>
      <c r="FL213" s="703" t="e">
        <f t="shared" si="1123"/>
        <v>#DIV/0!</v>
      </c>
      <c r="FM213" s="703" t="e">
        <f t="shared" si="1124"/>
        <v>#DIV/0!</v>
      </c>
      <c r="FN213" s="703" t="e">
        <f t="shared" si="1125"/>
        <v>#DIV/0!</v>
      </c>
      <c r="FO213" s="703" t="e">
        <f t="shared" si="1126"/>
        <v>#DIV/0!</v>
      </c>
      <c r="FP213" s="703" t="e">
        <f t="shared" si="1127"/>
        <v>#DIV/0!</v>
      </c>
      <c r="FQ213" s="703" t="e">
        <f t="shared" si="1128"/>
        <v>#DIV/0!</v>
      </c>
      <c r="FR213" s="703" t="e">
        <f t="shared" si="1129"/>
        <v>#DIV/0!</v>
      </c>
      <c r="FS213" s="703" t="e">
        <f t="shared" si="1130"/>
        <v>#DIV/0!</v>
      </c>
      <c r="FT213" s="703" t="e">
        <f t="shared" si="1131"/>
        <v>#DIV/0!</v>
      </c>
      <c r="FU213" s="703" t="e">
        <f t="shared" si="1132"/>
        <v>#DIV/0!</v>
      </c>
      <c r="FV213" s="703" t="e">
        <f t="shared" si="1133"/>
        <v>#DIV/0!</v>
      </c>
      <c r="FW213" s="703" t="e">
        <f t="shared" si="1134"/>
        <v>#DIV/0!</v>
      </c>
      <c r="FX213" s="703" t="e">
        <f t="shared" si="1135"/>
        <v>#DIV/0!</v>
      </c>
      <c r="FY213" s="703" t="e">
        <f t="shared" si="1136"/>
        <v>#DIV/0!</v>
      </c>
      <c r="FZ213" s="703" t="e">
        <f t="shared" si="1137"/>
        <v>#DIV/0!</v>
      </c>
      <c r="GA213" s="703" t="e">
        <f t="shared" si="1138"/>
        <v>#DIV/0!</v>
      </c>
      <c r="GB213" s="703" t="e">
        <f t="shared" si="1139"/>
        <v>#DIV/0!</v>
      </c>
      <c r="GC213" s="703" t="e">
        <f t="shared" si="1140"/>
        <v>#DIV/0!</v>
      </c>
      <c r="GD213" s="703" t="e">
        <f t="shared" si="1141"/>
        <v>#DIV/0!</v>
      </c>
      <c r="GE213" s="703" t="e">
        <f t="shared" si="1142"/>
        <v>#DIV/0!</v>
      </c>
      <c r="GF213" s="703" t="e">
        <f t="shared" si="1143"/>
        <v>#DIV/0!</v>
      </c>
      <c r="GG213" s="703" t="e">
        <f t="shared" si="1144"/>
        <v>#DIV/0!</v>
      </c>
      <c r="GH213" s="703" t="e">
        <f t="shared" si="1145"/>
        <v>#DIV/0!</v>
      </c>
      <c r="GI213" s="724"/>
    </row>
    <row r="214" spans="2:191" ht="15.75" x14ac:dyDescent="0.25">
      <c r="B214" s="398"/>
      <c r="C214" s="531" t="s">
        <v>88</v>
      </c>
      <c r="D214" s="534"/>
      <c r="E214" s="534"/>
      <c r="F214" s="534"/>
      <c r="G214" s="534"/>
      <c r="H214" s="534"/>
      <c r="I214" s="534"/>
      <c r="J214" s="534"/>
      <c r="K214" s="534"/>
      <c r="L214" s="534"/>
      <c r="M214" s="534"/>
      <c r="N214" s="534"/>
      <c r="O214" s="534"/>
      <c r="P214" s="486"/>
      <c r="Q214" s="395"/>
      <c r="W214" s="398"/>
      <c r="X214" s="401">
        <v>18</v>
      </c>
      <c r="Y214" s="475"/>
      <c r="Z214" s="475"/>
      <c r="AA214" s="475"/>
      <c r="AB214" s="475"/>
      <c r="AC214" s="475"/>
      <c r="AD214" s="475"/>
      <c r="AE214" s="475"/>
      <c r="AF214" s="475"/>
      <c r="AG214" s="475"/>
      <c r="AH214" s="475"/>
      <c r="AI214" s="475"/>
      <c r="AJ214" s="475"/>
      <c r="AK214" s="475"/>
      <c r="AL214" s="475"/>
      <c r="AM214" s="475"/>
      <c r="AN214" s="475"/>
      <c r="AO214" s="475"/>
      <c r="AP214" s="475"/>
      <c r="AQ214" s="475"/>
      <c r="AR214" s="475"/>
      <c r="AS214" s="475"/>
      <c r="AT214" s="475"/>
      <c r="AU214" s="475"/>
      <c r="AV214" s="475"/>
      <c r="AW214" s="475"/>
      <c r="AX214" s="475"/>
      <c r="AY214" s="475"/>
      <c r="AZ214" s="475"/>
      <c r="BA214" s="475"/>
      <c r="BB214" s="475"/>
      <c r="BC214" s="475"/>
      <c r="BD214" s="857">
        <f t="shared" si="1108"/>
        <v>0</v>
      </c>
      <c r="BE214" s="858">
        <f t="shared" si="1072"/>
        <v>0</v>
      </c>
      <c r="BF214" s="436">
        <f t="shared" si="1148"/>
        <v>0</v>
      </c>
      <c r="BG214" s="436">
        <f t="shared" si="1149"/>
        <v>0</v>
      </c>
      <c r="BH214" s="439">
        <f t="shared" si="1150"/>
        <v>0</v>
      </c>
      <c r="BI214" s="449">
        <f t="shared" si="1151"/>
        <v>0</v>
      </c>
      <c r="BJ214" s="465"/>
      <c r="BK214" s="465"/>
      <c r="BL214" s="465"/>
      <c r="BM214" s="398"/>
      <c r="BN214" s="401">
        <v>18</v>
      </c>
      <c r="BO214" s="475"/>
      <c r="BP214" s="475"/>
      <c r="BQ214" s="475"/>
      <c r="BR214" s="475"/>
      <c r="BS214" s="475"/>
      <c r="BT214" s="475"/>
      <c r="BU214" s="475"/>
      <c r="BV214" s="475"/>
      <c r="BW214" s="475"/>
      <c r="BX214" s="475"/>
      <c r="BY214" s="475"/>
      <c r="BZ214" s="475"/>
      <c r="CA214" s="475"/>
      <c r="CB214" s="475"/>
      <c r="CC214" s="475"/>
      <c r="CD214" s="475"/>
      <c r="CE214" s="475"/>
      <c r="CF214" s="475"/>
      <c r="CG214" s="475"/>
      <c r="CH214" s="475"/>
      <c r="CI214" s="475"/>
      <c r="CJ214" s="475"/>
      <c r="CK214" s="475"/>
      <c r="CL214" s="475"/>
      <c r="CM214" s="475"/>
      <c r="CN214" s="475"/>
      <c r="CO214" s="475"/>
      <c r="CP214" s="475"/>
      <c r="CQ214" s="475"/>
      <c r="CR214" s="475"/>
      <c r="CS214" s="475"/>
      <c r="CT214" s="857">
        <f t="shared" si="1110"/>
        <v>0</v>
      </c>
      <c r="CU214" s="858">
        <f t="shared" si="1111"/>
        <v>0</v>
      </c>
      <c r="CV214" s="436">
        <f t="shared" si="1152"/>
        <v>0</v>
      </c>
      <c r="CW214" s="436">
        <f t="shared" si="1153"/>
        <v>0</v>
      </c>
      <c r="CX214" s="439">
        <f t="shared" si="1112"/>
        <v>0</v>
      </c>
      <c r="CY214" s="449">
        <f t="shared" si="1113"/>
        <v>0</v>
      </c>
      <c r="CZ214" s="465"/>
      <c r="DA214" s="465"/>
      <c r="DB214" s="465"/>
      <c r="DC214" s="465"/>
      <c r="DD214" s="465"/>
      <c r="DE214" s="465"/>
      <c r="DF214" s="465"/>
      <c r="DS214" s="698"/>
      <c r="DT214" s="702">
        <v>18</v>
      </c>
      <c r="DU214" s="703">
        <f t="shared" si="1114"/>
        <v>0</v>
      </c>
      <c r="DV214" s="703">
        <f t="shared" si="1076"/>
        <v>0</v>
      </c>
      <c r="DW214" s="703">
        <f t="shared" si="1077"/>
        <v>0</v>
      </c>
      <c r="DX214" s="703">
        <f t="shared" si="1078"/>
        <v>0</v>
      </c>
      <c r="DY214" s="703">
        <f t="shared" si="1079"/>
        <v>0</v>
      </c>
      <c r="DZ214" s="703">
        <f t="shared" si="1080"/>
        <v>0</v>
      </c>
      <c r="EA214" s="703">
        <f t="shared" si="1081"/>
        <v>0</v>
      </c>
      <c r="EB214" s="703">
        <f t="shared" si="1082"/>
        <v>0</v>
      </c>
      <c r="EC214" s="703">
        <f t="shared" si="1083"/>
        <v>0</v>
      </c>
      <c r="ED214" s="703">
        <f t="shared" si="1084"/>
        <v>0</v>
      </c>
      <c r="EE214" s="703">
        <f t="shared" si="1085"/>
        <v>0</v>
      </c>
      <c r="EF214" s="703">
        <f t="shared" si="1086"/>
        <v>0</v>
      </c>
      <c r="EG214" s="703">
        <f t="shared" si="1087"/>
        <v>0</v>
      </c>
      <c r="EH214" s="703">
        <f t="shared" si="1088"/>
        <v>0</v>
      </c>
      <c r="EI214" s="703">
        <f t="shared" si="1089"/>
        <v>0</v>
      </c>
      <c r="EJ214" s="703">
        <f t="shared" si="1090"/>
        <v>0</v>
      </c>
      <c r="EK214" s="703">
        <f t="shared" si="1091"/>
        <v>0</v>
      </c>
      <c r="EL214" s="703">
        <f t="shared" si="1092"/>
        <v>0</v>
      </c>
      <c r="EM214" s="703">
        <f t="shared" si="1093"/>
        <v>0</v>
      </c>
      <c r="EN214" s="703">
        <f t="shared" si="1094"/>
        <v>0</v>
      </c>
      <c r="EO214" s="703">
        <f t="shared" si="1095"/>
        <v>0</v>
      </c>
      <c r="EP214" s="703">
        <f t="shared" si="1096"/>
        <v>0</v>
      </c>
      <c r="EQ214" s="703">
        <f t="shared" si="1097"/>
        <v>0</v>
      </c>
      <c r="ER214" s="703">
        <f t="shared" si="1098"/>
        <v>0</v>
      </c>
      <c r="ES214" s="703">
        <f t="shared" si="1099"/>
        <v>0</v>
      </c>
      <c r="ET214" s="703">
        <f t="shared" si="1100"/>
        <v>0</v>
      </c>
      <c r="EU214" s="703">
        <f t="shared" si="1101"/>
        <v>0</v>
      </c>
      <c r="EV214" s="703">
        <f t="shared" si="1102"/>
        <v>0</v>
      </c>
      <c r="EW214" s="703">
        <f t="shared" si="1103"/>
        <v>0</v>
      </c>
      <c r="EX214" s="703">
        <f t="shared" si="1104"/>
        <v>0</v>
      </c>
      <c r="EY214" s="703">
        <f t="shared" si="1105"/>
        <v>0</v>
      </c>
      <c r="EZ214" s="724"/>
      <c r="FB214" s="698"/>
      <c r="FC214" s="702">
        <v>18</v>
      </c>
      <c r="FD214" s="703" t="e">
        <f t="shared" si="1115"/>
        <v>#DIV/0!</v>
      </c>
      <c r="FE214" s="703" t="e">
        <f t="shared" si="1116"/>
        <v>#DIV/0!</v>
      </c>
      <c r="FF214" s="703" t="e">
        <f t="shared" si="1117"/>
        <v>#DIV/0!</v>
      </c>
      <c r="FG214" s="703" t="e">
        <f t="shared" si="1118"/>
        <v>#DIV/0!</v>
      </c>
      <c r="FH214" s="703" t="e">
        <f t="shared" si="1119"/>
        <v>#DIV/0!</v>
      </c>
      <c r="FI214" s="703" t="e">
        <f t="shared" si="1120"/>
        <v>#DIV/0!</v>
      </c>
      <c r="FJ214" s="703" t="e">
        <f t="shared" si="1121"/>
        <v>#DIV/0!</v>
      </c>
      <c r="FK214" s="703" t="e">
        <f t="shared" si="1122"/>
        <v>#DIV/0!</v>
      </c>
      <c r="FL214" s="703" t="e">
        <f t="shared" si="1123"/>
        <v>#DIV/0!</v>
      </c>
      <c r="FM214" s="703" t="e">
        <f t="shared" si="1124"/>
        <v>#DIV/0!</v>
      </c>
      <c r="FN214" s="703" t="e">
        <f t="shared" si="1125"/>
        <v>#DIV/0!</v>
      </c>
      <c r="FO214" s="703" t="e">
        <f t="shared" si="1126"/>
        <v>#DIV/0!</v>
      </c>
      <c r="FP214" s="703" t="e">
        <f t="shared" si="1127"/>
        <v>#DIV/0!</v>
      </c>
      <c r="FQ214" s="703" t="e">
        <f t="shared" si="1128"/>
        <v>#DIV/0!</v>
      </c>
      <c r="FR214" s="703" t="e">
        <f t="shared" si="1129"/>
        <v>#DIV/0!</v>
      </c>
      <c r="FS214" s="703" t="e">
        <f t="shared" si="1130"/>
        <v>#DIV/0!</v>
      </c>
      <c r="FT214" s="703" t="e">
        <f t="shared" si="1131"/>
        <v>#DIV/0!</v>
      </c>
      <c r="FU214" s="703" t="e">
        <f t="shared" si="1132"/>
        <v>#DIV/0!</v>
      </c>
      <c r="FV214" s="703" t="e">
        <f t="shared" si="1133"/>
        <v>#DIV/0!</v>
      </c>
      <c r="FW214" s="703" t="e">
        <f t="shared" si="1134"/>
        <v>#DIV/0!</v>
      </c>
      <c r="FX214" s="703" t="e">
        <f t="shared" si="1135"/>
        <v>#DIV/0!</v>
      </c>
      <c r="FY214" s="703" t="e">
        <f t="shared" si="1136"/>
        <v>#DIV/0!</v>
      </c>
      <c r="FZ214" s="703" t="e">
        <f t="shared" si="1137"/>
        <v>#DIV/0!</v>
      </c>
      <c r="GA214" s="703" t="e">
        <f t="shared" si="1138"/>
        <v>#DIV/0!</v>
      </c>
      <c r="GB214" s="703" t="e">
        <f t="shared" si="1139"/>
        <v>#DIV/0!</v>
      </c>
      <c r="GC214" s="703" t="e">
        <f t="shared" si="1140"/>
        <v>#DIV/0!</v>
      </c>
      <c r="GD214" s="703" t="e">
        <f t="shared" si="1141"/>
        <v>#DIV/0!</v>
      </c>
      <c r="GE214" s="703" t="e">
        <f t="shared" si="1142"/>
        <v>#DIV/0!</v>
      </c>
      <c r="GF214" s="703" t="e">
        <f t="shared" si="1143"/>
        <v>#DIV/0!</v>
      </c>
      <c r="GG214" s="703" t="e">
        <f t="shared" si="1144"/>
        <v>#DIV/0!</v>
      </c>
      <c r="GH214" s="703" t="e">
        <f t="shared" si="1145"/>
        <v>#DIV/0!</v>
      </c>
      <c r="GI214" s="724"/>
    </row>
    <row r="215" spans="2:191" ht="15.75" x14ac:dyDescent="0.25">
      <c r="B215" s="398"/>
      <c r="C215" s="529"/>
      <c r="D215" s="530">
        <f>D213-D212</f>
        <v>0</v>
      </c>
      <c r="E215" s="530">
        <f t="shared" ref="E215:O215" si="1160">E213-E212</f>
        <v>0</v>
      </c>
      <c r="F215" s="530">
        <f t="shared" si="1160"/>
        <v>0</v>
      </c>
      <c r="G215" s="530">
        <f t="shared" si="1160"/>
        <v>0</v>
      </c>
      <c r="H215" s="530">
        <f t="shared" si="1160"/>
        <v>0</v>
      </c>
      <c r="I215" s="530">
        <f t="shared" si="1160"/>
        <v>0</v>
      </c>
      <c r="J215" s="530">
        <f t="shared" si="1160"/>
        <v>0</v>
      </c>
      <c r="K215" s="530">
        <f t="shared" si="1160"/>
        <v>0</v>
      </c>
      <c r="L215" s="530">
        <f t="shared" si="1160"/>
        <v>0</v>
      </c>
      <c r="M215" s="530">
        <f t="shared" si="1160"/>
        <v>0</v>
      </c>
      <c r="N215" s="530">
        <f t="shared" si="1160"/>
        <v>0</v>
      </c>
      <c r="O215" s="530">
        <f t="shared" si="1160"/>
        <v>0</v>
      </c>
      <c r="P215" s="486"/>
      <c r="Q215" s="395"/>
      <c r="W215" s="398"/>
      <c r="X215" s="401">
        <v>19</v>
      </c>
      <c r="Y215" s="475"/>
      <c r="Z215" s="475"/>
      <c r="AA215" s="475"/>
      <c r="AB215" s="475"/>
      <c r="AC215" s="475"/>
      <c r="AD215" s="475"/>
      <c r="AE215" s="475"/>
      <c r="AF215" s="475"/>
      <c r="AG215" s="475"/>
      <c r="AH215" s="475"/>
      <c r="AI215" s="475"/>
      <c r="AJ215" s="475"/>
      <c r="AK215" s="475"/>
      <c r="AL215" s="475"/>
      <c r="AM215" s="475"/>
      <c r="AN215" s="475"/>
      <c r="AO215" s="475"/>
      <c r="AP215" s="475"/>
      <c r="AQ215" s="475"/>
      <c r="AR215" s="475"/>
      <c r="AS215" s="475"/>
      <c r="AT215" s="475"/>
      <c r="AU215" s="475"/>
      <c r="AV215" s="475"/>
      <c r="AW215" s="475"/>
      <c r="AX215" s="475"/>
      <c r="AY215" s="475"/>
      <c r="AZ215" s="475"/>
      <c r="BA215" s="475"/>
      <c r="BB215" s="475"/>
      <c r="BC215" s="475"/>
      <c r="BD215" s="857">
        <f t="shared" si="1108"/>
        <v>0</v>
      </c>
      <c r="BE215" s="858">
        <f t="shared" si="1072"/>
        <v>0</v>
      </c>
      <c r="BF215" s="436">
        <f t="shared" si="1148"/>
        <v>0</v>
      </c>
      <c r="BG215" s="436">
        <f t="shared" si="1149"/>
        <v>0</v>
      </c>
      <c r="BH215" s="439">
        <f t="shared" si="1150"/>
        <v>0</v>
      </c>
      <c r="BI215" s="449">
        <f t="shared" si="1151"/>
        <v>0</v>
      </c>
      <c r="BJ215" s="465"/>
      <c r="BK215" s="465"/>
      <c r="BL215" s="465"/>
      <c r="BM215" s="398"/>
      <c r="BN215" s="401">
        <v>19</v>
      </c>
      <c r="BO215" s="475"/>
      <c r="BP215" s="475"/>
      <c r="BQ215" s="475"/>
      <c r="BR215" s="475"/>
      <c r="BS215" s="475"/>
      <c r="BT215" s="475"/>
      <c r="BU215" s="475"/>
      <c r="BV215" s="475"/>
      <c r="BW215" s="475"/>
      <c r="BX215" s="475"/>
      <c r="BY215" s="475"/>
      <c r="BZ215" s="475"/>
      <c r="CA215" s="475"/>
      <c r="CB215" s="475"/>
      <c r="CC215" s="475"/>
      <c r="CD215" s="475"/>
      <c r="CE215" s="475"/>
      <c r="CF215" s="475"/>
      <c r="CG215" s="475"/>
      <c r="CH215" s="475"/>
      <c r="CI215" s="475"/>
      <c r="CJ215" s="475"/>
      <c r="CK215" s="475"/>
      <c r="CL215" s="475"/>
      <c r="CM215" s="475"/>
      <c r="CN215" s="475"/>
      <c r="CO215" s="475"/>
      <c r="CP215" s="475"/>
      <c r="CQ215" s="475"/>
      <c r="CR215" s="475"/>
      <c r="CS215" s="475"/>
      <c r="CT215" s="857">
        <f t="shared" si="1110"/>
        <v>0</v>
      </c>
      <c r="CU215" s="858">
        <f t="shared" si="1111"/>
        <v>0</v>
      </c>
      <c r="CV215" s="436">
        <f t="shared" si="1152"/>
        <v>0</v>
      </c>
      <c r="CW215" s="436">
        <f t="shared" si="1153"/>
        <v>0</v>
      </c>
      <c r="CX215" s="439">
        <f t="shared" si="1112"/>
        <v>0</v>
      </c>
      <c r="CY215" s="449">
        <f t="shared" si="1113"/>
        <v>0</v>
      </c>
      <c r="CZ215" s="465"/>
      <c r="DA215" s="465"/>
      <c r="DB215" s="465"/>
      <c r="DC215" s="465"/>
      <c r="DD215" s="465"/>
      <c r="DE215" s="465"/>
      <c r="DF215" s="465"/>
      <c r="DS215" s="698"/>
      <c r="DT215" s="702">
        <v>19</v>
      </c>
      <c r="DU215" s="703">
        <f t="shared" si="1114"/>
        <v>0</v>
      </c>
      <c r="DV215" s="703">
        <f t="shared" si="1076"/>
        <v>0</v>
      </c>
      <c r="DW215" s="703">
        <f t="shared" si="1077"/>
        <v>0</v>
      </c>
      <c r="DX215" s="703">
        <f t="shared" si="1078"/>
        <v>0</v>
      </c>
      <c r="DY215" s="703">
        <f t="shared" si="1079"/>
        <v>0</v>
      </c>
      <c r="DZ215" s="703">
        <f t="shared" si="1080"/>
        <v>0</v>
      </c>
      <c r="EA215" s="703">
        <f t="shared" si="1081"/>
        <v>0</v>
      </c>
      <c r="EB215" s="703">
        <f t="shared" si="1082"/>
        <v>0</v>
      </c>
      <c r="EC215" s="703">
        <f t="shared" si="1083"/>
        <v>0</v>
      </c>
      <c r="ED215" s="703">
        <f t="shared" si="1084"/>
        <v>0</v>
      </c>
      <c r="EE215" s="703">
        <f t="shared" si="1085"/>
        <v>0</v>
      </c>
      <c r="EF215" s="703">
        <f t="shared" si="1086"/>
        <v>0</v>
      </c>
      <c r="EG215" s="703">
        <f t="shared" si="1087"/>
        <v>0</v>
      </c>
      <c r="EH215" s="703">
        <f t="shared" si="1088"/>
        <v>0</v>
      </c>
      <c r="EI215" s="703">
        <f t="shared" si="1089"/>
        <v>0</v>
      </c>
      <c r="EJ215" s="703">
        <f t="shared" si="1090"/>
        <v>0</v>
      </c>
      <c r="EK215" s="703">
        <f t="shared" si="1091"/>
        <v>0</v>
      </c>
      <c r="EL215" s="703">
        <f t="shared" si="1092"/>
        <v>0</v>
      </c>
      <c r="EM215" s="703">
        <f t="shared" si="1093"/>
        <v>0</v>
      </c>
      <c r="EN215" s="703">
        <f t="shared" si="1094"/>
        <v>0</v>
      </c>
      <c r="EO215" s="703">
        <f t="shared" si="1095"/>
        <v>0</v>
      </c>
      <c r="EP215" s="703">
        <f t="shared" si="1096"/>
        <v>0</v>
      </c>
      <c r="EQ215" s="703">
        <f t="shared" si="1097"/>
        <v>0</v>
      </c>
      <c r="ER215" s="703">
        <f t="shared" si="1098"/>
        <v>0</v>
      </c>
      <c r="ES215" s="703">
        <f t="shared" si="1099"/>
        <v>0</v>
      </c>
      <c r="ET215" s="703">
        <f t="shared" si="1100"/>
        <v>0</v>
      </c>
      <c r="EU215" s="703">
        <f t="shared" si="1101"/>
        <v>0</v>
      </c>
      <c r="EV215" s="703">
        <f t="shared" si="1102"/>
        <v>0</v>
      </c>
      <c r="EW215" s="703">
        <f t="shared" si="1103"/>
        <v>0</v>
      </c>
      <c r="EX215" s="703">
        <f t="shared" si="1104"/>
        <v>0</v>
      </c>
      <c r="EY215" s="703">
        <f t="shared" si="1105"/>
        <v>0</v>
      </c>
      <c r="EZ215" s="724"/>
      <c r="FB215" s="698"/>
      <c r="FC215" s="702">
        <v>19</v>
      </c>
      <c r="FD215" s="703" t="e">
        <f t="shared" si="1115"/>
        <v>#DIV/0!</v>
      </c>
      <c r="FE215" s="703" t="e">
        <f t="shared" si="1116"/>
        <v>#DIV/0!</v>
      </c>
      <c r="FF215" s="703" t="e">
        <f t="shared" si="1117"/>
        <v>#DIV/0!</v>
      </c>
      <c r="FG215" s="703" t="e">
        <f t="shared" si="1118"/>
        <v>#DIV/0!</v>
      </c>
      <c r="FH215" s="703" t="e">
        <f t="shared" si="1119"/>
        <v>#DIV/0!</v>
      </c>
      <c r="FI215" s="703" t="e">
        <f t="shared" si="1120"/>
        <v>#DIV/0!</v>
      </c>
      <c r="FJ215" s="703" t="e">
        <f t="shared" si="1121"/>
        <v>#DIV/0!</v>
      </c>
      <c r="FK215" s="703" t="e">
        <f t="shared" si="1122"/>
        <v>#DIV/0!</v>
      </c>
      <c r="FL215" s="703" t="e">
        <f t="shared" si="1123"/>
        <v>#DIV/0!</v>
      </c>
      <c r="FM215" s="703" t="e">
        <f t="shared" si="1124"/>
        <v>#DIV/0!</v>
      </c>
      <c r="FN215" s="703" t="e">
        <f t="shared" si="1125"/>
        <v>#DIV/0!</v>
      </c>
      <c r="FO215" s="703" t="e">
        <f t="shared" si="1126"/>
        <v>#DIV/0!</v>
      </c>
      <c r="FP215" s="703" t="e">
        <f t="shared" si="1127"/>
        <v>#DIV/0!</v>
      </c>
      <c r="FQ215" s="703" t="e">
        <f t="shared" si="1128"/>
        <v>#DIV/0!</v>
      </c>
      <c r="FR215" s="703" t="e">
        <f t="shared" si="1129"/>
        <v>#DIV/0!</v>
      </c>
      <c r="FS215" s="703" t="e">
        <f t="shared" si="1130"/>
        <v>#DIV/0!</v>
      </c>
      <c r="FT215" s="703" t="e">
        <f t="shared" si="1131"/>
        <v>#DIV/0!</v>
      </c>
      <c r="FU215" s="703" t="e">
        <f t="shared" si="1132"/>
        <v>#DIV/0!</v>
      </c>
      <c r="FV215" s="703" t="e">
        <f t="shared" si="1133"/>
        <v>#DIV/0!</v>
      </c>
      <c r="FW215" s="703" t="e">
        <f t="shared" si="1134"/>
        <v>#DIV/0!</v>
      </c>
      <c r="FX215" s="703" t="e">
        <f t="shared" si="1135"/>
        <v>#DIV/0!</v>
      </c>
      <c r="FY215" s="703" t="e">
        <f t="shared" si="1136"/>
        <v>#DIV/0!</v>
      </c>
      <c r="FZ215" s="703" t="e">
        <f t="shared" si="1137"/>
        <v>#DIV/0!</v>
      </c>
      <c r="GA215" s="703" t="e">
        <f t="shared" si="1138"/>
        <v>#DIV/0!</v>
      </c>
      <c r="GB215" s="703" t="e">
        <f t="shared" si="1139"/>
        <v>#DIV/0!</v>
      </c>
      <c r="GC215" s="703" t="e">
        <f t="shared" si="1140"/>
        <v>#DIV/0!</v>
      </c>
      <c r="GD215" s="703" t="e">
        <f t="shared" si="1141"/>
        <v>#DIV/0!</v>
      </c>
      <c r="GE215" s="703" t="e">
        <f t="shared" si="1142"/>
        <v>#DIV/0!</v>
      </c>
      <c r="GF215" s="703" t="e">
        <f t="shared" si="1143"/>
        <v>#DIV/0!</v>
      </c>
      <c r="GG215" s="703" t="e">
        <f t="shared" si="1144"/>
        <v>#DIV/0!</v>
      </c>
      <c r="GH215" s="703" t="e">
        <f t="shared" si="1145"/>
        <v>#DIV/0!</v>
      </c>
      <c r="GI215" s="724"/>
    </row>
    <row r="216" spans="2:191" ht="15.75" customHeight="1" thickBot="1" x14ac:dyDescent="0.3">
      <c r="B216" s="398"/>
      <c r="C216" s="523"/>
      <c r="D216" s="534"/>
      <c r="E216" s="534"/>
      <c r="F216" s="534"/>
      <c r="G216" s="534"/>
      <c r="H216" s="534"/>
      <c r="I216" s="534"/>
      <c r="J216" s="534"/>
      <c r="K216" s="534"/>
      <c r="L216" s="534"/>
      <c r="M216" s="534"/>
      <c r="N216" s="534"/>
      <c r="O216" s="534"/>
      <c r="P216" s="486"/>
      <c r="Q216" s="395"/>
      <c r="W216" s="398"/>
      <c r="X216" s="401">
        <v>20</v>
      </c>
      <c r="Y216" s="475"/>
      <c r="Z216" s="475"/>
      <c r="AA216" s="475"/>
      <c r="AB216" s="475"/>
      <c r="AC216" s="475"/>
      <c r="AD216" s="475"/>
      <c r="AE216" s="475"/>
      <c r="AF216" s="475"/>
      <c r="AG216" s="475"/>
      <c r="AH216" s="475"/>
      <c r="AI216" s="475"/>
      <c r="AJ216" s="475"/>
      <c r="AK216" s="475"/>
      <c r="AL216" s="475"/>
      <c r="AM216" s="475"/>
      <c r="AN216" s="475"/>
      <c r="AO216" s="475"/>
      <c r="AP216" s="475"/>
      <c r="AQ216" s="475"/>
      <c r="AR216" s="475"/>
      <c r="AS216" s="475"/>
      <c r="AT216" s="475"/>
      <c r="AU216" s="475"/>
      <c r="AV216" s="475"/>
      <c r="AW216" s="475"/>
      <c r="AX216" s="475"/>
      <c r="AY216" s="475"/>
      <c r="AZ216" s="475"/>
      <c r="BA216" s="475"/>
      <c r="BB216" s="475"/>
      <c r="BC216" s="475"/>
      <c r="BD216" s="857">
        <f t="shared" si="1108"/>
        <v>0</v>
      </c>
      <c r="BE216" s="858">
        <f t="shared" si="1072"/>
        <v>0</v>
      </c>
      <c r="BF216" s="436">
        <f t="shared" si="1148"/>
        <v>0</v>
      </c>
      <c r="BG216" s="436">
        <f t="shared" si="1149"/>
        <v>0</v>
      </c>
      <c r="BH216" s="439">
        <f t="shared" si="1150"/>
        <v>0</v>
      </c>
      <c r="BI216" s="449">
        <f t="shared" si="1151"/>
        <v>0</v>
      </c>
      <c r="BJ216" s="465"/>
      <c r="BK216" s="465"/>
      <c r="BL216" s="465"/>
      <c r="BM216" s="398"/>
      <c r="BN216" s="401">
        <v>20</v>
      </c>
      <c r="BO216" s="475"/>
      <c r="BP216" s="475"/>
      <c r="BQ216" s="475"/>
      <c r="BR216" s="475"/>
      <c r="BS216" s="475"/>
      <c r="BT216" s="475"/>
      <c r="BU216" s="475"/>
      <c r="BV216" s="475"/>
      <c r="BW216" s="475"/>
      <c r="BX216" s="475"/>
      <c r="BY216" s="475"/>
      <c r="BZ216" s="475"/>
      <c r="CA216" s="475"/>
      <c r="CB216" s="475"/>
      <c r="CC216" s="475"/>
      <c r="CD216" s="475"/>
      <c r="CE216" s="475"/>
      <c r="CF216" s="475"/>
      <c r="CG216" s="475"/>
      <c r="CH216" s="475"/>
      <c r="CI216" s="475"/>
      <c r="CJ216" s="475"/>
      <c r="CK216" s="475"/>
      <c r="CL216" s="475"/>
      <c r="CM216" s="475"/>
      <c r="CN216" s="475"/>
      <c r="CO216" s="475"/>
      <c r="CP216" s="475"/>
      <c r="CQ216" s="475"/>
      <c r="CR216" s="475"/>
      <c r="CS216" s="475"/>
      <c r="CT216" s="857">
        <f t="shared" si="1110"/>
        <v>0</v>
      </c>
      <c r="CU216" s="858">
        <f t="shared" si="1111"/>
        <v>0</v>
      </c>
      <c r="CV216" s="436">
        <f t="shared" si="1152"/>
        <v>0</v>
      </c>
      <c r="CW216" s="436">
        <f t="shared" si="1153"/>
        <v>0</v>
      </c>
      <c r="CX216" s="439">
        <f t="shared" si="1112"/>
        <v>0</v>
      </c>
      <c r="CY216" s="449">
        <f t="shared" si="1113"/>
        <v>0</v>
      </c>
      <c r="CZ216" s="465"/>
      <c r="DA216" s="465"/>
      <c r="DB216" s="465"/>
      <c r="DC216" s="465"/>
      <c r="DD216" s="465"/>
      <c r="DE216" s="465"/>
      <c r="DF216" s="465"/>
      <c r="DS216" s="698"/>
      <c r="DT216" s="702">
        <v>20</v>
      </c>
      <c r="DU216" s="703">
        <f t="shared" si="1114"/>
        <v>0</v>
      </c>
      <c r="DV216" s="703">
        <f t="shared" si="1076"/>
        <v>0</v>
      </c>
      <c r="DW216" s="703">
        <f t="shared" si="1077"/>
        <v>0</v>
      </c>
      <c r="DX216" s="703">
        <f t="shared" si="1078"/>
        <v>0</v>
      </c>
      <c r="DY216" s="703">
        <f t="shared" si="1079"/>
        <v>0</v>
      </c>
      <c r="DZ216" s="703">
        <f t="shared" si="1080"/>
        <v>0</v>
      </c>
      <c r="EA216" s="703">
        <f t="shared" si="1081"/>
        <v>0</v>
      </c>
      <c r="EB216" s="703">
        <f t="shared" si="1082"/>
        <v>0</v>
      </c>
      <c r="EC216" s="703">
        <f t="shared" si="1083"/>
        <v>0</v>
      </c>
      <c r="ED216" s="703">
        <f t="shared" si="1084"/>
        <v>0</v>
      </c>
      <c r="EE216" s="703">
        <f t="shared" si="1085"/>
        <v>0</v>
      </c>
      <c r="EF216" s="703">
        <f t="shared" si="1086"/>
        <v>0</v>
      </c>
      <c r="EG216" s="703">
        <f t="shared" si="1087"/>
        <v>0</v>
      </c>
      <c r="EH216" s="703">
        <f t="shared" si="1088"/>
        <v>0</v>
      </c>
      <c r="EI216" s="703">
        <f t="shared" si="1089"/>
        <v>0</v>
      </c>
      <c r="EJ216" s="703">
        <f t="shared" si="1090"/>
        <v>0</v>
      </c>
      <c r="EK216" s="703">
        <f t="shared" si="1091"/>
        <v>0</v>
      </c>
      <c r="EL216" s="703">
        <f t="shared" si="1092"/>
        <v>0</v>
      </c>
      <c r="EM216" s="703">
        <f t="shared" si="1093"/>
        <v>0</v>
      </c>
      <c r="EN216" s="703">
        <f t="shared" si="1094"/>
        <v>0</v>
      </c>
      <c r="EO216" s="703">
        <f t="shared" si="1095"/>
        <v>0</v>
      </c>
      <c r="EP216" s="703">
        <f t="shared" si="1096"/>
        <v>0</v>
      </c>
      <c r="EQ216" s="703">
        <f t="shared" si="1097"/>
        <v>0</v>
      </c>
      <c r="ER216" s="703">
        <f t="shared" si="1098"/>
        <v>0</v>
      </c>
      <c r="ES216" s="703">
        <f t="shared" si="1099"/>
        <v>0</v>
      </c>
      <c r="ET216" s="703">
        <f t="shared" si="1100"/>
        <v>0</v>
      </c>
      <c r="EU216" s="703">
        <f t="shared" si="1101"/>
        <v>0</v>
      </c>
      <c r="EV216" s="703">
        <f t="shared" si="1102"/>
        <v>0</v>
      </c>
      <c r="EW216" s="703">
        <f t="shared" si="1103"/>
        <v>0</v>
      </c>
      <c r="EX216" s="703">
        <f t="shared" si="1104"/>
        <v>0</v>
      </c>
      <c r="EY216" s="703">
        <f t="shared" si="1105"/>
        <v>0</v>
      </c>
      <c r="EZ216" s="724"/>
      <c r="FB216" s="698"/>
      <c r="FC216" s="702">
        <v>20</v>
      </c>
      <c r="FD216" s="703" t="e">
        <f t="shared" si="1115"/>
        <v>#DIV/0!</v>
      </c>
      <c r="FE216" s="703" t="e">
        <f t="shared" si="1116"/>
        <v>#DIV/0!</v>
      </c>
      <c r="FF216" s="703" t="e">
        <f t="shared" si="1117"/>
        <v>#DIV/0!</v>
      </c>
      <c r="FG216" s="703" t="e">
        <f t="shared" si="1118"/>
        <v>#DIV/0!</v>
      </c>
      <c r="FH216" s="703" t="e">
        <f t="shared" si="1119"/>
        <v>#DIV/0!</v>
      </c>
      <c r="FI216" s="703" t="e">
        <f t="shared" si="1120"/>
        <v>#DIV/0!</v>
      </c>
      <c r="FJ216" s="703" t="e">
        <f t="shared" si="1121"/>
        <v>#DIV/0!</v>
      </c>
      <c r="FK216" s="703" t="e">
        <f t="shared" si="1122"/>
        <v>#DIV/0!</v>
      </c>
      <c r="FL216" s="703" t="e">
        <f t="shared" si="1123"/>
        <v>#DIV/0!</v>
      </c>
      <c r="FM216" s="703" t="e">
        <f t="shared" si="1124"/>
        <v>#DIV/0!</v>
      </c>
      <c r="FN216" s="703" t="e">
        <f t="shared" si="1125"/>
        <v>#DIV/0!</v>
      </c>
      <c r="FO216" s="703" t="e">
        <f t="shared" si="1126"/>
        <v>#DIV/0!</v>
      </c>
      <c r="FP216" s="703" t="e">
        <f t="shared" si="1127"/>
        <v>#DIV/0!</v>
      </c>
      <c r="FQ216" s="703" t="e">
        <f t="shared" si="1128"/>
        <v>#DIV/0!</v>
      </c>
      <c r="FR216" s="703" t="e">
        <f t="shared" si="1129"/>
        <v>#DIV/0!</v>
      </c>
      <c r="FS216" s="703" t="e">
        <f t="shared" si="1130"/>
        <v>#DIV/0!</v>
      </c>
      <c r="FT216" s="703" t="e">
        <f t="shared" si="1131"/>
        <v>#DIV/0!</v>
      </c>
      <c r="FU216" s="703" t="e">
        <f t="shared" si="1132"/>
        <v>#DIV/0!</v>
      </c>
      <c r="FV216" s="703" t="e">
        <f t="shared" si="1133"/>
        <v>#DIV/0!</v>
      </c>
      <c r="FW216" s="703" t="e">
        <f t="shared" si="1134"/>
        <v>#DIV/0!</v>
      </c>
      <c r="FX216" s="703" t="e">
        <f t="shared" si="1135"/>
        <v>#DIV/0!</v>
      </c>
      <c r="FY216" s="703" t="e">
        <f t="shared" si="1136"/>
        <v>#DIV/0!</v>
      </c>
      <c r="FZ216" s="703" t="e">
        <f t="shared" si="1137"/>
        <v>#DIV/0!</v>
      </c>
      <c r="GA216" s="703" t="e">
        <f t="shared" si="1138"/>
        <v>#DIV/0!</v>
      </c>
      <c r="GB216" s="703" t="e">
        <f t="shared" si="1139"/>
        <v>#DIV/0!</v>
      </c>
      <c r="GC216" s="703" t="e">
        <f t="shared" si="1140"/>
        <v>#DIV/0!</v>
      </c>
      <c r="GD216" s="703" t="e">
        <f t="shared" si="1141"/>
        <v>#DIV/0!</v>
      </c>
      <c r="GE216" s="703" t="e">
        <f t="shared" si="1142"/>
        <v>#DIV/0!</v>
      </c>
      <c r="GF216" s="703" t="e">
        <f t="shared" si="1143"/>
        <v>#DIV/0!</v>
      </c>
      <c r="GG216" s="703" t="e">
        <f t="shared" si="1144"/>
        <v>#DIV/0!</v>
      </c>
      <c r="GH216" s="703" t="e">
        <f t="shared" si="1145"/>
        <v>#DIV/0!</v>
      </c>
      <c r="GI216" s="724"/>
    </row>
    <row r="217" spans="2:191" s="465" customFormat="1" ht="15.75" customHeight="1" thickBot="1" x14ac:dyDescent="0.3">
      <c r="B217" s="398"/>
      <c r="C217" s="527" t="s">
        <v>156</v>
      </c>
      <c r="D217" s="536"/>
      <c r="E217" s="536"/>
      <c r="F217" s="536"/>
      <c r="G217" s="536"/>
      <c r="H217" s="536"/>
      <c r="I217" s="536"/>
      <c r="J217" s="536"/>
      <c r="K217" s="536"/>
      <c r="L217" s="536"/>
      <c r="M217" s="536"/>
      <c r="N217" s="536"/>
      <c r="O217" s="536"/>
      <c r="P217" s="486"/>
      <c r="Q217" s="395"/>
      <c r="R217" s="665"/>
      <c r="S217" s="666" t="s">
        <v>304</v>
      </c>
      <c r="T217" s="667"/>
      <c r="U217" s="667"/>
      <c r="V217" s="668"/>
      <c r="W217" s="398"/>
      <c r="X217" s="401">
        <v>21</v>
      </c>
      <c r="Y217" s="475"/>
      <c r="Z217" s="475"/>
      <c r="AA217" s="475"/>
      <c r="AB217" s="475"/>
      <c r="AC217" s="475"/>
      <c r="AD217" s="475"/>
      <c r="AE217" s="475"/>
      <c r="AF217" s="475"/>
      <c r="AG217" s="475"/>
      <c r="AH217" s="475"/>
      <c r="AI217" s="475"/>
      <c r="AJ217" s="475"/>
      <c r="AK217" s="475"/>
      <c r="AL217" s="475"/>
      <c r="AM217" s="475"/>
      <c r="AN217" s="475"/>
      <c r="AO217" s="475"/>
      <c r="AP217" s="475"/>
      <c r="AQ217" s="475"/>
      <c r="AR217" s="475"/>
      <c r="AS217" s="475"/>
      <c r="AT217" s="475"/>
      <c r="AU217" s="475"/>
      <c r="AV217" s="475"/>
      <c r="AW217" s="475"/>
      <c r="AX217" s="475"/>
      <c r="AY217" s="475"/>
      <c r="AZ217" s="475"/>
      <c r="BA217" s="475"/>
      <c r="BB217" s="475"/>
      <c r="BC217" s="475"/>
      <c r="BD217" s="857">
        <f t="shared" si="1108"/>
        <v>0</v>
      </c>
      <c r="BE217" s="858">
        <f t="shared" si="1072"/>
        <v>0</v>
      </c>
      <c r="BF217" s="436">
        <f t="shared" si="1148"/>
        <v>0</v>
      </c>
      <c r="BG217" s="436">
        <f t="shared" si="1149"/>
        <v>0</v>
      </c>
      <c r="BH217" s="439">
        <f t="shared" si="1150"/>
        <v>0</v>
      </c>
      <c r="BI217" s="449">
        <f t="shared" si="1151"/>
        <v>0</v>
      </c>
      <c r="BM217" s="398"/>
      <c r="BN217" s="401">
        <v>21</v>
      </c>
      <c r="BO217" s="475"/>
      <c r="BP217" s="475"/>
      <c r="BQ217" s="475"/>
      <c r="BR217" s="475"/>
      <c r="BS217" s="475"/>
      <c r="BT217" s="475"/>
      <c r="BU217" s="475"/>
      <c r="BV217" s="475"/>
      <c r="BW217" s="475"/>
      <c r="BX217" s="475"/>
      <c r="BY217" s="475"/>
      <c r="BZ217" s="475"/>
      <c r="CA217" s="475"/>
      <c r="CB217" s="475"/>
      <c r="CC217" s="475"/>
      <c r="CD217" s="475"/>
      <c r="CE217" s="475"/>
      <c r="CF217" s="475"/>
      <c r="CG217" s="475"/>
      <c r="CH217" s="475"/>
      <c r="CI217" s="475"/>
      <c r="CJ217" s="475"/>
      <c r="CK217" s="475"/>
      <c r="CL217" s="475"/>
      <c r="CM217" s="475"/>
      <c r="CN217" s="475"/>
      <c r="CO217" s="475"/>
      <c r="CP217" s="475"/>
      <c r="CQ217" s="475"/>
      <c r="CR217" s="475"/>
      <c r="CS217" s="475"/>
      <c r="CT217" s="857">
        <f t="shared" si="1110"/>
        <v>0</v>
      </c>
      <c r="CU217" s="858">
        <f t="shared" si="1111"/>
        <v>0</v>
      </c>
      <c r="CV217" s="436">
        <f t="shared" si="1152"/>
        <v>0</v>
      </c>
      <c r="CW217" s="436">
        <f t="shared" si="1153"/>
        <v>0</v>
      </c>
      <c r="CX217" s="439">
        <f t="shared" si="1112"/>
        <v>0</v>
      </c>
      <c r="CY217" s="449">
        <f t="shared" si="1113"/>
        <v>0</v>
      </c>
      <c r="DI217" s="370"/>
      <c r="DS217" s="698"/>
      <c r="DT217" s="702">
        <v>21</v>
      </c>
      <c r="DU217" s="703">
        <f t="shared" si="1114"/>
        <v>0</v>
      </c>
      <c r="DV217" s="703">
        <f t="shared" si="1076"/>
        <v>0</v>
      </c>
      <c r="DW217" s="703">
        <f t="shared" si="1077"/>
        <v>0</v>
      </c>
      <c r="DX217" s="703">
        <f t="shared" si="1078"/>
        <v>0</v>
      </c>
      <c r="DY217" s="703">
        <f t="shared" si="1079"/>
        <v>0</v>
      </c>
      <c r="DZ217" s="703">
        <f t="shared" si="1080"/>
        <v>0</v>
      </c>
      <c r="EA217" s="703">
        <f t="shared" si="1081"/>
        <v>0</v>
      </c>
      <c r="EB217" s="703">
        <f t="shared" si="1082"/>
        <v>0</v>
      </c>
      <c r="EC217" s="703">
        <f t="shared" si="1083"/>
        <v>0</v>
      </c>
      <c r="ED217" s="703">
        <f t="shared" si="1084"/>
        <v>0</v>
      </c>
      <c r="EE217" s="703">
        <f t="shared" si="1085"/>
        <v>0</v>
      </c>
      <c r="EF217" s="703">
        <f t="shared" si="1086"/>
        <v>0</v>
      </c>
      <c r="EG217" s="703">
        <f t="shared" si="1087"/>
        <v>0</v>
      </c>
      <c r="EH217" s="703">
        <f t="shared" si="1088"/>
        <v>0</v>
      </c>
      <c r="EI217" s="703">
        <f t="shared" si="1089"/>
        <v>0</v>
      </c>
      <c r="EJ217" s="703">
        <f t="shared" si="1090"/>
        <v>0</v>
      </c>
      <c r="EK217" s="703">
        <f t="shared" si="1091"/>
        <v>0</v>
      </c>
      <c r="EL217" s="703">
        <f t="shared" si="1092"/>
        <v>0</v>
      </c>
      <c r="EM217" s="703">
        <f t="shared" si="1093"/>
        <v>0</v>
      </c>
      <c r="EN217" s="703">
        <f t="shared" si="1094"/>
        <v>0</v>
      </c>
      <c r="EO217" s="703">
        <f t="shared" si="1095"/>
        <v>0</v>
      </c>
      <c r="EP217" s="703">
        <f t="shared" si="1096"/>
        <v>0</v>
      </c>
      <c r="EQ217" s="703">
        <f t="shared" si="1097"/>
        <v>0</v>
      </c>
      <c r="ER217" s="703">
        <f t="shared" si="1098"/>
        <v>0</v>
      </c>
      <c r="ES217" s="703">
        <f t="shared" si="1099"/>
        <v>0</v>
      </c>
      <c r="ET217" s="703">
        <f t="shared" si="1100"/>
        <v>0</v>
      </c>
      <c r="EU217" s="703">
        <f t="shared" si="1101"/>
        <v>0</v>
      </c>
      <c r="EV217" s="703">
        <f t="shared" si="1102"/>
        <v>0</v>
      </c>
      <c r="EW217" s="703">
        <f t="shared" si="1103"/>
        <v>0</v>
      </c>
      <c r="EX217" s="703">
        <f t="shared" si="1104"/>
        <v>0</v>
      </c>
      <c r="EY217" s="703">
        <f t="shared" si="1105"/>
        <v>0</v>
      </c>
      <c r="EZ217" s="724"/>
      <c r="FB217" s="698"/>
      <c r="FC217" s="702">
        <v>21</v>
      </c>
      <c r="FD217" s="703" t="e">
        <f t="shared" si="1115"/>
        <v>#DIV/0!</v>
      </c>
      <c r="FE217" s="703" t="e">
        <f t="shared" si="1116"/>
        <v>#DIV/0!</v>
      </c>
      <c r="FF217" s="703" t="e">
        <f t="shared" si="1117"/>
        <v>#DIV/0!</v>
      </c>
      <c r="FG217" s="703" t="e">
        <f t="shared" si="1118"/>
        <v>#DIV/0!</v>
      </c>
      <c r="FH217" s="703" t="e">
        <f t="shared" si="1119"/>
        <v>#DIV/0!</v>
      </c>
      <c r="FI217" s="703" t="e">
        <f t="shared" si="1120"/>
        <v>#DIV/0!</v>
      </c>
      <c r="FJ217" s="703" t="e">
        <f t="shared" si="1121"/>
        <v>#DIV/0!</v>
      </c>
      <c r="FK217" s="703" t="e">
        <f t="shared" si="1122"/>
        <v>#DIV/0!</v>
      </c>
      <c r="FL217" s="703" t="e">
        <f t="shared" si="1123"/>
        <v>#DIV/0!</v>
      </c>
      <c r="FM217" s="703" t="e">
        <f t="shared" si="1124"/>
        <v>#DIV/0!</v>
      </c>
      <c r="FN217" s="703" t="e">
        <f t="shared" si="1125"/>
        <v>#DIV/0!</v>
      </c>
      <c r="FO217" s="703" t="e">
        <f t="shared" si="1126"/>
        <v>#DIV/0!</v>
      </c>
      <c r="FP217" s="703" t="e">
        <f t="shared" si="1127"/>
        <v>#DIV/0!</v>
      </c>
      <c r="FQ217" s="703" t="e">
        <f t="shared" si="1128"/>
        <v>#DIV/0!</v>
      </c>
      <c r="FR217" s="703" t="e">
        <f t="shared" si="1129"/>
        <v>#DIV/0!</v>
      </c>
      <c r="FS217" s="703" t="e">
        <f t="shared" si="1130"/>
        <v>#DIV/0!</v>
      </c>
      <c r="FT217" s="703" t="e">
        <f t="shared" si="1131"/>
        <v>#DIV/0!</v>
      </c>
      <c r="FU217" s="703" t="e">
        <f t="shared" si="1132"/>
        <v>#DIV/0!</v>
      </c>
      <c r="FV217" s="703" t="e">
        <f t="shared" si="1133"/>
        <v>#DIV/0!</v>
      </c>
      <c r="FW217" s="703" t="e">
        <f t="shared" si="1134"/>
        <v>#DIV/0!</v>
      </c>
      <c r="FX217" s="703" t="e">
        <f t="shared" si="1135"/>
        <v>#DIV/0!</v>
      </c>
      <c r="FY217" s="703" t="e">
        <f t="shared" si="1136"/>
        <v>#DIV/0!</v>
      </c>
      <c r="FZ217" s="703" t="e">
        <f t="shared" si="1137"/>
        <v>#DIV/0!</v>
      </c>
      <c r="GA217" s="703" t="e">
        <f t="shared" si="1138"/>
        <v>#DIV/0!</v>
      </c>
      <c r="GB217" s="703" t="e">
        <f t="shared" si="1139"/>
        <v>#DIV/0!</v>
      </c>
      <c r="GC217" s="703" t="e">
        <f t="shared" si="1140"/>
        <v>#DIV/0!</v>
      </c>
      <c r="GD217" s="703" t="e">
        <f t="shared" si="1141"/>
        <v>#DIV/0!</v>
      </c>
      <c r="GE217" s="703" t="e">
        <f t="shared" si="1142"/>
        <v>#DIV/0!</v>
      </c>
      <c r="GF217" s="703" t="e">
        <f t="shared" si="1143"/>
        <v>#DIV/0!</v>
      </c>
      <c r="GG217" s="703" t="e">
        <f t="shared" si="1144"/>
        <v>#DIV/0!</v>
      </c>
      <c r="GH217" s="703" t="e">
        <f t="shared" si="1145"/>
        <v>#DIV/0!</v>
      </c>
      <c r="GI217" s="724"/>
    </row>
    <row r="218" spans="2:191" s="465" customFormat="1" ht="15.75" customHeight="1" x14ac:dyDescent="0.25">
      <c r="B218" s="398"/>
      <c r="C218" s="486" t="s">
        <v>157</v>
      </c>
      <c r="D218" s="530">
        <f>CX36</f>
        <v>0</v>
      </c>
      <c r="E218" s="530">
        <f>CX66</f>
        <v>0</v>
      </c>
      <c r="F218" s="530">
        <f>CX97</f>
        <v>0</v>
      </c>
      <c r="G218" s="530">
        <f>CX128</f>
        <v>0</v>
      </c>
      <c r="H218" s="530">
        <f>CX159</f>
        <v>0</v>
      </c>
      <c r="I218" s="530">
        <f>CX190</f>
        <v>0</v>
      </c>
      <c r="J218" s="530">
        <f>CX221</f>
        <v>0</v>
      </c>
      <c r="K218" s="530">
        <f>CX252</f>
        <v>0</v>
      </c>
      <c r="L218" s="530">
        <f>CX283</f>
        <v>0</v>
      </c>
      <c r="M218" s="530">
        <f>CX314</f>
        <v>0</v>
      </c>
      <c r="N218" s="530">
        <f>CX345</f>
        <v>0</v>
      </c>
      <c r="O218" s="530">
        <f>CX376</f>
        <v>0</v>
      </c>
      <c r="P218" s="486"/>
      <c r="Q218" s="395"/>
      <c r="R218" s="669">
        <f>DA380</f>
        <v>0</v>
      </c>
      <c r="S218" s="680" t="s">
        <v>309</v>
      </c>
      <c r="T218" s="670"/>
      <c r="U218" s="670"/>
      <c r="V218" s="671"/>
      <c r="W218" s="398"/>
      <c r="X218" s="401">
        <v>22</v>
      </c>
      <c r="Y218" s="475"/>
      <c r="Z218" s="475"/>
      <c r="AA218" s="475"/>
      <c r="AB218" s="475"/>
      <c r="AC218" s="475"/>
      <c r="AD218" s="475"/>
      <c r="AE218" s="475"/>
      <c r="AF218" s="475"/>
      <c r="AG218" s="475"/>
      <c r="AH218" s="475"/>
      <c r="AI218" s="475"/>
      <c r="AJ218" s="475"/>
      <c r="AK218" s="475"/>
      <c r="AL218" s="475"/>
      <c r="AM218" s="475"/>
      <c r="AN218" s="475"/>
      <c r="AO218" s="475"/>
      <c r="AP218" s="475"/>
      <c r="AQ218" s="475"/>
      <c r="AR218" s="475"/>
      <c r="AS218" s="475"/>
      <c r="AT218" s="475"/>
      <c r="AU218" s="475"/>
      <c r="AV218" s="475"/>
      <c r="AW218" s="475"/>
      <c r="AX218" s="475"/>
      <c r="AY218" s="475"/>
      <c r="AZ218" s="475"/>
      <c r="BA218" s="475"/>
      <c r="BB218" s="475"/>
      <c r="BC218" s="475"/>
      <c r="BD218" s="857">
        <f t="shared" si="1108"/>
        <v>0</v>
      </c>
      <c r="BE218" s="858">
        <f t="shared" si="1072"/>
        <v>0</v>
      </c>
      <c r="BF218" s="436">
        <f t="shared" si="1148"/>
        <v>0</v>
      </c>
      <c r="BG218" s="436">
        <f t="shared" si="1149"/>
        <v>0</v>
      </c>
      <c r="BH218" s="439">
        <f t="shared" si="1150"/>
        <v>0</v>
      </c>
      <c r="BI218" s="449">
        <f t="shared" si="1151"/>
        <v>0</v>
      </c>
      <c r="BM218" s="398"/>
      <c r="BN218" s="401">
        <v>22</v>
      </c>
      <c r="BO218" s="475"/>
      <c r="BP218" s="475"/>
      <c r="BQ218" s="475"/>
      <c r="BR218" s="475"/>
      <c r="BS218" s="475"/>
      <c r="BT218" s="475"/>
      <c r="BU218" s="475"/>
      <c r="BV218" s="475"/>
      <c r="BW218" s="475"/>
      <c r="BX218" s="475"/>
      <c r="BY218" s="475"/>
      <c r="BZ218" s="475"/>
      <c r="CA218" s="475"/>
      <c r="CB218" s="475"/>
      <c r="CC218" s="475"/>
      <c r="CD218" s="475"/>
      <c r="CE218" s="475"/>
      <c r="CF218" s="475"/>
      <c r="CG218" s="475"/>
      <c r="CH218" s="475"/>
      <c r="CI218" s="475"/>
      <c r="CJ218" s="475"/>
      <c r="CK218" s="475"/>
      <c r="CL218" s="475"/>
      <c r="CM218" s="475"/>
      <c r="CN218" s="475"/>
      <c r="CO218" s="475"/>
      <c r="CP218" s="475"/>
      <c r="CQ218" s="475"/>
      <c r="CR218" s="475"/>
      <c r="CS218" s="475"/>
      <c r="CT218" s="857">
        <f t="shared" si="1110"/>
        <v>0</v>
      </c>
      <c r="CU218" s="858">
        <f t="shared" si="1111"/>
        <v>0</v>
      </c>
      <c r="CV218" s="436">
        <f t="shared" si="1152"/>
        <v>0</v>
      </c>
      <c r="CW218" s="436">
        <f t="shared" si="1153"/>
        <v>0</v>
      </c>
      <c r="CX218" s="439">
        <f t="shared" si="1112"/>
        <v>0</v>
      </c>
      <c r="CY218" s="449">
        <f t="shared" si="1113"/>
        <v>0</v>
      </c>
      <c r="DB218" s="477" t="s">
        <v>312</v>
      </c>
      <c r="DI218" s="370"/>
      <c r="DS218" s="698"/>
      <c r="DT218" s="702">
        <v>22</v>
      </c>
      <c r="DU218" s="703">
        <f t="shared" si="1114"/>
        <v>0</v>
      </c>
      <c r="DV218" s="703">
        <f t="shared" si="1076"/>
        <v>0</v>
      </c>
      <c r="DW218" s="703">
        <f t="shared" si="1077"/>
        <v>0</v>
      </c>
      <c r="DX218" s="703">
        <f t="shared" si="1078"/>
        <v>0</v>
      </c>
      <c r="DY218" s="703">
        <f t="shared" si="1079"/>
        <v>0</v>
      </c>
      <c r="DZ218" s="703">
        <f t="shared" si="1080"/>
        <v>0</v>
      </c>
      <c r="EA218" s="703">
        <f t="shared" si="1081"/>
        <v>0</v>
      </c>
      <c r="EB218" s="703">
        <f t="shared" si="1082"/>
        <v>0</v>
      </c>
      <c r="EC218" s="703">
        <f t="shared" si="1083"/>
        <v>0</v>
      </c>
      <c r="ED218" s="703">
        <f t="shared" si="1084"/>
        <v>0</v>
      </c>
      <c r="EE218" s="703">
        <f t="shared" si="1085"/>
        <v>0</v>
      </c>
      <c r="EF218" s="703">
        <f t="shared" si="1086"/>
        <v>0</v>
      </c>
      <c r="EG218" s="703">
        <f t="shared" si="1087"/>
        <v>0</v>
      </c>
      <c r="EH218" s="703">
        <f t="shared" si="1088"/>
        <v>0</v>
      </c>
      <c r="EI218" s="703">
        <f t="shared" si="1089"/>
        <v>0</v>
      </c>
      <c r="EJ218" s="703">
        <f t="shared" si="1090"/>
        <v>0</v>
      </c>
      <c r="EK218" s="703">
        <f t="shared" si="1091"/>
        <v>0</v>
      </c>
      <c r="EL218" s="703">
        <f t="shared" si="1092"/>
        <v>0</v>
      </c>
      <c r="EM218" s="703">
        <f t="shared" si="1093"/>
        <v>0</v>
      </c>
      <c r="EN218" s="703">
        <f t="shared" si="1094"/>
        <v>0</v>
      </c>
      <c r="EO218" s="703">
        <f t="shared" si="1095"/>
        <v>0</v>
      </c>
      <c r="EP218" s="703">
        <f t="shared" si="1096"/>
        <v>0</v>
      </c>
      <c r="EQ218" s="703">
        <f t="shared" si="1097"/>
        <v>0</v>
      </c>
      <c r="ER218" s="703">
        <f t="shared" si="1098"/>
        <v>0</v>
      </c>
      <c r="ES218" s="703">
        <f t="shared" si="1099"/>
        <v>0</v>
      </c>
      <c r="ET218" s="703">
        <f t="shared" si="1100"/>
        <v>0</v>
      </c>
      <c r="EU218" s="703">
        <f t="shared" si="1101"/>
        <v>0</v>
      </c>
      <c r="EV218" s="703">
        <f t="shared" si="1102"/>
        <v>0</v>
      </c>
      <c r="EW218" s="703">
        <f t="shared" si="1103"/>
        <v>0</v>
      </c>
      <c r="EX218" s="703">
        <f t="shared" si="1104"/>
        <v>0</v>
      </c>
      <c r="EY218" s="703">
        <f t="shared" si="1105"/>
        <v>0</v>
      </c>
      <c r="EZ218" s="724"/>
      <c r="FB218" s="698"/>
      <c r="FC218" s="702">
        <v>22</v>
      </c>
      <c r="FD218" s="703" t="e">
        <f t="shared" si="1115"/>
        <v>#DIV/0!</v>
      </c>
      <c r="FE218" s="703" t="e">
        <f t="shared" si="1116"/>
        <v>#DIV/0!</v>
      </c>
      <c r="FF218" s="703" t="e">
        <f t="shared" si="1117"/>
        <v>#DIV/0!</v>
      </c>
      <c r="FG218" s="703" t="e">
        <f t="shared" si="1118"/>
        <v>#DIV/0!</v>
      </c>
      <c r="FH218" s="703" t="e">
        <f t="shared" si="1119"/>
        <v>#DIV/0!</v>
      </c>
      <c r="FI218" s="703" t="e">
        <f t="shared" si="1120"/>
        <v>#DIV/0!</v>
      </c>
      <c r="FJ218" s="703" t="e">
        <f t="shared" si="1121"/>
        <v>#DIV/0!</v>
      </c>
      <c r="FK218" s="703" t="e">
        <f t="shared" si="1122"/>
        <v>#DIV/0!</v>
      </c>
      <c r="FL218" s="703" t="e">
        <f t="shared" si="1123"/>
        <v>#DIV/0!</v>
      </c>
      <c r="FM218" s="703" t="e">
        <f t="shared" si="1124"/>
        <v>#DIV/0!</v>
      </c>
      <c r="FN218" s="703" t="e">
        <f t="shared" si="1125"/>
        <v>#DIV/0!</v>
      </c>
      <c r="FO218" s="703" t="e">
        <f t="shared" si="1126"/>
        <v>#DIV/0!</v>
      </c>
      <c r="FP218" s="703" t="e">
        <f t="shared" si="1127"/>
        <v>#DIV/0!</v>
      </c>
      <c r="FQ218" s="703" t="e">
        <f t="shared" si="1128"/>
        <v>#DIV/0!</v>
      </c>
      <c r="FR218" s="703" t="e">
        <f t="shared" si="1129"/>
        <v>#DIV/0!</v>
      </c>
      <c r="FS218" s="703" t="e">
        <f t="shared" si="1130"/>
        <v>#DIV/0!</v>
      </c>
      <c r="FT218" s="703" t="e">
        <f t="shared" si="1131"/>
        <v>#DIV/0!</v>
      </c>
      <c r="FU218" s="703" t="e">
        <f t="shared" si="1132"/>
        <v>#DIV/0!</v>
      </c>
      <c r="FV218" s="703" t="e">
        <f t="shared" si="1133"/>
        <v>#DIV/0!</v>
      </c>
      <c r="FW218" s="703" t="e">
        <f t="shared" si="1134"/>
        <v>#DIV/0!</v>
      </c>
      <c r="FX218" s="703" t="e">
        <f t="shared" si="1135"/>
        <v>#DIV/0!</v>
      </c>
      <c r="FY218" s="703" t="e">
        <f t="shared" si="1136"/>
        <v>#DIV/0!</v>
      </c>
      <c r="FZ218" s="703" t="e">
        <f t="shared" si="1137"/>
        <v>#DIV/0!</v>
      </c>
      <c r="GA218" s="703" t="e">
        <f t="shared" si="1138"/>
        <v>#DIV/0!</v>
      </c>
      <c r="GB218" s="703" t="e">
        <f t="shared" si="1139"/>
        <v>#DIV/0!</v>
      </c>
      <c r="GC218" s="703" t="e">
        <f t="shared" si="1140"/>
        <v>#DIV/0!</v>
      </c>
      <c r="GD218" s="703" t="e">
        <f t="shared" si="1141"/>
        <v>#DIV/0!</v>
      </c>
      <c r="GE218" s="703" t="e">
        <f t="shared" si="1142"/>
        <v>#DIV/0!</v>
      </c>
      <c r="GF218" s="703" t="e">
        <f t="shared" si="1143"/>
        <v>#DIV/0!</v>
      </c>
      <c r="GG218" s="703" t="e">
        <f t="shared" si="1144"/>
        <v>#DIV/0!</v>
      </c>
      <c r="GH218" s="703" t="e">
        <f t="shared" si="1145"/>
        <v>#DIV/0!</v>
      </c>
      <c r="GI218" s="724"/>
    </row>
    <row r="219" spans="2:191" s="465" customFormat="1" ht="15.75" customHeight="1" x14ac:dyDescent="0.25">
      <c r="B219" s="398"/>
      <c r="C219" s="486" t="s">
        <v>158</v>
      </c>
      <c r="D219" s="530">
        <f>CY36</f>
        <v>0</v>
      </c>
      <c r="E219" s="530">
        <f>CY66</f>
        <v>0</v>
      </c>
      <c r="F219" s="530">
        <f>CY97</f>
        <v>0</v>
      </c>
      <c r="G219" s="530">
        <f>CY128</f>
        <v>0</v>
      </c>
      <c r="H219" s="530">
        <f>CY159</f>
        <v>0</v>
      </c>
      <c r="I219" s="530">
        <f>CY190</f>
        <v>0</v>
      </c>
      <c r="J219" s="530">
        <f>CY221</f>
        <v>0</v>
      </c>
      <c r="K219" s="530">
        <f>CY252</f>
        <v>0</v>
      </c>
      <c r="L219" s="530">
        <f>CY283</f>
        <v>0</v>
      </c>
      <c r="M219" s="530">
        <f>CY314</f>
        <v>0</v>
      </c>
      <c r="N219" s="530">
        <f>CY345</f>
        <v>0</v>
      </c>
      <c r="O219" s="530">
        <f>CY376</f>
        <v>0</v>
      </c>
      <c r="P219" s="486"/>
      <c r="Q219" s="395"/>
      <c r="R219" s="662">
        <f>DA381</f>
        <v>0</v>
      </c>
      <c r="S219" s="681" t="s">
        <v>310</v>
      </c>
      <c r="T219" s="663"/>
      <c r="U219" s="663"/>
      <c r="V219" s="664"/>
      <c r="W219" s="398"/>
      <c r="X219" s="401">
        <v>23</v>
      </c>
      <c r="Y219" s="475"/>
      <c r="Z219" s="475"/>
      <c r="AA219" s="475"/>
      <c r="AB219" s="475"/>
      <c r="AC219" s="475"/>
      <c r="AD219" s="475"/>
      <c r="AE219" s="475"/>
      <c r="AF219" s="475"/>
      <c r="AG219" s="475"/>
      <c r="AH219" s="475"/>
      <c r="AI219" s="475"/>
      <c r="AJ219" s="475"/>
      <c r="AK219" s="475"/>
      <c r="AL219" s="475"/>
      <c r="AM219" s="475"/>
      <c r="AN219" s="475"/>
      <c r="AO219" s="475"/>
      <c r="AP219" s="475"/>
      <c r="AQ219" s="475"/>
      <c r="AR219" s="475"/>
      <c r="AS219" s="475"/>
      <c r="AT219" s="475"/>
      <c r="AU219" s="475"/>
      <c r="AV219" s="475"/>
      <c r="AW219" s="475"/>
      <c r="AX219" s="475"/>
      <c r="AY219" s="475"/>
      <c r="AZ219" s="475"/>
      <c r="BA219" s="475"/>
      <c r="BB219" s="475"/>
      <c r="BC219" s="475"/>
      <c r="BD219" s="857">
        <f t="shared" si="1108"/>
        <v>0</v>
      </c>
      <c r="BE219" s="858">
        <f t="shared" si="1072"/>
        <v>0</v>
      </c>
      <c r="BF219" s="436">
        <f t="shared" si="1148"/>
        <v>0</v>
      </c>
      <c r="BG219" s="436">
        <f t="shared" si="1149"/>
        <v>0</v>
      </c>
      <c r="BH219" s="439">
        <f t="shared" si="1150"/>
        <v>0</v>
      </c>
      <c r="BI219" s="449">
        <f t="shared" si="1151"/>
        <v>0</v>
      </c>
      <c r="BM219" s="398"/>
      <c r="BN219" s="401">
        <v>23</v>
      </c>
      <c r="BO219" s="475"/>
      <c r="BP219" s="475"/>
      <c r="BQ219" s="475"/>
      <c r="BR219" s="475"/>
      <c r="BS219" s="475"/>
      <c r="BT219" s="475"/>
      <c r="BU219" s="475"/>
      <c r="BV219" s="475"/>
      <c r="BW219" s="475"/>
      <c r="BX219" s="475"/>
      <c r="BY219" s="475"/>
      <c r="BZ219" s="475"/>
      <c r="CA219" s="475"/>
      <c r="CB219" s="475"/>
      <c r="CC219" s="475"/>
      <c r="CD219" s="475"/>
      <c r="CE219" s="475"/>
      <c r="CF219" s="475"/>
      <c r="CG219" s="475"/>
      <c r="CH219" s="475"/>
      <c r="CI219" s="475"/>
      <c r="CJ219" s="475"/>
      <c r="CK219" s="475"/>
      <c r="CL219" s="475"/>
      <c r="CM219" s="475"/>
      <c r="CN219" s="475"/>
      <c r="CO219" s="475"/>
      <c r="CP219" s="475"/>
      <c r="CQ219" s="475"/>
      <c r="CR219" s="475"/>
      <c r="CS219" s="475"/>
      <c r="CT219" s="857">
        <f t="shared" si="1110"/>
        <v>0</v>
      </c>
      <c r="CU219" s="858">
        <f t="shared" si="1111"/>
        <v>0</v>
      </c>
      <c r="CV219" s="436">
        <f t="shared" si="1152"/>
        <v>0</v>
      </c>
      <c r="CW219" s="436">
        <f t="shared" si="1153"/>
        <v>0</v>
      </c>
      <c r="CX219" s="439">
        <f t="shared" si="1112"/>
        <v>0</v>
      </c>
      <c r="CY219" s="449">
        <f t="shared" si="1113"/>
        <v>0</v>
      </c>
      <c r="DA219" s="477">
        <f>COUNTIF(BO197:CS220,"&gt;"&amp;MxDisch)</f>
        <v>0</v>
      </c>
      <c r="DB219" s="477" t="s">
        <v>309</v>
      </c>
      <c r="DI219" s="370"/>
      <c r="DS219" s="698"/>
      <c r="DT219" s="702">
        <v>23</v>
      </c>
      <c r="DU219" s="703">
        <f t="shared" si="1114"/>
        <v>0</v>
      </c>
      <c r="DV219" s="703">
        <f t="shared" si="1076"/>
        <v>0</v>
      </c>
      <c r="DW219" s="703">
        <f t="shared" si="1077"/>
        <v>0</v>
      </c>
      <c r="DX219" s="703">
        <f t="shared" si="1078"/>
        <v>0</v>
      </c>
      <c r="DY219" s="703">
        <f t="shared" si="1079"/>
        <v>0</v>
      </c>
      <c r="DZ219" s="703">
        <f t="shared" si="1080"/>
        <v>0</v>
      </c>
      <c r="EA219" s="703">
        <f t="shared" si="1081"/>
        <v>0</v>
      </c>
      <c r="EB219" s="703">
        <f t="shared" si="1082"/>
        <v>0</v>
      </c>
      <c r="EC219" s="703">
        <f t="shared" si="1083"/>
        <v>0</v>
      </c>
      <c r="ED219" s="703">
        <f t="shared" si="1084"/>
        <v>0</v>
      </c>
      <c r="EE219" s="703">
        <f t="shared" si="1085"/>
        <v>0</v>
      </c>
      <c r="EF219" s="703">
        <f t="shared" si="1086"/>
        <v>0</v>
      </c>
      <c r="EG219" s="703">
        <f t="shared" si="1087"/>
        <v>0</v>
      </c>
      <c r="EH219" s="703">
        <f t="shared" si="1088"/>
        <v>0</v>
      </c>
      <c r="EI219" s="703">
        <f t="shared" si="1089"/>
        <v>0</v>
      </c>
      <c r="EJ219" s="703">
        <f t="shared" si="1090"/>
        <v>0</v>
      </c>
      <c r="EK219" s="703">
        <f t="shared" si="1091"/>
        <v>0</v>
      </c>
      <c r="EL219" s="703">
        <f t="shared" si="1092"/>
        <v>0</v>
      </c>
      <c r="EM219" s="703">
        <f t="shared" si="1093"/>
        <v>0</v>
      </c>
      <c r="EN219" s="703">
        <f t="shared" si="1094"/>
        <v>0</v>
      </c>
      <c r="EO219" s="703">
        <f t="shared" si="1095"/>
        <v>0</v>
      </c>
      <c r="EP219" s="703">
        <f t="shared" si="1096"/>
        <v>0</v>
      </c>
      <c r="EQ219" s="703">
        <f t="shared" si="1097"/>
        <v>0</v>
      </c>
      <c r="ER219" s="703">
        <f t="shared" si="1098"/>
        <v>0</v>
      </c>
      <c r="ES219" s="703">
        <f t="shared" si="1099"/>
        <v>0</v>
      </c>
      <c r="ET219" s="703">
        <f t="shared" si="1100"/>
        <v>0</v>
      </c>
      <c r="EU219" s="703">
        <f t="shared" si="1101"/>
        <v>0</v>
      </c>
      <c r="EV219" s="703">
        <f t="shared" si="1102"/>
        <v>0</v>
      </c>
      <c r="EW219" s="703">
        <f t="shared" si="1103"/>
        <v>0</v>
      </c>
      <c r="EX219" s="703">
        <f t="shared" si="1104"/>
        <v>0</v>
      </c>
      <c r="EY219" s="703">
        <f t="shared" si="1105"/>
        <v>0</v>
      </c>
      <c r="EZ219" s="724"/>
      <c r="FB219" s="698"/>
      <c r="FC219" s="702">
        <v>23</v>
      </c>
      <c r="FD219" s="703" t="e">
        <f t="shared" si="1115"/>
        <v>#DIV/0!</v>
      </c>
      <c r="FE219" s="703" t="e">
        <f t="shared" si="1116"/>
        <v>#DIV/0!</v>
      </c>
      <c r="FF219" s="703" t="e">
        <f t="shared" si="1117"/>
        <v>#DIV/0!</v>
      </c>
      <c r="FG219" s="703" t="e">
        <f t="shared" si="1118"/>
        <v>#DIV/0!</v>
      </c>
      <c r="FH219" s="703" t="e">
        <f t="shared" si="1119"/>
        <v>#DIV/0!</v>
      </c>
      <c r="FI219" s="703" t="e">
        <f t="shared" si="1120"/>
        <v>#DIV/0!</v>
      </c>
      <c r="FJ219" s="703" t="e">
        <f t="shared" si="1121"/>
        <v>#DIV/0!</v>
      </c>
      <c r="FK219" s="703" t="e">
        <f t="shared" si="1122"/>
        <v>#DIV/0!</v>
      </c>
      <c r="FL219" s="703" t="e">
        <f t="shared" si="1123"/>
        <v>#DIV/0!</v>
      </c>
      <c r="FM219" s="703" t="e">
        <f t="shared" si="1124"/>
        <v>#DIV/0!</v>
      </c>
      <c r="FN219" s="703" t="e">
        <f t="shared" si="1125"/>
        <v>#DIV/0!</v>
      </c>
      <c r="FO219" s="703" t="e">
        <f t="shared" si="1126"/>
        <v>#DIV/0!</v>
      </c>
      <c r="FP219" s="703" t="e">
        <f t="shared" si="1127"/>
        <v>#DIV/0!</v>
      </c>
      <c r="FQ219" s="703" t="e">
        <f t="shared" si="1128"/>
        <v>#DIV/0!</v>
      </c>
      <c r="FR219" s="703" t="e">
        <f t="shared" si="1129"/>
        <v>#DIV/0!</v>
      </c>
      <c r="FS219" s="703" t="e">
        <f t="shared" si="1130"/>
        <v>#DIV/0!</v>
      </c>
      <c r="FT219" s="703" t="e">
        <f t="shared" si="1131"/>
        <v>#DIV/0!</v>
      </c>
      <c r="FU219" s="703" t="e">
        <f t="shared" si="1132"/>
        <v>#DIV/0!</v>
      </c>
      <c r="FV219" s="703" t="e">
        <f t="shared" si="1133"/>
        <v>#DIV/0!</v>
      </c>
      <c r="FW219" s="703" t="e">
        <f t="shared" si="1134"/>
        <v>#DIV/0!</v>
      </c>
      <c r="FX219" s="703" t="e">
        <f t="shared" si="1135"/>
        <v>#DIV/0!</v>
      </c>
      <c r="FY219" s="703" t="e">
        <f t="shared" si="1136"/>
        <v>#DIV/0!</v>
      </c>
      <c r="FZ219" s="703" t="e">
        <f t="shared" si="1137"/>
        <v>#DIV/0!</v>
      </c>
      <c r="GA219" s="703" t="e">
        <f t="shared" si="1138"/>
        <v>#DIV/0!</v>
      </c>
      <c r="GB219" s="703" t="e">
        <f t="shared" si="1139"/>
        <v>#DIV/0!</v>
      </c>
      <c r="GC219" s="703" t="e">
        <f t="shared" si="1140"/>
        <v>#DIV/0!</v>
      </c>
      <c r="GD219" s="703" t="e">
        <f t="shared" si="1141"/>
        <v>#DIV/0!</v>
      </c>
      <c r="GE219" s="703" t="e">
        <f t="shared" si="1142"/>
        <v>#DIV/0!</v>
      </c>
      <c r="GF219" s="703" t="e">
        <f t="shared" si="1143"/>
        <v>#DIV/0!</v>
      </c>
      <c r="GG219" s="703" t="e">
        <f t="shared" si="1144"/>
        <v>#DIV/0!</v>
      </c>
      <c r="GH219" s="703" t="e">
        <f t="shared" si="1145"/>
        <v>#DIV/0!</v>
      </c>
      <c r="GI219" s="724"/>
    </row>
    <row r="220" spans="2:191" s="465" customFormat="1" ht="15.75" customHeight="1" x14ac:dyDescent="0.25">
      <c r="B220" s="398"/>
      <c r="C220" s="486" t="s">
        <v>159</v>
      </c>
      <c r="D220" s="530">
        <f>SUM(D218:D219)</f>
        <v>0</v>
      </c>
      <c r="E220" s="530">
        <f>SUM(E218:E219)</f>
        <v>0</v>
      </c>
      <c r="F220" s="530">
        <f t="shared" ref="F220:O220" si="1161">SUM(F218:F219)</f>
        <v>0</v>
      </c>
      <c r="G220" s="530">
        <f t="shared" si="1161"/>
        <v>0</v>
      </c>
      <c r="H220" s="530">
        <f t="shared" si="1161"/>
        <v>0</v>
      </c>
      <c r="I220" s="530">
        <f t="shared" si="1161"/>
        <v>0</v>
      </c>
      <c r="J220" s="530">
        <f t="shared" si="1161"/>
        <v>0</v>
      </c>
      <c r="K220" s="530">
        <f t="shared" si="1161"/>
        <v>0</v>
      </c>
      <c r="L220" s="530">
        <f t="shared" si="1161"/>
        <v>0</v>
      </c>
      <c r="M220" s="530">
        <f t="shared" si="1161"/>
        <v>0</v>
      </c>
      <c r="N220" s="530">
        <f t="shared" si="1161"/>
        <v>0</v>
      </c>
      <c r="O220" s="530">
        <f t="shared" si="1161"/>
        <v>0</v>
      </c>
      <c r="P220" s="486"/>
      <c r="Q220" s="395"/>
      <c r="R220" s="662">
        <f>NegNetDelivery</f>
        <v>0</v>
      </c>
      <c r="S220" s="681" t="s">
        <v>308</v>
      </c>
      <c r="T220" s="663"/>
      <c r="U220" s="663"/>
      <c r="V220" s="664"/>
      <c r="W220" s="398"/>
      <c r="X220" s="402">
        <v>24</v>
      </c>
      <c r="Y220" s="476"/>
      <c r="Z220" s="476"/>
      <c r="AA220" s="476"/>
      <c r="AB220" s="476"/>
      <c r="AC220" s="476"/>
      <c r="AD220" s="476"/>
      <c r="AE220" s="476"/>
      <c r="AF220" s="476"/>
      <c r="AG220" s="476"/>
      <c r="AH220" s="476"/>
      <c r="AI220" s="476"/>
      <c r="AJ220" s="476"/>
      <c r="AK220" s="476"/>
      <c r="AL220" s="476"/>
      <c r="AM220" s="476"/>
      <c r="AN220" s="476"/>
      <c r="AO220" s="476"/>
      <c r="AP220" s="476"/>
      <c r="AQ220" s="476"/>
      <c r="AR220" s="476"/>
      <c r="AS220" s="476"/>
      <c r="AT220" s="476"/>
      <c r="AU220" s="476"/>
      <c r="AV220" s="476"/>
      <c r="AW220" s="476"/>
      <c r="AX220" s="476"/>
      <c r="AY220" s="476"/>
      <c r="AZ220" s="476"/>
      <c r="BA220" s="476"/>
      <c r="BB220" s="476"/>
      <c r="BC220" s="476"/>
      <c r="BD220" s="861">
        <f t="shared" si="1108"/>
        <v>0</v>
      </c>
      <c r="BE220" s="862">
        <f t="shared" si="1072"/>
        <v>0</v>
      </c>
      <c r="BF220" s="437">
        <f>SUM($Y220:$BC220)</f>
        <v>0</v>
      </c>
      <c r="BG220" s="437">
        <v>0</v>
      </c>
      <c r="BH220" s="440">
        <f t="shared" ref="BH220" si="1162">IFERROR(SUM(Y220:BC220)/COUNT(Y220:BC220),0)</f>
        <v>0</v>
      </c>
      <c r="BI220" s="450">
        <v>0</v>
      </c>
      <c r="BM220" s="398"/>
      <c r="BN220" s="402">
        <v>24</v>
      </c>
      <c r="BO220" s="476"/>
      <c r="BP220" s="476"/>
      <c r="BQ220" s="476"/>
      <c r="BR220" s="476"/>
      <c r="BS220" s="476"/>
      <c r="BT220" s="476"/>
      <c r="BU220" s="476"/>
      <c r="BV220" s="476"/>
      <c r="BW220" s="476"/>
      <c r="BX220" s="476"/>
      <c r="BY220" s="476"/>
      <c r="BZ220" s="476"/>
      <c r="CA220" s="476"/>
      <c r="CB220" s="476"/>
      <c r="CC220" s="476"/>
      <c r="CD220" s="476"/>
      <c r="CE220" s="476"/>
      <c r="CF220" s="476"/>
      <c r="CG220" s="476"/>
      <c r="CH220" s="476"/>
      <c r="CI220" s="476"/>
      <c r="CJ220" s="476"/>
      <c r="CK220" s="476"/>
      <c r="CL220" s="476"/>
      <c r="CM220" s="476"/>
      <c r="CN220" s="476"/>
      <c r="CO220" s="476"/>
      <c r="CP220" s="476"/>
      <c r="CQ220" s="476"/>
      <c r="CR220" s="476"/>
      <c r="CS220" s="476"/>
      <c r="CT220" s="861">
        <f t="shared" si="1110"/>
        <v>0</v>
      </c>
      <c r="CU220" s="862">
        <f t="shared" si="1111"/>
        <v>0</v>
      </c>
      <c r="CV220" s="437">
        <f>SUM($Y220:$BC220)</f>
        <v>0</v>
      </c>
      <c r="CW220" s="437">
        <v>0</v>
      </c>
      <c r="CX220" s="440">
        <f t="shared" si="1112"/>
        <v>0</v>
      </c>
      <c r="CY220" s="450">
        <f t="shared" si="1113"/>
        <v>0</v>
      </c>
      <c r="DA220" s="477">
        <f>COUNTIF(BO197:CS220,"&lt;"&amp;MXChgRate)</f>
        <v>0</v>
      </c>
      <c r="DB220" s="477" t="s">
        <v>310</v>
      </c>
      <c r="DI220" s="370"/>
      <c r="DS220" s="698"/>
      <c r="DT220" s="704">
        <v>24</v>
      </c>
      <c r="DU220" s="705">
        <f t="shared" si="1114"/>
        <v>0</v>
      </c>
      <c r="DV220" s="705">
        <f t="shared" si="1076"/>
        <v>0</v>
      </c>
      <c r="DW220" s="705">
        <f t="shared" si="1077"/>
        <v>0</v>
      </c>
      <c r="DX220" s="705">
        <f t="shared" si="1078"/>
        <v>0</v>
      </c>
      <c r="DY220" s="705">
        <f t="shared" si="1079"/>
        <v>0</v>
      </c>
      <c r="DZ220" s="705">
        <f t="shared" si="1080"/>
        <v>0</v>
      </c>
      <c r="EA220" s="705">
        <f t="shared" si="1081"/>
        <v>0</v>
      </c>
      <c r="EB220" s="705">
        <f t="shared" si="1082"/>
        <v>0</v>
      </c>
      <c r="EC220" s="705">
        <f t="shared" si="1083"/>
        <v>0</v>
      </c>
      <c r="ED220" s="705">
        <f t="shared" si="1084"/>
        <v>0</v>
      </c>
      <c r="EE220" s="705">
        <f t="shared" si="1085"/>
        <v>0</v>
      </c>
      <c r="EF220" s="705">
        <f t="shared" si="1086"/>
        <v>0</v>
      </c>
      <c r="EG220" s="705">
        <f t="shared" si="1087"/>
        <v>0</v>
      </c>
      <c r="EH220" s="705">
        <f t="shared" si="1088"/>
        <v>0</v>
      </c>
      <c r="EI220" s="705">
        <f t="shared" si="1089"/>
        <v>0</v>
      </c>
      <c r="EJ220" s="705">
        <f t="shared" si="1090"/>
        <v>0</v>
      </c>
      <c r="EK220" s="705">
        <f t="shared" si="1091"/>
        <v>0</v>
      </c>
      <c r="EL220" s="705">
        <f t="shared" si="1092"/>
        <v>0</v>
      </c>
      <c r="EM220" s="705">
        <f t="shared" si="1093"/>
        <v>0</v>
      </c>
      <c r="EN220" s="705">
        <f t="shared" si="1094"/>
        <v>0</v>
      </c>
      <c r="EO220" s="705">
        <f t="shared" si="1095"/>
        <v>0</v>
      </c>
      <c r="EP220" s="705">
        <f t="shared" si="1096"/>
        <v>0</v>
      </c>
      <c r="EQ220" s="705">
        <f t="shared" si="1097"/>
        <v>0</v>
      </c>
      <c r="ER220" s="705">
        <f t="shared" si="1098"/>
        <v>0</v>
      </c>
      <c r="ES220" s="705">
        <f t="shared" si="1099"/>
        <v>0</v>
      </c>
      <c r="ET220" s="705">
        <f t="shared" si="1100"/>
        <v>0</v>
      </c>
      <c r="EU220" s="705">
        <f t="shared" si="1101"/>
        <v>0</v>
      </c>
      <c r="EV220" s="705">
        <f t="shared" si="1102"/>
        <v>0</v>
      </c>
      <c r="EW220" s="705">
        <f t="shared" si="1103"/>
        <v>0</v>
      </c>
      <c r="EX220" s="705">
        <f t="shared" si="1104"/>
        <v>0</v>
      </c>
      <c r="EY220" s="705">
        <f t="shared" si="1105"/>
        <v>0</v>
      </c>
      <c r="EZ220" s="661">
        <f>COUNTIF(DU197:EY220,"&lt;0")</f>
        <v>0</v>
      </c>
      <c r="FB220" s="698"/>
      <c r="FC220" s="704">
        <v>24</v>
      </c>
      <c r="FD220" s="705" t="e">
        <f t="shared" si="1115"/>
        <v>#DIV/0!</v>
      </c>
      <c r="FE220" s="705" t="e">
        <f t="shared" si="1116"/>
        <v>#DIV/0!</v>
      </c>
      <c r="FF220" s="705" t="e">
        <f t="shared" si="1117"/>
        <v>#DIV/0!</v>
      </c>
      <c r="FG220" s="705" t="e">
        <f t="shared" si="1118"/>
        <v>#DIV/0!</v>
      </c>
      <c r="FH220" s="705" t="e">
        <f t="shared" si="1119"/>
        <v>#DIV/0!</v>
      </c>
      <c r="FI220" s="705" t="e">
        <f t="shared" si="1120"/>
        <v>#DIV/0!</v>
      </c>
      <c r="FJ220" s="705" t="e">
        <f t="shared" si="1121"/>
        <v>#DIV/0!</v>
      </c>
      <c r="FK220" s="705" t="e">
        <f t="shared" si="1122"/>
        <v>#DIV/0!</v>
      </c>
      <c r="FL220" s="705" t="e">
        <f t="shared" si="1123"/>
        <v>#DIV/0!</v>
      </c>
      <c r="FM220" s="705" t="e">
        <f t="shared" si="1124"/>
        <v>#DIV/0!</v>
      </c>
      <c r="FN220" s="705" t="e">
        <f t="shared" si="1125"/>
        <v>#DIV/0!</v>
      </c>
      <c r="FO220" s="705" t="e">
        <f t="shared" si="1126"/>
        <v>#DIV/0!</v>
      </c>
      <c r="FP220" s="705" t="e">
        <f t="shared" si="1127"/>
        <v>#DIV/0!</v>
      </c>
      <c r="FQ220" s="705" t="e">
        <f t="shared" si="1128"/>
        <v>#DIV/0!</v>
      </c>
      <c r="FR220" s="705" t="e">
        <f t="shared" si="1129"/>
        <v>#DIV/0!</v>
      </c>
      <c r="FS220" s="705" t="e">
        <f t="shared" si="1130"/>
        <v>#DIV/0!</v>
      </c>
      <c r="FT220" s="705" t="e">
        <f t="shared" si="1131"/>
        <v>#DIV/0!</v>
      </c>
      <c r="FU220" s="705" t="e">
        <f t="shared" si="1132"/>
        <v>#DIV/0!</v>
      </c>
      <c r="FV220" s="705" t="e">
        <f t="shared" si="1133"/>
        <v>#DIV/0!</v>
      </c>
      <c r="FW220" s="705" t="e">
        <f t="shared" si="1134"/>
        <v>#DIV/0!</v>
      </c>
      <c r="FX220" s="705" t="e">
        <f t="shared" si="1135"/>
        <v>#DIV/0!</v>
      </c>
      <c r="FY220" s="705" t="e">
        <f t="shared" si="1136"/>
        <v>#DIV/0!</v>
      </c>
      <c r="FZ220" s="705" t="e">
        <f t="shared" si="1137"/>
        <v>#DIV/0!</v>
      </c>
      <c r="GA220" s="705" t="e">
        <f t="shared" si="1138"/>
        <v>#DIV/0!</v>
      </c>
      <c r="GB220" s="705" t="e">
        <f t="shared" si="1139"/>
        <v>#DIV/0!</v>
      </c>
      <c r="GC220" s="705" t="e">
        <f t="shared" si="1140"/>
        <v>#DIV/0!</v>
      </c>
      <c r="GD220" s="705" t="e">
        <f t="shared" si="1141"/>
        <v>#DIV/0!</v>
      </c>
      <c r="GE220" s="705" t="e">
        <f t="shared" si="1142"/>
        <v>#DIV/0!</v>
      </c>
      <c r="GF220" s="705" t="e">
        <f t="shared" si="1143"/>
        <v>#DIV/0!</v>
      </c>
      <c r="GG220" s="705" t="e">
        <f t="shared" si="1144"/>
        <v>#DIV/0!</v>
      </c>
      <c r="GH220" s="705" t="e">
        <f t="shared" si="1145"/>
        <v>#DIV/0!</v>
      </c>
      <c r="GI220" s="661">
        <f>COUNTIF(FD197:GH220,"&lt;"&amp;-StorCap)</f>
        <v>0</v>
      </c>
    </row>
    <row r="221" spans="2:191" s="465" customFormat="1" ht="15.75" customHeight="1" thickBot="1" x14ac:dyDescent="0.3">
      <c r="B221" s="398"/>
      <c r="C221" s="489" t="s">
        <v>138</v>
      </c>
      <c r="D221" s="672" t="str">
        <f t="shared" ref="D221:O221" si="1163">IFERROR(-D219/D218,"N/A")</f>
        <v>N/A</v>
      </c>
      <c r="E221" s="672" t="str">
        <f t="shared" si="1163"/>
        <v>N/A</v>
      </c>
      <c r="F221" s="672" t="str">
        <f t="shared" si="1163"/>
        <v>N/A</v>
      </c>
      <c r="G221" s="672" t="str">
        <f t="shared" si="1163"/>
        <v>N/A</v>
      </c>
      <c r="H221" s="672" t="str">
        <f t="shared" si="1163"/>
        <v>N/A</v>
      </c>
      <c r="I221" s="672" t="str">
        <f t="shared" si="1163"/>
        <v>N/A</v>
      </c>
      <c r="J221" s="672" t="str">
        <f t="shared" si="1163"/>
        <v>N/A</v>
      </c>
      <c r="K221" s="672" t="str">
        <f t="shared" si="1163"/>
        <v>N/A</v>
      </c>
      <c r="L221" s="672" t="str">
        <f t="shared" si="1163"/>
        <v>N/A</v>
      </c>
      <c r="M221" s="672" t="str">
        <f t="shared" si="1163"/>
        <v>N/A</v>
      </c>
      <c r="N221" s="672" t="str">
        <f t="shared" si="1163"/>
        <v>N/A</v>
      </c>
      <c r="O221" s="672" t="str">
        <f t="shared" si="1163"/>
        <v>N/A</v>
      </c>
      <c r="P221" s="486"/>
      <c r="Q221" s="395"/>
      <c r="R221" s="931" t="str">
        <f>IF(FT6&gt;0,"Schedule could Potentially Exceed Storage Capacity.","")</f>
        <v/>
      </c>
      <c r="S221" s="932"/>
      <c r="T221" s="932"/>
      <c r="U221" s="932"/>
      <c r="V221" s="933"/>
      <c r="W221" s="398"/>
      <c r="X221" s="403"/>
      <c r="Y221" s="467"/>
      <c r="Z221" s="467"/>
      <c r="AA221" s="467"/>
      <c r="AB221" s="467"/>
      <c r="AC221" s="467"/>
      <c r="AD221" s="467"/>
      <c r="AE221" s="467"/>
      <c r="AF221" s="467"/>
      <c r="AG221" s="467"/>
      <c r="AH221" s="467"/>
      <c r="AI221" s="467"/>
      <c r="AJ221" s="467"/>
      <c r="AK221" s="467"/>
      <c r="AL221" s="467"/>
      <c r="AM221" s="467"/>
      <c r="AN221" s="467"/>
      <c r="AO221" s="466"/>
      <c r="AP221" s="466"/>
      <c r="AQ221" s="466"/>
      <c r="AR221" s="466"/>
      <c r="AS221" s="466"/>
      <c r="AT221" s="466"/>
      <c r="AU221" s="466"/>
      <c r="AV221" s="466"/>
      <c r="AW221" s="466"/>
      <c r="AX221" s="466"/>
      <c r="AY221" s="466"/>
      <c r="AZ221" s="466"/>
      <c r="BA221" s="466"/>
      <c r="BB221" s="466"/>
      <c r="BC221" s="466"/>
      <c r="BD221" s="481"/>
      <c r="BE221" s="481"/>
      <c r="BF221" s="437">
        <f>SUM(BF197:BF220)</f>
        <v>0</v>
      </c>
      <c r="BG221" s="437">
        <f>SUM(BG204:BG219)</f>
        <v>0</v>
      </c>
      <c r="BH221" s="442"/>
      <c r="BI221" s="452"/>
      <c r="BM221" s="398"/>
      <c r="BN221" s="403"/>
      <c r="BO221" s="547" t="str">
        <f t="shared" ref="BO221" si="1164">IF(SUM(BO197:BO220)&gt;0,"Verify","")</f>
        <v/>
      </c>
      <c r="BP221" s="547" t="str">
        <f t="shared" ref="BP221" si="1165">IF(SUM(BP197:BP220)&gt;0,"Verify","")</f>
        <v/>
      </c>
      <c r="BQ221" s="547" t="str">
        <f t="shared" ref="BQ221" si="1166">IF(SUM(BQ197:BQ220)&gt;0,"Verify","")</f>
        <v/>
      </c>
      <c r="BR221" s="547" t="str">
        <f t="shared" ref="BR221" si="1167">IF(SUM(BR197:BR220)&gt;0,"Verify","")</f>
        <v/>
      </c>
      <c r="BS221" s="547" t="str">
        <f t="shared" ref="BS221" si="1168">IF(SUM(BS197:BS220)&gt;0,"Verify","")</f>
        <v/>
      </c>
      <c r="BT221" s="547" t="str">
        <f t="shared" ref="BT221" si="1169">IF(SUM(BT197:BT220)&gt;0,"Verify","")</f>
        <v/>
      </c>
      <c r="BU221" s="547" t="str">
        <f t="shared" ref="BU221" si="1170">IF(SUM(BU197:BU220)&gt;0,"Verify","")</f>
        <v/>
      </c>
      <c r="BV221" s="547" t="str">
        <f t="shared" ref="BV221" si="1171">IF(SUM(BV197:BV220)&gt;0,"Verify","")</f>
        <v/>
      </c>
      <c r="BW221" s="547" t="str">
        <f t="shared" ref="BW221" si="1172">IF(SUM(BW197:BW220)&gt;0,"Verify","")</f>
        <v/>
      </c>
      <c r="BX221" s="547" t="str">
        <f t="shared" ref="BX221" si="1173">IF(SUM(BX197:BX220)&gt;0,"Verify","")</f>
        <v/>
      </c>
      <c r="BY221" s="547" t="str">
        <f t="shared" ref="BY221" si="1174">IF(SUM(BY197:BY220)&gt;0,"Verify","")</f>
        <v/>
      </c>
      <c r="BZ221" s="547" t="str">
        <f t="shared" ref="BZ221" si="1175">IF(SUM(BZ197:BZ220)&gt;0,"Verify","")</f>
        <v/>
      </c>
      <c r="CA221" s="547" t="str">
        <f t="shared" ref="CA221" si="1176">IF(SUM(CA197:CA220)&gt;0,"Verify","")</f>
        <v/>
      </c>
      <c r="CB221" s="547" t="str">
        <f t="shared" ref="CB221" si="1177">IF(SUM(CB197:CB220)&gt;0,"Verify","")</f>
        <v/>
      </c>
      <c r="CC221" s="547" t="str">
        <f t="shared" ref="CC221" si="1178">IF(SUM(CC197:CC220)&gt;0,"Verify","")</f>
        <v/>
      </c>
      <c r="CD221" s="547" t="str">
        <f t="shared" ref="CD221" si="1179">IF(SUM(CD197:CD220)&gt;0,"Verify","")</f>
        <v/>
      </c>
      <c r="CE221" s="547" t="str">
        <f t="shared" ref="CE221" si="1180">IF(SUM(CE197:CE220)&gt;0,"Verify","")</f>
        <v/>
      </c>
      <c r="CF221" s="547" t="str">
        <f t="shared" ref="CF221" si="1181">IF(SUM(CF197:CF220)&gt;0,"Verify","")</f>
        <v/>
      </c>
      <c r="CG221" s="547" t="str">
        <f t="shared" ref="CG221" si="1182">IF(SUM(CG197:CG220)&gt;0,"Verify","")</f>
        <v/>
      </c>
      <c r="CH221" s="547" t="str">
        <f t="shared" ref="CH221" si="1183">IF(SUM(CH197:CH220)&gt;0,"Verify","")</f>
        <v/>
      </c>
      <c r="CI221" s="547" t="str">
        <f t="shared" ref="CI221" si="1184">IF(SUM(CI197:CI220)&gt;0,"Verify","")</f>
        <v/>
      </c>
      <c r="CJ221" s="547" t="str">
        <f t="shared" ref="CJ221" si="1185">IF(SUM(CJ197:CJ220)&gt;0,"Verify","")</f>
        <v/>
      </c>
      <c r="CK221" s="547" t="str">
        <f t="shared" ref="CK221" si="1186">IF(SUM(CK197:CK220)&gt;0,"Verify","")</f>
        <v/>
      </c>
      <c r="CL221" s="547" t="str">
        <f t="shared" ref="CL221" si="1187">IF(SUM(CL197:CL220)&gt;0,"Verify","")</f>
        <v/>
      </c>
      <c r="CM221" s="547" t="str">
        <f t="shared" ref="CM221" si="1188">IF(SUM(CM197:CM220)&gt;0,"Verify","")</f>
        <v/>
      </c>
      <c r="CN221" s="547" t="str">
        <f t="shared" ref="CN221" si="1189">IF(SUM(CN197:CN220)&gt;0,"Verify","")</f>
        <v/>
      </c>
      <c r="CO221" s="547" t="str">
        <f t="shared" ref="CO221" si="1190">IF(SUM(CO197:CO220)&gt;0,"Verify","")</f>
        <v/>
      </c>
      <c r="CP221" s="547" t="str">
        <f t="shared" ref="CP221" si="1191">IF(SUM(CP197:CP220)&gt;0,"Verify","")</f>
        <v/>
      </c>
      <c r="CQ221" s="547" t="str">
        <f t="shared" ref="CQ221" si="1192">IF(SUM(CQ197:CQ220)&gt;0,"Verify","")</f>
        <v/>
      </c>
      <c r="CR221" s="547" t="str">
        <f t="shared" ref="CR221" si="1193">IF(SUM(CR197:CR220)&gt;0,"Verify","")</f>
        <v/>
      </c>
      <c r="CS221" s="547" t="str">
        <f t="shared" ref="CS221" si="1194">IF(SUM(CS197:CS220)&gt;0,"Verify","")</f>
        <v/>
      </c>
      <c r="CT221" s="466"/>
      <c r="CU221" s="466"/>
      <c r="CV221" s="437">
        <f>SUM(CV197:CV220)</f>
        <v>0</v>
      </c>
      <c r="CW221" s="437">
        <f>SUM(CW204:CW219)</f>
        <v>0</v>
      </c>
      <c r="CX221" s="437">
        <f>SUM(CX197:CX220)</f>
        <v>0</v>
      </c>
      <c r="CY221" s="462">
        <f>SUM(CY204:CY219)</f>
        <v>0</v>
      </c>
      <c r="DI221" s="370"/>
      <c r="DS221" s="698"/>
      <c r="DT221" s="706"/>
      <c r="DU221" s="713"/>
      <c r="DV221" s="713"/>
      <c r="DW221" s="713"/>
      <c r="DX221" s="713"/>
      <c r="DY221" s="713"/>
      <c r="DZ221" s="713"/>
      <c r="EA221" s="713"/>
      <c r="EB221" s="713"/>
      <c r="EC221" s="713"/>
      <c r="ED221" s="713"/>
      <c r="EE221" s="713"/>
      <c r="EF221" s="713"/>
      <c r="EG221" s="713"/>
      <c r="EH221" s="713"/>
      <c r="EI221" s="713"/>
      <c r="EJ221" s="713"/>
      <c r="EK221" s="713"/>
      <c r="EL221" s="713"/>
      <c r="EM221" s="713"/>
      <c r="EN221" s="713"/>
      <c r="EO221" s="713"/>
      <c r="EP221" s="713"/>
      <c r="EQ221" s="713"/>
      <c r="ER221" s="713"/>
      <c r="ES221" s="713"/>
      <c r="ET221" s="713"/>
      <c r="EU221" s="713"/>
      <c r="EV221" s="713"/>
      <c r="EW221" s="713"/>
      <c r="EX221" s="713"/>
      <c r="EY221" s="713"/>
      <c r="EZ221" s="724"/>
      <c r="FB221" s="698"/>
      <c r="FC221" s="706"/>
      <c r="FD221" s="713"/>
      <c r="FE221" s="713"/>
      <c r="FF221" s="713"/>
      <c r="FG221" s="713"/>
      <c r="FH221" s="713"/>
      <c r="FI221" s="713"/>
      <c r="FJ221" s="713"/>
      <c r="FK221" s="713"/>
      <c r="FL221" s="713"/>
      <c r="FM221" s="713"/>
      <c r="FN221" s="713"/>
      <c r="FO221" s="713"/>
      <c r="FP221" s="713"/>
      <c r="FQ221" s="713"/>
      <c r="FR221" s="713"/>
      <c r="FS221" s="713"/>
      <c r="FT221" s="713"/>
      <c r="FU221" s="713"/>
      <c r="FV221" s="713"/>
      <c r="FW221" s="713"/>
      <c r="FX221" s="713"/>
      <c r="FY221" s="713"/>
      <c r="FZ221" s="713"/>
      <c r="GA221" s="713"/>
      <c r="GB221" s="713"/>
      <c r="GC221" s="713"/>
      <c r="GD221" s="713"/>
      <c r="GE221" s="713"/>
      <c r="GF221" s="713"/>
      <c r="GG221" s="713"/>
      <c r="GH221" s="713"/>
      <c r="GI221" s="724"/>
    </row>
    <row r="222" spans="2:191" s="465" customFormat="1" ht="15.75" customHeight="1" x14ac:dyDescent="0.25">
      <c r="B222" s="398"/>
      <c r="C222" s="523"/>
      <c r="D222" s="534"/>
      <c r="E222" s="534"/>
      <c r="F222" s="534"/>
      <c r="G222" s="534"/>
      <c r="H222" s="534"/>
      <c r="I222" s="534"/>
      <c r="J222" s="534"/>
      <c r="K222" s="534"/>
      <c r="L222" s="534"/>
      <c r="M222" s="534"/>
      <c r="N222" s="534"/>
      <c r="O222" s="534"/>
      <c r="P222" s="486"/>
      <c r="Q222" s="395"/>
      <c r="W222" s="404"/>
      <c r="X222" s="405"/>
      <c r="Y222" s="406"/>
      <c r="Z222" s="406"/>
      <c r="AA222" s="406"/>
      <c r="AB222" s="406"/>
      <c r="AC222" s="406"/>
      <c r="AD222" s="406"/>
      <c r="AE222" s="406"/>
      <c r="AF222" s="406"/>
      <c r="AG222" s="406"/>
      <c r="AH222" s="406"/>
      <c r="AI222" s="406"/>
      <c r="AJ222" s="406"/>
      <c r="AK222" s="406"/>
      <c r="AL222" s="406"/>
      <c r="AM222" s="406"/>
      <c r="AN222" s="406"/>
      <c r="AO222" s="406"/>
      <c r="AP222" s="406"/>
      <c r="AQ222" s="406"/>
      <c r="AR222" s="406"/>
      <c r="AS222" s="406"/>
      <c r="AT222" s="406"/>
      <c r="AU222" s="406"/>
      <c r="AV222" s="406"/>
      <c r="AW222" s="406"/>
      <c r="AX222" s="406"/>
      <c r="AY222" s="406"/>
      <c r="AZ222" s="406"/>
      <c r="BA222" s="406"/>
      <c r="BB222" s="406"/>
      <c r="BC222" s="406"/>
      <c r="BD222" s="406"/>
      <c r="BE222" s="406"/>
      <c r="BF222" s="455"/>
      <c r="BG222" s="343"/>
      <c r="BH222" s="343"/>
      <c r="BI222" s="456"/>
      <c r="BM222" s="404"/>
      <c r="BN222" s="405"/>
      <c r="BO222" s="405"/>
      <c r="BP222" s="405"/>
      <c r="BQ222" s="405"/>
      <c r="BR222" s="405"/>
      <c r="BS222" s="405"/>
      <c r="BT222" s="405"/>
      <c r="BU222" s="405"/>
      <c r="BV222" s="405"/>
      <c r="BW222" s="405"/>
      <c r="BX222" s="405"/>
      <c r="BY222" s="405"/>
      <c r="BZ222" s="405"/>
      <c r="CA222" s="405"/>
      <c r="CB222" s="405"/>
      <c r="CC222" s="405"/>
      <c r="CD222" s="405"/>
      <c r="CE222" s="405"/>
      <c r="CF222" s="405"/>
      <c r="CG222" s="405"/>
      <c r="CH222" s="405"/>
      <c r="CI222" s="405"/>
      <c r="CJ222" s="405"/>
      <c r="CK222" s="405"/>
      <c r="CL222" s="405"/>
      <c r="CM222" s="405"/>
      <c r="CN222" s="405"/>
      <c r="CO222" s="405"/>
      <c r="CP222" s="405"/>
      <c r="CQ222" s="405"/>
      <c r="CR222" s="405"/>
      <c r="CS222" s="405"/>
      <c r="CT222" s="406"/>
      <c r="CU222" s="406"/>
      <c r="CV222" s="455"/>
      <c r="CW222" s="343"/>
      <c r="CX222" s="343"/>
      <c r="CY222" s="456"/>
      <c r="DI222" s="370"/>
      <c r="DS222" s="707"/>
      <c r="DT222" s="708"/>
      <c r="DU222" s="708"/>
      <c r="DV222" s="708"/>
      <c r="DW222" s="708"/>
      <c r="DX222" s="708"/>
      <c r="DY222" s="708"/>
      <c r="DZ222" s="708"/>
      <c r="EA222" s="708"/>
      <c r="EB222" s="708"/>
      <c r="EC222" s="708"/>
      <c r="ED222" s="708"/>
      <c r="EE222" s="708"/>
      <c r="EF222" s="708"/>
      <c r="EG222" s="708"/>
      <c r="EH222" s="708"/>
      <c r="EI222" s="708"/>
      <c r="EJ222" s="708"/>
      <c r="EK222" s="708"/>
      <c r="EL222" s="708"/>
      <c r="EM222" s="708"/>
      <c r="EN222" s="708"/>
      <c r="EO222" s="708"/>
      <c r="EP222" s="708"/>
      <c r="EQ222" s="708"/>
      <c r="ER222" s="708"/>
      <c r="ES222" s="708"/>
      <c r="ET222" s="708"/>
      <c r="EU222" s="708"/>
      <c r="EV222" s="708"/>
      <c r="EW222" s="708"/>
      <c r="EX222" s="708"/>
      <c r="EY222" s="708"/>
      <c r="EZ222" s="724"/>
      <c r="FB222" s="707"/>
      <c r="FC222" s="708"/>
      <c r="FD222" s="708"/>
      <c r="FE222" s="708"/>
      <c r="FF222" s="708"/>
      <c r="FG222" s="708"/>
      <c r="FH222" s="708"/>
      <c r="FI222" s="708"/>
      <c r="FJ222" s="708"/>
      <c r="FK222" s="708"/>
      <c r="FL222" s="708"/>
      <c r="FM222" s="708"/>
      <c r="FN222" s="708"/>
      <c r="FO222" s="708"/>
      <c r="FP222" s="708"/>
      <c r="FQ222" s="708"/>
      <c r="FR222" s="708"/>
      <c r="FS222" s="708"/>
      <c r="FT222" s="708"/>
      <c r="FU222" s="708"/>
      <c r="FV222" s="708"/>
      <c r="FW222" s="708"/>
      <c r="FX222" s="708"/>
      <c r="FY222" s="708"/>
      <c r="FZ222" s="708"/>
      <c r="GA222" s="708"/>
      <c r="GB222" s="708"/>
      <c r="GC222" s="708"/>
      <c r="GD222" s="708"/>
      <c r="GE222" s="708"/>
      <c r="GF222" s="708"/>
      <c r="GG222" s="708"/>
      <c r="GH222" s="708"/>
      <c r="GI222" s="724"/>
    </row>
    <row r="223" spans="2:191" ht="15.75" x14ac:dyDescent="0.25">
      <c r="B223" s="398"/>
      <c r="C223" s="523"/>
      <c r="D223" s="534"/>
      <c r="E223" s="534"/>
      <c r="F223" s="534"/>
      <c r="G223" s="534"/>
      <c r="H223" s="534"/>
      <c r="I223" s="534"/>
      <c r="J223" s="534"/>
      <c r="K223" s="534"/>
      <c r="L223" s="534"/>
      <c r="M223" s="534"/>
      <c r="N223" s="534"/>
      <c r="O223" s="534"/>
      <c r="P223" s="486"/>
      <c r="Q223" s="395"/>
      <c r="W223" s="457"/>
      <c r="X223" s="410"/>
      <c r="Y223" s="410"/>
      <c r="Z223" s="410"/>
      <c r="AA223" s="410"/>
      <c r="AB223" s="410"/>
      <c r="AC223" s="410"/>
      <c r="AD223" s="410"/>
      <c r="AE223" s="410"/>
      <c r="AF223" s="410"/>
      <c r="AG223" s="410"/>
      <c r="AH223" s="410"/>
      <c r="AI223" s="410"/>
      <c r="AJ223" s="410"/>
      <c r="AK223" s="410"/>
      <c r="AL223" s="410"/>
      <c r="AM223" s="410"/>
      <c r="AN223" s="410"/>
      <c r="AO223" s="410"/>
      <c r="AP223" s="410"/>
      <c r="AQ223" s="410"/>
      <c r="AR223" s="410"/>
      <c r="AS223" s="410"/>
      <c r="AT223" s="410"/>
      <c r="AU223" s="410"/>
      <c r="AV223" s="410"/>
      <c r="AW223" s="410"/>
      <c r="AX223" s="410"/>
      <c r="AY223" s="410"/>
      <c r="AZ223" s="410"/>
      <c r="BA223" s="410"/>
      <c r="BB223" s="410"/>
      <c r="BC223" s="410"/>
      <c r="BD223" s="411"/>
      <c r="BE223" s="411"/>
      <c r="BF223" s="466"/>
      <c r="BG223" s="466"/>
      <c r="BH223" s="466"/>
      <c r="BI223" s="395"/>
      <c r="BJ223" s="465"/>
      <c r="BK223" s="465"/>
      <c r="BL223" s="465"/>
      <c r="BM223" s="407"/>
      <c r="BN223" s="408"/>
      <c r="BO223" s="408"/>
      <c r="BP223" s="408"/>
      <c r="BQ223" s="408"/>
      <c r="BR223" s="408"/>
      <c r="BS223" s="408"/>
      <c r="BT223" s="408"/>
      <c r="BU223" s="408"/>
      <c r="BV223" s="408"/>
      <c r="BW223" s="408"/>
      <c r="BX223" s="408"/>
      <c r="BY223" s="408"/>
      <c r="BZ223" s="408"/>
      <c r="CA223" s="408"/>
      <c r="CB223" s="408"/>
      <c r="CC223" s="409"/>
      <c r="CD223" s="410"/>
      <c r="CE223" s="410"/>
      <c r="CF223" s="410"/>
      <c r="CG223" s="410"/>
      <c r="CH223" s="410"/>
      <c r="CI223" s="410"/>
      <c r="CJ223" s="410"/>
      <c r="CK223" s="410"/>
      <c r="CL223" s="410"/>
      <c r="CM223" s="410"/>
      <c r="CN223" s="410"/>
      <c r="CO223" s="410"/>
      <c r="CP223" s="410"/>
      <c r="CQ223" s="410"/>
      <c r="CR223" s="410"/>
      <c r="CS223" s="410"/>
      <c r="CT223" s="411"/>
      <c r="CU223" s="411"/>
      <c r="CV223" s="466"/>
      <c r="CW223" s="466"/>
      <c r="CX223" s="466"/>
      <c r="CY223" s="395"/>
      <c r="CZ223" s="465"/>
      <c r="DA223" s="465"/>
      <c r="DB223" s="465"/>
      <c r="DC223" s="465"/>
      <c r="DD223" s="465"/>
      <c r="DE223" s="465"/>
      <c r="DF223" s="465"/>
      <c r="DS223" s="714"/>
      <c r="DT223" s="715"/>
      <c r="DU223" s="715"/>
      <c r="DV223" s="715"/>
      <c r="DW223" s="715"/>
      <c r="DX223" s="715"/>
      <c r="DY223" s="715"/>
      <c r="DZ223" s="715"/>
      <c r="EA223" s="715"/>
      <c r="EB223" s="715"/>
      <c r="EC223" s="715"/>
      <c r="ED223" s="715"/>
      <c r="EE223" s="715"/>
      <c r="EF223" s="715"/>
      <c r="EG223" s="715"/>
      <c r="EH223" s="715"/>
      <c r="EI223" s="716"/>
      <c r="EJ223" s="717"/>
      <c r="EK223" s="717"/>
      <c r="EL223" s="717"/>
      <c r="EM223" s="717"/>
      <c r="EN223" s="717"/>
      <c r="EO223" s="717"/>
      <c r="EP223" s="717"/>
      <c r="EQ223" s="717"/>
      <c r="ER223" s="717"/>
      <c r="ES223" s="717"/>
      <c r="ET223" s="717"/>
      <c r="EU223" s="717"/>
      <c r="EV223" s="717"/>
      <c r="EW223" s="717"/>
      <c r="EX223" s="717"/>
      <c r="EY223" s="717"/>
      <c r="EZ223" s="724"/>
      <c r="FB223" s="714"/>
      <c r="FC223" s="715"/>
      <c r="FD223" s="715"/>
      <c r="FE223" s="715"/>
      <c r="FF223" s="715"/>
      <c r="FG223" s="715"/>
      <c r="FH223" s="715"/>
      <c r="FI223" s="715"/>
      <c r="FJ223" s="715"/>
      <c r="FK223" s="715"/>
      <c r="FL223" s="715"/>
      <c r="FM223" s="715"/>
      <c r="FN223" s="715"/>
      <c r="FO223" s="715"/>
      <c r="FP223" s="715"/>
      <c r="FQ223" s="715"/>
      <c r="FR223" s="716"/>
      <c r="FS223" s="717"/>
      <c r="FT223" s="717"/>
      <c r="FU223" s="717"/>
      <c r="FV223" s="717"/>
      <c r="FW223" s="717"/>
      <c r="FX223" s="717"/>
      <c r="FY223" s="717"/>
      <c r="FZ223" s="717"/>
      <c r="GA223" s="717"/>
      <c r="GB223" s="717"/>
      <c r="GC223" s="717"/>
      <c r="GD223" s="717"/>
      <c r="GE223" s="717"/>
      <c r="GF223" s="717"/>
      <c r="GG223" s="717"/>
      <c r="GH223" s="717"/>
      <c r="GI223" s="724"/>
    </row>
    <row r="224" spans="2:191" ht="15.75" x14ac:dyDescent="0.25">
      <c r="B224" s="398"/>
      <c r="C224" s="527" t="s">
        <v>90</v>
      </c>
      <c r="D224" s="534"/>
      <c r="E224" s="534"/>
      <c r="F224" s="534"/>
      <c r="G224" s="534"/>
      <c r="H224" s="534"/>
      <c r="I224" s="534"/>
      <c r="J224" s="534"/>
      <c r="K224" s="534"/>
      <c r="L224" s="534"/>
      <c r="M224" s="534"/>
      <c r="N224" s="534"/>
      <c r="O224" s="534"/>
      <c r="P224" s="486"/>
      <c r="Q224" s="395"/>
      <c r="W224" s="398" t="s">
        <v>228</v>
      </c>
      <c r="X224" s="467"/>
      <c r="Y224" s="467"/>
      <c r="Z224" s="467"/>
      <c r="AA224" s="467"/>
      <c r="AB224" s="467"/>
      <c r="AC224" s="467"/>
      <c r="AD224" s="467"/>
      <c r="AE224" s="467"/>
      <c r="AF224" s="467"/>
      <c r="AG224" s="467"/>
      <c r="AH224" s="467"/>
      <c r="AI224" s="467"/>
      <c r="AJ224" s="467"/>
      <c r="AK224" s="467"/>
      <c r="AL224" s="467"/>
      <c r="AM224" s="467"/>
      <c r="AN224" s="467"/>
      <c r="AO224" s="467"/>
      <c r="AP224" s="467"/>
      <c r="AQ224" s="467"/>
      <c r="AR224" s="467"/>
      <c r="AS224" s="467"/>
      <c r="AT224" s="467"/>
      <c r="AU224" s="467"/>
      <c r="AV224" s="467"/>
      <c r="AW224" s="467"/>
      <c r="AX224" s="467"/>
      <c r="AY224" s="467"/>
      <c r="AZ224" s="467"/>
      <c r="BA224" s="467"/>
      <c r="BB224" s="467"/>
      <c r="BC224" s="467"/>
      <c r="BD224" s="481"/>
      <c r="BE224" s="481"/>
      <c r="BF224" s="466"/>
      <c r="BG224" s="466"/>
      <c r="BH224" s="466"/>
      <c r="BI224" s="395"/>
      <c r="BJ224" s="465"/>
      <c r="BK224" s="465"/>
      <c r="BL224" s="465"/>
      <c r="BM224" s="398" t="s">
        <v>228</v>
      </c>
      <c r="BN224" s="467"/>
      <c r="BO224" s="467"/>
      <c r="BP224" s="467"/>
      <c r="BQ224" s="467"/>
      <c r="BR224" s="467"/>
      <c r="BS224" s="467"/>
      <c r="BT224" s="467"/>
      <c r="BU224" s="467"/>
      <c r="BV224" s="467"/>
      <c r="BW224" s="467"/>
      <c r="BX224" s="467"/>
      <c r="BY224" s="467"/>
      <c r="BZ224" s="467"/>
      <c r="CA224" s="467"/>
      <c r="CB224" s="467"/>
      <c r="CC224" s="467"/>
      <c r="CD224" s="467"/>
      <c r="CE224" s="467"/>
      <c r="CF224" s="467"/>
      <c r="CG224" s="467"/>
      <c r="CH224" s="467"/>
      <c r="CI224" s="467"/>
      <c r="CJ224" s="467"/>
      <c r="CK224" s="467"/>
      <c r="CL224" s="467"/>
      <c r="CM224" s="467"/>
      <c r="CN224" s="467"/>
      <c r="CO224" s="467"/>
      <c r="CP224" s="467"/>
      <c r="CQ224" s="467"/>
      <c r="CR224" s="467"/>
      <c r="CS224" s="467"/>
      <c r="CT224" s="466"/>
      <c r="CU224" s="466"/>
      <c r="CV224" s="466"/>
      <c r="CW224" s="466"/>
      <c r="CX224" s="466"/>
      <c r="CY224" s="395"/>
      <c r="CZ224" s="465"/>
      <c r="DA224" s="465"/>
      <c r="DB224" s="465"/>
      <c r="DC224" s="465"/>
      <c r="DD224" s="465"/>
      <c r="DE224" s="465"/>
      <c r="DF224" s="465"/>
      <c r="DS224" s="698" t="s">
        <v>228</v>
      </c>
      <c r="DT224" s="695"/>
      <c r="DU224" s="695"/>
      <c r="DV224" s="695"/>
      <c r="DW224" s="695"/>
      <c r="DX224" s="695"/>
      <c r="DY224" s="695"/>
      <c r="DZ224" s="695"/>
      <c r="EA224" s="695"/>
      <c r="EB224" s="695"/>
      <c r="EC224" s="695"/>
      <c r="ED224" s="695"/>
      <c r="EE224" s="695"/>
      <c r="EF224" s="695"/>
      <c r="EG224" s="695"/>
      <c r="EH224" s="695"/>
      <c r="EI224" s="695"/>
      <c r="EJ224" s="695"/>
      <c r="EK224" s="695"/>
      <c r="EL224" s="695"/>
      <c r="EM224" s="695"/>
      <c r="EN224" s="695"/>
      <c r="EO224" s="695"/>
      <c r="EP224" s="695"/>
      <c r="EQ224" s="695"/>
      <c r="ER224" s="695"/>
      <c r="ES224" s="695"/>
      <c r="ET224" s="695"/>
      <c r="EU224" s="695"/>
      <c r="EV224" s="695"/>
      <c r="EW224" s="695"/>
      <c r="EX224" s="695"/>
      <c r="EY224" s="695"/>
      <c r="EZ224" s="724"/>
      <c r="FB224" s="698" t="s">
        <v>228</v>
      </c>
      <c r="FC224" s="695"/>
      <c r="FD224" s="695"/>
      <c r="FE224" s="695"/>
      <c r="FF224" s="695"/>
      <c r="FG224" s="695"/>
      <c r="FH224" s="695"/>
      <c r="FI224" s="695"/>
      <c r="FJ224" s="695"/>
      <c r="FK224" s="695"/>
      <c r="FL224" s="695"/>
      <c r="FM224" s="695"/>
      <c r="FN224" s="695"/>
      <c r="FO224" s="695"/>
      <c r="FP224" s="695"/>
      <c r="FQ224" s="695"/>
      <c r="FR224" s="695"/>
      <c r="FS224" s="695"/>
      <c r="FT224" s="695"/>
      <c r="FU224" s="695"/>
      <c r="FV224" s="695"/>
      <c r="FW224" s="695"/>
      <c r="FX224" s="695"/>
      <c r="FY224" s="695"/>
      <c r="FZ224" s="695"/>
      <c r="GA224" s="695"/>
      <c r="GB224" s="695"/>
      <c r="GC224" s="695"/>
      <c r="GD224" s="695"/>
      <c r="GE224" s="695"/>
      <c r="GF224" s="695"/>
      <c r="GG224" s="695"/>
      <c r="GH224" s="695"/>
      <c r="GI224" s="724"/>
    </row>
    <row r="225" spans="2:191" ht="15.75" x14ac:dyDescent="0.25">
      <c r="B225" s="398"/>
      <c r="C225" s="523"/>
      <c r="D225" s="534"/>
      <c r="E225" s="951" t="s">
        <v>209</v>
      </c>
      <c r="F225" s="951"/>
      <c r="G225" s="951" t="s">
        <v>93</v>
      </c>
      <c r="H225" s="951"/>
      <c r="I225" s="951" t="s">
        <v>94</v>
      </c>
      <c r="J225" s="951"/>
      <c r="K225" s="951" t="s">
        <v>95</v>
      </c>
      <c r="L225" s="951"/>
      <c r="M225" s="534"/>
      <c r="N225" s="534"/>
      <c r="O225" s="534"/>
      <c r="P225" s="486"/>
      <c r="Q225" s="395"/>
      <c r="W225" s="398"/>
      <c r="X225" s="467"/>
      <c r="Y225" s="467"/>
      <c r="Z225" s="467"/>
      <c r="AA225" s="467"/>
      <c r="AB225" s="467"/>
      <c r="AC225" s="467"/>
      <c r="AD225" s="467"/>
      <c r="AE225" s="467"/>
      <c r="AF225" s="467"/>
      <c r="AG225" s="467"/>
      <c r="AH225" s="467"/>
      <c r="AI225" s="467"/>
      <c r="AJ225" s="467"/>
      <c r="AK225" s="467"/>
      <c r="AL225" s="467"/>
      <c r="AM225" s="467"/>
      <c r="AN225" s="467"/>
      <c r="AO225" s="467"/>
      <c r="AP225" s="467"/>
      <c r="AQ225" s="467"/>
      <c r="AR225" s="467"/>
      <c r="AS225" s="467"/>
      <c r="AT225" s="467"/>
      <c r="AU225" s="467"/>
      <c r="AV225" s="467"/>
      <c r="AW225" s="467"/>
      <c r="AX225" s="467"/>
      <c r="AY225" s="467"/>
      <c r="AZ225" s="467"/>
      <c r="BA225" s="467"/>
      <c r="BB225" s="467"/>
      <c r="BC225" s="467"/>
      <c r="BD225" s="481"/>
      <c r="BE225" s="481"/>
      <c r="BF225" s="445"/>
      <c r="BG225" s="466"/>
      <c r="BH225" s="466"/>
      <c r="BI225" s="395"/>
      <c r="BJ225" s="465"/>
      <c r="BK225" s="465"/>
      <c r="BL225" s="465"/>
      <c r="BM225" s="398"/>
      <c r="BN225" s="467"/>
      <c r="BO225" s="649" t="str">
        <f t="shared" ref="BO225:CS225" si="1195">IFERROR(SUMIF(BO228:BO251,"&gt;0",BO228:BO251)/-SUMIF(BO228:BO251,"&lt;0",BO228:BO251),"")</f>
        <v/>
      </c>
      <c r="BP225" s="649" t="str">
        <f t="shared" si="1195"/>
        <v/>
      </c>
      <c r="BQ225" s="649" t="str">
        <f t="shared" si="1195"/>
        <v/>
      </c>
      <c r="BR225" s="649" t="str">
        <f t="shared" si="1195"/>
        <v/>
      </c>
      <c r="BS225" s="649" t="str">
        <f t="shared" si="1195"/>
        <v/>
      </c>
      <c r="BT225" s="649" t="str">
        <f t="shared" si="1195"/>
        <v/>
      </c>
      <c r="BU225" s="649" t="str">
        <f t="shared" si="1195"/>
        <v/>
      </c>
      <c r="BV225" s="649" t="str">
        <f t="shared" si="1195"/>
        <v/>
      </c>
      <c r="BW225" s="649" t="str">
        <f t="shared" si="1195"/>
        <v/>
      </c>
      <c r="BX225" s="649" t="str">
        <f t="shared" si="1195"/>
        <v/>
      </c>
      <c r="BY225" s="649" t="str">
        <f t="shared" si="1195"/>
        <v/>
      </c>
      <c r="BZ225" s="649" t="str">
        <f t="shared" si="1195"/>
        <v/>
      </c>
      <c r="CA225" s="649" t="str">
        <f t="shared" si="1195"/>
        <v/>
      </c>
      <c r="CB225" s="649" t="str">
        <f t="shared" si="1195"/>
        <v/>
      </c>
      <c r="CC225" s="649" t="str">
        <f t="shared" si="1195"/>
        <v/>
      </c>
      <c r="CD225" s="649" t="str">
        <f t="shared" si="1195"/>
        <v/>
      </c>
      <c r="CE225" s="649" t="str">
        <f t="shared" si="1195"/>
        <v/>
      </c>
      <c r="CF225" s="649" t="str">
        <f t="shared" si="1195"/>
        <v/>
      </c>
      <c r="CG225" s="649" t="str">
        <f t="shared" si="1195"/>
        <v/>
      </c>
      <c r="CH225" s="649" t="str">
        <f t="shared" si="1195"/>
        <v/>
      </c>
      <c r="CI225" s="649" t="str">
        <f t="shared" si="1195"/>
        <v/>
      </c>
      <c r="CJ225" s="649" t="str">
        <f t="shared" si="1195"/>
        <v/>
      </c>
      <c r="CK225" s="649" t="str">
        <f t="shared" si="1195"/>
        <v/>
      </c>
      <c r="CL225" s="649" t="str">
        <f t="shared" si="1195"/>
        <v/>
      </c>
      <c r="CM225" s="649" t="str">
        <f t="shared" si="1195"/>
        <v/>
      </c>
      <c r="CN225" s="649" t="str">
        <f t="shared" si="1195"/>
        <v/>
      </c>
      <c r="CO225" s="649" t="str">
        <f t="shared" si="1195"/>
        <v/>
      </c>
      <c r="CP225" s="649" t="str">
        <f t="shared" si="1195"/>
        <v/>
      </c>
      <c r="CQ225" s="649" t="str">
        <f t="shared" si="1195"/>
        <v/>
      </c>
      <c r="CR225" s="649" t="str">
        <f t="shared" si="1195"/>
        <v/>
      </c>
      <c r="CS225" s="649" t="str">
        <f t="shared" si="1195"/>
        <v/>
      </c>
      <c r="CT225" s="466"/>
      <c r="CU225" s="466"/>
      <c r="CV225" s="445"/>
      <c r="CW225" s="466"/>
      <c r="CX225" s="466"/>
      <c r="CY225" s="395"/>
      <c r="CZ225" s="465"/>
      <c r="DA225" s="465"/>
      <c r="DB225" s="465"/>
      <c r="DC225" s="465"/>
      <c r="DD225" s="465"/>
      <c r="DE225" s="465"/>
      <c r="DF225" s="465"/>
      <c r="DS225" s="698"/>
      <c r="DT225" s="695"/>
      <c r="DU225" s="699"/>
      <c r="DV225" s="699"/>
      <c r="DW225" s="699"/>
      <c r="DX225" s="699"/>
      <c r="DY225" s="699"/>
      <c r="DZ225" s="699"/>
      <c r="EA225" s="699"/>
      <c r="EB225" s="699"/>
      <c r="EC225" s="699"/>
      <c r="ED225" s="699"/>
      <c r="EE225" s="699"/>
      <c r="EF225" s="699"/>
      <c r="EG225" s="699"/>
      <c r="EH225" s="699"/>
      <c r="EI225" s="699"/>
      <c r="EJ225" s="699"/>
      <c r="EK225" s="699"/>
      <c r="EL225" s="699"/>
      <c r="EM225" s="699"/>
      <c r="EN225" s="699"/>
      <c r="EO225" s="699"/>
      <c r="EP225" s="699"/>
      <c r="EQ225" s="699"/>
      <c r="ER225" s="699"/>
      <c r="ES225" s="699"/>
      <c r="ET225" s="699"/>
      <c r="EU225" s="699"/>
      <c r="EV225" s="699"/>
      <c r="EW225" s="699"/>
      <c r="EX225" s="699"/>
      <c r="EY225" s="699"/>
      <c r="EZ225" s="724"/>
      <c r="FB225" s="698"/>
      <c r="FC225" s="695"/>
      <c r="FD225" s="699"/>
      <c r="FE225" s="699"/>
      <c r="FF225" s="699"/>
      <c r="FG225" s="699"/>
      <c r="FH225" s="699"/>
      <c r="FI225" s="699"/>
      <c r="FJ225" s="699"/>
      <c r="FK225" s="699"/>
      <c r="FL225" s="699"/>
      <c r="FM225" s="699"/>
      <c r="FN225" s="699"/>
      <c r="FO225" s="699"/>
      <c r="FP225" s="699"/>
      <c r="FQ225" s="699"/>
      <c r="FR225" s="699"/>
      <c r="FS225" s="699"/>
      <c r="FT225" s="699"/>
      <c r="FU225" s="699"/>
      <c r="FV225" s="699"/>
      <c r="FW225" s="699"/>
      <c r="FX225" s="699"/>
      <c r="FY225" s="699"/>
      <c r="FZ225" s="699"/>
      <c r="GA225" s="699"/>
      <c r="GB225" s="699"/>
      <c r="GC225" s="699"/>
      <c r="GD225" s="699"/>
      <c r="GE225" s="699"/>
      <c r="GF225" s="699"/>
      <c r="GG225" s="699"/>
      <c r="GH225" s="699"/>
      <c r="GI225" s="724"/>
    </row>
    <row r="226" spans="2:191" ht="15.75" x14ac:dyDescent="0.25">
      <c r="B226" s="398"/>
      <c r="C226" s="537" t="s">
        <v>210</v>
      </c>
      <c r="D226" s="538"/>
      <c r="E226" s="934">
        <f>SUM($D206:$O206)</f>
        <v>0</v>
      </c>
      <c r="F226" s="935"/>
      <c r="G226" s="936">
        <f>SUM($D209:$O209)</f>
        <v>0</v>
      </c>
      <c r="H226" s="937"/>
      <c r="I226" s="938">
        <f>SUM(D212:O212)</f>
        <v>0</v>
      </c>
      <c r="J226" s="939"/>
      <c r="K226" s="942">
        <f>IF(CntMax&gt;0,AnnTotGen_woStrg/CntMax/8766,0)</f>
        <v>0</v>
      </c>
      <c r="L226" s="943"/>
      <c r="M226" s="534"/>
      <c r="N226" s="947" t="s">
        <v>243</v>
      </c>
      <c r="O226" s="948"/>
      <c r="P226" s="949"/>
      <c r="Q226" s="950"/>
      <c r="W226" s="398"/>
      <c r="X226" s="399" t="s">
        <v>57</v>
      </c>
      <c r="Y226" s="400">
        <v>1</v>
      </c>
      <c r="Z226" s="400">
        <v>2</v>
      </c>
      <c r="AA226" s="400">
        <v>3</v>
      </c>
      <c r="AB226" s="400">
        <v>4</v>
      </c>
      <c r="AC226" s="400">
        <v>5</v>
      </c>
      <c r="AD226" s="400">
        <v>6</v>
      </c>
      <c r="AE226" s="400">
        <v>7</v>
      </c>
      <c r="AF226" s="400">
        <v>8</v>
      </c>
      <c r="AG226" s="400">
        <v>9</v>
      </c>
      <c r="AH226" s="400">
        <v>10</v>
      </c>
      <c r="AI226" s="400">
        <v>11</v>
      </c>
      <c r="AJ226" s="400">
        <v>12</v>
      </c>
      <c r="AK226" s="400">
        <v>13</v>
      </c>
      <c r="AL226" s="400">
        <v>14</v>
      </c>
      <c r="AM226" s="400">
        <v>15</v>
      </c>
      <c r="AN226" s="400">
        <v>16</v>
      </c>
      <c r="AO226" s="400">
        <v>17</v>
      </c>
      <c r="AP226" s="400">
        <v>18</v>
      </c>
      <c r="AQ226" s="400">
        <v>19</v>
      </c>
      <c r="AR226" s="400">
        <v>20</v>
      </c>
      <c r="AS226" s="400">
        <v>21</v>
      </c>
      <c r="AT226" s="400">
        <v>22</v>
      </c>
      <c r="AU226" s="400">
        <v>23</v>
      </c>
      <c r="AV226" s="400">
        <v>24</v>
      </c>
      <c r="AW226" s="400">
        <v>25</v>
      </c>
      <c r="AX226" s="400">
        <v>26</v>
      </c>
      <c r="AY226" s="400">
        <v>27</v>
      </c>
      <c r="AZ226" s="400">
        <v>28</v>
      </c>
      <c r="BA226" s="400">
        <v>29</v>
      </c>
      <c r="BB226" s="400">
        <v>30</v>
      </c>
      <c r="BC226" s="400">
        <v>31</v>
      </c>
      <c r="BD226" s="863" t="s">
        <v>215</v>
      </c>
      <c r="BE226" s="864"/>
      <c r="BF226" s="434" t="s">
        <v>250</v>
      </c>
      <c r="BG226" s="434" t="s">
        <v>251</v>
      </c>
      <c r="BH226" s="434" t="s">
        <v>250</v>
      </c>
      <c r="BI226" s="447" t="s">
        <v>251</v>
      </c>
      <c r="BJ226" s="465"/>
      <c r="BK226" s="465"/>
      <c r="BL226" s="465"/>
      <c r="BM226" s="398"/>
      <c r="BN226" s="399" t="s">
        <v>57</v>
      </c>
      <c r="BO226" s="400">
        <v>1</v>
      </c>
      <c r="BP226" s="400">
        <v>2</v>
      </c>
      <c r="BQ226" s="400">
        <v>3</v>
      </c>
      <c r="BR226" s="400">
        <v>4</v>
      </c>
      <c r="BS226" s="400">
        <v>5</v>
      </c>
      <c r="BT226" s="400">
        <v>6</v>
      </c>
      <c r="BU226" s="400">
        <v>7</v>
      </c>
      <c r="BV226" s="400">
        <v>8</v>
      </c>
      <c r="BW226" s="400">
        <v>9</v>
      </c>
      <c r="BX226" s="400">
        <v>10</v>
      </c>
      <c r="BY226" s="400">
        <v>11</v>
      </c>
      <c r="BZ226" s="400">
        <v>12</v>
      </c>
      <c r="CA226" s="400">
        <v>13</v>
      </c>
      <c r="CB226" s="400">
        <v>14</v>
      </c>
      <c r="CC226" s="400">
        <v>15</v>
      </c>
      <c r="CD226" s="400">
        <v>16</v>
      </c>
      <c r="CE226" s="400">
        <v>17</v>
      </c>
      <c r="CF226" s="400">
        <v>18</v>
      </c>
      <c r="CG226" s="400">
        <v>19</v>
      </c>
      <c r="CH226" s="400">
        <v>20</v>
      </c>
      <c r="CI226" s="400">
        <v>21</v>
      </c>
      <c r="CJ226" s="400">
        <v>22</v>
      </c>
      <c r="CK226" s="400">
        <v>23</v>
      </c>
      <c r="CL226" s="400">
        <v>24</v>
      </c>
      <c r="CM226" s="400">
        <v>25</v>
      </c>
      <c r="CN226" s="400">
        <v>26</v>
      </c>
      <c r="CO226" s="400">
        <v>27</v>
      </c>
      <c r="CP226" s="400">
        <v>28</v>
      </c>
      <c r="CQ226" s="400">
        <v>29</v>
      </c>
      <c r="CR226" s="400">
        <v>30</v>
      </c>
      <c r="CS226" s="400">
        <v>31</v>
      </c>
      <c r="CT226" s="863" t="s">
        <v>215</v>
      </c>
      <c r="CU226" s="864"/>
      <c r="CV226" s="434" t="s">
        <v>250</v>
      </c>
      <c r="CW226" s="434" t="s">
        <v>251</v>
      </c>
      <c r="CX226" s="434" t="s">
        <v>253</v>
      </c>
      <c r="CY226" s="447" t="s">
        <v>254</v>
      </c>
      <c r="CZ226" s="465"/>
      <c r="DA226" s="465"/>
      <c r="DB226" s="465"/>
      <c r="DC226" s="465"/>
      <c r="DD226" s="465"/>
      <c r="DE226" s="465"/>
      <c r="DF226" s="465"/>
      <c r="DS226" s="698"/>
      <c r="DT226" s="700" t="s">
        <v>57</v>
      </c>
      <c r="DU226" s="701">
        <v>1</v>
      </c>
      <c r="DV226" s="701">
        <v>2</v>
      </c>
      <c r="DW226" s="701">
        <v>3</v>
      </c>
      <c r="DX226" s="701">
        <v>4</v>
      </c>
      <c r="DY226" s="701">
        <v>5</v>
      </c>
      <c r="DZ226" s="701">
        <v>6</v>
      </c>
      <c r="EA226" s="701">
        <v>7</v>
      </c>
      <c r="EB226" s="701">
        <v>8</v>
      </c>
      <c r="EC226" s="701">
        <v>9</v>
      </c>
      <c r="ED226" s="701">
        <v>10</v>
      </c>
      <c r="EE226" s="701">
        <v>11</v>
      </c>
      <c r="EF226" s="701">
        <v>12</v>
      </c>
      <c r="EG226" s="701">
        <v>13</v>
      </c>
      <c r="EH226" s="701">
        <v>14</v>
      </c>
      <c r="EI226" s="701">
        <v>15</v>
      </c>
      <c r="EJ226" s="701">
        <v>16</v>
      </c>
      <c r="EK226" s="701">
        <v>17</v>
      </c>
      <c r="EL226" s="701">
        <v>18</v>
      </c>
      <c r="EM226" s="701">
        <v>19</v>
      </c>
      <c r="EN226" s="701">
        <v>20</v>
      </c>
      <c r="EO226" s="701">
        <v>21</v>
      </c>
      <c r="EP226" s="701">
        <v>22</v>
      </c>
      <c r="EQ226" s="701">
        <v>23</v>
      </c>
      <c r="ER226" s="701">
        <v>24</v>
      </c>
      <c r="ES226" s="701">
        <v>25</v>
      </c>
      <c r="ET226" s="701">
        <v>26</v>
      </c>
      <c r="EU226" s="701">
        <v>27</v>
      </c>
      <c r="EV226" s="701">
        <v>28</v>
      </c>
      <c r="EW226" s="701">
        <v>29</v>
      </c>
      <c r="EX226" s="701">
        <v>30</v>
      </c>
      <c r="EY226" s="701">
        <v>31</v>
      </c>
      <c r="EZ226" s="724"/>
      <c r="FB226" s="698"/>
      <c r="FC226" s="700" t="s">
        <v>57</v>
      </c>
      <c r="FD226" s="701">
        <v>1</v>
      </c>
      <c r="FE226" s="701">
        <v>2</v>
      </c>
      <c r="FF226" s="701">
        <v>3</v>
      </c>
      <c r="FG226" s="701">
        <v>4</v>
      </c>
      <c r="FH226" s="701">
        <v>5</v>
      </c>
      <c r="FI226" s="701">
        <v>6</v>
      </c>
      <c r="FJ226" s="701">
        <v>7</v>
      </c>
      <c r="FK226" s="701">
        <v>8</v>
      </c>
      <c r="FL226" s="701">
        <v>9</v>
      </c>
      <c r="FM226" s="701">
        <v>10</v>
      </c>
      <c r="FN226" s="701">
        <v>11</v>
      </c>
      <c r="FO226" s="701">
        <v>12</v>
      </c>
      <c r="FP226" s="701">
        <v>13</v>
      </c>
      <c r="FQ226" s="701">
        <v>14</v>
      </c>
      <c r="FR226" s="701">
        <v>15</v>
      </c>
      <c r="FS226" s="701">
        <v>16</v>
      </c>
      <c r="FT226" s="701">
        <v>17</v>
      </c>
      <c r="FU226" s="701">
        <v>18</v>
      </c>
      <c r="FV226" s="701">
        <v>19</v>
      </c>
      <c r="FW226" s="701">
        <v>20</v>
      </c>
      <c r="FX226" s="701">
        <v>21</v>
      </c>
      <c r="FY226" s="701">
        <v>22</v>
      </c>
      <c r="FZ226" s="701">
        <v>23</v>
      </c>
      <c r="GA226" s="701">
        <v>24</v>
      </c>
      <c r="GB226" s="701">
        <v>25</v>
      </c>
      <c r="GC226" s="701">
        <v>26</v>
      </c>
      <c r="GD226" s="701">
        <v>27</v>
      </c>
      <c r="GE226" s="701">
        <v>28</v>
      </c>
      <c r="GF226" s="701">
        <v>29</v>
      </c>
      <c r="GG226" s="701">
        <v>30</v>
      </c>
      <c r="GH226" s="701">
        <v>31</v>
      </c>
      <c r="GI226" s="724"/>
    </row>
    <row r="227" spans="2:191" s="477" customFormat="1" ht="15.75" x14ac:dyDescent="0.25">
      <c r="B227" s="398"/>
      <c r="C227" s="537" t="s">
        <v>269</v>
      </c>
      <c r="D227" s="538"/>
      <c r="E227" s="934">
        <f>SUM($D207:$O207)</f>
        <v>0</v>
      </c>
      <c r="F227" s="935"/>
      <c r="G227" s="936">
        <f>SUM($D210:$O210)</f>
        <v>0</v>
      </c>
      <c r="H227" s="937"/>
      <c r="I227" s="938">
        <f>SUM(D213:O213)</f>
        <v>0</v>
      </c>
      <c r="J227" s="939"/>
      <c r="K227" s="942">
        <f>IF(CntMax&gt;0,I227/CntMax/8766,0)</f>
        <v>0</v>
      </c>
      <c r="L227" s="943"/>
      <c r="M227" s="534"/>
      <c r="N227" s="944">
        <f>(AnnTotMWH*2)*0.5</f>
        <v>0</v>
      </c>
      <c r="O227" s="945"/>
      <c r="P227" s="945"/>
      <c r="Q227" s="946"/>
      <c r="W227" s="398"/>
      <c r="X227" s="399"/>
      <c r="Y227" s="400" t="str">
        <f t="shared" ref="Y227:AE227" si="1196">VLOOKUP(WEEKDAY(CONCATENATE("8","/",Y226,"/",$AE$6)),$DN$11:$DO$17,2,FALSE)</f>
        <v>Tues</v>
      </c>
      <c r="Z227" s="400" t="str">
        <f t="shared" si="1196"/>
        <v>Wed</v>
      </c>
      <c r="AA227" s="400" t="str">
        <f t="shared" si="1196"/>
        <v>Thur</v>
      </c>
      <c r="AB227" s="400" t="str">
        <f t="shared" si="1196"/>
        <v>Fri</v>
      </c>
      <c r="AC227" s="400" t="str">
        <f t="shared" si="1196"/>
        <v>Sat</v>
      </c>
      <c r="AD227" s="400" t="str">
        <f t="shared" si="1196"/>
        <v>Sun</v>
      </c>
      <c r="AE227" s="400" t="str">
        <f t="shared" si="1196"/>
        <v>Mon</v>
      </c>
      <c r="AF227" s="400" t="str">
        <f>Y227</f>
        <v>Tues</v>
      </c>
      <c r="AG227" s="400" t="str">
        <f t="shared" ref="AG227:BC227" si="1197">Z227</f>
        <v>Wed</v>
      </c>
      <c r="AH227" s="400" t="str">
        <f t="shared" si="1197"/>
        <v>Thur</v>
      </c>
      <c r="AI227" s="400" t="str">
        <f t="shared" si="1197"/>
        <v>Fri</v>
      </c>
      <c r="AJ227" s="400" t="str">
        <f t="shared" si="1197"/>
        <v>Sat</v>
      </c>
      <c r="AK227" s="400" t="str">
        <f t="shared" si="1197"/>
        <v>Sun</v>
      </c>
      <c r="AL227" s="400" t="str">
        <f t="shared" si="1197"/>
        <v>Mon</v>
      </c>
      <c r="AM227" s="400" t="str">
        <f t="shared" si="1197"/>
        <v>Tues</v>
      </c>
      <c r="AN227" s="400" t="str">
        <f t="shared" si="1197"/>
        <v>Wed</v>
      </c>
      <c r="AO227" s="400" t="str">
        <f t="shared" si="1197"/>
        <v>Thur</v>
      </c>
      <c r="AP227" s="400" t="str">
        <f t="shared" si="1197"/>
        <v>Fri</v>
      </c>
      <c r="AQ227" s="400" t="str">
        <f t="shared" si="1197"/>
        <v>Sat</v>
      </c>
      <c r="AR227" s="400" t="str">
        <f t="shared" si="1197"/>
        <v>Sun</v>
      </c>
      <c r="AS227" s="400" t="str">
        <f t="shared" si="1197"/>
        <v>Mon</v>
      </c>
      <c r="AT227" s="400" t="str">
        <f t="shared" si="1197"/>
        <v>Tues</v>
      </c>
      <c r="AU227" s="400" t="str">
        <f t="shared" si="1197"/>
        <v>Wed</v>
      </c>
      <c r="AV227" s="400" t="str">
        <f t="shared" si="1197"/>
        <v>Thur</v>
      </c>
      <c r="AW227" s="400" t="str">
        <f t="shared" si="1197"/>
        <v>Fri</v>
      </c>
      <c r="AX227" s="400" t="str">
        <f t="shared" si="1197"/>
        <v>Sat</v>
      </c>
      <c r="AY227" s="400" t="str">
        <f t="shared" si="1197"/>
        <v>Sun</v>
      </c>
      <c r="AZ227" s="400" t="str">
        <f t="shared" si="1197"/>
        <v>Mon</v>
      </c>
      <c r="BA227" s="400" t="str">
        <f t="shared" si="1197"/>
        <v>Tues</v>
      </c>
      <c r="BB227" s="400" t="str">
        <f t="shared" si="1197"/>
        <v>Wed</v>
      </c>
      <c r="BC227" s="400" t="str">
        <f t="shared" si="1197"/>
        <v>Thur</v>
      </c>
      <c r="BD227" s="863" t="s">
        <v>221</v>
      </c>
      <c r="BE227" s="864"/>
      <c r="BF227" s="434" t="s">
        <v>244</v>
      </c>
      <c r="BG227" s="434" t="s">
        <v>244</v>
      </c>
      <c r="BH227" s="434" t="s">
        <v>221</v>
      </c>
      <c r="BI227" s="447" t="s">
        <v>221</v>
      </c>
      <c r="BJ227" s="465"/>
      <c r="BK227" s="465"/>
      <c r="BL227" s="465"/>
      <c r="BM227" s="398"/>
      <c r="BN227" s="399"/>
      <c r="BO227" s="400" t="str">
        <f t="shared" ref="BO227:BU227" si="1198">Y227</f>
        <v>Tues</v>
      </c>
      <c r="BP227" s="400" t="str">
        <f t="shared" si="1198"/>
        <v>Wed</v>
      </c>
      <c r="BQ227" s="400" t="str">
        <f t="shared" si="1198"/>
        <v>Thur</v>
      </c>
      <c r="BR227" s="400" t="str">
        <f t="shared" si="1198"/>
        <v>Fri</v>
      </c>
      <c r="BS227" s="400" t="str">
        <f t="shared" si="1198"/>
        <v>Sat</v>
      </c>
      <c r="BT227" s="400" t="str">
        <f t="shared" si="1198"/>
        <v>Sun</v>
      </c>
      <c r="BU227" s="400" t="str">
        <f t="shared" si="1198"/>
        <v>Mon</v>
      </c>
      <c r="BV227" s="400" t="str">
        <f>BO227</f>
        <v>Tues</v>
      </c>
      <c r="BW227" s="400" t="str">
        <f t="shared" ref="BW227" si="1199">BP227</f>
        <v>Wed</v>
      </c>
      <c r="BX227" s="400" t="str">
        <f t="shared" ref="BX227" si="1200">BQ227</f>
        <v>Thur</v>
      </c>
      <c r="BY227" s="400" t="str">
        <f t="shared" ref="BY227" si="1201">BR227</f>
        <v>Fri</v>
      </c>
      <c r="BZ227" s="400" t="str">
        <f t="shared" ref="BZ227" si="1202">BS227</f>
        <v>Sat</v>
      </c>
      <c r="CA227" s="400" t="str">
        <f t="shared" ref="CA227" si="1203">BT227</f>
        <v>Sun</v>
      </c>
      <c r="CB227" s="400" t="str">
        <f t="shared" ref="CB227" si="1204">BU227</f>
        <v>Mon</v>
      </c>
      <c r="CC227" s="400" t="str">
        <f t="shared" ref="CC227" si="1205">BV227</f>
        <v>Tues</v>
      </c>
      <c r="CD227" s="400" t="str">
        <f t="shared" ref="CD227" si="1206">BW227</f>
        <v>Wed</v>
      </c>
      <c r="CE227" s="400" t="str">
        <f t="shared" ref="CE227" si="1207">BX227</f>
        <v>Thur</v>
      </c>
      <c r="CF227" s="400" t="str">
        <f t="shared" ref="CF227" si="1208">BY227</f>
        <v>Fri</v>
      </c>
      <c r="CG227" s="400" t="str">
        <f t="shared" ref="CG227" si="1209">BZ227</f>
        <v>Sat</v>
      </c>
      <c r="CH227" s="400" t="str">
        <f t="shared" ref="CH227" si="1210">CA227</f>
        <v>Sun</v>
      </c>
      <c r="CI227" s="400" t="str">
        <f t="shared" ref="CI227" si="1211">CB227</f>
        <v>Mon</v>
      </c>
      <c r="CJ227" s="400" t="str">
        <f t="shared" ref="CJ227" si="1212">CC227</f>
        <v>Tues</v>
      </c>
      <c r="CK227" s="400" t="str">
        <f t="shared" ref="CK227" si="1213">CD227</f>
        <v>Wed</v>
      </c>
      <c r="CL227" s="400" t="str">
        <f t="shared" ref="CL227" si="1214">CE227</f>
        <v>Thur</v>
      </c>
      <c r="CM227" s="400" t="str">
        <f t="shared" ref="CM227" si="1215">CF227</f>
        <v>Fri</v>
      </c>
      <c r="CN227" s="400" t="str">
        <f t="shared" ref="CN227" si="1216">CG227</f>
        <v>Sat</v>
      </c>
      <c r="CO227" s="400" t="str">
        <f t="shared" ref="CO227" si="1217">CH227</f>
        <v>Sun</v>
      </c>
      <c r="CP227" s="400" t="str">
        <f t="shared" ref="CP227" si="1218">CI227</f>
        <v>Mon</v>
      </c>
      <c r="CQ227" s="400" t="str">
        <f t="shared" ref="CQ227" si="1219">CJ227</f>
        <v>Tues</v>
      </c>
      <c r="CR227" s="400" t="str">
        <f t="shared" ref="CR227" si="1220">CK227</f>
        <v>Wed</v>
      </c>
      <c r="CS227" s="400" t="str">
        <f t="shared" ref="CS227" si="1221">CL227</f>
        <v>Thur</v>
      </c>
      <c r="CT227" s="863" t="s">
        <v>221</v>
      </c>
      <c r="CU227" s="864"/>
      <c r="CV227" s="434" t="s">
        <v>244</v>
      </c>
      <c r="CW227" s="434" t="s">
        <v>244</v>
      </c>
      <c r="CX227" s="434" t="s">
        <v>221</v>
      </c>
      <c r="CY227" s="447" t="s">
        <v>221</v>
      </c>
      <c r="CZ227" s="465"/>
      <c r="DA227" s="465"/>
      <c r="DB227" s="465"/>
      <c r="DC227" s="465"/>
      <c r="DD227" s="465"/>
      <c r="DE227" s="465"/>
      <c r="DF227" s="465"/>
      <c r="DS227" s="698"/>
      <c r="DT227" s="700"/>
      <c r="DU227" s="701" t="str">
        <f t="shared" ref="DU227:EA227" si="1222">Y227</f>
        <v>Tues</v>
      </c>
      <c r="DV227" s="701" t="str">
        <f t="shared" si="1222"/>
        <v>Wed</v>
      </c>
      <c r="DW227" s="701" t="str">
        <f t="shared" si="1222"/>
        <v>Thur</v>
      </c>
      <c r="DX227" s="701" t="str">
        <f t="shared" si="1222"/>
        <v>Fri</v>
      </c>
      <c r="DY227" s="701" t="str">
        <f t="shared" si="1222"/>
        <v>Sat</v>
      </c>
      <c r="DZ227" s="701" t="str">
        <f t="shared" si="1222"/>
        <v>Sun</v>
      </c>
      <c r="EA227" s="701" t="str">
        <f t="shared" si="1222"/>
        <v>Mon</v>
      </c>
      <c r="EB227" s="701" t="str">
        <f>DU227</f>
        <v>Tues</v>
      </c>
      <c r="EC227" s="701" t="str">
        <f t="shared" ref="EC227" si="1223">DV227</f>
        <v>Wed</v>
      </c>
      <c r="ED227" s="701" t="str">
        <f t="shared" ref="ED227" si="1224">DW227</f>
        <v>Thur</v>
      </c>
      <c r="EE227" s="701" t="str">
        <f t="shared" ref="EE227" si="1225">DX227</f>
        <v>Fri</v>
      </c>
      <c r="EF227" s="701" t="str">
        <f t="shared" ref="EF227" si="1226">DY227</f>
        <v>Sat</v>
      </c>
      <c r="EG227" s="701" t="str">
        <f t="shared" ref="EG227" si="1227">DZ227</f>
        <v>Sun</v>
      </c>
      <c r="EH227" s="701" t="str">
        <f t="shared" ref="EH227" si="1228">EA227</f>
        <v>Mon</v>
      </c>
      <c r="EI227" s="701" t="str">
        <f t="shared" ref="EI227" si="1229">EB227</f>
        <v>Tues</v>
      </c>
      <c r="EJ227" s="701" t="str">
        <f t="shared" ref="EJ227" si="1230">EC227</f>
        <v>Wed</v>
      </c>
      <c r="EK227" s="701" t="str">
        <f t="shared" ref="EK227" si="1231">ED227</f>
        <v>Thur</v>
      </c>
      <c r="EL227" s="701" t="str">
        <f t="shared" ref="EL227" si="1232">EE227</f>
        <v>Fri</v>
      </c>
      <c r="EM227" s="701" t="str">
        <f t="shared" ref="EM227" si="1233">EF227</f>
        <v>Sat</v>
      </c>
      <c r="EN227" s="701" t="str">
        <f t="shared" ref="EN227" si="1234">EG227</f>
        <v>Sun</v>
      </c>
      <c r="EO227" s="701" t="str">
        <f t="shared" ref="EO227" si="1235">EH227</f>
        <v>Mon</v>
      </c>
      <c r="EP227" s="701" t="str">
        <f t="shared" ref="EP227" si="1236">EI227</f>
        <v>Tues</v>
      </c>
      <c r="EQ227" s="701" t="str">
        <f t="shared" ref="EQ227" si="1237">EJ227</f>
        <v>Wed</v>
      </c>
      <c r="ER227" s="701" t="str">
        <f t="shared" ref="ER227" si="1238">EK227</f>
        <v>Thur</v>
      </c>
      <c r="ES227" s="701" t="str">
        <f t="shared" ref="ES227" si="1239">EL227</f>
        <v>Fri</v>
      </c>
      <c r="ET227" s="701" t="str">
        <f t="shared" ref="ET227" si="1240">EM227</f>
        <v>Sat</v>
      </c>
      <c r="EU227" s="701" t="str">
        <f t="shared" ref="EU227" si="1241">EN227</f>
        <v>Sun</v>
      </c>
      <c r="EV227" s="701" t="str">
        <f t="shared" ref="EV227" si="1242">EO227</f>
        <v>Mon</v>
      </c>
      <c r="EW227" s="701" t="str">
        <f t="shared" ref="EW227" si="1243">EP227</f>
        <v>Tues</v>
      </c>
      <c r="EX227" s="701" t="str">
        <f t="shared" ref="EX227" si="1244">EQ227</f>
        <v>Wed</v>
      </c>
      <c r="EY227" s="701" t="str">
        <f t="shared" ref="EY227" si="1245">ER227</f>
        <v>Thur</v>
      </c>
      <c r="EZ227" s="724"/>
      <c r="FB227" s="698"/>
      <c r="FC227" s="700"/>
      <c r="FD227" s="701" t="str">
        <f t="shared" ref="FD227:FJ227" si="1246">BO227</f>
        <v>Tues</v>
      </c>
      <c r="FE227" s="701" t="str">
        <f t="shared" si="1246"/>
        <v>Wed</v>
      </c>
      <c r="FF227" s="701" t="str">
        <f t="shared" si="1246"/>
        <v>Thur</v>
      </c>
      <c r="FG227" s="701" t="str">
        <f t="shared" si="1246"/>
        <v>Fri</v>
      </c>
      <c r="FH227" s="701" t="str">
        <f t="shared" si="1246"/>
        <v>Sat</v>
      </c>
      <c r="FI227" s="701" t="str">
        <f t="shared" si="1246"/>
        <v>Sun</v>
      </c>
      <c r="FJ227" s="701" t="str">
        <f t="shared" si="1246"/>
        <v>Mon</v>
      </c>
      <c r="FK227" s="701" t="str">
        <f>FD227</f>
        <v>Tues</v>
      </c>
      <c r="FL227" s="701" t="str">
        <f t="shared" ref="FL227" si="1247">FE227</f>
        <v>Wed</v>
      </c>
      <c r="FM227" s="701" t="str">
        <f t="shared" ref="FM227" si="1248">FF227</f>
        <v>Thur</v>
      </c>
      <c r="FN227" s="701" t="str">
        <f t="shared" ref="FN227" si="1249">FG227</f>
        <v>Fri</v>
      </c>
      <c r="FO227" s="701" t="str">
        <f t="shared" ref="FO227" si="1250">FH227</f>
        <v>Sat</v>
      </c>
      <c r="FP227" s="701" t="str">
        <f t="shared" ref="FP227" si="1251">FI227</f>
        <v>Sun</v>
      </c>
      <c r="FQ227" s="701" t="str">
        <f t="shared" ref="FQ227" si="1252">FJ227</f>
        <v>Mon</v>
      </c>
      <c r="FR227" s="701" t="str">
        <f t="shared" ref="FR227" si="1253">FK227</f>
        <v>Tues</v>
      </c>
      <c r="FS227" s="701" t="str">
        <f t="shared" ref="FS227" si="1254">FL227</f>
        <v>Wed</v>
      </c>
      <c r="FT227" s="701" t="str">
        <f t="shared" ref="FT227" si="1255">FM227</f>
        <v>Thur</v>
      </c>
      <c r="FU227" s="701" t="str">
        <f t="shared" ref="FU227" si="1256">FN227</f>
        <v>Fri</v>
      </c>
      <c r="FV227" s="701" t="str">
        <f t="shared" ref="FV227" si="1257">FO227</f>
        <v>Sat</v>
      </c>
      <c r="FW227" s="701" t="str">
        <f t="shared" ref="FW227" si="1258">FP227</f>
        <v>Sun</v>
      </c>
      <c r="FX227" s="701" t="str">
        <f t="shared" ref="FX227" si="1259">FQ227</f>
        <v>Mon</v>
      </c>
      <c r="FY227" s="701" t="str">
        <f t="shared" ref="FY227" si="1260">FR227</f>
        <v>Tues</v>
      </c>
      <c r="FZ227" s="701" t="str">
        <f t="shared" ref="FZ227" si="1261">FS227</f>
        <v>Wed</v>
      </c>
      <c r="GA227" s="701" t="str">
        <f t="shared" ref="GA227" si="1262">FT227</f>
        <v>Thur</v>
      </c>
      <c r="GB227" s="701" t="str">
        <f t="shared" ref="GB227" si="1263">FU227</f>
        <v>Fri</v>
      </c>
      <c r="GC227" s="701" t="str">
        <f t="shared" ref="GC227" si="1264">FV227</f>
        <v>Sat</v>
      </c>
      <c r="GD227" s="701" t="str">
        <f t="shared" ref="GD227" si="1265">FW227</f>
        <v>Sun</v>
      </c>
      <c r="GE227" s="701" t="str">
        <f t="shared" ref="GE227" si="1266">FX227</f>
        <v>Mon</v>
      </c>
      <c r="GF227" s="701" t="str">
        <f t="shared" ref="GF227" si="1267">FY227</f>
        <v>Tues</v>
      </c>
      <c r="GG227" s="701" t="str">
        <f t="shared" ref="GG227" si="1268">FZ227</f>
        <v>Wed</v>
      </c>
      <c r="GH227" s="701" t="str">
        <f t="shared" ref="GH227" si="1269">GA227</f>
        <v>Thur</v>
      </c>
      <c r="GI227" s="724"/>
    </row>
    <row r="228" spans="2:191" s="477" customFormat="1" ht="15.75" x14ac:dyDescent="0.25">
      <c r="B228" s="398"/>
      <c r="C228" s="537" t="s">
        <v>270</v>
      </c>
      <c r="D228" s="538"/>
      <c r="E228" s="934">
        <f>E227-E226</f>
        <v>0</v>
      </c>
      <c r="F228" s="935"/>
      <c r="G228" s="936">
        <f>G227-G226</f>
        <v>0</v>
      </c>
      <c r="H228" s="937"/>
      <c r="I228" s="938">
        <f>AnnTotMWH-I226</f>
        <v>0</v>
      </c>
      <c r="J228" s="939"/>
      <c r="K228" s="940" t="e">
        <f>-SUM(D219:O219)/SUM(D218:O218)</f>
        <v>#DIV/0!</v>
      </c>
      <c r="L228" s="941"/>
      <c r="M228" s="941"/>
      <c r="N228" s="539"/>
      <c r="O228" s="539"/>
      <c r="P228" s="540"/>
      <c r="Q228" s="541"/>
      <c r="W228" s="398"/>
      <c r="X228" s="401">
        <v>1</v>
      </c>
      <c r="Y228" s="475"/>
      <c r="Z228" s="475"/>
      <c r="AA228" s="475"/>
      <c r="AB228" s="475"/>
      <c r="AC228" s="475"/>
      <c r="AD228" s="475"/>
      <c r="AE228" s="475"/>
      <c r="AF228" s="475"/>
      <c r="AG228" s="475"/>
      <c r="AH228" s="475"/>
      <c r="AI228" s="475"/>
      <c r="AJ228" s="475"/>
      <c r="AK228" s="475"/>
      <c r="AL228" s="475"/>
      <c r="AM228" s="475"/>
      <c r="AN228" s="475"/>
      <c r="AO228" s="475"/>
      <c r="AP228" s="475"/>
      <c r="AQ228" s="475"/>
      <c r="AR228" s="475"/>
      <c r="AS228" s="475"/>
      <c r="AT228" s="475"/>
      <c r="AU228" s="475"/>
      <c r="AV228" s="475"/>
      <c r="AW228" s="475"/>
      <c r="AX228" s="475"/>
      <c r="AY228" s="475"/>
      <c r="AZ228" s="475"/>
      <c r="BA228" s="475"/>
      <c r="BB228" s="475"/>
      <c r="BC228" s="475"/>
      <c r="BD228" s="857">
        <f>SUM(Y228:BC228)/COUNT(Y$226:BC$226)</f>
        <v>0</v>
      </c>
      <c r="BE228" s="858">
        <f t="shared" ref="BE228:BE251" si="1270">SUM(Z228:BB228)/COUNT(Z$40:BB$40)</f>
        <v>0</v>
      </c>
      <c r="BF228" s="435">
        <f t="shared" ref="BF228:BF234" si="1271">SUM($Y228:$BC228)</f>
        <v>0</v>
      </c>
      <c r="BG228" s="435">
        <v>0</v>
      </c>
      <c r="BH228" s="438">
        <f>IFERROR(SUM(Y228:BC228)/COUNT(Y228:BC228),0)</f>
        <v>0</v>
      </c>
      <c r="BI228" s="448">
        <v>0</v>
      </c>
      <c r="BJ228" s="465"/>
      <c r="BK228" s="465"/>
      <c r="BL228" s="465"/>
      <c r="BM228" s="398"/>
      <c r="BN228" s="401">
        <v>1</v>
      </c>
      <c r="BO228" s="475"/>
      <c r="BP228" s="475"/>
      <c r="BQ228" s="475"/>
      <c r="BR228" s="475"/>
      <c r="BS228" s="475"/>
      <c r="BT228" s="475"/>
      <c r="BU228" s="475"/>
      <c r="BV228" s="475"/>
      <c r="BW228" s="475"/>
      <c r="BX228" s="475"/>
      <c r="BY228" s="475"/>
      <c r="BZ228" s="475"/>
      <c r="CA228" s="475"/>
      <c r="CB228" s="475"/>
      <c r="CC228" s="475"/>
      <c r="CD228" s="475"/>
      <c r="CE228" s="475"/>
      <c r="CF228" s="475"/>
      <c r="CG228" s="475"/>
      <c r="CH228" s="475"/>
      <c r="CI228" s="475"/>
      <c r="CJ228" s="475"/>
      <c r="CK228" s="475"/>
      <c r="CL228" s="475"/>
      <c r="CM228" s="475"/>
      <c r="CN228" s="475"/>
      <c r="CO228" s="475"/>
      <c r="CP228" s="475"/>
      <c r="CQ228" s="475"/>
      <c r="CR228" s="475"/>
      <c r="CS228" s="475"/>
      <c r="CT228" s="857">
        <f>SUM(BO228:CS228)/COUNT(BO$226:CS$226)</f>
        <v>0</v>
      </c>
      <c r="CU228" s="858">
        <f t="shared" ref="CU228" si="1272">SUM(BP228:CR228)/COUNT(BP$40:CR$40)</f>
        <v>0</v>
      </c>
      <c r="CV228" s="435">
        <f t="shared" ref="CV228:CV234" si="1273">SUM($Y228:$BC228)</f>
        <v>0</v>
      </c>
      <c r="CW228" s="435">
        <v>0</v>
      </c>
      <c r="CX228" s="438">
        <f>SUMIF(BO228:CS228,"&lt;0",BO228:CS228)</f>
        <v>0</v>
      </c>
      <c r="CY228" s="448">
        <f>SUMIF(BO228:CS228,"&gt;0",BO228:CS228)</f>
        <v>0</v>
      </c>
      <c r="CZ228" s="465"/>
      <c r="DA228" s="465"/>
      <c r="DB228" s="465"/>
      <c r="DC228" s="465"/>
      <c r="DD228" s="465"/>
      <c r="DE228" s="465"/>
      <c r="DF228" s="465"/>
      <c r="DS228" s="698"/>
      <c r="DT228" s="702">
        <v>1</v>
      </c>
      <c r="DU228" s="703">
        <f>Y228+BO228</f>
        <v>0</v>
      </c>
      <c r="DV228" s="703">
        <f t="shared" ref="DV228:DV251" si="1274">Z228+BP228</f>
        <v>0</v>
      </c>
      <c r="DW228" s="703">
        <f t="shared" ref="DW228:DW251" si="1275">AA228+BQ228</f>
        <v>0</v>
      </c>
      <c r="DX228" s="703">
        <f t="shared" ref="DX228:DX251" si="1276">AB228+BR228</f>
        <v>0</v>
      </c>
      <c r="DY228" s="703">
        <f t="shared" ref="DY228:DY251" si="1277">AC228+BS228</f>
        <v>0</v>
      </c>
      <c r="DZ228" s="703">
        <f t="shared" ref="DZ228:DZ251" si="1278">AD228+BT228</f>
        <v>0</v>
      </c>
      <c r="EA228" s="703">
        <f t="shared" ref="EA228:EA251" si="1279">AE228+BU228</f>
        <v>0</v>
      </c>
      <c r="EB228" s="703">
        <f t="shared" ref="EB228:EB251" si="1280">AF228+BV228</f>
        <v>0</v>
      </c>
      <c r="EC228" s="703">
        <f t="shared" ref="EC228:EC251" si="1281">AG228+BW228</f>
        <v>0</v>
      </c>
      <c r="ED228" s="703">
        <f t="shared" ref="ED228:ED251" si="1282">AH228+BX228</f>
        <v>0</v>
      </c>
      <c r="EE228" s="703">
        <f t="shared" ref="EE228:EE251" si="1283">AI228+BY228</f>
        <v>0</v>
      </c>
      <c r="EF228" s="703">
        <f t="shared" ref="EF228:EF251" si="1284">AJ228+BZ228</f>
        <v>0</v>
      </c>
      <c r="EG228" s="703">
        <f t="shared" ref="EG228:EG251" si="1285">AK228+CA228</f>
        <v>0</v>
      </c>
      <c r="EH228" s="703">
        <f t="shared" ref="EH228:EH251" si="1286">AL228+CB228</f>
        <v>0</v>
      </c>
      <c r="EI228" s="703">
        <f t="shared" ref="EI228:EI251" si="1287">AM228+CC228</f>
        <v>0</v>
      </c>
      <c r="EJ228" s="703">
        <f t="shared" ref="EJ228:EJ251" si="1288">AN228+CD228</f>
        <v>0</v>
      </c>
      <c r="EK228" s="703">
        <f t="shared" ref="EK228:EK251" si="1289">AO228+CE228</f>
        <v>0</v>
      </c>
      <c r="EL228" s="703">
        <f t="shared" ref="EL228:EL251" si="1290">AP228+CF228</f>
        <v>0</v>
      </c>
      <c r="EM228" s="703">
        <f t="shared" ref="EM228:EM251" si="1291">AQ228+CG228</f>
        <v>0</v>
      </c>
      <c r="EN228" s="703">
        <f t="shared" ref="EN228:EN251" si="1292">AR228+CH228</f>
        <v>0</v>
      </c>
      <c r="EO228" s="703">
        <f t="shared" ref="EO228:EO251" si="1293">AS228+CI228</f>
        <v>0</v>
      </c>
      <c r="EP228" s="703">
        <f t="shared" ref="EP228:EP251" si="1294">AT228+CJ228</f>
        <v>0</v>
      </c>
      <c r="EQ228" s="703">
        <f t="shared" ref="EQ228:EQ251" si="1295">AU228+CK228</f>
        <v>0</v>
      </c>
      <c r="ER228" s="703">
        <f t="shared" ref="ER228:ER251" si="1296">AV228+CL228</f>
        <v>0</v>
      </c>
      <c r="ES228" s="703">
        <f t="shared" ref="ES228:ES251" si="1297">AW228+CM228</f>
        <v>0</v>
      </c>
      <c r="ET228" s="703">
        <f t="shared" ref="ET228:ET251" si="1298">AX228+CN228</f>
        <v>0</v>
      </c>
      <c r="EU228" s="703">
        <f t="shared" ref="EU228:EU251" si="1299">AY228+CO228</f>
        <v>0</v>
      </c>
      <c r="EV228" s="703">
        <f t="shared" ref="EV228:EV251" si="1300">AZ228+CP228</f>
        <v>0</v>
      </c>
      <c r="EW228" s="703">
        <f t="shared" ref="EW228:EW251" si="1301">BA228+CQ228</f>
        <v>0</v>
      </c>
      <c r="EX228" s="703">
        <f t="shared" ref="EX228:EX251" si="1302">BB228+CR228</f>
        <v>0</v>
      </c>
      <c r="EY228" s="703">
        <f t="shared" ref="EY228:EY251" si="1303">BC228+CS228</f>
        <v>0</v>
      </c>
      <c r="EZ228" s="724"/>
      <c r="FB228" s="698"/>
      <c r="FC228" s="702">
        <v>1</v>
      </c>
      <c r="FD228" s="703" t="e">
        <f>GH220+IF(BO228&lt;0,BO228,BO228/(StorEff/100))</f>
        <v>#DIV/0!</v>
      </c>
      <c r="FE228" s="703" t="e">
        <f t="shared" ref="FE228:GH228" si="1304">FD251+IF(BP228&lt;0,BP228,BP228/(StorEff/100))</f>
        <v>#DIV/0!</v>
      </c>
      <c r="FF228" s="703" t="e">
        <f t="shared" si="1304"/>
        <v>#DIV/0!</v>
      </c>
      <c r="FG228" s="703" t="e">
        <f t="shared" si="1304"/>
        <v>#DIV/0!</v>
      </c>
      <c r="FH228" s="703" t="e">
        <f t="shared" si="1304"/>
        <v>#DIV/0!</v>
      </c>
      <c r="FI228" s="703" t="e">
        <f t="shared" si="1304"/>
        <v>#DIV/0!</v>
      </c>
      <c r="FJ228" s="703" t="e">
        <f t="shared" si="1304"/>
        <v>#DIV/0!</v>
      </c>
      <c r="FK228" s="703" t="e">
        <f t="shared" si="1304"/>
        <v>#DIV/0!</v>
      </c>
      <c r="FL228" s="703" t="e">
        <f t="shared" si="1304"/>
        <v>#DIV/0!</v>
      </c>
      <c r="FM228" s="703" t="e">
        <f t="shared" si="1304"/>
        <v>#DIV/0!</v>
      </c>
      <c r="FN228" s="703" t="e">
        <f t="shared" si="1304"/>
        <v>#DIV/0!</v>
      </c>
      <c r="FO228" s="703" t="e">
        <f t="shared" si="1304"/>
        <v>#DIV/0!</v>
      </c>
      <c r="FP228" s="703" t="e">
        <f t="shared" si="1304"/>
        <v>#DIV/0!</v>
      </c>
      <c r="FQ228" s="703" t="e">
        <f t="shared" si="1304"/>
        <v>#DIV/0!</v>
      </c>
      <c r="FR228" s="703" t="e">
        <f t="shared" si="1304"/>
        <v>#DIV/0!</v>
      </c>
      <c r="FS228" s="703" t="e">
        <f t="shared" si="1304"/>
        <v>#DIV/0!</v>
      </c>
      <c r="FT228" s="703" t="e">
        <f t="shared" si="1304"/>
        <v>#DIV/0!</v>
      </c>
      <c r="FU228" s="703" t="e">
        <f t="shared" si="1304"/>
        <v>#DIV/0!</v>
      </c>
      <c r="FV228" s="703" t="e">
        <f t="shared" si="1304"/>
        <v>#DIV/0!</v>
      </c>
      <c r="FW228" s="703" t="e">
        <f t="shared" si="1304"/>
        <v>#DIV/0!</v>
      </c>
      <c r="FX228" s="703" t="e">
        <f t="shared" si="1304"/>
        <v>#DIV/0!</v>
      </c>
      <c r="FY228" s="703" t="e">
        <f t="shared" si="1304"/>
        <v>#DIV/0!</v>
      </c>
      <c r="FZ228" s="703" t="e">
        <f t="shared" si="1304"/>
        <v>#DIV/0!</v>
      </c>
      <c r="GA228" s="703" t="e">
        <f t="shared" si="1304"/>
        <v>#DIV/0!</v>
      </c>
      <c r="GB228" s="703" t="e">
        <f t="shared" si="1304"/>
        <v>#DIV/0!</v>
      </c>
      <c r="GC228" s="703" t="e">
        <f t="shared" si="1304"/>
        <v>#DIV/0!</v>
      </c>
      <c r="GD228" s="703" t="e">
        <f t="shared" si="1304"/>
        <v>#DIV/0!</v>
      </c>
      <c r="GE228" s="703" t="e">
        <f t="shared" si="1304"/>
        <v>#DIV/0!</v>
      </c>
      <c r="GF228" s="703" t="e">
        <f t="shared" si="1304"/>
        <v>#DIV/0!</v>
      </c>
      <c r="GG228" s="703" t="e">
        <f t="shared" si="1304"/>
        <v>#DIV/0!</v>
      </c>
      <c r="GH228" s="703" t="e">
        <f t="shared" si="1304"/>
        <v>#DIV/0!</v>
      </c>
      <c r="GI228" s="724"/>
    </row>
    <row r="229" spans="2:191" ht="19.5" customHeight="1" thickBot="1" x14ac:dyDescent="0.3">
      <c r="B229" s="412"/>
      <c r="C229" s="542"/>
      <c r="D229" s="543"/>
      <c r="E229" s="543"/>
      <c r="F229" s="544"/>
      <c r="G229" s="543"/>
      <c r="H229" s="543"/>
      <c r="I229" s="543"/>
      <c r="J229" s="543"/>
      <c r="K229" s="543"/>
      <c r="L229" s="543"/>
      <c r="M229" s="543"/>
      <c r="N229" s="543"/>
      <c r="O229" s="543"/>
      <c r="P229" s="545"/>
      <c r="Q229" s="415"/>
      <c r="W229" s="398"/>
      <c r="X229" s="401">
        <v>2</v>
      </c>
      <c r="Y229" s="475"/>
      <c r="Z229" s="475"/>
      <c r="AA229" s="475"/>
      <c r="AB229" s="475"/>
      <c r="AC229" s="475"/>
      <c r="AD229" s="475"/>
      <c r="AE229" s="475"/>
      <c r="AF229" s="475"/>
      <c r="AG229" s="475"/>
      <c r="AH229" s="475"/>
      <c r="AI229" s="475"/>
      <c r="AJ229" s="475"/>
      <c r="AK229" s="475"/>
      <c r="AL229" s="475"/>
      <c r="AM229" s="475"/>
      <c r="AN229" s="475"/>
      <c r="AO229" s="475"/>
      <c r="AP229" s="475"/>
      <c r="AQ229" s="475"/>
      <c r="AR229" s="475"/>
      <c r="AS229" s="475"/>
      <c r="AT229" s="475"/>
      <c r="AU229" s="475"/>
      <c r="AV229" s="475"/>
      <c r="AW229" s="475"/>
      <c r="AX229" s="475"/>
      <c r="AY229" s="475"/>
      <c r="AZ229" s="475"/>
      <c r="BA229" s="475"/>
      <c r="BB229" s="475"/>
      <c r="BC229" s="475"/>
      <c r="BD229" s="857">
        <f t="shared" ref="BD229:BD251" si="1305">SUM(Y229:BC229)/COUNT(Y$226:BC$226)</f>
        <v>0</v>
      </c>
      <c r="BE229" s="858">
        <f t="shared" si="1270"/>
        <v>0</v>
      </c>
      <c r="BF229" s="436">
        <f t="shared" si="1271"/>
        <v>0</v>
      </c>
      <c r="BG229" s="436">
        <v>0</v>
      </c>
      <c r="BH229" s="439">
        <f t="shared" ref="BH229:BH234" si="1306">IFERROR(SUM(Y229:BC229)/COUNT(Y229:BC229),0)</f>
        <v>0</v>
      </c>
      <c r="BI229" s="449">
        <v>0</v>
      </c>
      <c r="BJ229" s="465"/>
      <c r="BK229" s="465"/>
      <c r="BL229" s="465"/>
      <c r="BM229" s="398"/>
      <c r="BN229" s="401">
        <v>2</v>
      </c>
      <c r="BO229" s="475"/>
      <c r="BP229" s="475"/>
      <c r="BQ229" s="475"/>
      <c r="BR229" s="475"/>
      <c r="BS229" s="475"/>
      <c r="BT229" s="475"/>
      <c r="BU229" s="475"/>
      <c r="BV229" s="475"/>
      <c r="BW229" s="475"/>
      <c r="BX229" s="475"/>
      <c r="BY229" s="475"/>
      <c r="BZ229" s="475"/>
      <c r="CA229" s="475"/>
      <c r="CB229" s="475"/>
      <c r="CC229" s="475"/>
      <c r="CD229" s="475"/>
      <c r="CE229" s="475"/>
      <c r="CF229" s="475"/>
      <c r="CG229" s="475"/>
      <c r="CH229" s="475"/>
      <c r="CI229" s="475"/>
      <c r="CJ229" s="475"/>
      <c r="CK229" s="475"/>
      <c r="CL229" s="475"/>
      <c r="CM229" s="475"/>
      <c r="CN229" s="475"/>
      <c r="CO229" s="475"/>
      <c r="CP229" s="475"/>
      <c r="CQ229" s="475"/>
      <c r="CR229" s="475"/>
      <c r="CS229" s="475"/>
      <c r="CT229" s="857">
        <f t="shared" ref="CT229:CT251" si="1307">SUM(BO229:CS229)/COUNT(BO$226:CS$226)</f>
        <v>0</v>
      </c>
      <c r="CU229" s="858">
        <f t="shared" ref="CU229:CU251" si="1308">SUM(BP229:CR229)/COUNT(BP$40:CR$40)</f>
        <v>0</v>
      </c>
      <c r="CV229" s="436">
        <f t="shared" si="1273"/>
        <v>0</v>
      </c>
      <c r="CW229" s="436">
        <v>0</v>
      </c>
      <c r="CX229" s="439">
        <f t="shared" ref="CX229:CX251" si="1309">SUMIF(BO229:CS229,"&lt;0",BO229:CS229)</f>
        <v>0</v>
      </c>
      <c r="CY229" s="449">
        <f t="shared" ref="CY229:CY251" si="1310">SUMIF(BO229:CS229,"&gt;0",BO229:CS229)</f>
        <v>0</v>
      </c>
      <c r="CZ229" s="465"/>
      <c r="DA229" s="465"/>
      <c r="DB229" s="465"/>
      <c r="DC229" s="465"/>
      <c r="DD229" s="465"/>
      <c r="DE229" s="465"/>
      <c r="DF229" s="465"/>
      <c r="DS229" s="698"/>
      <c r="DT229" s="702">
        <v>2</v>
      </c>
      <c r="DU229" s="703">
        <f t="shared" ref="DU229:DU251" si="1311">Y229+BO229</f>
        <v>0</v>
      </c>
      <c r="DV229" s="703">
        <f t="shared" si="1274"/>
        <v>0</v>
      </c>
      <c r="DW229" s="703">
        <f t="shared" si="1275"/>
        <v>0</v>
      </c>
      <c r="DX229" s="703">
        <f t="shared" si="1276"/>
        <v>0</v>
      </c>
      <c r="DY229" s="703">
        <f t="shared" si="1277"/>
        <v>0</v>
      </c>
      <c r="DZ229" s="703">
        <f t="shared" si="1278"/>
        <v>0</v>
      </c>
      <c r="EA229" s="703">
        <f t="shared" si="1279"/>
        <v>0</v>
      </c>
      <c r="EB229" s="703">
        <f t="shared" si="1280"/>
        <v>0</v>
      </c>
      <c r="EC229" s="703">
        <f t="shared" si="1281"/>
        <v>0</v>
      </c>
      <c r="ED229" s="703">
        <f t="shared" si="1282"/>
        <v>0</v>
      </c>
      <c r="EE229" s="703">
        <f t="shared" si="1283"/>
        <v>0</v>
      </c>
      <c r="EF229" s="703">
        <f t="shared" si="1284"/>
        <v>0</v>
      </c>
      <c r="EG229" s="703">
        <f t="shared" si="1285"/>
        <v>0</v>
      </c>
      <c r="EH229" s="703">
        <f t="shared" si="1286"/>
        <v>0</v>
      </c>
      <c r="EI229" s="703">
        <f t="shared" si="1287"/>
        <v>0</v>
      </c>
      <c r="EJ229" s="703">
        <f t="shared" si="1288"/>
        <v>0</v>
      </c>
      <c r="EK229" s="703">
        <f t="shared" si="1289"/>
        <v>0</v>
      </c>
      <c r="EL229" s="703">
        <f t="shared" si="1290"/>
        <v>0</v>
      </c>
      <c r="EM229" s="703">
        <f t="shared" si="1291"/>
        <v>0</v>
      </c>
      <c r="EN229" s="703">
        <f t="shared" si="1292"/>
        <v>0</v>
      </c>
      <c r="EO229" s="703">
        <f t="shared" si="1293"/>
        <v>0</v>
      </c>
      <c r="EP229" s="703">
        <f t="shared" si="1294"/>
        <v>0</v>
      </c>
      <c r="EQ229" s="703">
        <f t="shared" si="1295"/>
        <v>0</v>
      </c>
      <c r="ER229" s="703">
        <f t="shared" si="1296"/>
        <v>0</v>
      </c>
      <c r="ES229" s="703">
        <f t="shared" si="1297"/>
        <v>0</v>
      </c>
      <c r="ET229" s="703">
        <f t="shared" si="1298"/>
        <v>0</v>
      </c>
      <c r="EU229" s="703">
        <f t="shared" si="1299"/>
        <v>0</v>
      </c>
      <c r="EV229" s="703">
        <f t="shared" si="1300"/>
        <v>0</v>
      </c>
      <c r="EW229" s="703">
        <f t="shared" si="1301"/>
        <v>0</v>
      </c>
      <c r="EX229" s="703">
        <f t="shared" si="1302"/>
        <v>0</v>
      </c>
      <c r="EY229" s="703">
        <f t="shared" si="1303"/>
        <v>0</v>
      </c>
      <c r="EZ229" s="724"/>
      <c r="FB229" s="698"/>
      <c r="FC229" s="702">
        <v>2</v>
      </c>
      <c r="FD229" s="703" t="e">
        <f t="shared" ref="FD229:FD251" si="1312">FD228+IF(BO229&lt;0,BO229,BO229/(StorEff/100))</f>
        <v>#DIV/0!</v>
      </c>
      <c r="FE229" s="703" t="e">
        <f t="shared" ref="FE229:FE251" si="1313">FE228+IF(BP229&lt;0,BP229,BP229/(StorEff/100))</f>
        <v>#DIV/0!</v>
      </c>
      <c r="FF229" s="703" t="e">
        <f t="shared" ref="FF229:FF251" si="1314">FF228+IF(BQ229&lt;0,BQ229,BQ229/(StorEff/100))</f>
        <v>#DIV/0!</v>
      </c>
      <c r="FG229" s="703" t="e">
        <f t="shared" ref="FG229:FG251" si="1315">FG228+IF(BR229&lt;0,BR229,BR229/(StorEff/100))</f>
        <v>#DIV/0!</v>
      </c>
      <c r="FH229" s="703" t="e">
        <f t="shared" ref="FH229:FH251" si="1316">FH228+IF(BS229&lt;0,BS229,BS229/(StorEff/100))</f>
        <v>#DIV/0!</v>
      </c>
      <c r="FI229" s="703" t="e">
        <f t="shared" ref="FI229:FI251" si="1317">FI228+IF(BT229&lt;0,BT229,BT229/(StorEff/100))</f>
        <v>#DIV/0!</v>
      </c>
      <c r="FJ229" s="703" t="e">
        <f t="shared" ref="FJ229:FJ251" si="1318">FJ228+IF(BU229&lt;0,BU229,BU229/(StorEff/100))</f>
        <v>#DIV/0!</v>
      </c>
      <c r="FK229" s="703" t="e">
        <f t="shared" ref="FK229:FK251" si="1319">FK228+IF(BV229&lt;0,BV229,BV229/(StorEff/100))</f>
        <v>#DIV/0!</v>
      </c>
      <c r="FL229" s="703" t="e">
        <f t="shared" ref="FL229:FL251" si="1320">FL228+IF(BW229&lt;0,BW229,BW229/(StorEff/100))</f>
        <v>#DIV/0!</v>
      </c>
      <c r="FM229" s="703" t="e">
        <f t="shared" ref="FM229:FM251" si="1321">FM228+IF(BX229&lt;0,BX229,BX229/(StorEff/100))</f>
        <v>#DIV/0!</v>
      </c>
      <c r="FN229" s="703" t="e">
        <f t="shared" ref="FN229:FN251" si="1322">FN228+IF(BY229&lt;0,BY229,BY229/(StorEff/100))</f>
        <v>#DIV/0!</v>
      </c>
      <c r="FO229" s="703" t="e">
        <f t="shared" ref="FO229:FO251" si="1323">FO228+IF(BZ229&lt;0,BZ229,BZ229/(StorEff/100))</f>
        <v>#DIV/0!</v>
      </c>
      <c r="FP229" s="703" t="e">
        <f t="shared" ref="FP229:FP251" si="1324">FP228+IF(CA229&lt;0,CA229,CA229/(StorEff/100))</f>
        <v>#DIV/0!</v>
      </c>
      <c r="FQ229" s="703" t="e">
        <f t="shared" ref="FQ229:FQ251" si="1325">FQ228+IF(CB229&lt;0,CB229,CB229/(StorEff/100))</f>
        <v>#DIV/0!</v>
      </c>
      <c r="FR229" s="703" t="e">
        <f t="shared" ref="FR229:FR251" si="1326">FR228+IF(CC229&lt;0,CC229,CC229/(StorEff/100))</f>
        <v>#DIV/0!</v>
      </c>
      <c r="FS229" s="703" t="e">
        <f t="shared" ref="FS229:FS251" si="1327">FS228+IF(CD229&lt;0,CD229,CD229/(StorEff/100))</f>
        <v>#DIV/0!</v>
      </c>
      <c r="FT229" s="703" t="e">
        <f t="shared" ref="FT229:FT251" si="1328">FT228+IF(CE229&lt;0,CE229,CE229/(StorEff/100))</f>
        <v>#DIV/0!</v>
      </c>
      <c r="FU229" s="703" t="e">
        <f t="shared" ref="FU229:FU251" si="1329">FU228+IF(CF229&lt;0,CF229,CF229/(StorEff/100))</f>
        <v>#DIV/0!</v>
      </c>
      <c r="FV229" s="703" t="e">
        <f t="shared" ref="FV229:FV251" si="1330">FV228+IF(CG229&lt;0,CG229,CG229/(StorEff/100))</f>
        <v>#DIV/0!</v>
      </c>
      <c r="FW229" s="703" t="e">
        <f t="shared" ref="FW229:FW251" si="1331">FW228+IF(CH229&lt;0,CH229,CH229/(StorEff/100))</f>
        <v>#DIV/0!</v>
      </c>
      <c r="FX229" s="703" t="e">
        <f t="shared" ref="FX229:FX251" si="1332">FX228+IF(CI229&lt;0,CI229,CI229/(StorEff/100))</f>
        <v>#DIV/0!</v>
      </c>
      <c r="FY229" s="703" t="e">
        <f t="shared" ref="FY229:FY251" si="1333">FY228+IF(CJ229&lt;0,CJ229,CJ229/(StorEff/100))</f>
        <v>#DIV/0!</v>
      </c>
      <c r="FZ229" s="703" t="e">
        <f t="shared" ref="FZ229:FZ251" si="1334">FZ228+IF(CK229&lt;0,CK229,CK229/(StorEff/100))</f>
        <v>#DIV/0!</v>
      </c>
      <c r="GA229" s="703" t="e">
        <f t="shared" ref="GA229:GA251" si="1335">GA228+IF(CL229&lt;0,CL229,CL229/(StorEff/100))</f>
        <v>#DIV/0!</v>
      </c>
      <c r="GB229" s="703" t="e">
        <f t="shared" ref="GB229:GB251" si="1336">GB228+IF(CM229&lt;0,CM229,CM229/(StorEff/100))</f>
        <v>#DIV/0!</v>
      </c>
      <c r="GC229" s="703" t="e">
        <f t="shared" ref="GC229:GC251" si="1337">GC228+IF(CN229&lt;0,CN229,CN229/(StorEff/100))</f>
        <v>#DIV/0!</v>
      </c>
      <c r="GD229" s="703" t="e">
        <f t="shared" ref="GD229:GD251" si="1338">GD228+IF(CO229&lt;0,CO229,CO229/(StorEff/100))</f>
        <v>#DIV/0!</v>
      </c>
      <c r="GE229" s="703" t="e">
        <f t="shared" ref="GE229:GE251" si="1339">GE228+IF(CP229&lt;0,CP229,CP229/(StorEff/100))</f>
        <v>#DIV/0!</v>
      </c>
      <c r="GF229" s="703" t="e">
        <f t="shared" ref="GF229:GF251" si="1340">GF228+IF(CQ229&lt;0,CQ229,CQ229/(StorEff/100))</f>
        <v>#DIV/0!</v>
      </c>
      <c r="GG229" s="703" t="e">
        <f t="shared" ref="GG229:GG251" si="1341">GG228+IF(CR229&lt;0,CR229,CR229/(StorEff/100))</f>
        <v>#DIV/0!</v>
      </c>
      <c r="GH229" s="703" t="e">
        <f t="shared" ref="GH229:GH251" si="1342">GH228+IF(CS229&lt;0,CS229,CS229/(StorEff/100))</f>
        <v>#DIV/0!</v>
      </c>
      <c r="GI229" s="724"/>
    </row>
    <row r="230" spans="2:191" ht="15.75" x14ac:dyDescent="0.25">
      <c r="W230" s="398"/>
      <c r="X230" s="401">
        <v>3</v>
      </c>
      <c r="Y230" s="475"/>
      <c r="Z230" s="475"/>
      <c r="AA230" s="475"/>
      <c r="AB230" s="475"/>
      <c r="AC230" s="475"/>
      <c r="AD230" s="475"/>
      <c r="AE230" s="475"/>
      <c r="AF230" s="475"/>
      <c r="AG230" s="475"/>
      <c r="AH230" s="475"/>
      <c r="AI230" s="475"/>
      <c r="AJ230" s="475"/>
      <c r="AK230" s="475"/>
      <c r="AL230" s="475"/>
      <c r="AM230" s="475"/>
      <c r="AN230" s="475"/>
      <c r="AO230" s="475"/>
      <c r="AP230" s="475"/>
      <c r="AQ230" s="475"/>
      <c r="AR230" s="475"/>
      <c r="AS230" s="475"/>
      <c r="AT230" s="475"/>
      <c r="AU230" s="475"/>
      <c r="AV230" s="475"/>
      <c r="AW230" s="475"/>
      <c r="AX230" s="475"/>
      <c r="AY230" s="475"/>
      <c r="AZ230" s="475"/>
      <c r="BA230" s="475"/>
      <c r="BB230" s="475"/>
      <c r="BC230" s="475"/>
      <c r="BD230" s="857">
        <f t="shared" si="1305"/>
        <v>0</v>
      </c>
      <c r="BE230" s="858">
        <f t="shared" si="1270"/>
        <v>0</v>
      </c>
      <c r="BF230" s="436">
        <f t="shared" si="1271"/>
        <v>0</v>
      </c>
      <c r="BG230" s="436">
        <v>0</v>
      </c>
      <c r="BH230" s="439">
        <f t="shared" si="1306"/>
        <v>0</v>
      </c>
      <c r="BI230" s="449">
        <v>0</v>
      </c>
      <c r="BJ230" s="465"/>
      <c r="BK230" s="465"/>
      <c r="BL230" s="465"/>
      <c r="BM230" s="398"/>
      <c r="BN230" s="401">
        <v>3</v>
      </c>
      <c r="BO230" s="475"/>
      <c r="BP230" s="475"/>
      <c r="BQ230" s="475"/>
      <c r="BR230" s="475"/>
      <c r="BS230" s="475"/>
      <c r="BT230" s="475"/>
      <c r="BU230" s="475"/>
      <c r="BV230" s="475"/>
      <c r="BW230" s="475"/>
      <c r="BX230" s="475"/>
      <c r="BY230" s="475"/>
      <c r="BZ230" s="475"/>
      <c r="CA230" s="475"/>
      <c r="CB230" s="475"/>
      <c r="CC230" s="475"/>
      <c r="CD230" s="475"/>
      <c r="CE230" s="475"/>
      <c r="CF230" s="475"/>
      <c r="CG230" s="475"/>
      <c r="CH230" s="475"/>
      <c r="CI230" s="475"/>
      <c r="CJ230" s="475"/>
      <c r="CK230" s="475"/>
      <c r="CL230" s="475"/>
      <c r="CM230" s="475"/>
      <c r="CN230" s="475"/>
      <c r="CO230" s="475"/>
      <c r="CP230" s="475"/>
      <c r="CQ230" s="475"/>
      <c r="CR230" s="475"/>
      <c r="CS230" s="475"/>
      <c r="CT230" s="857">
        <f t="shared" si="1307"/>
        <v>0</v>
      </c>
      <c r="CU230" s="858">
        <f t="shared" si="1308"/>
        <v>0</v>
      </c>
      <c r="CV230" s="436">
        <f t="shared" si="1273"/>
        <v>0</v>
      </c>
      <c r="CW230" s="436">
        <v>0</v>
      </c>
      <c r="CX230" s="439">
        <f t="shared" si="1309"/>
        <v>0</v>
      </c>
      <c r="CY230" s="449">
        <f t="shared" si="1310"/>
        <v>0</v>
      </c>
      <c r="CZ230" s="465"/>
      <c r="DA230" s="465"/>
      <c r="DB230" s="465"/>
      <c r="DC230" s="465"/>
      <c r="DD230" s="465"/>
      <c r="DE230" s="465"/>
      <c r="DF230" s="465"/>
      <c r="DS230" s="698"/>
      <c r="DT230" s="702">
        <v>3</v>
      </c>
      <c r="DU230" s="703">
        <f t="shared" si="1311"/>
        <v>0</v>
      </c>
      <c r="DV230" s="703">
        <f t="shared" si="1274"/>
        <v>0</v>
      </c>
      <c r="DW230" s="703">
        <f t="shared" si="1275"/>
        <v>0</v>
      </c>
      <c r="DX230" s="703">
        <f t="shared" si="1276"/>
        <v>0</v>
      </c>
      <c r="DY230" s="703">
        <f t="shared" si="1277"/>
        <v>0</v>
      </c>
      <c r="DZ230" s="703">
        <f t="shared" si="1278"/>
        <v>0</v>
      </c>
      <c r="EA230" s="703">
        <f t="shared" si="1279"/>
        <v>0</v>
      </c>
      <c r="EB230" s="703">
        <f t="shared" si="1280"/>
        <v>0</v>
      </c>
      <c r="EC230" s="703">
        <f t="shared" si="1281"/>
        <v>0</v>
      </c>
      <c r="ED230" s="703">
        <f t="shared" si="1282"/>
        <v>0</v>
      </c>
      <c r="EE230" s="703">
        <f t="shared" si="1283"/>
        <v>0</v>
      </c>
      <c r="EF230" s="703">
        <f t="shared" si="1284"/>
        <v>0</v>
      </c>
      <c r="EG230" s="703">
        <f t="shared" si="1285"/>
        <v>0</v>
      </c>
      <c r="EH230" s="703">
        <f t="shared" si="1286"/>
        <v>0</v>
      </c>
      <c r="EI230" s="703">
        <f t="shared" si="1287"/>
        <v>0</v>
      </c>
      <c r="EJ230" s="703">
        <f t="shared" si="1288"/>
        <v>0</v>
      </c>
      <c r="EK230" s="703">
        <f t="shared" si="1289"/>
        <v>0</v>
      </c>
      <c r="EL230" s="703">
        <f t="shared" si="1290"/>
        <v>0</v>
      </c>
      <c r="EM230" s="703">
        <f t="shared" si="1291"/>
        <v>0</v>
      </c>
      <c r="EN230" s="703">
        <f t="shared" si="1292"/>
        <v>0</v>
      </c>
      <c r="EO230" s="703">
        <f t="shared" si="1293"/>
        <v>0</v>
      </c>
      <c r="EP230" s="703">
        <f t="shared" si="1294"/>
        <v>0</v>
      </c>
      <c r="EQ230" s="703">
        <f t="shared" si="1295"/>
        <v>0</v>
      </c>
      <c r="ER230" s="703">
        <f t="shared" si="1296"/>
        <v>0</v>
      </c>
      <c r="ES230" s="703">
        <f t="shared" si="1297"/>
        <v>0</v>
      </c>
      <c r="ET230" s="703">
        <f t="shared" si="1298"/>
        <v>0</v>
      </c>
      <c r="EU230" s="703">
        <f t="shared" si="1299"/>
        <v>0</v>
      </c>
      <c r="EV230" s="703">
        <f t="shared" si="1300"/>
        <v>0</v>
      </c>
      <c r="EW230" s="703">
        <f t="shared" si="1301"/>
        <v>0</v>
      </c>
      <c r="EX230" s="703">
        <f t="shared" si="1302"/>
        <v>0</v>
      </c>
      <c r="EY230" s="703">
        <f t="shared" si="1303"/>
        <v>0</v>
      </c>
      <c r="EZ230" s="724"/>
      <c r="FB230" s="698"/>
      <c r="FC230" s="702">
        <v>3</v>
      </c>
      <c r="FD230" s="703" t="e">
        <f t="shared" si="1312"/>
        <v>#DIV/0!</v>
      </c>
      <c r="FE230" s="703" t="e">
        <f t="shared" si="1313"/>
        <v>#DIV/0!</v>
      </c>
      <c r="FF230" s="703" t="e">
        <f t="shared" si="1314"/>
        <v>#DIV/0!</v>
      </c>
      <c r="FG230" s="703" t="e">
        <f t="shared" si="1315"/>
        <v>#DIV/0!</v>
      </c>
      <c r="FH230" s="703" t="e">
        <f t="shared" si="1316"/>
        <v>#DIV/0!</v>
      </c>
      <c r="FI230" s="703" t="e">
        <f t="shared" si="1317"/>
        <v>#DIV/0!</v>
      </c>
      <c r="FJ230" s="703" t="e">
        <f t="shared" si="1318"/>
        <v>#DIV/0!</v>
      </c>
      <c r="FK230" s="703" t="e">
        <f t="shared" si="1319"/>
        <v>#DIV/0!</v>
      </c>
      <c r="FL230" s="703" t="e">
        <f t="shared" si="1320"/>
        <v>#DIV/0!</v>
      </c>
      <c r="FM230" s="703" t="e">
        <f t="shared" si="1321"/>
        <v>#DIV/0!</v>
      </c>
      <c r="FN230" s="703" t="e">
        <f t="shared" si="1322"/>
        <v>#DIV/0!</v>
      </c>
      <c r="FO230" s="703" t="e">
        <f t="shared" si="1323"/>
        <v>#DIV/0!</v>
      </c>
      <c r="FP230" s="703" t="e">
        <f t="shared" si="1324"/>
        <v>#DIV/0!</v>
      </c>
      <c r="FQ230" s="703" t="e">
        <f t="shared" si="1325"/>
        <v>#DIV/0!</v>
      </c>
      <c r="FR230" s="703" t="e">
        <f t="shared" si="1326"/>
        <v>#DIV/0!</v>
      </c>
      <c r="FS230" s="703" t="e">
        <f t="shared" si="1327"/>
        <v>#DIV/0!</v>
      </c>
      <c r="FT230" s="703" t="e">
        <f t="shared" si="1328"/>
        <v>#DIV/0!</v>
      </c>
      <c r="FU230" s="703" t="e">
        <f t="shared" si="1329"/>
        <v>#DIV/0!</v>
      </c>
      <c r="FV230" s="703" t="e">
        <f t="shared" si="1330"/>
        <v>#DIV/0!</v>
      </c>
      <c r="FW230" s="703" t="e">
        <f t="shared" si="1331"/>
        <v>#DIV/0!</v>
      </c>
      <c r="FX230" s="703" t="e">
        <f t="shared" si="1332"/>
        <v>#DIV/0!</v>
      </c>
      <c r="FY230" s="703" t="e">
        <f t="shared" si="1333"/>
        <v>#DIV/0!</v>
      </c>
      <c r="FZ230" s="703" t="e">
        <f t="shared" si="1334"/>
        <v>#DIV/0!</v>
      </c>
      <c r="GA230" s="703" t="e">
        <f t="shared" si="1335"/>
        <v>#DIV/0!</v>
      </c>
      <c r="GB230" s="703" t="e">
        <f t="shared" si="1336"/>
        <v>#DIV/0!</v>
      </c>
      <c r="GC230" s="703" t="e">
        <f t="shared" si="1337"/>
        <v>#DIV/0!</v>
      </c>
      <c r="GD230" s="703" t="e">
        <f t="shared" si="1338"/>
        <v>#DIV/0!</v>
      </c>
      <c r="GE230" s="703" t="e">
        <f t="shared" si="1339"/>
        <v>#DIV/0!</v>
      </c>
      <c r="GF230" s="703" t="e">
        <f t="shared" si="1340"/>
        <v>#DIV/0!</v>
      </c>
      <c r="GG230" s="703" t="e">
        <f t="shared" si="1341"/>
        <v>#DIV/0!</v>
      </c>
      <c r="GH230" s="703" t="e">
        <f t="shared" si="1342"/>
        <v>#DIV/0!</v>
      </c>
      <c r="GI230" s="724"/>
    </row>
    <row r="231" spans="2:191" ht="15.75" x14ac:dyDescent="0.25">
      <c r="W231" s="398"/>
      <c r="X231" s="401">
        <v>4</v>
      </c>
      <c r="Y231" s="475"/>
      <c r="Z231" s="475"/>
      <c r="AA231" s="475"/>
      <c r="AB231" s="475"/>
      <c r="AC231" s="475"/>
      <c r="AD231" s="475"/>
      <c r="AE231" s="475"/>
      <c r="AF231" s="475"/>
      <c r="AG231" s="475"/>
      <c r="AH231" s="475"/>
      <c r="AI231" s="475"/>
      <c r="AJ231" s="475"/>
      <c r="AK231" s="475"/>
      <c r="AL231" s="475"/>
      <c r="AM231" s="475"/>
      <c r="AN231" s="475"/>
      <c r="AO231" s="475"/>
      <c r="AP231" s="475"/>
      <c r="AQ231" s="475"/>
      <c r="AR231" s="475"/>
      <c r="AS231" s="475"/>
      <c r="AT231" s="475"/>
      <c r="AU231" s="475"/>
      <c r="AV231" s="475"/>
      <c r="AW231" s="475"/>
      <c r="AX231" s="475"/>
      <c r="AY231" s="475"/>
      <c r="AZ231" s="475"/>
      <c r="BA231" s="475"/>
      <c r="BB231" s="475"/>
      <c r="BC231" s="475"/>
      <c r="BD231" s="857">
        <f t="shared" si="1305"/>
        <v>0</v>
      </c>
      <c r="BE231" s="858">
        <f t="shared" si="1270"/>
        <v>0</v>
      </c>
      <c r="BF231" s="436">
        <f t="shared" si="1271"/>
        <v>0</v>
      </c>
      <c r="BG231" s="436">
        <v>0</v>
      </c>
      <c r="BH231" s="439">
        <f t="shared" si="1306"/>
        <v>0</v>
      </c>
      <c r="BI231" s="449">
        <v>0</v>
      </c>
      <c r="BJ231" s="465"/>
      <c r="BK231" s="465"/>
      <c r="BL231" s="465"/>
      <c r="BM231" s="398"/>
      <c r="BN231" s="401">
        <v>4</v>
      </c>
      <c r="BO231" s="475"/>
      <c r="BP231" s="475"/>
      <c r="BQ231" s="475"/>
      <c r="BR231" s="475"/>
      <c r="BS231" s="475"/>
      <c r="BT231" s="475"/>
      <c r="BU231" s="475"/>
      <c r="BV231" s="475"/>
      <c r="BW231" s="475"/>
      <c r="BX231" s="475"/>
      <c r="BY231" s="475"/>
      <c r="BZ231" s="475"/>
      <c r="CA231" s="475"/>
      <c r="CB231" s="475"/>
      <c r="CC231" s="475"/>
      <c r="CD231" s="475"/>
      <c r="CE231" s="475"/>
      <c r="CF231" s="475"/>
      <c r="CG231" s="475"/>
      <c r="CH231" s="475"/>
      <c r="CI231" s="475"/>
      <c r="CJ231" s="475"/>
      <c r="CK231" s="475"/>
      <c r="CL231" s="475"/>
      <c r="CM231" s="475"/>
      <c r="CN231" s="475"/>
      <c r="CO231" s="475"/>
      <c r="CP231" s="475"/>
      <c r="CQ231" s="475"/>
      <c r="CR231" s="475"/>
      <c r="CS231" s="475"/>
      <c r="CT231" s="857">
        <f t="shared" si="1307"/>
        <v>0</v>
      </c>
      <c r="CU231" s="858">
        <f t="shared" si="1308"/>
        <v>0</v>
      </c>
      <c r="CV231" s="436">
        <f t="shared" si="1273"/>
        <v>0</v>
      </c>
      <c r="CW231" s="436">
        <v>0</v>
      </c>
      <c r="CX231" s="439">
        <f t="shared" si="1309"/>
        <v>0</v>
      </c>
      <c r="CY231" s="449">
        <f t="shared" si="1310"/>
        <v>0</v>
      </c>
      <c r="CZ231" s="465"/>
      <c r="DA231" s="465"/>
      <c r="DB231" s="465"/>
      <c r="DC231" s="465"/>
      <c r="DD231" s="465"/>
      <c r="DE231" s="465"/>
      <c r="DF231" s="465"/>
      <c r="DS231" s="698"/>
      <c r="DT231" s="702">
        <v>4</v>
      </c>
      <c r="DU231" s="703">
        <f t="shared" si="1311"/>
        <v>0</v>
      </c>
      <c r="DV231" s="703">
        <f t="shared" si="1274"/>
        <v>0</v>
      </c>
      <c r="DW231" s="703">
        <f t="shared" si="1275"/>
        <v>0</v>
      </c>
      <c r="DX231" s="703">
        <f t="shared" si="1276"/>
        <v>0</v>
      </c>
      <c r="DY231" s="703">
        <f t="shared" si="1277"/>
        <v>0</v>
      </c>
      <c r="DZ231" s="703">
        <f t="shared" si="1278"/>
        <v>0</v>
      </c>
      <c r="EA231" s="703">
        <f t="shared" si="1279"/>
        <v>0</v>
      </c>
      <c r="EB231" s="703">
        <f t="shared" si="1280"/>
        <v>0</v>
      </c>
      <c r="EC231" s="703">
        <f t="shared" si="1281"/>
        <v>0</v>
      </c>
      <c r="ED231" s="703">
        <f t="shared" si="1282"/>
        <v>0</v>
      </c>
      <c r="EE231" s="703">
        <f t="shared" si="1283"/>
        <v>0</v>
      </c>
      <c r="EF231" s="703">
        <f t="shared" si="1284"/>
        <v>0</v>
      </c>
      <c r="EG231" s="703">
        <f t="shared" si="1285"/>
        <v>0</v>
      </c>
      <c r="EH231" s="703">
        <f t="shared" si="1286"/>
        <v>0</v>
      </c>
      <c r="EI231" s="703">
        <f t="shared" si="1287"/>
        <v>0</v>
      </c>
      <c r="EJ231" s="703">
        <f t="shared" si="1288"/>
        <v>0</v>
      </c>
      <c r="EK231" s="703">
        <f t="shared" si="1289"/>
        <v>0</v>
      </c>
      <c r="EL231" s="703">
        <f t="shared" si="1290"/>
        <v>0</v>
      </c>
      <c r="EM231" s="703">
        <f t="shared" si="1291"/>
        <v>0</v>
      </c>
      <c r="EN231" s="703">
        <f t="shared" si="1292"/>
        <v>0</v>
      </c>
      <c r="EO231" s="703">
        <f t="shared" si="1293"/>
        <v>0</v>
      </c>
      <c r="EP231" s="703">
        <f t="shared" si="1294"/>
        <v>0</v>
      </c>
      <c r="EQ231" s="703">
        <f t="shared" si="1295"/>
        <v>0</v>
      </c>
      <c r="ER231" s="703">
        <f t="shared" si="1296"/>
        <v>0</v>
      </c>
      <c r="ES231" s="703">
        <f t="shared" si="1297"/>
        <v>0</v>
      </c>
      <c r="ET231" s="703">
        <f t="shared" si="1298"/>
        <v>0</v>
      </c>
      <c r="EU231" s="703">
        <f t="shared" si="1299"/>
        <v>0</v>
      </c>
      <c r="EV231" s="703">
        <f t="shared" si="1300"/>
        <v>0</v>
      </c>
      <c r="EW231" s="703">
        <f t="shared" si="1301"/>
        <v>0</v>
      </c>
      <c r="EX231" s="703">
        <f t="shared" si="1302"/>
        <v>0</v>
      </c>
      <c r="EY231" s="703">
        <f t="shared" si="1303"/>
        <v>0</v>
      </c>
      <c r="EZ231" s="724"/>
      <c r="FB231" s="698"/>
      <c r="FC231" s="702">
        <v>4</v>
      </c>
      <c r="FD231" s="703" t="e">
        <f t="shared" si="1312"/>
        <v>#DIV/0!</v>
      </c>
      <c r="FE231" s="703" t="e">
        <f t="shared" si="1313"/>
        <v>#DIV/0!</v>
      </c>
      <c r="FF231" s="703" t="e">
        <f t="shared" si="1314"/>
        <v>#DIV/0!</v>
      </c>
      <c r="FG231" s="703" t="e">
        <f t="shared" si="1315"/>
        <v>#DIV/0!</v>
      </c>
      <c r="FH231" s="703" t="e">
        <f t="shared" si="1316"/>
        <v>#DIV/0!</v>
      </c>
      <c r="FI231" s="703" t="e">
        <f t="shared" si="1317"/>
        <v>#DIV/0!</v>
      </c>
      <c r="FJ231" s="703" t="e">
        <f t="shared" si="1318"/>
        <v>#DIV/0!</v>
      </c>
      <c r="FK231" s="703" t="e">
        <f t="shared" si="1319"/>
        <v>#DIV/0!</v>
      </c>
      <c r="FL231" s="703" t="e">
        <f t="shared" si="1320"/>
        <v>#DIV/0!</v>
      </c>
      <c r="FM231" s="703" t="e">
        <f t="shared" si="1321"/>
        <v>#DIV/0!</v>
      </c>
      <c r="FN231" s="703" t="e">
        <f t="shared" si="1322"/>
        <v>#DIV/0!</v>
      </c>
      <c r="FO231" s="703" t="e">
        <f t="shared" si="1323"/>
        <v>#DIV/0!</v>
      </c>
      <c r="FP231" s="703" t="e">
        <f t="shared" si="1324"/>
        <v>#DIV/0!</v>
      </c>
      <c r="FQ231" s="703" t="e">
        <f t="shared" si="1325"/>
        <v>#DIV/0!</v>
      </c>
      <c r="FR231" s="703" t="e">
        <f t="shared" si="1326"/>
        <v>#DIV/0!</v>
      </c>
      <c r="FS231" s="703" t="e">
        <f t="shared" si="1327"/>
        <v>#DIV/0!</v>
      </c>
      <c r="FT231" s="703" t="e">
        <f t="shared" si="1328"/>
        <v>#DIV/0!</v>
      </c>
      <c r="FU231" s="703" t="e">
        <f t="shared" si="1329"/>
        <v>#DIV/0!</v>
      </c>
      <c r="FV231" s="703" t="e">
        <f t="shared" si="1330"/>
        <v>#DIV/0!</v>
      </c>
      <c r="FW231" s="703" t="e">
        <f t="shared" si="1331"/>
        <v>#DIV/0!</v>
      </c>
      <c r="FX231" s="703" t="e">
        <f t="shared" si="1332"/>
        <v>#DIV/0!</v>
      </c>
      <c r="FY231" s="703" t="e">
        <f t="shared" si="1333"/>
        <v>#DIV/0!</v>
      </c>
      <c r="FZ231" s="703" t="e">
        <f t="shared" si="1334"/>
        <v>#DIV/0!</v>
      </c>
      <c r="GA231" s="703" t="e">
        <f t="shared" si="1335"/>
        <v>#DIV/0!</v>
      </c>
      <c r="GB231" s="703" t="e">
        <f t="shared" si="1336"/>
        <v>#DIV/0!</v>
      </c>
      <c r="GC231" s="703" t="e">
        <f t="shared" si="1337"/>
        <v>#DIV/0!</v>
      </c>
      <c r="GD231" s="703" t="e">
        <f t="shared" si="1338"/>
        <v>#DIV/0!</v>
      </c>
      <c r="GE231" s="703" t="e">
        <f t="shared" si="1339"/>
        <v>#DIV/0!</v>
      </c>
      <c r="GF231" s="703" t="e">
        <f t="shared" si="1340"/>
        <v>#DIV/0!</v>
      </c>
      <c r="GG231" s="703" t="e">
        <f t="shared" si="1341"/>
        <v>#DIV/0!</v>
      </c>
      <c r="GH231" s="703" t="e">
        <f t="shared" si="1342"/>
        <v>#DIV/0!</v>
      </c>
      <c r="GI231" s="724"/>
    </row>
    <row r="232" spans="2:191" ht="15.75" x14ac:dyDescent="0.25">
      <c r="W232" s="398"/>
      <c r="X232" s="401">
        <v>5</v>
      </c>
      <c r="Y232" s="475"/>
      <c r="Z232" s="475"/>
      <c r="AA232" s="475"/>
      <c r="AB232" s="475"/>
      <c r="AC232" s="475"/>
      <c r="AD232" s="475"/>
      <c r="AE232" s="475"/>
      <c r="AF232" s="475"/>
      <c r="AG232" s="475"/>
      <c r="AH232" s="475"/>
      <c r="AI232" s="475"/>
      <c r="AJ232" s="475"/>
      <c r="AK232" s="475"/>
      <c r="AL232" s="475"/>
      <c r="AM232" s="475"/>
      <c r="AN232" s="475"/>
      <c r="AO232" s="475"/>
      <c r="AP232" s="475"/>
      <c r="AQ232" s="475"/>
      <c r="AR232" s="475"/>
      <c r="AS232" s="475"/>
      <c r="AT232" s="475"/>
      <c r="AU232" s="475"/>
      <c r="AV232" s="475"/>
      <c r="AW232" s="475"/>
      <c r="AX232" s="475"/>
      <c r="AY232" s="475"/>
      <c r="AZ232" s="475"/>
      <c r="BA232" s="475"/>
      <c r="BB232" s="475"/>
      <c r="BC232" s="475"/>
      <c r="BD232" s="857">
        <f t="shared" si="1305"/>
        <v>0</v>
      </c>
      <c r="BE232" s="858">
        <f t="shared" si="1270"/>
        <v>0</v>
      </c>
      <c r="BF232" s="436">
        <f t="shared" si="1271"/>
        <v>0</v>
      </c>
      <c r="BG232" s="436">
        <v>0</v>
      </c>
      <c r="BH232" s="439">
        <f t="shared" si="1306"/>
        <v>0</v>
      </c>
      <c r="BI232" s="449">
        <v>0</v>
      </c>
      <c r="BJ232" s="465"/>
      <c r="BK232" s="465"/>
      <c r="BL232" s="465"/>
      <c r="BM232" s="398"/>
      <c r="BN232" s="401">
        <v>5</v>
      </c>
      <c r="BO232" s="475"/>
      <c r="BP232" s="475"/>
      <c r="BQ232" s="475"/>
      <c r="BR232" s="475"/>
      <c r="BS232" s="475"/>
      <c r="BT232" s="475"/>
      <c r="BU232" s="475"/>
      <c r="BV232" s="475"/>
      <c r="BW232" s="475"/>
      <c r="BX232" s="475"/>
      <c r="BY232" s="475"/>
      <c r="BZ232" s="475"/>
      <c r="CA232" s="475"/>
      <c r="CB232" s="475"/>
      <c r="CC232" s="475"/>
      <c r="CD232" s="475"/>
      <c r="CE232" s="475"/>
      <c r="CF232" s="475"/>
      <c r="CG232" s="475"/>
      <c r="CH232" s="475"/>
      <c r="CI232" s="475"/>
      <c r="CJ232" s="475"/>
      <c r="CK232" s="475"/>
      <c r="CL232" s="475"/>
      <c r="CM232" s="475"/>
      <c r="CN232" s="475"/>
      <c r="CO232" s="475"/>
      <c r="CP232" s="475"/>
      <c r="CQ232" s="475"/>
      <c r="CR232" s="475"/>
      <c r="CS232" s="475"/>
      <c r="CT232" s="857">
        <f t="shared" si="1307"/>
        <v>0</v>
      </c>
      <c r="CU232" s="858">
        <f t="shared" si="1308"/>
        <v>0</v>
      </c>
      <c r="CV232" s="436">
        <f t="shared" si="1273"/>
        <v>0</v>
      </c>
      <c r="CW232" s="436">
        <v>0</v>
      </c>
      <c r="CX232" s="439">
        <f t="shared" si="1309"/>
        <v>0</v>
      </c>
      <c r="CY232" s="449">
        <f t="shared" si="1310"/>
        <v>0</v>
      </c>
      <c r="CZ232" s="465"/>
      <c r="DA232" s="465"/>
      <c r="DB232" s="465"/>
      <c r="DC232" s="465"/>
      <c r="DD232" s="465"/>
      <c r="DE232" s="465"/>
      <c r="DF232" s="465"/>
      <c r="DS232" s="698"/>
      <c r="DT232" s="702">
        <v>5</v>
      </c>
      <c r="DU232" s="703">
        <f t="shared" si="1311"/>
        <v>0</v>
      </c>
      <c r="DV232" s="703">
        <f t="shared" si="1274"/>
        <v>0</v>
      </c>
      <c r="DW232" s="703">
        <f t="shared" si="1275"/>
        <v>0</v>
      </c>
      <c r="DX232" s="703">
        <f t="shared" si="1276"/>
        <v>0</v>
      </c>
      <c r="DY232" s="703">
        <f t="shared" si="1277"/>
        <v>0</v>
      </c>
      <c r="DZ232" s="703">
        <f t="shared" si="1278"/>
        <v>0</v>
      </c>
      <c r="EA232" s="703">
        <f t="shared" si="1279"/>
        <v>0</v>
      </c>
      <c r="EB232" s="703">
        <f t="shared" si="1280"/>
        <v>0</v>
      </c>
      <c r="EC232" s="703">
        <f t="shared" si="1281"/>
        <v>0</v>
      </c>
      <c r="ED232" s="703">
        <f t="shared" si="1282"/>
        <v>0</v>
      </c>
      <c r="EE232" s="703">
        <f t="shared" si="1283"/>
        <v>0</v>
      </c>
      <c r="EF232" s="703">
        <f t="shared" si="1284"/>
        <v>0</v>
      </c>
      <c r="EG232" s="703">
        <f t="shared" si="1285"/>
        <v>0</v>
      </c>
      <c r="EH232" s="703">
        <f t="shared" si="1286"/>
        <v>0</v>
      </c>
      <c r="EI232" s="703">
        <f t="shared" si="1287"/>
        <v>0</v>
      </c>
      <c r="EJ232" s="703">
        <f t="shared" si="1288"/>
        <v>0</v>
      </c>
      <c r="EK232" s="703">
        <f t="shared" si="1289"/>
        <v>0</v>
      </c>
      <c r="EL232" s="703">
        <f t="shared" si="1290"/>
        <v>0</v>
      </c>
      <c r="EM232" s="703">
        <f t="shared" si="1291"/>
        <v>0</v>
      </c>
      <c r="EN232" s="703">
        <f t="shared" si="1292"/>
        <v>0</v>
      </c>
      <c r="EO232" s="703">
        <f t="shared" si="1293"/>
        <v>0</v>
      </c>
      <c r="EP232" s="703">
        <f t="shared" si="1294"/>
        <v>0</v>
      </c>
      <c r="EQ232" s="703">
        <f t="shared" si="1295"/>
        <v>0</v>
      </c>
      <c r="ER232" s="703">
        <f t="shared" si="1296"/>
        <v>0</v>
      </c>
      <c r="ES232" s="703">
        <f t="shared" si="1297"/>
        <v>0</v>
      </c>
      <c r="ET232" s="703">
        <f t="shared" si="1298"/>
        <v>0</v>
      </c>
      <c r="EU232" s="703">
        <f t="shared" si="1299"/>
        <v>0</v>
      </c>
      <c r="EV232" s="703">
        <f t="shared" si="1300"/>
        <v>0</v>
      </c>
      <c r="EW232" s="703">
        <f t="shared" si="1301"/>
        <v>0</v>
      </c>
      <c r="EX232" s="703">
        <f t="shared" si="1302"/>
        <v>0</v>
      </c>
      <c r="EY232" s="703">
        <f t="shared" si="1303"/>
        <v>0</v>
      </c>
      <c r="EZ232" s="724"/>
      <c r="FB232" s="698"/>
      <c r="FC232" s="702">
        <v>5</v>
      </c>
      <c r="FD232" s="703" t="e">
        <f t="shared" si="1312"/>
        <v>#DIV/0!</v>
      </c>
      <c r="FE232" s="703" t="e">
        <f t="shared" si="1313"/>
        <v>#DIV/0!</v>
      </c>
      <c r="FF232" s="703" t="e">
        <f t="shared" si="1314"/>
        <v>#DIV/0!</v>
      </c>
      <c r="FG232" s="703" t="e">
        <f t="shared" si="1315"/>
        <v>#DIV/0!</v>
      </c>
      <c r="FH232" s="703" t="e">
        <f t="shared" si="1316"/>
        <v>#DIV/0!</v>
      </c>
      <c r="FI232" s="703" t="e">
        <f t="shared" si="1317"/>
        <v>#DIV/0!</v>
      </c>
      <c r="FJ232" s="703" t="e">
        <f t="shared" si="1318"/>
        <v>#DIV/0!</v>
      </c>
      <c r="FK232" s="703" t="e">
        <f t="shared" si="1319"/>
        <v>#DIV/0!</v>
      </c>
      <c r="FL232" s="703" t="e">
        <f t="shared" si="1320"/>
        <v>#DIV/0!</v>
      </c>
      <c r="FM232" s="703" t="e">
        <f t="shared" si="1321"/>
        <v>#DIV/0!</v>
      </c>
      <c r="FN232" s="703" t="e">
        <f t="shared" si="1322"/>
        <v>#DIV/0!</v>
      </c>
      <c r="FO232" s="703" t="e">
        <f t="shared" si="1323"/>
        <v>#DIV/0!</v>
      </c>
      <c r="FP232" s="703" t="e">
        <f t="shared" si="1324"/>
        <v>#DIV/0!</v>
      </c>
      <c r="FQ232" s="703" t="e">
        <f t="shared" si="1325"/>
        <v>#DIV/0!</v>
      </c>
      <c r="FR232" s="703" t="e">
        <f t="shared" si="1326"/>
        <v>#DIV/0!</v>
      </c>
      <c r="FS232" s="703" t="e">
        <f t="shared" si="1327"/>
        <v>#DIV/0!</v>
      </c>
      <c r="FT232" s="703" t="e">
        <f t="shared" si="1328"/>
        <v>#DIV/0!</v>
      </c>
      <c r="FU232" s="703" t="e">
        <f t="shared" si="1329"/>
        <v>#DIV/0!</v>
      </c>
      <c r="FV232" s="703" t="e">
        <f t="shared" si="1330"/>
        <v>#DIV/0!</v>
      </c>
      <c r="FW232" s="703" t="e">
        <f t="shared" si="1331"/>
        <v>#DIV/0!</v>
      </c>
      <c r="FX232" s="703" t="e">
        <f t="shared" si="1332"/>
        <v>#DIV/0!</v>
      </c>
      <c r="FY232" s="703" t="e">
        <f t="shared" si="1333"/>
        <v>#DIV/0!</v>
      </c>
      <c r="FZ232" s="703" t="e">
        <f t="shared" si="1334"/>
        <v>#DIV/0!</v>
      </c>
      <c r="GA232" s="703" t="e">
        <f t="shared" si="1335"/>
        <v>#DIV/0!</v>
      </c>
      <c r="GB232" s="703" t="e">
        <f t="shared" si="1336"/>
        <v>#DIV/0!</v>
      </c>
      <c r="GC232" s="703" t="e">
        <f t="shared" si="1337"/>
        <v>#DIV/0!</v>
      </c>
      <c r="GD232" s="703" t="e">
        <f t="shared" si="1338"/>
        <v>#DIV/0!</v>
      </c>
      <c r="GE232" s="703" t="e">
        <f t="shared" si="1339"/>
        <v>#DIV/0!</v>
      </c>
      <c r="GF232" s="703" t="e">
        <f t="shared" si="1340"/>
        <v>#DIV/0!</v>
      </c>
      <c r="GG232" s="703" t="e">
        <f t="shared" si="1341"/>
        <v>#DIV/0!</v>
      </c>
      <c r="GH232" s="703" t="e">
        <f t="shared" si="1342"/>
        <v>#DIV/0!</v>
      </c>
      <c r="GI232" s="724"/>
    </row>
    <row r="233" spans="2:191" ht="15.75" x14ac:dyDescent="0.25">
      <c r="W233" s="398"/>
      <c r="X233" s="401">
        <v>6</v>
      </c>
      <c r="Y233" s="475"/>
      <c r="Z233" s="475"/>
      <c r="AA233" s="475"/>
      <c r="AB233" s="475"/>
      <c r="AC233" s="475"/>
      <c r="AD233" s="475"/>
      <c r="AE233" s="475"/>
      <c r="AF233" s="475"/>
      <c r="AG233" s="475"/>
      <c r="AH233" s="475"/>
      <c r="AI233" s="475"/>
      <c r="AJ233" s="475"/>
      <c r="AK233" s="475"/>
      <c r="AL233" s="475"/>
      <c r="AM233" s="475"/>
      <c r="AN233" s="475"/>
      <c r="AO233" s="475"/>
      <c r="AP233" s="475"/>
      <c r="AQ233" s="475"/>
      <c r="AR233" s="475"/>
      <c r="AS233" s="475"/>
      <c r="AT233" s="475"/>
      <c r="AU233" s="475"/>
      <c r="AV233" s="475"/>
      <c r="AW233" s="475"/>
      <c r="AX233" s="475"/>
      <c r="AY233" s="475"/>
      <c r="AZ233" s="475"/>
      <c r="BA233" s="475"/>
      <c r="BB233" s="475"/>
      <c r="BC233" s="475"/>
      <c r="BD233" s="857">
        <f t="shared" si="1305"/>
        <v>0</v>
      </c>
      <c r="BE233" s="858">
        <f t="shared" si="1270"/>
        <v>0</v>
      </c>
      <c r="BF233" s="436">
        <f t="shared" si="1271"/>
        <v>0</v>
      </c>
      <c r="BG233" s="436">
        <v>0</v>
      </c>
      <c r="BH233" s="439">
        <f t="shared" si="1306"/>
        <v>0</v>
      </c>
      <c r="BI233" s="449">
        <v>0</v>
      </c>
      <c r="BJ233" s="465"/>
      <c r="BK233" s="465"/>
      <c r="BL233" s="465"/>
      <c r="BM233" s="398"/>
      <c r="BN233" s="401">
        <v>6</v>
      </c>
      <c r="BO233" s="475"/>
      <c r="BP233" s="475"/>
      <c r="BQ233" s="475"/>
      <c r="BR233" s="475"/>
      <c r="BS233" s="475"/>
      <c r="BT233" s="475"/>
      <c r="BU233" s="475"/>
      <c r="BV233" s="475"/>
      <c r="BW233" s="475"/>
      <c r="BX233" s="475"/>
      <c r="BY233" s="475"/>
      <c r="BZ233" s="475"/>
      <c r="CA233" s="475"/>
      <c r="CB233" s="475"/>
      <c r="CC233" s="475"/>
      <c r="CD233" s="475"/>
      <c r="CE233" s="475"/>
      <c r="CF233" s="475"/>
      <c r="CG233" s="475"/>
      <c r="CH233" s="475"/>
      <c r="CI233" s="475"/>
      <c r="CJ233" s="475"/>
      <c r="CK233" s="475"/>
      <c r="CL233" s="475"/>
      <c r="CM233" s="475"/>
      <c r="CN233" s="475"/>
      <c r="CO233" s="475"/>
      <c r="CP233" s="475"/>
      <c r="CQ233" s="475"/>
      <c r="CR233" s="475"/>
      <c r="CS233" s="475"/>
      <c r="CT233" s="857">
        <f t="shared" si="1307"/>
        <v>0</v>
      </c>
      <c r="CU233" s="858">
        <f t="shared" si="1308"/>
        <v>0</v>
      </c>
      <c r="CV233" s="436">
        <f t="shared" si="1273"/>
        <v>0</v>
      </c>
      <c r="CW233" s="436">
        <v>0</v>
      </c>
      <c r="CX233" s="439">
        <f t="shared" si="1309"/>
        <v>0</v>
      </c>
      <c r="CY233" s="449">
        <f t="shared" si="1310"/>
        <v>0</v>
      </c>
      <c r="CZ233" s="465"/>
      <c r="DA233" s="465"/>
      <c r="DB233" s="465"/>
      <c r="DC233" s="465"/>
      <c r="DD233" s="465"/>
      <c r="DE233" s="465"/>
      <c r="DF233" s="465"/>
      <c r="DS233" s="698"/>
      <c r="DT233" s="702">
        <v>6</v>
      </c>
      <c r="DU233" s="703">
        <f t="shared" si="1311"/>
        <v>0</v>
      </c>
      <c r="DV233" s="703">
        <f t="shared" si="1274"/>
        <v>0</v>
      </c>
      <c r="DW233" s="703">
        <f t="shared" si="1275"/>
        <v>0</v>
      </c>
      <c r="DX233" s="703">
        <f t="shared" si="1276"/>
        <v>0</v>
      </c>
      <c r="DY233" s="703">
        <f t="shared" si="1277"/>
        <v>0</v>
      </c>
      <c r="DZ233" s="703">
        <f t="shared" si="1278"/>
        <v>0</v>
      </c>
      <c r="EA233" s="703">
        <f t="shared" si="1279"/>
        <v>0</v>
      </c>
      <c r="EB233" s="703">
        <f t="shared" si="1280"/>
        <v>0</v>
      </c>
      <c r="EC233" s="703">
        <f t="shared" si="1281"/>
        <v>0</v>
      </c>
      <c r="ED233" s="703">
        <f t="shared" si="1282"/>
        <v>0</v>
      </c>
      <c r="EE233" s="703">
        <f t="shared" si="1283"/>
        <v>0</v>
      </c>
      <c r="EF233" s="703">
        <f t="shared" si="1284"/>
        <v>0</v>
      </c>
      <c r="EG233" s="703">
        <f t="shared" si="1285"/>
        <v>0</v>
      </c>
      <c r="EH233" s="703">
        <f t="shared" si="1286"/>
        <v>0</v>
      </c>
      <c r="EI233" s="703">
        <f t="shared" si="1287"/>
        <v>0</v>
      </c>
      <c r="EJ233" s="703">
        <f t="shared" si="1288"/>
        <v>0</v>
      </c>
      <c r="EK233" s="703">
        <f t="shared" si="1289"/>
        <v>0</v>
      </c>
      <c r="EL233" s="703">
        <f t="shared" si="1290"/>
        <v>0</v>
      </c>
      <c r="EM233" s="703">
        <f t="shared" si="1291"/>
        <v>0</v>
      </c>
      <c r="EN233" s="703">
        <f t="shared" si="1292"/>
        <v>0</v>
      </c>
      <c r="EO233" s="703">
        <f t="shared" si="1293"/>
        <v>0</v>
      </c>
      <c r="EP233" s="703">
        <f t="shared" si="1294"/>
        <v>0</v>
      </c>
      <c r="EQ233" s="703">
        <f t="shared" si="1295"/>
        <v>0</v>
      </c>
      <c r="ER233" s="703">
        <f t="shared" si="1296"/>
        <v>0</v>
      </c>
      <c r="ES233" s="703">
        <f t="shared" si="1297"/>
        <v>0</v>
      </c>
      <c r="ET233" s="703">
        <f t="shared" si="1298"/>
        <v>0</v>
      </c>
      <c r="EU233" s="703">
        <f t="shared" si="1299"/>
        <v>0</v>
      </c>
      <c r="EV233" s="703">
        <f t="shared" si="1300"/>
        <v>0</v>
      </c>
      <c r="EW233" s="703">
        <f t="shared" si="1301"/>
        <v>0</v>
      </c>
      <c r="EX233" s="703">
        <f t="shared" si="1302"/>
        <v>0</v>
      </c>
      <c r="EY233" s="703">
        <f t="shared" si="1303"/>
        <v>0</v>
      </c>
      <c r="EZ233" s="724"/>
      <c r="FB233" s="698"/>
      <c r="FC233" s="702">
        <v>6</v>
      </c>
      <c r="FD233" s="703" t="e">
        <f t="shared" si="1312"/>
        <v>#DIV/0!</v>
      </c>
      <c r="FE233" s="703" t="e">
        <f t="shared" si="1313"/>
        <v>#DIV/0!</v>
      </c>
      <c r="FF233" s="703" t="e">
        <f t="shared" si="1314"/>
        <v>#DIV/0!</v>
      </c>
      <c r="FG233" s="703" t="e">
        <f t="shared" si="1315"/>
        <v>#DIV/0!</v>
      </c>
      <c r="FH233" s="703" t="e">
        <f t="shared" si="1316"/>
        <v>#DIV/0!</v>
      </c>
      <c r="FI233" s="703" t="e">
        <f t="shared" si="1317"/>
        <v>#DIV/0!</v>
      </c>
      <c r="FJ233" s="703" t="e">
        <f t="shared" si="1318"/>
        <v>#DIV/0!</v>
      </c>
      <c r="FK233" s="703" t="e">
        <f t="shared" si="1319"/>
        <v>#DIV/0!</v>
      </c>
      <c r="FL233" s="703" t="e">
        <f t="shared" si="1320"/>
        <v>#DIV/0!</v>
      </c>
      <c r="FM233" s="703" t="e">
        <f t="shared" si="1321"/>
        <v>#DIV/0!</v>
      </c>
      <c r="FN233" s="703" t="e">
        <f t="shared" si="1322"/>
        <v>#DIV/0!</v>
      </c>
      <c r="FO233" s="703" t="e">
        <f t="shared" si="1323"/>
        <v>#DIV/0!</v>
      </c>
      <c r="FP233" s="703" t="e">
        <f t="shared" si="1324"/>
        <v>#DIV/0!</v>
      </c>
      <c r="FQ233" s="703" t="e">
        <f t="shared" si="1325"/>
        <v>#DIV/0!</v>
      </c>
      <c r="FR233" s="703" t="e">
        <f t="shared" si="1326"/>
        <v>#DIV/0!</v>
      </c>
      <c r="FS233" s="703" t="e">
        <f t="shared" si="1327"/>
        <v>#DIV/0!</v>
      </c>
      <c r="FT233" s="703" t="e">
        <f t="shared" si="1328"/>
        <v>#DIV/0!</v>
      </c>
      <c r="FU233" s="703" t="e">
        <f t="shared" si="1329"/>
        <v>#DIV/0!</v>
      </c>
      <c r="FV233" s="703" t="e">
        <f t="shared" si="1330"/>
        <v>#DIV/0!</v>
      </c>
      <c r="FW233" s="703" t="e">
        <f t="shared" si="1331"/>
        <v>#DIV/0!</v>
      </c>
      <c r="FX233" s="703" t="e">
        <f t="shared" si="1332"/>
        <v>#DIV/0!</v>
      </c>
      <c r="FY233" s="703" t="e">
        <f t="shared" si="1333"/>
        <v>#DIV/0!</v>
      </c>
      <c r="FZ233" s="703" t="e">
        <f t="shared" si="1334"/>
        <v>#DIV/0!</v>
      </c>
      <c r="GA233" s="703" t="e">
        <f t="shared" si="1335"/>
        <v>#DIV/0!</v>
      </c>
      <c r="GB233" s="703" t="e">
        <f t="shared" si="1336"/>
        <v>#DIV/0!</v>
      </c>
      <c r="GC233" s="703" t="e">
        <f t="shared" si="1337"/>
        <v>#DIV/0!</v>
      </c>
      <c r="GD233" s="703" t="e">
        <f t="shared" si="1338"/>
        <v>#DIV/0!</v>
      </c>
      <c r="GE233" s="703" t="e">
        <f t="shared" si="1339"/>
        <v>#DIV/0!</v>
      </c>
      <c r="GF233" s="703" t="e">
        <f t="shared" si="1340"/>
        <v>#DIV/0!</v>
      </c>
      <c r="GG233" s="703" t="e">
        <f t="shared" si="1341"/>
        <v>#DIV/0!</v>
      </c>
      <c r="GH233" s="703" t="e">
        <f t="shared" si="1342"/>
        <v>#DIV/0!</v>
      </c>
      <c r="GI233" s="724"/>
    </row>
    <row r="234" spans="2:191" ht="15.75" x14ac:dyDescent="0.25">
      <c r="W234" s="398"/>
      <c r="X234" s="401">
        <v>7</v>
      </c>
      <c r="Y234" s="475"/>
      <c r="Z234" s="475"/>
      <c r="AA234" s="475"/>
      <c r="AB234" s="475"/>
      <c r="AC234" s="475"/>
      <c r="AD234" s="475"/>
      <c r="AE234" s="475"/>
      <c r="AF234" s="475"/>
      <c r="AG234" s="475"/>
      <c r="AH234" s="475"/>
      <c r="AI234" s="475"/>
      <c r="AJ234" s="475"/>
      <c r="AK234" s="475"/>
      <c r="AL234" s="475"/>
      <c r="AM234" s="475"/>
      <c r="AN234" s="475"/>
      <c r="AO234" s="475"/>
      <c r="AP234" s="475"/>
      <c r="AQ234" s="475"/>
      <c r="AR234" s="475"/>
      <c r="AS234" s="475"/>
      <c r="AT234" s="475"/>
      <c r="AU234" s="475"/>
      <c r="AV234" s="475"/>
      <c r="AW234" s="475"/>
      <c r="AX234" s="475"/>
      <c r="AY234" s="475"/>
      <c r="AZ234" s="475"/>
      <c r="BA234" s="475"/>
      <c r="BB234" s="475"/>
      <c r="BC234" s="475"/>
      <c r="BD234" s="857">
        <f t="shared" si="1305"/>
        <v>0</v>
      </c>
      <c r="BE234" s="858">
        <f t="shared" si="1270"/>
        <v>0</v>
      </c>
      <c r="BF234" s="436">
        <f t="shared" si="1271"/>
        <v>0</v>
      </c>
      <c r="BG234" s="436">
        <v>0</v>
      </c>
      <c r="BH234" s="439">
        <f t="shared" si="1306"/>
        <v>0</v>
      </c>
      <c r="BI234" s="449">
        <v>0</v>
      </c>
      <c r="BJ234" s="465"/>
      <c r="BK234" s="465"/>
      <c r="BL234" s="465"/>
      <c r="BM234" s="398"/>
      <c r="BN234" s="401">
        <v>7</v>
      </c>
      <c r="BO234" s="475"/>
      <c r="BP234" s="475"/>
      <c r="BQ234" s="475"/>
      <c r="BR234" s="475"/>
      <c r="BS234" s="475"/>
      <c r="BT234" s="475"/>
      <c r="BU234" s="475"/>
      <c r="BV234" s="475"/>
      <c r="BW234" s="475"/>
      <c r="BX234" s="475"/>
      <c r="BY234" s="475"/>
      <c r="BZ234" s="475"/>
      <c r="CA234" s="475"/>
      <c r="CB234" s="475"/>
      <c r="CC234" s="475"/>
      <c r="CD234" s="475"/>
      <c r="CE234" s="475"/>
      <c r="CF234" s="475"/>
      <c r="CG234" s="475"/>
      <c r="CH234" s="475"/>
      <c r="CI234" s="475"/>
      <c r="CJ234" s="475"/>
      <c r="CK234" s="475"/>
      <c r="CL234" s="475"/>
      <c r="CM234" s="475"/>
      <c r="CN234" s="475"/>
      <c r="CO234" s="475"/>
      <c r="CP234" s="475"/>
      <c r="CQ234" s="475"/>
      <c r="CR234" s="475"/>
      <c r="CS234" s="475"/>
      <c r="CT234" s="857">
        <f t="shared" si="1307"/>
        <v>0</v>
      </c>
      <c r="CU234" s="858">
        <f t="shared" si="1308"/>
        <v>0</v>
      </c>
      <c r="CV234" s="436">
        <f t="shared" si="1273"/>
        <v>0</v>
      </c>
      <c r="CW234" s="436">
        <v>0</v>
      </c>
      <c r="CX234" s="439">
        <f t="shared" si="1309"/>
        <v>0</v>
      </c>
      <c r="CY234" s="449">
        <f t="shared" si="1310"/>
        <v>0</v>
      </c>
      <c r="CZ234" s="465"/>
      <c r="DA234" s="465"/>
      <c r="DB234" s="465"/>
      <c r="DC234" s="465"/>
      <c r="DD234" s="465"/>
      <c r="DE234" s="465"/>
      <c r="DF234" s="465"/>
      <c r="DG234" s="465"/>
      <c r="DH234" s="465"/>
      <c r="DS234" s="698"/>
      <c r="DT234" s="702">
        <v>7</v>
      </c>
      <c r="DU234" s="703">
        <f t="shared" si="1311"/>
        <v>0</v>
      </c>
      <c r="DV234" s="703">
        <f t="shared" si="1274"/>
        <v>0</v>
      </c>
      <c r="DW234" s="703">
        <f t="shared" si="1275"/>
        <v>0</v>
      </c>
      <c r="DX234" s="703">
        <f t="shared" si="1276"/>
        <v>0</v>
      </c>
      <c r="DY234" s="703">
        <f t="shared" si="1277"/>
        <v>0</v>
      </c>
      <c r="DZ234" s="703">
        <f t="shared" si="1278"/>
        <v>0</v>
      </c>
      <c r="EA234" s="703">
        <f t="shared" si="1279"/>
        <v>0</v>
      </c>
      <c r="EB234" s="703">
        <f t="shared" si="1280"/>
        <v>0</v>
      </c>
      <c r="EC234" s="703">
        <f t="shared" si="1281"/>
        <v>0</v>
      </c>
      <c r="ED234" s="703">
        <f t="shared" si="1282"/>
        <v>0</v>
      </c>
      <c r="EE234" s="703">
        <f t="shared" si="1283"/>
        <v>0</v>
      </c>
      <c r="EF234" s="703">
        <f t="shared" si="1284"/>
        <v>0</v>
      </c>
      <c r="EG234" s="703">
        <f t="shared" si="1285"/>
        <v>0</v>
      </c>
      <c r="EH234" s="703">
        <f t="shared" si="1286"/>
        <v>0</v>
      </c>
      <c r="EI234" s="703">
        <f t="shared" si="1287"/>
        <v>0</v>
      </c>
      <c r="EJ234" s="703">
        <f t="shared" si="1288"/>
        <v>0</v>
      </c>
      <c r="EK234" s="703">
        <f t="shared" si="1289"/>
        <v>0</v>
      </c>
      <c r="EL234" s="703">
        <f t="shared" si="1290"/>
        <v>0</v>
      </c>
      <c r="EM234" s="703">
        <f t="shared" si="1291"/>
        <v>0</v>
      </c>
      <c r="EN234" s="703">
        <f t="shared" si="1292"/>
        <v>0</v>
      </c>
      <c r="EO234" s="703">
        <f t="shared" si="1293"/>
        <v>0</v>
      </c>
      <c r="EP234" s="703">
        <f t="shared" si="1294"/>
        <v>0</v>
      </c>
      <c r="EQ234" s="703">
        <f t="shared" si="1295"/>
        <v>0</v>
      </c>
      <c r="ER234" s="703">
        <f t="shared" si="1296"/>
        <v>0</v>
      </c>
      <c r="ES234" s="703">
        <f t="shared" si="1297"/>
        <v>0</v>
      </c>
      <c r="ET234" s="703">
        <f t="shared" si="1298"/>
        <v>0</v>
      </c>
      <c r="EU234" s="703">
        <f t="shared" si="1299"/>
        <v>0</v>
      </c>
      <c r="EV234" s="703">
        <f t="shared" si="1300"/>
        <v>0</v>
      </c>
      <c r="EW234" s="703">
        <f t="shared" si="1301"/>
        <v>0</v>
      </c>
      <c r="EX234" s="703">
        <f t="shared" si="1302"/>
        <v>0</v>
      </c>
      <c r="EY234" s="703">
        <f t="shared" si="1303"/>
        <v>0</v>
      </c>
      <c r="EZ234" s="724"/>
      <c r="FB234" s="698"/>
      <c r="FC234" s="702">
        <v>7</v>
      </c>
      <c r="FD234" s="703" t="e">
        <f t="shared" si="1312"/>
        <v>#DIV/0!</v>
      </c>
      <c r="FE234" s="703" t="e">
        <f t="shared" si="1313"/>
        <v>#DIV/0!</v>
      </c>
      <c r="FF234" s="703" t="e">
        <f t="shared" si="1314"/>
        <v>#DIV/0!</v>
      </c>
      <c r="FG234" s="703" t="e">
        <f t="shared" si="1315"/>
        <v>#DIV/0!</v>
      </c>
      <c r="FH234" s="703" t="e">
        <f t="shared" si="1316"/>
        <v>#DIV/0!</v>
      </c>
      <c r="FI234" s="703" t="e">
        <f t="shared" si="1317"/>
        <v>#DIV/0!</v>
      </c>
      <c r="FJ234" s="703" t="e">
        <f t="shared" si="1318"/>
        <v>#DIV/0!</v>
      </c>
      <c r="FK234" s="703" t="e">
        <f t="shared" si="1319"/>
        <v>#DIV/0!</v>
      </c>
      <c r="FL234" s="703" t="e">
        <f t="shared" si="1320"/>
        <v>#DIV/0!</v>
      </c>
      <c r="FM234" s="703" t="e">
        <f t="shared" si="1321"/>
        <v>#DIV/0!</v>
      </c>
      <c r="FN234" s="703" t="e">
        <f t="shared" si="1322"/>
        <v>#DIV/0!</v>
      </c>
      <c r="FO234" s="703" t="e">
        <f t="shared" si="1323"/>
        <v>#DIV/0!</v>
      </c>
      <c r="FP234" s="703" t="e">
        <f t="shared" si="1324"/>
        <v>#DIV/0!</v>
      </c>
      <c r="FQ234" s="703" t="e">
        <f t="shared" si="1325"/>
        <v>#DIV/0!</v>
      </c>
      <c r="FR234" s="703" t="e">
        <f t="shared" si="1326"/>
        <v>#DIV/0!</v>
      </c>
      <c r="FS234" s="703" t="e">
        <f t="shared" si="1327"/>
        <v>#DIV/0!</v>
      </c>
      <c r="FT234" s="703" t="e">
        <f t="shared" si="1328"/>
        <v>#DIV/0!</v>
      </c>
      <c r="FU234" s="703" t="e">
        <f t="shared" si="1329"/>
        <v>#DIV/0!</v>
      </c>
      <c r="FV234" s="703" t="e">
        <f t="shared" si="1330"/>
        <v>#DIV/0!</v>
      </c>
      <c r="FW234" s="703" t="e">
        <f t="shared" si="1331"/>
        <v>#DIV/0!</v>
      </c>
      <c r="FX234" s="703" t="e">
        <f t="shared" si="1332"/>
        <v>#DIV/0!</v>
      </c>
      <c r="FY234" s="703" t="e">
        <f t="shared" si="1333"/>
        <v>#DIV/0!</v>
      </c>
      <c r="FZ234" s="703" t="e">
        <f t="shared" si="1334"/>
        <v>#DIV/0!</v>
      </c>
      <c r="GA234" s="703" t="e">
        <f t="shared" si="1335"/>
        <v>#DIV/0!</v>
      </c>
      <c r="GB234" s="703" t="e">
        <f t="shared" si="1336"/>
        <v>#DIV/0!</v>
      </c>
      <c r="GC234" s="703" t="e">
        <f t="shared" si="1337"/>
        <v>#DIV/0!</v>
      </c>
      <c r="GD234" s="703" t="e">
        <f t="shared" si="1338"/>
        <v>#DIV/0!</v>
      </c>
      <c r="GE234" s="703" t="e">
        <f t="shared" si="1339"/>
        <v>#DIV/0!</v>
      </c>
      <c r="GF234" s="703" t="e">
        <f t="shared" si="1340"/>
        <v>#DIV/0!</v>
      </c>
      <c r="GG234" s="703" t="e">
        <f t="shared" si="1341"/>
        <v>#DIV/0!</v>
      </c>
      <c r="GH234" s="703" t="e">
        <f t="shared" si="1342"/>
        <v>#DIV/0!</v>
      </c>
      <c r="GI234" s="724"/>
    </row>
    <row r="235" spans="2:191" ht="15.75" x14ac:dyDescent="0.25">
      <c r="W235" s="398"/>
      <c r="X235" s="401">
        <v>8</v>
      </c>
      <c r="Y235" s="475"/>
      <c r="Z235" s="475"/>
      <c r="AA235" s="475"/>
      <c r="AB235" s="475"/>
      <c r="AC235" s="475"/>
      <c r="AD235" s="475"/>
      <c r="AE235" s="475"/>
      <c r="AF235" s="475"/>
      <c r="AG235" s="475"/>
      <c r="AH235" s="475"/>
      <c r="AI235" s="475"/>
      <c r="AJ235" s="475"/>
      <c r="AK235" s="475"/>
      <c r="AL235" s="475"/>
      <c r="AM235" s="475"/>
      <c r="AN235" s="475"/>
      <c r="AO235" s="475"/>
      <c r="AP235" s="475"/>
      <c r="AQ235" s="475"/>
      <c r="AR235" s="475"/>
      <c r="AS235" s="475"/>
      <c r="AT235" s="475"/>
      <c r="AU235" s="475"/>
      <c r="AV235" s="475"/>
      <c r="AW235" s="475"/>
      <c r="AX235" s="475"/>
      <c r="AY235" s="475"/>
      <c r="AZ235" s="475"/>
      <c r="BA235" s="475"/>
      <c r="BB235" s="475"/>
      <c r="BC235" s="475"/>
      <c r="BD235" s="857">
        <f t="shared" si="1305"/>
        <v>0</v>
      </c>
      <c r="BE235" s="858">
        <f t="shared" si="1270"/>
        <v>0</v>
      </c>
      <c r="BF235" s="436">
        <f t="shared" ref="BF235:BF250" si="1343">(SUMIF($Y$227:$BC$227,"Sat",$Y235:$BC235)+SUMIF($Y$227:$BC$227,"Sun",$Y235:$BC235))</f>
        <v>0</v>
      </c>
      <c r="BG235" s="436">
        <f t="shared" ref="BG235:BG250" si="1344">(SUM($Y235:$BC235)-(SUMIF($Y$227:$BC$227,"Sat",$Y235:$BC235)+SUMIF($Y$227:$BC$227,"Sun",$Y235:$BC235)))</f>
        <v>0</v>
      </c>
      <c r="BH235" s="439">
        <f t="shared" ref="BH235:BH250" si="1345">(SUMIF($Y$227:$BC$227,"Sat",$Y235:$BC235)+SUMIF($Y$227:$BC$227,"Sun",$Y235:$BC235))/(COUNTIF($Y$227:$BC$227,"Sat")+COUNTIF($Y$227:$BC$227,"Sun"))</f>
        <v>0</v>
      </c>
      <c r="BI235" s="449">
        <f t="shared" ref="BI235:BI250" si="1346">(SUM($Y235:$BC235)-(SUMIF($Y$227:$BC$227,"Sat",$Y235:$BC235)+SUMIF($Y$227:$BC$227,"Sun",$Y235:$BC235)))/(COUNT(Y235:BC235)-(COUNTIF($Y$227:$BC$227,"Sat")+COUNTIF($Y$227:$BC$227,"Sun")))</f>
        <v>0</v>
      </c>
      <c r="BJ235" s="465"/>
      <c r="BK235" s="465"/>
      <c r="BL235" s="465"/>
      <c r="BM235" s="398"/>
      <c r="BN235" s="401">
        <v>8</v>
      </c>
      <c r="BO235" s="475"/>
      <c r="BP235" s="475"/>
      <c r="BQ235" s="475"/>
      <c r="BR235" s="475"/>
      <c r="BS235" s="475"/>
      <c r="BT235" s="475"/>
      <c r="BU235" s="475"/>
      <c r="BV235" s="475"/>
      <c r="BW235" s="475"/>
      <c r="BX235" s="475"/>
      <c r="BY235" s="475"/>
      <c r="BZ235" s="475"/>
      <c r="CA235" s="475"/>
      <c r="CB235" s="475"/>
      <c r="CC235" s="475"/>
      <c r="CD235" s="475"/>
      <c r="CE235" s="475"/>
      <c r="CF235" s="475"/>
      <c r="CG235" s="475"/>
      <c r="CH235" s="475"/>
      <c r="CI235" s="475"/>
      <c r="CJ235" s="475"/>
      <c r="CK235" s="475"/>
      <c r="CL235" s="475"/>
      <c r="CM235" s="475"/>
      <c r="CN235" s="475"/>
      <c r="CO235" s="475"/>
      <c r="CP235" s="475"/>
      <c r="CQ235" s="475"/>
      <c r="CR235" s="475"/>
      <c r="CS235" s="475"/>
      <c r="CT235" s="857">
        <f t="shared" si="1307"/>
        <v>0</v>
      </c>
      <c r="CU235" s="858">
        <f t="shared" si="1308"/>
        <v>0</v>
      </c>
      <c r="CV235" s="436">
        <f t="shared" ref="CV235:CV250" si="1347">(SUMIF($Y$227:$BC$227,"Sat",$Y235:$BC235)+SUMIF($Y$227:$BC$227,"Sun",$Y235:$BC235))</f>
        <v>0</v>
      </c>
      <c r="CW235" s="436">
        <f t="shared" ref="CW235:CW250" si="1348">(SUM($Y235:$BC235)-(SUMIF($Y$227:$BC$227,"Sat",$Y235:$BC235)+SUMIF($Y$227:$BC$227,"Sun",$Y235:$BC235)))</f>
        <v>0</v>
      </c>
      <c r="CX235" s="439">
        <f t="shared" si="1309"/>
        <v>0</v>
      </c>
      <c r="CY235" s="449">
        <f t="shared" si="1310"/>
        <v>0</v>
      </c>
      <c r="CZ235" s="465"/>
      <c r="DA235" s="465"/>
      <c r="DB235" s="465"/>
      <c r="DC235" s="465"/>
      <c r="DD235" s="465"/>
      <c r="DE235" s="465"/>
      <c r="DF235" s="465"/>
      <c r="DG235" s="465"/>
      <c r="DH235" s="465"/>
      <c r="DS235" s="698"/>
      <c r="DT235" s="702">
        <v>8</v>
      </c>
      <c r="DU235" s="703">
        <f t="shared" si="1311"/>
        <v>0</v>
      </c>
      <c r="DV235" s="703">
        <f t="shared" si="1274"/>
        <v>0</v>
      </c>
      <c r="DW235" s="703">
        <f t="shared" si="1275"/>
        <v>0</v>
      </c>
      <c r="DX235" s="703">
        <f t="shared" si="1276"/>
        <v>0</v>
      </c>
      <c r="DY235" s="703">
        <f t="shared" si="1277"/>
        <v>0</v>
      </c>
      <c r="DZ235" s="703">
        <f t="shared" si="1278"/>
        <v>0</v>
      </c>
      <c r="EA235" s="703">
        <f t="shared" si="1279"/>
        <v>0</v>
      </c>
      <c r="EB235" s="703">
        <f t="shared" si="1280"/>
        <v>0</v>
      </c>
      <c r="EC235" s="703">
        <f t="shared" si="1281"/>
        <v>0</v>
      </c>
      <c r="ED235" s="703">
        <f t="shared" si="1282"/>
        <v>0</v>
      </c>
      <c r="EE235" s="703">
        <f t="shared" si="1283"/>
        <v>0</v>
      </c>
      <c r="EF235" s="703">
        <f t="shared" si="1284"/>
        <v>0</v>
      </c>
      <c r="EG235" s="703">
        <f t="shared" si="1285"/>
        <v>0</v>
      </c>
      <c r="EH235" s="703">
        <f t="shared" si="1286"/>
        <v>0</v>
      </c>
      <c r="EI235" s="703">
        <f t="shared" si="1287"/>
        <v>0</v>
      </c>
      <c r="EJ235" s="703">
        <f t="shared" si="1288"/>
        <v>0</v>
      </c>
      <c r="EK235" s="703">
        <f t="shared" si="1289"/>
        <v>0</v>
      </c>
      <c r="EL235" s="703">
        <f t="shared" si="1290"/>
        <v>0</v>
      </c>
      <c r="EM235" s="703">
        <f t="shared" si="1291"/>
        <v>0</v>
      </c>
      <c r="EN235" s="703">
        <f t="shared" si="1292"/>
        <v>0</v>
      </c>
      <c r="EO235" s="703">
        <f t="shared" si="1293"/>
        <v>0</v>
      </c>
      <c r="EP235" s="703">
        <f t="shared" si="1294"/>
        <v>0</v>
      </c>
      <c r="EQ235" s="703">
        <f t="shared" si="1295"/>
        <v>0</v>
      </c>
      <c r="ER235" s="703">
        <f t="shared" si="1296"/>
        <v>0</v>
      </c>
      <c r="ES235" s="703">
        <f t="shared" si="1297"/>
        <v>0</v>
      </c>
      <c r="ET235" s="703">
        <f t="shared" si="1298"/>
        <v>0</v>
      </c>
      <c r="EU235" s="703">
        <f t="shared" si="1299"/>
        <v>0</v>
      </c>
      <c r="EV235" s="703">
        <f t="shared" si="1300"/>
        <v>0</v>
      </c>
      <c r="EW235" s="703">
        <f t="shared" si="1301"/>
        <v>0</v>
      </c>
      <c r="EX235" s="703">
        <f t="shared" si="1302"/>
        <v>0</v>
      </c>
      <c r="EY235" s="703">
        <f t="shared" si="1303"/>
        <v>0</v>
      </c>
      <c r="EZ235" s="724"/>
      <c r="FB235" s="698"/>
      <c r="FC235" s="702">
        <v>8</v>
      </c>
      <c r="FD235" s="703" t="e">
        <f t="shared" si="1312"/>
        <v>#DIV/0!</v>
      </c>
      <c r="FE235" s="703" t="e">
        <f t="shared" si="1313"/>
        <v>#DIV/0!</v>
      </c>
      <c r="FF235" s="703" t="e">
        <f t="shared" si="1314"/>
        <v>#DIV/0!</v>
      </c>
      <c r="FG235" s="703" t="e">
        <f t="shared" si="1315"/>
        <v>#DIV/0!</v>
      </c>
      <c r="FH235" s="703" t="e">
        <f t="shared" si="1316"/>
        <v>#DIV/0!</v>
      </c>
      <c r="FI235" s="703" t="e">
        <f t="shared" si="1317"/>
        <v>#DIV/0!</v>
      </c>
      <c r="FJ235" s="703" t="e">
        <f t="shared" si="1318"/>
        <v>#DIV/0!</v>
      </c>
      <c r="FK235" s="703" t="e">
        <f t="shared" si="1319"/>
        <v>#DIV/0!</v>
      </c>
      <c r="FL235" s="703" t="e">
        <f t="shared" si="1320"/>
        <v>#DIV/0!</v>
      </c>
      <c r="FM235" s="703" t="e">
        <f t="shared" si="1321"/>
        <v>#DIV/0!</v>
      </c>
      <c r="FN235" s="703" t="e">
        <f t="shared" si="1322"/>
        <v>#DIV/0!</v>
      </c>
      <c r="FO235" s="703" t="e">
        <f t="shared" si="1323"/>
        <v>#DIV/0!</v>
      </c>
      <c r="FP235" s="703" t="e">
        <f t="shared" si="1324"/>
        <v>#DIV/0!</v>
      </c>
      <c r="FQ235" s="703" t="e">
        <f t="shared" si="1325"/>
        <v>#DIV/0!</v>
      </c>
      <c r="FR235" s="703" t="e">
        <f t="shared" si="1326"/>
        <v>#DIV/0!</v>
      </c>
      <c r="FS235" s="703" t="e">
        <f t="shared" si="1327"/>
        <v>#DIV/0!</v>
      </c>
      <c r="FT235" s="703" t="e">
        <f t="shared" si="1328"/>
        <v>#DIV/0!</v>
      </c>
      <c r="FU235" s="703" t="e">
        <f t="shared" si="1329"/>
        <v>#DIV/0!</v>
      </c>
      <c r="FV235" s="703" t="e">
        <f t="shared" si="1330"/>
        <v>#DIV/0!</v>
      </c>
      <c r="FW235" s="703" t="e">
        <f t="shared" si="1331"/>
        <v>#DIV/0!</v>
      </c>
      <c r="FX235" s="703" t="e">
        <f t="shared" si="1332"/>
        <v>#DIV/0!</v>
      </c>
      <c r="FY235" s="703" t="e">
        <f t="shared" si="1333"/>
        <v>#DIV/0!</v>
      </c>
      <c r="FZ235" s="703" t="e">
        <f t="shared" si="1334"/>
        <v>#DIV/0!</v>
      </c>
      <c r="GA235" s="703" t="e">
        <f t="shared" si="1335"/>
        <v>#DIV/0!</v>
      </c>
      <c r="GB235" s="703" t="e">
        <f t="shared" si="1336"/>
        <v>#DIV/0!</v>
      </c>
      <c r="GC235" s="703" t="e">
        <f t="shared" si="1337"/>
        <v>#DIV/0!</v>
      </c>
      <c r="GD235" s="703" t="e">
        <f t="shared" si="1338"/>
        <v>#DIV/0!</v>
      </c>
      <c r="GE235" s="703" t="e">
        <f t="shared" si="1339"/>
        <v>#DIV/0!</v>
      </c>
      <c r="GF235" s="703" t="e">
        <f t="shared" si="1340"/>
        <v>#DIV/0!</v>
      </c>
      <c r="GG235" s="703" t="e">
        <f t="shared" si="1341"/>
        <v>#DIV/0!</v>
      </c>
      <c r="GH235" s="703" t="e">
        <f t="shared" si="1342"/>
        <v>#DIV/0!</v>
      </c>
      <c r="GI235" s="724"/>
    </row>
    <row r="236" spans="2:191" ht="15.75" x14ac:dyDescent="0.25">
      <c r="W236" s="398"/>
      <c r="X236" s="401">
        <v>9</v>
      </c>
      <c r="Y236" s="475"/>
      <c r="Z236" s="475"/>
      <c r="AA236" s="475"/>
      <c r="AB236" s="475"/>
      <c r="AC236" s="475"/>
      <c r="AD236" s="475"/>
      <c r="AE236" s="475"/>
      <c r="AF236" s="475"/>
      <c r="AG236" s="475"/>
      <c r="AH236" s="475"/>
      <c r="AI236" s="475"/>
      <c r="AJ236" s="475"/>
      <c r="AK236" s="475"/>
      <c r="AL236" s="475"/>
      <c r="AM236" s="475"/>
      <c r="AN236" s="475"/>
      <c r="AO236" s="475"/>
      <c r="AP236" s="475"/>
      <c r="AQ236" s="475"/>
      <c r="AR236" s="475"/>
      <c r="AS236" s="475"/>
      <c r="AT236" s="475"/>
      <c r="AU236" s="475"/>
      <c r="AV236" s="475"/>
      <c r="AW236" s="475"/>
      <c r="AX236" s="475"/>
      <c r="AY236" s="475"/>
      <c r="AZ236" s="475"/>
      <c r="BA236" s="475"/>
      <c r="BB236" s="475"/>
      <c r="BC236" s="475"/>
      <c r="BD236" s="857">
        <f t="shared" si="1305"/>
        <v>0</v>
      </c>
      <c r="BE236" s="858">
        <f t="shared" si="1270"/>
        <v>0</v>
      </c>
      <c r="BF236" s="436">
        <f t="shared" si="1343"/>
        <v>0</v>
      </c>
      <c r="BG236" s="436">
        <f t="shared" si="1344"/>
        <v>0</v>
      </c>
      <c r="BH236" s="439">
        <f t="shared" si="1345"/>
        <v>0</v>
      </c>
      <c r="BI236" s="449">
        <f t="shared" si="1346"/>
        <v>0</v>
      </c>
      <c r="BJ236" s="465"/>
      <c r="BK236" s="465"/>
      <c r="BL236" s="465"/>
      <c r="BM236" s="398"/>
      <c r="BN236" s="401">
        <v>9</v>
      </c>
      <c r="BO236" s="475"/>
      <c r="BP236" s="475"/>
      <c r="BQ236" s="475"/>
      <c r="BR236" s="475"/>
      <c r="BS236" s="475"/>
      <c r="BT236" s="475"/>
      <c r="BU236" s="475"/>
      <c r="BV236" s="475"/>
      <c r="BW236" s="475"/>
      <c r="BX236" s="475"/>
      <c r="BY236" s="475"/>
      <c r="BZ236" s="475"/>
      <c r="CA236" s="475"/>
      <c r="CB236" s="475"/>
      <c r="CC236" s="475"/>
      <c r="CD236" s="475"/>
      <c r="CE236" s="475"/>
      <c r="CF236" s="475"/>
      <c r="CG236" s="475"/>
      <c r="CH236" s="475"/>
      <c r="CI236" s="475"/>
      <c r="CJ236" s="475"/>
      <c r="CK236" s="475"/>
      <c r="CL236" s="475"/>
      <c r="CM236" s="475"/>
      <c r="CN236" s="475"/>
      <c r="CO236" s="475"/>
      <c r="CP236" s="475"/>
      <c r="CQ236" s="475"/>
      <c r="CR236" s="475"/>
      <c r="CS236" s="475"/>
      <c r="CT236" s="857">
        <f t="shared" si="1307"/>
        <v>0</v>
      </c>
      <c r="CU236" s="858">
        <f t="shared" si="1308"/>
        <v>0</v>
      </c>
      <c r="CV236" s="436">
        <f t="shared" si="1347"/>
        <v>0</v>
      </c>
      <c r="CW236" s="436">
        <f t="shared" si="1348"/>
        <v>0</v>
      </c>
      <c r="CX236" s="439">
        <f t="shared" si="1309"/>
        <v>0</v>
      </c>
      <c r="CY236" s="449">
        <f t="shared" si="1310"/>
        <v>0</v>
      </c>
      <c r="CZ236" s="465"/>
      <c r="DA236" s="465"/>
      <c r="DB236" s="465"/>
      <c r="DC236" s="465"/>
      <c r="DD236" s="465"/>
      <c r="DE236" s="465"/>
      <c r="DF236" s="465"/>
      <c r="DG236" s="465"/>
      <c r="DH236" s="465"/>
      <c r="DS236" s="698"/>
      <c r="DT236" s="702">
        <v>9</v>
      </c>
      <c r="DU236" s="703">
        <f t="shared" si="1311"/>
        <v>0</v>
      </c>
      <c r="DV236" s="703">
        <f t="shared" si="1274"/>
        <v>0</v>
      </c>
      <c r="DW236" s="703">
        <f t="shared" si="1275"/>
        <v>0</v>
      </c>
      <c r="DX236" s="703">
        <f t="shared" si="1276"/>
        <v>0</v>
      </c>
      <c r="DY236" s="703">
        <f t="shared" si="1277"/>
        <v>0</v>
      </c>
      <c r="DZ236" s="703">
        <f t="shared" si="1278"/>
        <v>0</v>
      </c>
      <c r="EA236" s="703">
        <f t="shared" si="1279"/>
        <v>0</v>
      </c>
      <c r="EB236" s="703">
        <f t="shared" si="1280"/>
        <v>0</v>
      </c>
      <c r="EC236" s="703">
        <f t="shared" si="1281"/>
        <v>0</v>
      </c>
      <c r="ED236" s="703">
        <f t="shared" si="1282"/>
        <v>0</v>
      </c>
      <c r="EE236" s="703">
        <f t="shared" si="1283"/>
        <v>0</v>
      </c>
      <c r="EF236" s="703">
        <f t="shared" si="1284"/>
        <v>0</v>
      </c>
      <c r="EG236" s="703">
        <f t="shared" si="1285"/>
        <v>0</v>
      </c>
      <c r="EH236" s="703">
        <f t="shared" si="1286"/>
        <v>0</v>
      </c>
      <c r="EI236" s="703">
        <f t="shared" si="1287"/>
        <v>0</v>
      </c>
      <c r="EJ236" s="703">
        <f t="shared" si="1288"/>
        <v>0</v>
      </c>
      <c r="EK236" s="703">
        <f t="shared" si="1289"/>
        <v>0</v>
      </c>
      <c r="EL236" s="703">
        <f t="shared" si="1290"/>
        <v>0</v>
      </c>
      <c r="EM236" s="703">
        <f t="shared" si="1291"/>
        <v>0</v>
      </c>
      <c r="EN236" s="703">
        <f t="shared" si="1292"/>
        <v>0</v>
      </c>
      <c r="EO236" s="703">
        <f t="shared" si="1293"/>
        <v>0</v>
      </c>
      <c r="EP236" s="703">
        <f t="shared" si="1294"/>
        <v>0</v>
      </c>
      <c r="EQ236" s="703">
        <f t="shared" si="1295"/>
        <v>0</v>
      </c>
      <c r="ER236" s="703">
        <f t="shared" si="1296"/>
        <v>0</v>
      </c>
      <c r="ES236" s="703">
        <f t="shared" si="1297"/>
        <v>0</v>
      </c>
      <c r="ET236" s="703">
        <f t="shared" si="1298"/>
        <v>0</v>
      </c>
      <c r="EU236" s="703">
        <f t="shared" si="1299"/>
        <v>0</v>
      </c>
      <c r="EV236" s="703">
        <f t="shared" si="1300"/>
        <v>0</v>
      </c>
      <c r="EW236" s="703">
        <f t="shared" si="1301"/>
        <v>0</v>
      </c>
      <c r="EX236" s="703">
        <f t="shared" si="1302"/>
        <v>0</v>
      </c>
      <c r="EY236" s="703">
        <f t="shared" si="1303"/>
        <v>0</v>
      </c>
      <c r="EZ236" s="724"/>
      <c r="FB236" s="698"/>
      <c r="FC236" s="702">
        <v>9</v>
      </c>
      <c r="FD236" s="703" t="e">
        <f t="shared" si="1312"/>
        <v>#DIV/0!</v>
      </c>
      <c r="FE236" s="703" t="e">
        <f t="shared" si="1313"/>
        <v>#DIV/0!</v>
      </c>
      <c r="FF236" s="703" t="e">
        <f t="shared" si="1314"/>
        <v>#DIV/0!</v>
      </c>
      <c r="FG236" s="703" t="e">
        <f t="shared" si="1315"/>
        <v>#DIV/0!</v>
      </c>
      <c r="FH236" s="703" t="e">
        <f t="shared" si="1316"/>
        <v>#DIV/0!</v>
      </c>
      <c r="FI236" s="703" t="e">
        <f t="shared" si="1317"/>
        <v>#DIV/0!</v>
      </c>
      <c r="FJ236" s="703" t="e">
        <f t="shared" si="1318"/>
        <v>#DIV/0!</v>
      </c>
      <c r="FK236" s="703" t="e">
        <f t="shared" si="1319"/>
        <v>#DIV/0!</v>
      </c>
      <c r="FL236" s="703" t="e">
        <f t="shared" si="1320"/>
        <v>#DIV/0!</v>
      </c>
      <c r="FM236" s="703" t="e">
        <f t="shared" si="1321"/>
        <v>#DIV/0!</v>
      </c>
      <c r="FN236" s="703" t="e">
        <f t="shared" si="1322"/>
        <v>#DIV/0!</v>
      </c>
      <c r="FO236" s="703" t="e">
        <f t="shared" si="1323"/>
        <v>#DIV/0!</v>
      </c>
      <c r="FP236" s="703" t="e">
        <f t="shared" si="1324"/>
        <v>#DIV/0!</v>
      </c>
      <c r="FQ236" s="703" t="e">
        <f t="shared" si="1325"/>
        <v>#DIV/0!</v>
      </c>
      <c r="FR236" s="703" t="e">
        <f t="shared" si="1326"/>
        <v>#DIV/0!</v>
      </c>
      <c r="FS236" s="703" t="e">
        <f t="shared" si="1327"/>
        <v>#DIV/0!</v>
      </c>
      <c r="FT236" s="703" t="e">
        <f t="shared" si="1328"/>
        <v>#DIV/0!</v>
      </c>
      <c r="FU236" s="703" t="e">
        <f t="shared" si="1329"/>
        <v>#DIV/0!</v>
      </c>
      <c r="FV236" s="703" t="e">
        <f t="shared" si="1330"/>
        <v>#DIV/0!</v>
      </c>
      <c r="FW236" s="703" t="e">
        <f t="shared" si="1331"/>
        <v>#DIV/0!</v>
      </c>
      <c r="FX236" s="703" t="e">
        <f t="shared" si="1332"/>
        <v>#DIV/0!</v>
      </c>
      <c r="FY236" s="703" t="e">
        <f t="shared" si="1333"/>
        <v>#DIV/0!</v>
      </c>
      <c r="FZ236" s="703" t="e">
        <f t="shared" si="1334"/>
        <v>#DIV/0!</v>
      </c>
      <c r="GA236" s="703" t="e">
        <f t="shared" si="1335"/>
        <v>#DIV/0!</v>
      </c>
      <c r="GB236" s="703" t="e">
        <f t="shared" si="1336"/>
        <v>#DIV/0!</v>
      </c>
      <c r="GC236" s="703" t="e">
        <f t="shared" si="1337"/>
        <v>#DIV/0!</v>
      </c>
      <c r="GD236" s="703" t="e">
        <f t="shared" si="1338"/>
        <v>#DIV/0!</v>
      </c>
      <c r="GE236" s="703" t="e">
        <f t="shared" si="1339"/>
        <v>#DIV/0!</v>
      </c>
      <c r="GF236" s="703" t="e">
        <f t="shared" si="1340"/>
        <v>#DIV/0!</v>
      </c>
      <c r="GG236" s="703" t="e">
        <f t="shared" si="1341"/>
        <v>#DIV/0!</v>
      </c>
      <c r="GH236" s="703" t="e">
        <f t="shared" si="1342"/>
        <v>#DIV/0!</v>
      </c>
      <c r="GI236" s="724"/>
    </row>
    <row r="237" spans="2:191" ht="15.75" x14ac:dyDescent="0.25">
      <c r="W237" s="398"/>
      <c r="X237" s="401">
        <v>10</v>
      </c>
      <c r="Y237" s="475"/>
      <c r="Z237" s="475"/>
      <c r="AA237" s="475"/>
      <c r="AB237" s="475"/>
      <c r="AC237" s="475"/>
      <c r="AD237" s="475"/>
      <c r="AE237" s="475"/>
      <c r="AF237" s="475"/>
      <c r="AG237" s="475"/>
      <c r="AH237" s="475"/>
      <c r="AI237" s="475"/>
      <c r="AJ237" s="475"/>
      <c r="AK237" s="475"/>
      <c r="AL237" s="475"/>
      <c r="AM237" s="475"/>
      <c r="AN237" s="475"/>
      <c r="AO237" s="475"/>
      <c r="AP237" s="475"/>
      <c r="AQ237" s="475"/>
      <c r="AR237" s="475"/>
      <c r="AS237" s="475"/>
      <c r="AT237" s="475"/>
      <c r="AU237" s="475"/>
      <c r="AV237" s="475"/>
      <c r="AW237" s="475"/>
      <c r="AX237" s="475"/>
      <c r="AY237" s="475"/>
      <c r="AZ237" s="475"/>
      <c r="BA237" s="475"/>
      <c r="BB237" s="475"/>
      <c r="BC237" s="475"/>
      <c r="BD237" s="857">
        <f t="shared" si="1305"/>
        <v>0</v>
      </c>
      <c r="BE237" s="858">
        <f t="shared" si="1270"/>
        <v>0</v>
      </c>
      <c r="BF237" s="436">
        <f t="shared" si="1343"/>
        <v>0</v>
      </c>
      <c r="BG237" s="436">
        <f t="shared" si="1344"/>
        <v>0</v>
      </c>
      <c r="BH237" s="439">
        <f t="shared" si="1345"/>
        <v>0</v>
      </c>
      <c r="BI237" s="449">
        <f t="shared" si="1346"/>
        <v>0</v>
      </c>
      <c r="BJ237" s="465"/>
      <c r="BK237" s="465"/>
      <c r="BL237" s="465"/>
      <c r="BM237" s="398"/>
      <c r="BN237" s="401">
        <v>10</v>
      </c>
      <c r="BO237" s="475"/>
      <c r="BP237" s="475"/>
      <c r="BQ237" s="475"/>
      <c r="BR237" s="475"/>
      <c r="BS237" s="475"/>
      <c r="BT237" s="475"/>
      <c r="BU237" s="475"/>
      <c r="BV237" s="475"/>
      <c r="BW237" s="475"/>
      <c r="BX237" s="475"/>
      <c r="BY237" s="475"/>
      <c r="BZ237" s="475"/>
      <c r="CA237" s="475"/>
      <c r="CB237" s="475"/>
      <c r="CC237" s="475"/>
      <c r="CD237" s="475"/>
      <c r="CE237" s="475"/>
      <c r="CF237" s="475"/>
      <c r="CG237" s="475"/>
      <c r="CH237" s="475"/>
      <c r="CI237" s="475"/>
      <c r="CJ237" s="475"/>
      <c r="CK237" s="475"/>
      <c r="CL237" s="475"/>
      <c r="CM237" s="475"/>
      <c r="CN237" s="475"/>
      <c r="CO237" s="475"/>
      <c r="CP237" s="475"/>
      <c r="CQ237" s="475"/>
      <c r="CR237" s="475"/>
      <c r="CS237" s="475"/>
      <c r="CT237" s="857">
        <f t="shared" si="1307"/>
        <v>0</v>
      </c>
      <c r="CU237" s="858">
        <f t="shared" si="1308"/>
        <v>0</v>
      </c>
      <c r="CV237" s="436">
        <f t="shared" si="1347"/>
        <v>0</v>
      </c>
      <c r="CW237" s="436">
        <f t="shared" si="1348"/>
        <v>0</v>
      </c>
      <c r="CX237" s="439">
        <f t="shared" si="1309"/>
        <v>0</v>
      </c>
      <c r="CY237" s="449">
        <f t="shared" si="1310"/>
        <v>0</v>
      </c>
      <c r="CZ237" s="465"/>
      <c r="DA237" s="465"/>
      <c r="DB237" s="465"/>
      <c r="DC237" s="465"/>
      <c r="DD237" s="465"/>
      <c r="DE237" s="465"/>
      <c r="DF237" s="465"/>
      <c r="DG237" s="465"/>
      <c r="DH237" s="465"/>
      <c r="DS237" s="698"/>
      <c r="DT237" s="702">
        <v>10</v>
      </c>
      <c r="DU237" s="703">
        <f t="shared" si="1311"/>
        <v>0</v>
      </c>
      <c r="DV237" s="703">
        <f t="shared" si="1274"/>
        <v>0</v>
      </c>
      <c r="DW237" s="703">
        <f t="shared" si="1275"/>
        <v>0</v>
      </c>
      <c r="DX237" s="703">
        <f t="shared" si="1276"/>
        <v>0</v>
      </c>
      <c r="DY237" s="703">
        <f t="shared" si="1277"/>
        <v>0</v>
      </c>
      <c r="DZ237" s="703">
        <f t="shared" si="1278"/>
        <v>0</v>
      </c>
      <c r="EA237" s="703">
        <f t="shared" si="1279"/>
        <v>0</v>
      </c>
      <c r="EB237" s="703">
        <f t="shared" si="1280"/>
        <v>0</v>
      </c>
      <c r="EC237" s="703">
        <f t="shared" si="1281"/>
        <v>0</v>
      </c>
      <c r="ED237" s="703">
        <f t="shared" si="1282"/>
        <v>0</v>
      </c>
      <c r="EE237" s="703">
        <f t="shared" si="1283"/>
        <v>0</v>
      </c>
      <c r="EF237" s="703">
        <f t="shared" si="1284"/>
        <v>0</v>
      </c>
      <c r="EG237" s="703">
        <f t="shared" si="1285"/>
        <v>0</v>
      </c>
      <c r="EH237" s="703">
        <f t="shared" si="1286"/>
        <v>0</v>
      </c>
      <c r="EI237" s="703">
        <f t="shared" si="1287"/>
        <v>0</v>
      </c>
      <c r="EJ237" s="703">
        <f t="shared" si="1288"/>
        <v>0</v>
      </c>
      <c r="EK237" s="703">
        <f t="shared" si="1289"/>
        <v>0</v>
      </c>
      <c r="EL237" s="703">
        <f t="shared" si="1290"/>
        <v>0</v>
      </c>
      <c r="EM237" s="703">
        <f t="shared" si="1291"/>
        <v>0</v>
      </c>
      <c r="EN237" s="703">
        <f t="shared" si="1292"/>
        <v>0</v>
      </c>
      <c r="EO237" s="703">
        <f t="shared" si="1293"/>
        <v>0</v>
      </c>
      <c r="EP237" s="703">
        <f t="shared" si="1294"/>
        <v>0</v>
      </c>
      <c r="EQ237" s="703">
        <f t="shared" si="1295"/>
        <v>0</v>
      </c>
      <c r="ER237" s="703">
        <f t="shared" si="1296"/>
        <v>0</v>
      </c>
      <c r="ES237" s="703">
        <f t="shared" si="1297"/>
        <v>0</v>
      </c>
      <c r="ET237" s="703">
        <f t="shared" si="1298"/>
        <v>0</v>
      </c>
      <c r="EU237" s="703">
        <f t="shared" si="1299"/>
        <v>0</v>
      </c>
      <c r="EV237" s="703">
        <f t="shared" si="1300"/>
        <v>0</v>
      </c>
      <c r="EW237" s="703">
        <f t="shared" si="1301"/>
        <v>0</v>
      </c>
      <c r="EX237" s="703">
        <f t="shared" si="1302"/>
        <v>0</v>
      </c>
      <c r="EY237" s="703">
        <f t="shared" si="1303"/>
        <v>0</v>
      </c>
      <c r="EZ237" s="724"/>
      <c r="FB237" s="698"/>
      <c r="FC237" s="702">
        <v>10</v>
      </c>
      <c r="FD237" s="703" t="e">
        <f t="shared" si="1312"/>
        <v>#DIV/0!</v>
      </c>
      <c r="FE237" s="703" t="e">
        <f t="shared" si="1313"/>
        <v>#DIV/0!</v>
      </c>
      <c r="FF237" s="703" t="e">
        <f t="shared" si="1314"/>
        <v>#DIV/0!</v>
      </c>
      <c r="FG237" s="703" t="e">
        <f t="shared" si="1315"/>
        <v>#DIV/0!</v>
      </c>
      <c r="FH237" s="703" t="e">
        <f t="shared" si="1316"/>
        <v>#DIV/0!</v>
      </c>
      <c r="FI237" s="703" t="e">
        <f t="shared" si="1317"/>
        <v>#DIV/0!</v>
      </c>
      <c r="FJ237" s="703" t="e">
        <f t="shared" si="1318"/>
        <v>#DIV/0!</v>
      </c>
      <c r="FK237" s="703" t="e">
        <f t="shared" si="1319"/>
        <v>#DIV/0!</v>
      </c>
      <c r="FL237" s="703" t="e">
        <f t="shared" si="1320"/>
        <v>#DIV/0!</v>
      </c>
      <c r="FM237" s="703" t="e">
        <f t="shared" si="1321"/>
        <v>#DIV/0!</v>
      </c>
      <c r="FN237" s="703" t="e">
        <f t="shared" si="1322"/>
        <v>#DIV/0!</v>
      </c>
      <c r="FO237" s="703" t="e">
        <f t="shared" si="1323"/>
        <v>#DIV/0!</v>
      </c>
      <c r="FP237" s="703" t="e">
        <f t="shared" si="1324"/>
        <v>#DIV/0!</v>
      </c>
      <c r="FQ237" s="703" t="e">
        <f t="shared" si="1325"/>
        <v>#DIV/0!</v>
      </c>
      <c r="FR237" s="703" t="e">
        <f t="shared" si="1326"/>
        <v>#DIV/0!</v>
      </c>
      <c r="FS237" s="703" t="e">
        <f t="shared" si="1327"/>
        <v>#DIV/0!</v>
      </c>
      <c r="FT237" s="703" t="e">
        <f t="shared" si="1328"/>
        <v>#DIV/0!</v>
      </c>
      <c r="FU237" s="703" t="e">
        <f t="shared" si="1329"/>
        <v>#DIV/0!</v>
      </c>
      <c r="FV237" s="703" t="e">
        <f t="shared" si="1330"/>
        <v>#DIV/0!</v>
      </c>
      <c r="FW237" s="703" t="e">
        <f t="shared" si="1331"/>
        <v>#DIV/0!</v>
      </c>
      <c r="FX237" s="703" t="e">
        <f t="shared" si="1332"/>
        <v>#DIV/0!</v>
      </c>
      <c r="FY237" s="703" t="e">
        <f t="shared" si="1333"/>
        <v>#DIV/0!</v>
      </c>
      <c r="FZ237" s="703" t="e">
        <f t="shared" si="1334"/>
        <v>#DIV/0!</v>
      </c>
      <c r="GA237" s="703" t="e">
        <f t="shared" si="1335"/>
        <v>#DIV/0!</v>
      </c>
      <c r="GB237" s="703" t="e">
        <f t="shared" si="1336"/>
        <v>#DIV/0!</v>
      </c>
      <c r="GC237" s="703" t="e">
        <f t="shared" si="1337"/>
        <v>#DIV/0!</v>
      </c>
      <c r="GD237" s="703" t="e">
        <f t="shared" si="1338"/>
        <v>#DIV/0!</v>
      </c>
      <c r="GE237" s="703" t="e">
        <f t="shared" si="1339"/>
        <v>#DIV/0!</v>
      </c>
      <c r="GF237" s="703" t="e">
        <f t="shared" si="1340"/>
        <v>#DIV/0!</v>
      </c>
      <c r="GG237" s="703" t="e">
        <f t="shared" si="1341"/>
        <v>#DIV/0!</v>
      </c>
      <c r="GH237" s="703" t="e">
        <f t="shared" si="1342"/>
        <v>#DIV/0!</v>
      </c>
      <c r="GI237" s="724"/>
    </row>
    <row r="238" spans="2:191" ht="15.75" x14ac:dyDescent="0.25">
      <c r="W238" s="398"/>
      <c r="X238" s="401">
        <v>11</v>
      </c>
      <c r="Y238" s="475"/>
      <c r="Z238" s="475"/>
      <c r="AA238" s="475"/>
      <c r="AB238" s="475"/>
      <c r="AC238" s="475"/>
      <c r="AD238" s="475"/>
      <c r="AE238" s="475"/>
      <c r="AF238" s="475"/>
      <c r="AG238" s="475"/>
      <c r="AH238" s="475"/>
      <c r="AI238" s="475"/>
      <c r="AJ238" s="475"/>
      <c r="AK238" s="475"/>
      <c r="AL238" s="475"/>
      <c r="AM238" s="475"/>
      <c r="AN238" s="475"/>
      <c r="AO238" s="475"/>
      <c r="AP238" s="475"/>
      <c r="AQ238" s="475"/>
      <c r="AR238" s="475"/>
      <c r="AS238" s="475"/>
      <c r="AT238" s="475"/>
      <c r="AU238" s="475"/>
      <c r="AV238" s="475"/>
      <c r="AW238" s="475"/>
      <c r="AX238" s="475"/>
      <c r="AY238" s="475"/>
      <c r="AZ238" s="475"/>
      <c r="BA238" s="475"/>
      <c r="BB238" s="475"/>
      <c r="BC238" s="475"/>
      <c r="BD238" s="857">
        <f t="shared" si="1305"/>
        <v>0</v>
      </c>
      <c r="BE238" s="858">
        <f t="shared" si="1270"/>
        <v>0</v>
      </c>
      <c r="BF238" s="436">
        <f t="shared" si="1343"/>
        <v>0</v>
      </c>
      <c r="BG238" s="436">
        <f t="shared" si="1344"/>
        <v>0</v>
      </c>
      <c r="BH238" s="439">
        <f t="shared" si="1345"/>
        <v>0</v>
      </c>
      <c r="BI238" s="449">
        <f t="shared" si="1346"/>
        <v>0</v>
      </c>
      <c r="BJ238" s="465"/>
      <c r="BK238" s="465"/>
      <c r="BL238" s="465"/>
      <c r="BM238" s="398"/>
      <c r="BN238" s="401">
        <v>11</v>
      </c>
      <c r="BO238" s="475"/>
      <c r="BP238" s="475"/>
      <c r="BQ238" s="475"/>
      <c r="BR238" s="475"/>
      <c r="BS238" s="475"/>
      <c r="BT238" s="475"/>
      <c r="BU238" s="475"/>
      <c r="BV238" s="475"/>
      <c r="BW238" s="475"/>
      <c r="BX238" s="475"/>
      <c r="BY238" s="475"/>
      <c r="BZ238" s="475"/>
      <c r="CA238" s="475"/>
      <c r="CB238" s="475"/>
      <c r="CC238" s="475"/>
      <c r="CD238" s="475"/>
      <c r="CE238" s="475"/>
      <c r="CF238" s="475"/>
      <c r="CG238" s="475"/>
      <c r="CH238" s="475"/>
      <c r="CI238" s="475"/>
      <c r="CJ238" s="475"/>
      <c r="CK238" s="475"/>
      <c r="CL238" s="475"/>
      <c r="CM238" s="475"/>
      <c r="CN238" s="475"/>
      <c r="CO238" s="475"/>
      <c r="CP238" s="475"/>
      <c r="CQ238" s="475"/>
      <c r="CR238" s="475"/>
      <c r="CS238" s="475"/>
      <c r="CT238" s="857">
        <f t="shared" si="1307"/>
        <v>0</v>
      </c>
      <c r="CU238" s="858">
        <f t="shared" si="1308"/>
        <v>0</v>
      </c>
      <c r="CV238" s="436">
        <f t="shared" si="1347"/>
        <v>0</v>
      </c>
      <c r="CW238" s="436">
        <f t="shared" si="1348"/>
        <v>0</v>
      </c>
      <c r="CX238" s="439">
        <f t="shared" si="1309"/>
        <v>0</v>
      </c>
      <c r="CY238" s="449">
        <f t="shared" si="1310"/>
        <v>0</v>
      </c>
      <c r="CZ238" s="465"/>
      <c r="DA238" s="465"/>
      <c r="DB238" s="465"/>
      <c r="DC238" s="465"/>
      <c r="DD238" s="465"/>
      <c r="DE238" s="465"/>
      <c r="DF238" s="465"/>
      <c r="DG238" s="465"/>
      <c r="DH238" s="465"/>
      <c r="DS238" s="698"/>
      <c r="DT238" s="702">
        <v>11</v>
      </c>
      <c r="DU238" s="703">
        <f t="shared" si="1311"/>
        <v>0</v>
      </c>
      <c r="DV238" s="703">
        <f t="shared" si="1274"/>
        <v>0</v>
      </c>
      <c r="DW238" s="703">
        <f t="shared" si="1275"/>
        <v>0</v>
      </c>
      <c r="DX238" s="703">
        <f t="shared" si="1276"/>
        <v>0</v>
      </c>
      <c r="DY238" s="703">
        <f t="shared" si="1277"/>
        <v>0</v>
      </c>
      <c r="DZ238" s="703">
        <f t="shared" si="1278"/>
        <v>0</v>
      </c>
      <c r="EA238" s="703">
        <f t="shared" si="1279"/>
        <v>0</v>
      </c>
      <c r="EB238" s="703">
        <f t="shared" si="1280"/>
        <v>0</v>
      </c>
      <c r="EC238" s="703">
        <f t="shared" si="1281"/>
        <v>0</v>
      </c>
      <c r="ED238" s="703">
        <f t="shared" si="1282"/>
        <v>0</v>
      </c>
      <c r="EE238" s="703">
        <f t="shared" si="1283"/>
        <v>0</v>
      </c>
      <c r="EF238" s="703">
        <f t="shared" si="1284"/>
        <v>0</v>
      </c>
      <c r="EG238" s="703">
        <f t="shared" si="1285"/>
        <v>0</v>
      </c>
      <c r="EH238" s="703">
        <f t="shared" si="1286"/>
        <v>0</v>
      </c>
      <c r="EI238" s="703">
        <f t="shared" si="1287"/>
        <v>0</v>
      </c>
      <c r="EJ238" s="703">
        <f t="shared" si="1288"/>
        <v>0</v>
      </c>
      <c r="EK238" s="703">
        <f t="shared" si="1289"/>
        <v>0</v>
      </c>
      <c r="EL238" s="703">
        <f t="shared" si="1290"/>
        <v>0</v>
      </c>
      <c r="EM238" s="703">
        <f t="shared" si="1291"/>
        <v>0</v>
      </c>
      <c r="EN238" s="703">
        <f t="shared" si="1292"/>
        <v>0</v>
      </c>
      <c r="EO238" s="703">
        <f t="shared" si="1293"/>
        <v>0</v>
      </c>
      <c r="EP238" s="703">
        <f t="shared" si="1294"/>
        <v>0</v>
      </c>
      <c r="EQ238" s="703">
        <f t="shared" si="1295"/>
        <v>0</v>
      </c>
      <c r="ER238" s="703">
        <f t="shared" si="1296"/>
        <v>0</v>
      </c>
      <c r="ES238" s="703">
        <f t="shared" si="1297"/>
        <v>0</v>
      </c>
      <c r="ET238" s="703">
        <f t="shared" si="1298"/>
        <v>0</v>
      </c>
      <c r="EU238" s="703">
        <f t="shared" si="1299"/>
        <v>0</v>
      </c>
      <c r="EV238" s="703">
        <f t="shared" si="1300"/>
        <v>0</v>
      </c>
      <c r="EW238" s="703">
        <f t="shared" si="1301"/>
        <v>0</v>
      </c>
      <c r="EX238" s="703">
        <f t="shared" si="1302"/>
        <v>0</v>
      </c>
      <c r="EY238" s="703">
        <f t="shared" si="1303"/>
        <v>0</v>
      </c>
      <c r="EZ238" s="724"/>
      <c r="FB238" s="698"/>
      <c r="FC238" s="702">
        <v>11</v>
      </c>
      <c r="FD238" s="703" t="e">
        <f t="shared" si="1312"/>
        <v>#DIV/0!</v>
      </c>
      <c r="FE238" s="703" t="e">
        <f t="shared" si="1313"/>
        <v>#DIV/0!</v>
      </c>
      <c r="FF238" s="703" t="e">
        <f t="shared" si="1314"/>
        <v>#DIV/0!</v>
      </c>
      <c r="FG238" s="703" t="e">
        <f t="shared" si="1315"/>
        <v>#DIV/0!</v>
      </c>
      <c r="FH238" s="703" t="e">
        <f t="shared" si="1316"/>
        <v>#DIV/0!</v>
      </c>
      <c r="FI238" s="703" t="e">
        <f t="shared" si="1317"/>
        <v>#DIV/0!</v>
      </c>
      <c r="FJ238" s="703" t="e">
        <f t="shared" si="1318"/>
        <v>#DIV/0!</v>
      </c>
      <c r="FK238" s="703" t="e">
        <f t="shared" si="1319"/>
        <v>#DIV/0!</v>
      </c>
      <c r="FL238" s="703" t="e">
        <f t="shared" si="1320"/>
        <v>#DIV/0!</v>
      </c>
      <c r="FM238" s="703" t="e">
        <f t="shared" si="1321"/>
        <v>#DIV/0!</v>
      </c>
      <c r="FN238" s="703" t="e">
        <f t="shared" si="1322"/>
        <v>#DIV/0!</v>
      </c>
      <c r="FO238" s="703" t="e">
        <f t="shared" si="1323"/>
        <v>#DIV/0!</v>
      </c>
      <c r="FP238" s="703" t="e">
        <f t="shared" si="1324"/>
        <v>#DIV/0!</v>
      </c>
      <c r="FQ238" s="703" t="e">
        <f t="shared" si="1325"/>
        <v>#DIV/0!</v>
      </c>
      <c r="FR238" s="703" t="e">
        <f t="shared" si="1326"/>
        <v>#DIV/0!</v>
      </c>
      <c r="FS238" s="703" t="e">
        <f t="shared" si="1327"/>
        <v>#DIV/0!</v>
      </c>
      <c r="FT238" s="703" t="e">
        <f t="shared" si="1328"/>
        <v>#DIV/0!</v>
      </c>
      <c r="FU238" s="703" t="e">
        <f t="shared" si="1329"/>
        <v>#DIV/0!</v>
      </c>
      <c r="FV238" s="703" t="e">
        <f t="shared" si="1330"/>
        <v>#DIV/0!</v>
      </c>
      <c r="FW238" s="703" t="e">
        <f t="shared" si="1331"/>
        <v>#DIV/0!</v>
      </c>
      <c r="FX238" s="703" t="e">
        <f t="shared" si="1332"/>
        <v>#DIV/0!</v>
      </c>
      <c r="FY238" s="703" t="e">
        <f t="shared" si="1333"/>
        <v>#DIV/0!</v>
      </c>
      <c r="FZ238" s="703" t="e">
        <f t="shared" si="1334"/>
        <v>#DIV/0!</v>
      </c>
      <c r="GA238" s="703" t="e">
        <f t="shared" si="1335"/>
        <v>#DIV/0!</v>
      </c>
      <c r="GB238" s="703" t="e">
        <f t="shared" si="1336"/>
        <v>#DIV/0!</v>
      </c>
      <c r="GC238" s="703" t="e">
        <f t="shared" si="1337"/>
        <v>#DIV/0!</v>
      </c>
      <c r="GD238" s="703" t="e">
        <f t="shared" si="1338"/>
        <v>#DIV/0!</v>
      </c>
      <c r="GE238" s="703" t="e">
        <f t="shared" si="1339"/>
        <v>#DIV/0!</v>
      </c>
      <c r="GF238" s="703" t="e">
        <f t="shared" si="1340"/>
        <v>#DIV/0!</v>
      </c>
      <c r="GG238" s="703" t="e">
        <f t="shared" si="1341"/>
        <v>#DIV/0!</v>
      </c>
      <c r="GH238" s="703" t="e">
        <f t="shared" si="1342"/>
        <v>#DIV/0!</v>
      </c>
      <c r="GI238" s="724"/>
    </row>
    <row r="239" spans="2:191" ht="15.75" x14ac:dyDescent="0.25">
      <c r="W239" s="398"/>
      <c r="X239" s="401">
        <v>12</v>
      </c>
      <c r="Y239" s="475"/>
      <c r="Z239" s="475"/>
      <c r="AA239" s="475"/>
      <c r="AB239" s="475"/>
      <c r="AC239" s="475"/>
      <c r="AD239" s="475"/>
      <c r="AE239" s="475"/>
      <c r="AF239" s="475"/>
      <c r="AG239" s="475"/>
      <c r="AH239" s="475"/>
      <c r="AI239" s="475"/>
      <c r="AJ239" s="475"/>
      <c r="AK239" s="475"/>
      <c r="AL239" s="475"/>
      <c r="AM239" s="475"/>
      <c r="AN239" s="475"/>
      <c r="AO239" s="475"/>
      <c r="AP239" s="475"/>
      <c r="AQ239" s="475"/>
      <c r="AR239" s="475"/>
      <c r="AS239" s="475"/>
      <c r="AT239" s="475"/>
      <c r="AU239" s="475"/>
      <c r="AV239" s="475"/>
      <c r="AW239" s="475"/>
      <c r="AX239" s="475"/>
      <c r="AY239" s="475"/>
      <c r="AZ239" s="475"/>
      <c r="BA239" s="475"/>
      <c r="BB239" s="475"/>
      <c r="BC239" s="475"/>
      <c r="BD239" s="857">
        <f t="shared" si="1305"/>
        <v>0</v>
      </c>
      <c r="BE239" s="858">
        <f t="shared" si="1270"/>
        <v>0</v>
      </c>
      <c r="BF239" s="436">
        <f t="shared" si="1343"/>
        <v>0</v>
      </c>
      <c r="BG239" s="436">
        <f t="shared" si="1344"/>
        <v>0</v>
      </c>
      <c r="BH239" s="439">
        <f t="shared" si="1345"/>
        <v>0</v>
      </c>
      <c r="BI239" s="449">
        <f t="shared" si="1346"/>
        <v>0</v>
      </c>
      <c r="BJ239" s="465"/>
      <c r="BK239" s="465"/>
      <c r="BL239" s="465"/>
      <c r="BM239" s="398"/>
      <c r="BN239" s="401">
        <v>12</v>
      </c>
      <c r="BO239" s="475"/>
      <c r="BP239" s="475"/>
      <c r="BQ239" s="475"/>
      <c r="BR239" s="475"/>
      <c r="BS239" s="475"/>
      <c r="BT239" s="475"/>
      <c r="BU239" s="475"/>
      <c r="BV239" s="475"/>
      <c r="BW239" s="475"/>
      <c r="BX239" s="475"/>
      <c r="BY239" s="475"/>
      <c r="BZ239" s="475"/>
      <c r="CA239" s="475"/>
      <c r="CB239" s="475"/>
      <c r="CC239" s="475"/>
      <c r="CD239" s="475"/>
      <c r="CE239" s="475"/>
      <c r="CF239" s="475"/>
      <c r="CG239" s="475"/>
      <c r="CH239" s="475"/>
      <c r="CI239" s="475"/>
      <c r="CJ239" s="475"/>
      <c r="CK239" s="475"/>
      <c r="CL239" s="475"/>
      <c r="CM239" s="475"/>
      <c r="CN239" s="475"/>
      <c r="CO239" s="475"/>
      <c r="CP239" s="475"/>
      <c r="CQ239" s="475"/>
      <c r="CR239" s="475"/>
      <c r="CS239" s="475"/>
      <c r="CT239" s="857">
        <f t="shared" si="1307"/>
        <v>0</v>
      </c>
      <c r="CU239" s="858">
        <f t="shared" si="1308"/>
        <v>0</v>
      </c>
      <c r="CV239" s="436">
        <f t="shared" si="1347"/>
        <v>0</v>
      </c>
      <c r="CW239" s="436">
        <f t="shared" si="1348"/>
        <v>0</v>
      </c>
      <c r="CX239" s="439">
        <f t="shared" si="1309"/>
        <v>0</v>
      </c>
      <c r="CY239" s="449">
        <f t="shared" si="1310"/>
        <v>0</v>
      </c>
      <c r="CZ239" s="465"/>
      <c r="DA239" s="465"/>
      <c r="DB239" s="465"/>
      <c r="DC239" s="465"/>
      <c r="DD239" s="465"/>
      <c r="DE239" s="465"/>
      <c r="DF239" s="465"/>
      <c r="DG239" s="465"/>
      <c r="DH239" s="465"/>
      <c r="DS239" s="698"/>
      <c r="DT239" s="702">
        <v>12</v>
      </c>
      <c r="DU239" s="703">
        <f t="shared" si="1311"/>
        <v>0</v>
      </c>
      <c r="DV239" s="703">
        <f t="shared" si="1274"/>
        <v>0</v>
      </c>
      <c r="DW239" s="703">
        <f t="shared" si="1275"/>
        <v>0</v>
      </c>
      <c r="DX239" s="703">
        <f t="shared" si="1276"/>
        <v>0</v>
      </c>
      <c r="DY239" s="703">
        <f t="shared" si="1277"/>
        <v>0</v>
      </c>
      <c r="DZ239" s="703">
        <f t="shared" si="1278"/>
        <v>0</v>
      </c>
      <c r="EA239" s="703">
        <f t="shared" si="1279"/>
        <v>0</v>
      </c>
      <c r="EB239" s="703">
        <f t="shared" si="1280"/>
        <v>0</v>
      </c>
      <c r="EC239" s="703">
        <f t="shared" si="1281"/>
        <v>0</v>
      </c>
      <c r="ED239" s="703">
        <f t="shared" si="1282"/>
        <v>0</v>
      </c>
      <c r="EE239" s="703">
        <f t="shared" si="1283"/>
        <v>0</v>
      </c>
      <c r="EF239" s="703">
        <f t="shared" si="1284"/>
        <v>0</v>
      </c>
      <c r="EG239" s="703">
        <f t="shared" si="1285"/>
        <v>0</v>
      </c>
      <c r="EH239" s="703">
        <f t="shared" si="1286"/>
        <v>0</v>
      </c>
      <c r="EI239" s="703">
        <f t="shared" si="1287"/>
        <v>0</v>
      </c>
      <c r="EJ239" s="703">
        <f t="shared" si="1288"/>
        <v>0</v>
      </c>
      <c r="EK239" s="703">
        <f t="shared" si="1289"/>
        <v>0</v>
      </c>
      <c r="EL239" s="703">
        <f t="shared" si="1290"/>
        <v>0</v>
      </c>
      <c r="EM239" s="703">
        <f t="shared" si="1291"/>
        <v>0</v>
      </c>
      <c r="EN239" s="703">
        <f t="shared" si="1292"/>
        <v>0</v>
      </c>
      <c r="EO239" s="703">
        <f t="shared" si="1293"/>
        <v>0</v>
      </c>
      <c r="EP239" s="703">
        <f t="shared" si="1294"/>
        <v>0</v>
      </c>
      <c r="EQ239" s="703">
        <f t="shared" si="1295"/>
        <v>0</v>
      </c>
      <c r="ER239" s="703">
        <f t="shared" si="1296"/>
        <v>0</v>
      </c>
      <c r="ES239" s="703">
        <f t="shared" si="1297"/>
        <v>0</v>
      </c>
      <c r="ET239" s="703">
        <f t="shared" si="1298"/>
        <v>0</v>
      </c>
      <c r="EU239" s="703">
        <f t="shared" si="1299"/>
        <v>0</v>
      </c>
      <c r="EV239" s="703">
        <f t="shared" si="1300"/>
        <v>0</v>
      </c>
      <c r="EW239" s="703">
        <f t="shared" si="1301"/>
        <v>0</v>
      </c>
      <c r="EX239" s="703">
        <f t="shared" si="1302"/>
        <v>0</v>
      </c>
      <c r="EY239" s="703">
        <f t="shared" si="1303"/>
        <v>0</v>
      </c>
      <c r="EZ239" s="724"/>
      <c r="FB239" s="698"/>
      <c r="FC239" s="702">
        <v>12</v>
      </c>
      <c r="FD239" s="703" t="e">
        <f t="shared" si="1312"/>
        <v>#DIV/0!</v>
      </c>
      <c r="FE239" s="703" t="e">
        <f t="shared" si="1313"/>
        <v>#DIV/0!</v>
      </c>
      <c r="FF239" s="703" t="e">
        <f t="shared" si="1314"/>
        <v>#DIV/0!</v>
      </c>
      <c r="FG239" s="703" t="e">
        <f t="shared" si="1315"/>
        <v>#DIV/0!</v>
      </c>
      <c r="FH239" s="703" t="e">
        <f t="shared" si="1316"/>
        <v>#DIV/0!</v>
      </c>
      <c r="FI239" s="703" t="e">
        <f t="shared" si="1317"/>
        <v>#DIV/0!</v>
      </c>
      <c r="FJ239" s="703" t="e">
        <f t="shared" si="1318"/>
        <v>#DIV/0!</v>
      </c>
      <c r="FK239" s="703" t="e">
        <f t="shared" si="1319"/>
        <v>#DIV/0!</v>
      </c>
      <c r="FL239" s="703" t="e">
        <f t="shared" si="1320"/>
        <v>#DIV/0!</v>
      </c>
      <c r="FM239" s="703" t="e">
        <f t="shared" si="1321"/>
        <v>#DIV/0!</v>
      </c>
      <c r="FN239" s="703" t="e">
        <f t="shared" si="1322"/>
        <v>#DIV/0!</v>
      </c>
      <c r="FO239" s="703" t="e">
        <f t="shared" si="1323"/>
        <v>#DIV/0!</v>
      </c>
      <c r="FP239" s="703" t="e">
        <f t="shared" si="1324"/>
        <v>#DIV/0!</v>
      </c>
      <c r="FQ239" s="703" t="e">
        <f t="shared" si="1325"/>
        <v>#DIV/0!</v>
      </c>
      <c r="FR239" s="703" t="e">
        <f t="shared" si="1326"/>
        <v>#DIV/0!</v>
      </c>
      <c r="FS239" s="703" t="e">
        <f t="shared" si="1327"/>
        <v>#DIV/0!</v>
      </c>
      <c r="FT239" s="703" t="e">
        <f t="shared" si="1328"/>
        <v>#DIV/0!</v>
      </c>
      <c r="FU239" s="703" t="e">
        <f t="shared" si="1329"/>
        <v>#DIV/0!</v>
      </c>
      <c r="FV239" s="703" t="e">
        <f t="shared" si="1330"/>
        <v>#DIV/0!</v>
      </c>
      <c r="FW239" s="703" t="e">
        <f t="shared" si="1331"/>
        <v>#DIV/0!</v>
      </c>
      <c r="FX239" s="703" t="e">
        <f t="shared" si="1332"/>
        <v>#DIV/0!</v>
      </c>
      <c r="FY239" s="703" t="e">
        <f t="shared" si="1333"/>
        <v>#DIV/0!</v>
      </c>
      <c r="FZ239" s="703" t="e">
        <f t="shared" si="1334"/>
        <v>#DIV/0!</v>
      </c>
      <c r="GA239" s="703" t="e">
        <f t="shared" si="1335"/>
        <v>#DIV/0!</v>
      </c>
      <c r="GB239" s="703" t="e">
        <f t="shared" si="1336"/>
        <v>#DIV/0!</v>
      </c>
      <c r="GC239" s="703" t="e">
        <f t="shared" si="1337"/>
        <v>#DIV/0!</v>
      </c>
      <c r="GD239" s="703" t="e">
        <f t="shared" si="1338"/>
        <v>#DIV/0!</v>
      </c>
      <c r="GE239" s="703" t="e">
        <f t="shared" si="1339"/>
        <v>#DIV/0!</v>
      </c>
      <c r="GF239" s="703" t="e">
        <f t="shared" si="1340"/>
        <v>#DIV/0!</v>
      </c>
      <c r="GG239" s="703" t="e">
        <f t="shared" si="1341"/>
        <v>#DIV/0!</v>
      </c>
      <c r="GH239" s="703" t="e">
        <f t="shared" si="1342"/>
        <v>#DIV/0!</v>
      </c>
      <c r="GI239" s="724"/>
    </row>
    <row r="240" spans="2:191" ht="15.75" x14ac:dyDescent="0.25">
      <c r="W240" s="398"/>
      <c r="X240" s="401">
        <v>13</v>
      </c>
      <c r="Y240" s="475"/>
      <c r="Z240" s="475"/>
      <c r="AA240" s="475"/>
      <c r="AB240" s="475"/>
      <c r="AC240" s="475"/>
      <c r="AD240" s="475"/>
      <c r="AE240" s="475"/>
      <c r="AF240" s="475"/>
      <c r="AG240" s="475"/>
      <c r="AH240" s="475"/>
      <c r="AI240" s="475"/>
      <c r="AJ240" s="475"/>
      <c r="AK240" s="475"/>
      <c r="AL240" s="475"/>
      <c r="AM240" s="475"/>
      <c r="AN240" s="475"/>
      <c r="AO240" s="475"/>
      <c r="AP240" s="475"/>
      <c r="AQ240" s="475"/>
      <c r="AR240" s="475"/>
      <c r="AS240" s="475"/>
      <c r="AT240" s="475"/>
      <c r="AU240" s="475"/>
      <c r="AV240" s="475"/>
      <c r="AW240" s="475"/>
      <c r="AX240" s="475"/>
      <c r="AY240" s="475"/>
      <c r="AZ240" s="475"/>
      <c r="BA240" s="475"/>
      <c r="BB240" s="475"/>
      <c r="BC240" s="475"/>
      <c r="BD240" s="857">
        <f t="shared" si="1305"/>
        <v>0</v>
      </c>
      <c r="BE240" s="858">
        <f t="shared" si="1270"/>
        <v>0</v>
      </c>
      <c r="BF240" s="436">
        <f t="shared" si="1343"/>
        <v>0</v>
      </c>
      <c r="BG240" s="436">
        <f t="shared" si="1344"/>
        <v>0</v>
      </c>
      <c r="BH240" s="439">
        <f t="shared" si="1345"/>
        <v>0</v>
      </c>
      <c r="BI240" s="449">
        <f t="shared" si="1346"/>
        <v>0</v>
      </c>
      <c r="BJ240" s="465"/>
      <c r="BK240" s="465"/>
      <c r="BL240" s="465"/>
      <c r="BM240" s="398"/>
      <c r="BN240" s="401">
        <v>13</v>
      </c>
      <c r="BO240" s="475"/>
      <c r="BP240" s="475"/>
      <c r="BQ240" s="475"/>
      <c r="BR240" s="475"/>
      <c r="BS240" s="475"/>
      <c r="BT240" s="475"/>
      <c r="BU240" s="475"/>
      <c r="BV240" s="475"/>
      <c r="BW240" s="475"/>
      <c r="BX240" s="475"/>
      <c r="BY240" s="475"/>
      <c r="BZ240" s="475"/>
      <c r="CA240" s="475"/>
      <c r="CB240" s="475"/>
      <c r="CC240" s="475"/>
      <c r="CD240" s="475"/>
      <c r="CE240" s="475"/>
      <c r="CF240" s="475"/>
      <c r="CG240" s="475"/>
      <c r="CH240" s="475"/>
      <c r="CI240" s="475"/>
      <c r="CJ240" s="475"/>
      <c r="CK240" s="475"/>
      <c r="CL240" s="475"/>
      <c r="CM240" s="475"/>
      <c r="CN240" s="475"/>
      <c r="CO240" s="475"/>
      <c r="CP240" s="475"/>
      <c r="CQ240" s="475"/>
      <c r="CR240" s="475"/>
      <c r="CS240" s="475"/>
      <c r="CT240" s="857">
        <f t="shared" si="1307"/>
        <v>0</v>
      </c>
      <c r="CU240" s="858">
        <f t="shared" si="1308"/>
        <v>0</v>
      </c>
      <c r="CV240" s="436">
        <f t="shared" si="1347"/>
        <v>0</v>
      </c>
      <c r="CW240" s="436">
        <f t="shared" si="1348"/>
        <v>0</v>
      </c>
      <c r="CX240" s="439">
        <f t="shared" si="1309"/>
        <v>0</v>
      </c>
      <c r="CY240" s="449">
        <f t="shared" si="1310"/>
        <v>0</v>
      </c>
      <c r="CZ240" s="465"/>
      <c r="DA240" s="465"/>
      <c r="DB240" s="465"/>
      <c r="DC240" s="465"/>
      <c r="DD240" s="465"/>
      <c r="DE240" s="465"/>
      <c r="DF240" s="465"/>
      <c r="DG240" s="465"/>
      <c r="DH240" s="465"/>
      <c r="DS240" s="698"/>
      <c r="DT240" s="702">
        <v>13</v>
      </c>
      <c r="DU240" s="703">
        <f t="shared" si="1311"/>
        <v>0</v>
      </c>
      <c r="DV240" s="703">
        <f t="shared" si="1274"/>
        <v>0</v>
      </c>
      <c r="DW240" s="703">
        <f t="shared" si="1275"/>
        <v>0</v>
      </c>
      <c r="DX240" s="703">
        <f t="shared" si="1276"/>
        <v>0</v>
      </c>
      <c r="DY240" s="703">
        <f t="shared" si="1277"/>
        <v>0</v>
      </c>
      <c r="DZ240" s="703">
        <f t="shared" si="1278"/>
        <v>0</v>
      </c>
      <c r="EA240" s="703">
        <f t="shared" si="1279"/>
        <v>0</v>
      </c>
      <c r="EB240" s="703">
        <f t="shared" si="1280"/>
        <v>0</v>
      </c>
      <c r="EC240" s="703">
        <f t="shared" si="1281"/>
        <v>0</v>
      </c>
      <c r="ED240" s="703">
        <f t="shared" si="1282"/>
        <v>0</v>
      </c>
      <c r="EE240" s="703">
        <f t="shared" si="1283"/>
        <v>0</v>
      </c>
      <c r="EF240" s="703">
        <f t="shared" si="1284"/>
        <v>0</v>
      </c>
      <c r="EG240" s="703">
        <f t="shared" si="1285"/>
        <v>0</v>
      </c>
      <c r="EH240" s="703">
        <f t="shared" si="1286"/>
        <v>0</v>
      </c>
      <c r="EI240" s="703">
        <f t="shared" si="1287"/>
        <v>0</v>
      </c>
      <c r="EJ240" s="703">
        <f t="shared" si="1288"/>
        <v>0</v>
      </c>
      <c r="EK240" s="703">
        <f t="shared" si="1289"/>
        <v>0</v>
      </c>
      <c r="EL240" s="703">
        <f t="shared" si="1290"/>
        <v>0</v>
      </c>
      <c r="EM240" s="703">
        <f t="shared" si="1291"/>
        <v>0</v>
      </c>
      <c r="EN240" s="703">
        <f t="shared" si="1292"/>
        <v>0</v>
      </c>
      <c r="EO240" s="703">
        <f t="shared" si="1293"/>
        <v>0</v>
      </c>
      <c r="EP240" s="703">
        <f t="shared" si="1294"/>
        <v>0</v>
      </c>
      <c r="EQ240" s="703">
        <f t="shared" si="1295"/>
        <v>0</v>
      </c>
      <c r="ER240" s="703">
        <f t="shared" si="1296"/>
        <v>0</v>
      </c>
      <c r="ES240" s="703">
        <f t="shared" si="1297"/>
        <v>0</v>
      </c>
      <c r="ET240" s="703">
        <f t="shared" si="1298"/>
        <v>0</v>
      </c>
      <c r="EU240" s="703">
        <f t="shared" si="1299"/>
        <v>0</v>
      </c>
      <c r="EV240" s="703">
        <f t="shared" si="1300"/>
        <v>0</v>
      </c>
      <c r="EW240" s="703">
        <f t="shared" si="1301"/>
        <v>0</v>
      </c>
      <c r="EX240" s="703">
        <f t="shared" si="1302"/>
        <v>0</v>
      </c>
      <c r="EY240" s="703">
        <f t="shared" si="1303"/>
        <v>0</v>
      </c>
      <c r="EZ240" s="724"/>
      <c r="FB240" s="698"/>
      <c r="FC240" s="702">
        <v>13</v>
      </c>
      <c r="FD240" s="703" t="e">
        <f t="shared" si="1312"/>
        <v>#DIV/0!</v>
      </c>
      <c r="FE240" s="703" t="e">
        <f t="shared" si="1313"/>
        <v>#DIV/0!</v>
      </c>
      <c r="FF240" s="703" t="e">
        <f t="shared" si="1314"/>
        <v>#DIV/0!</v>
      </c>
      <c r="FG240" s="703" t="e">
        <f t="shared" si="1315"/>
        <v>#DIV/0!</v>
      </c>
      <c r="FH240" s="703" t="e">
        <f t="shared" si="1316"/>
        <v>#DIV/0!</v>
      </c>
      <c r="FI240" s="703" t="e">
        <f t="shared" si="1317"/>
        <v>#DIV/0!</v>
      </c>
      <c r="FJ240" s="703" t="e">
        <f t="shared" si="1318"/>
        <v>#DIV/0!</v>
      </c>
      <c r="FK240" s="703" t="e">
        <f t="shared" si="1319"/>
        <v>#DIV/0!</v>
      </c>
      <c r="FL240" s="703" t="e">
        <f t="shared" si="1320"/>
        <v>#DIV/0!</v>
      </c>
      <c r="FM240" s="703" t="e">
        <f t="shared" si="1321"/>
        <v>#DIV/0!</v>
      </c>
      <c r="FN240" s="703" t="e">
        <f t="shared" si="1322"/>
        <v>#DIV/0!</v>
      </c>
      <c r="FO240" s="703" t="e">
        <f t="shared" si="1323"/>
        <v>#DIV/0!</v>
      </c>
      <c r="FP240" s="703" t="e">
        <f t="shared" si="1324"/>
        <v>#DIV/0!</v>
      </c>
      <c r="FQ240" s="703" t="e">
        <f t="shared" si="1325"/>
        <v>#DIV/0!</v>
      </c>
      <c r="FR240" s="703" t="e">
        <f t="shared" si="1326"/>
        <v>#DIV/0!</v>
      </c>
      <c r="FS240" s="703" t="e">
        <f t="shared" si="1327"/>
        <v>#DIV/0!</v>
      </c>
      <c r="FT240" s="703" t="e">
        <f t="shared" si="1328"/>
        <v>#DIV/0!</v>
      </c>
      <c r="FU240" s="703" t="e">
        <f t="shared" si="1329"/>
        <v>#DIV/0!</v>
      </c>
      <c r="FV240" s="703" t="e">
        <f t="shared" si="1330"/>
        <v>#DIV/0!</v>
      </c>
      <c r="FW240" s="703" t="e">
        <f t="shared" si="1331"/>
        <v>#DIV/0!</v>
      </c>
      <c r="FX240" s="703" t="e">
        <f t="shared" si="1332"/>
        <v>#DIV/0!</v>
      </c>
      <c r="FY240" s="703" t="e">
        <f t="shared" si="1333"/>
        <v>#DIV/0!</v>
      </c>
      <c r="FZ240" s="703" t="e">
        <f t="shared" si="1334"/>
        <v>#DIV/0!</v>
      </c>
      <c r="GA240" s="703" t="e">
        <f t="shared" si="1335"/>
        <v>#DIV/0!</v>
      </c>
      <c r="GB240" s="703" t="e">
        <f t="shared" si="1336"/>
        <v>#DIV/0!</v>
      </c>
      <c r="GC240" s="703" t="e">
        <f t="shared" si="1337"/>
        <v>#DIV/0!</v>
      </c>
      <c r="GD240" s="703" t="e">
        <f t="shared" si="1338"/>
        <v>#DIV/0!</v>
      </c>
      <c r="GE240" s="703" t="e">
        <f t="shared" si="1339"/>
        <v>#DIV/0!</v>
      </c>
      <c r="GF240" s="703" t="e">
        <f t="shared" si="1340"/>
        <v>#DIV/0!</v>
      </c>
      <c r="GG240" s="703" t="e">
        <f t="shared" si="1341"/>
        <v>#DIV/0!</v>
      </c>
      <c r="GH240" s="703" t="e">
        <f t="shared" si="1342"/>
        <v>#DIV/0!</v>
      </c>
      <c r="GI240" s="724"/>
    </row>
    <row r="241" spans="23:191" ht="15.75" x14ac:dyDescent="0.25">
      <c r="W241" s="398"/>
      <c r="X241" s="401">
        <v>14</v>
      </c>
      <c r="Y241" s="475"/>
      <c r="Z241" s="475"/>
      <c r="AA241" s="475"/>
      <c r="AB241" s="475"/>
      <c r="AC241" s="475"/>
      <c r="AD241" s="475"/>
      <c r="AE241" s="475"/>
      <c r="AF241" s="475"/>
      <c r="AG241" s="475"/>
      <c r="AH241" s="475"/>
      <c r="AI241" s="475"/>
      <c r="AJ241" s="475"/>
      <c r="AK241" s="475"/>
      <c r="AL241" s="475"/>
      <c r="AM241" s="475"/>
      <c r="AN241" s="475"/>
      <c r="AO241" s="475"/>
      <c r="AP241" s="475"/>
      <c r="AQ241" s="475"/>
      <c r="AR241" s="475"/>
      <c r="AS241" s="475"/>
      <c r="AT241" s="475"/>
      <c r="AU241" s="475"/>
      <c r="AV241" s="475"/>
      <c r="AW241" s="475"/>
      <c r="AX241" s="475"/>
      <c r="AY241" s="475"/>
      <c r="AZ241" s="475"/>
      <c r="BA241" s="475"/>
      <c r="BB241" s="475"/>
      <c r="BC241" s="475"/>
      <c r="BD241" s="857">
        <f t="shared" si="1305"/>
        <v>0</v>
      </c>
      <c r="BE241" s="858">
        <f t="shared" si="1270"/>
        <v>0</v>
      </c>
      <c r="BF241" s="436">
        <f t="shared" si="1343"/>
        <v>0</v>
      </c>
      <c r="BG241" s="436">
        <f t="shared" si="1344"/>
        <v>0</v>
      </c>
      <c r="BH241" s="439">
        <f t="shared" si="1345"/>
        <v>0</v>
      </c>
      <c r="BI241" s="449">
        <f t="shared" si="1346"/>
        <v>0</v>
      </c>
      <c r="BJ241" s="465"/>
      <c r="BK241" s="465"/>
      <c r="BL241" s="465"/>
      <c r="BM241" s="398"/>
      <c r="BN241" s="401">
        <v>14</v>
      </c>
      <c r="BO241" s="475"/>
      <c r="BP241" s="475"/>
      <c r="BQ241" s="475"/>
      <c r="BR241" s="475"/>
      <c r="BS241" s="475"/>
      <c r="BT241" s="475"/>
      <c r="BU241" s="475"/>
      <c r="BV241" s="475"/>
      <c r="BW241" s="475"/>
      <c r="BX241" s="475"/>
      <c r="BY241" s="475"/>
      <c r="BZ241" s="475"/>
      <c r="CA241" s="475"/>
      <c r="CB241" s="475"/>
      <c r="CC241" s="475"/>
      <c r="CD241" s="475"/>
      <c r="CE241" s="475"/>
      <c r="CF241" s="475"/>
      <c r="CG241" s="475"/>
      <c r="CH241" s="475"/>
      <c r="CI241" s="475"/>
      <c r="CJ241" s="475"/>
      <c r="CK241" s="475"/>
      <c r="CL241" s="475"/>
      <c r="CM241" s="475"/>
      <c r="CN241" s="475"/>
      <c r="CO241" s="475"/>
      <c r="CP241" s="475"/>
      <c r="CQ241" s="475"/>
      <c r="CR241" s="475"/>
      <c r="CS241" s="475"/>
      <c r="CT241" s="857">
        <f t="shared" si="1307"/>
        <v>0</v>
      </c>
      <c r="CU241" s="858">
        <f t="shared" si="1308"/>
        <v>0</v>
      </c>
      <c r="CV241" s="436">
        <f t="shared" si="1347"/>
        <v>0</v>
      </c>
      <c r="CW241" s="436">
        <f t="shared" si="1348"/>
        <v>0</v>
      </c>
      <c r="CX241" s="439">
        <f t="shared" si="1309"/>
        <v>0</v>
      </c>
      <c r="CY241" s="449">
        <f t="shared" si="1310"/>
        <v>0</v>
      </c>
      <c r="CZ241" s="465"/>
      <c r="DA241" s="465"/>
      <c r="DB241" s="465"/>
      <c r="DC241" s="465"/>
      <c r="DD241" s="465"/>
      <c r="DE241" s="465"/>
      <c r="DF241" s="465"/>
      <c r="DG241" s="465"/>
      <c r="DH241" s="465"/>
      <c r="DS241" s="698"/>
      <c r="DT241" s="702">
        <v>14</v>
      </c>
      <c r="DU241" s="703">
        <f t="shared" si="1311"/>
        <v>0</v>
      </c>
      <c r="DV241" s="703">
        <f t="shared" si="1274"/>
        <v>0</v>
      </c>
      <c r="DW241" s="703">
        <f t="shared" si="1275"/>
        <v>0</v>
      </c>
      <c r="DX241" s="703">
        <f t="shared" si="1276"/>
        <v>0</v>
      </c>
      <c r="DY241" s="703">
        <f t="shared" si="1277"/>
        <v>0</v>
      </c>
      <c r="DZ241" s="703">
        <f t="shared" si="1278"/>
        <v>0</v>
      </c>
      <c r="EA241" s="703">
        <f t="shared" si="1279"/>
        <v>0</v>
      </c>
      <c r="EB241" s="703">
        <f t="shared" si="1280"/>
        <v>0</v>
      </c>
      <c r="EC241" s="703">
        <f t="shared" si="1281"/>
        <v>0</v>
      </c>
      <c r="ED241" s="703">
        <f t="shared" si="1282"/>
        <v>0</v>
      </c>
      <c r="EE241" s="703">
        <f t="shared" si="1283"/>
        <v>0</v>
      </c>
      <c r="EF241" s="703">
        <f t="shared" si="1284"/>
        <v>0</v>
      </c>
      <c r="EG241" s="703">
        <f t="shared" si="1285"/>
        <v>0</v>
      </c>
      <c r="EH241" s="703">
        <f t="shared" si="1286"/>
        <v>0</v>
      </c>
      <c r="EI241" s="703">
        <f t="shared" si="1287"/>
        <v>0</v>
      </c>
      <c r="EJ241" s="703">
        <f t="shared" si="1288"/>
        <v>0</v>
      </c>
      <c r="EK241" s="703">
        <f t="shared" si="1289"/>
        <v>0</v>
      </c>
      <c r="EL241" s="703">
        <f t="shared" si="1290"/>
        <v>0</v>
      </c>
      <c r="EM241" s="703">
        <f t="shared" si="1291"/>
        <v>0</v>
      </c>
      <c r="EN241" s="703">
        <f t="shared" si="1292"/>
        <v>0</v>
      </c>
      <c r="EO241" s="703">
        <f t="shared" si="1293"/>
        <v>0</v>
      </c>
      <c r="EP241" s="703">
        <f t="shared" si="1294"/>
        <v>0</v>
      </c>
      <c r="EQ241" s="703">
        <f t="shared" si="1295"/>
        <v>0</v>
      </c>
      <c r="ER241" s="703">
        <f t="shared" si="1296"/>
        <v>0</v>
      </c>
      <c r="ES241" s="703">
        <f t="shared" si="1297"/>
        <v>0</v>
      </c>
      <c r="ET241" s="703">
        <f t="shared" si="1298"/>
        <v>0</v>
      </c>
      <c r="EU241" s="703">
        <f t="shared" si="1299"/>
        <v>0</v>
      </c>
      <c r="EV241" s="703">
        <f t="shared" si="1300"/>
        <v>0</v>
      </c>
      <c r="EW241" s="703">
        <f t="shared" si="1301"/>
        <v>0</v>
      </c>
      <c r="EX241" s="703">
        <f t="shared" si="1302"/>
        <v>0</v>
      </c>
      <c r="EY241" s="703">
        <f t="shared" si="1303"/>
        <v>0</v>
      </c>
      <c r="EZ241" s="724"/>
      <c r="FB241" s="698"/>
      <c r="FC241" s="702">
        <v>14</v>
      </c>
      <c r="FD241" s="703" t="e">
        <f t="shared" si="1312"/>
        <v>#DIV/0!</v>
      </c>
      <c r="FE241" s="703" t="e">
        <f t="shared" si="1313"/>
        <v>#DIV/0!</v>
      </c>
      <c r="FF241" s="703" t="e">
        <f t="shared" si="1314"/>
        <v>#DIV/0!</v>
      </c>
      <c r="FG241" s="703" t="e">
        <f t="shared" si="1315"/>
        <v>#DIV/0!</v>
      </c>
      <c r="FH241" s="703" t="e">
        <f t="shared" si="1316"/>
        <v>#DIV/0!</v>
      </c>
      <c r="FI241" s="703" t="e">
        <f t="shared" si="1317"/>
        <v>#DIV/0!</v>
      </c>
      <c r="FJ241" s="703" t="e">
        <f t="shared" si="1318"/>
        <v>#DIV/0!</v>
      </c>
      <c r="FK241" s="703" t="e">
        <f t="shared" si="1319"/>
        <v>#DIV/0!</v>
      </c>
      <c r="FL241" s="703" t="e">
        <f t="shared" si="1320"/>
        <v>#DIV/0!</v>
      </c>
      <c r="FM241" s="703" t="e">
        <f t="shared" si="1321"/>
        <v>#DIV/0!</v>
      </c>
      <c r="FN241" s="703" t="e">
        <f t="shared" si="1322"/>
        <v>#DIV/0!</v>
      </c>
      <c r="FO241" s="703" t="e">
        <f t="shared" si="1323"/>
        <v>#DIV/0!</v>
      </c>
      <c r="FP241" s="703" t="e">
        <f t="shared" si="1324"/>
        <v>#DIV/0!</v>
      </c>
      <c r="FQ241" s="703" t="e">
        <f t="shared" si="1325"/>
        <v>#DIV/0!</v>
      </c>
      <c r="FR241" s="703" t="e">
        <f t="shared" si="1326"/>
        <v>#DIV/0!</v>
      </c>
      <c r="FS241" s="703" t="e">
        <f t="shared" si="1327"/>
        <v>#DIV/0!</v>
      </c>
      <c r="FT241" s="703" t="e">
        <f t="shared" si="1328"/>
        <v>#DIV/0!</v>
      </c>
      <c r="FU241" s="703" t="e">
        <f t="shared" si="1329"/>
        <v>#DIV/0!</v>
      </c>
      <c r="FV241" s="703" t="e">
        <f t="shared" si="1330"/>
        <v>#DIV/0!</v>
      </c>
      <c r="FW241" s="703" t="e">
        <f t="shared" si="1331"/>
        <v>#DIV/0!</v>
      </c>
      <c r="FX241" s="703" t="e">
        <f t="shared" si="1332"/>
        <v>#DIV/0!</v>
      </c>
      <c r="FY241" s="703" t="e">
        <f t="shared" si="1333"/>
        <v>#DIV/0!</v>
      </c>
      <c r="FZ241" s="703" t="e">
        <f t="shared" si="1334"/>
        <v>#DIV/0!</v>
      </c>
      <c r="GA241" s="703" t="e">
        <f t="shared" si="1335"/>
        <v>#DIV/0!</v>
      </c>
      <c r="GB241" s="703" t="e">
        <f t="shared" si="1336"/>
        <v>#DIV/0!</v>
      </c>
      <c r="GC241" s="703" t="e">
        <f t="shared" si="1337"/>
        <v>#DIV/0!</v>
      </c>
      <c r="GD241" s="703" t="e">
        <f t="shared" si="1338"/>
        <v>#DIV/0!</v>
      </c>
      <c r="GE241" s="703" t="e">
        <f t="shared" si="1339"/>
        <v>#DIV/0!</v>
      </c>
      <c r="GF241" s="703" t="e">
        <f t="shared" si="1340"/>
        <v>#DIV/0!</v>
      </c>
      <c r="GG241" s="703" t="e">
        <f t="shared" si="1341"/>
        <v>#DIV/0!</v>
      </c>
      <c r="GH241" s="703" t="e">
        <f t="shared" si="1342"/>
        <v>#DIV/0!</v>
      </c>
      <c r="GI241" s="724"/>
    </row>
    <row r="242" spans="23:191" ht="15.75" x14ac:dyDescent="0.25">
      <c r="W242" s="398"/>
      <c r="X242" s="401">
        <v>15</v>
      </c>
      <c r="Y242" s="475"/>
      <c r="Z242" s="475"/>
      <c r="AA242" s="475"/>
      <c r="AB242" s="475"/>
      <c r="AC242" s="475"/>
      <c r="AD242" s="475"/>
      <c r="AE242" s="475"/>
      <c r="AF242" s="475"/>
      <c r="AG242" s="475"/>
      <c r="AH242" s="475"/>
      <c r="AI242" s="475"/>
      <c r="AJ242" s="475"/>
      <c r="AK242" s="475"/>
      <c r="AL242" s="475"/>
      <c r="AM242" s="475"/>
      <c r="AN242" s="475"/>
      <c r="AO242" s="475"/>
      <c r="AP242" s="475"/>
      <c r="AQ242" s="475"/>
      <c r="AR242" s="475"/>
      <c r="AS242" s="475"/>
      <c r="AT242" s="475"/>
      <c r="AU242" s="475"/>
      <c r="AV242" s="475"/>
      <c r="AW242" s="475"/>
      <c r="AX242" s="475"/>
      <c r="AY242" s="475"/>
      <c r="AZ242" s="475"/>
      <c r="BA242" s="475"/>
      <c r="BB242" s="475"/>
      <c r="BC242" s="475"/>
      <c r="BD242" s="857">
        <f t="shared" si="1305"/>
        <v>0</v>
      </c>
      <c r="BE242" s="858">
        <f t="shared" si="1270"/>
        <v>0</v>
      </c>
      <c r="BF242" s="436">
        <f t="shared" si="1343"/>
        <v>0</v>
      </c>
      <c r="BG242" s="436">
        <f t="shared" si="1344"/>
        <v>0</v>
      </c>
      <c r="BH242" s="439">
        <f t="shared" si="1345"/>
        <v>0</v>
      </c>
      <c r="BI242" s="449">
        <f t="shared" si="1346"/>
        <v>0</v>
      </c>
      <c r="BJ242" s="465"/>
      <c r="BK242" s="465"/>
      <c r="BL242" s="465"/>
      <c r="BM242" s="398"/>
      <c r="BN242" s="401">
        <v>15</v>
      </c>
      <c r="BO242" s="475"/>
      <c r="BP242" s="475"/>
      <c r="BQ242" s="475"/>
      <c r="BR242" s="475"/>
      <c r="BS242" s="475"/>
      <c r="BT242" s="475"/>
      <c r="BU242" s="475"/>
      <c r="BV242" s="475"/>
      <c r="BW242" s="475"/>
      <c r="BX242" s="475"/>
      <c r="BY242" s="475"/>
      <c r="BZ242" s="475"/>
      <c r="CA242" s="475"/>
      <c r="CB242" s="475"/>
      <c r="CC242" s="475"/>
      <c r="CD242" s="475"/>
      <c r="CE242" s="475"/>
      <c r="CF242" s="475"/>
      <c r="CG242" s="475"/>
      <c r="CH242" s="475"/>
      <c r="CI242" s="475"/>
      <c r="CJ242" s="475"/>
      <c r="CK242" s="475"/>
      <c r="CL242" s="475"/>
      <c r="CM242" s="475"/>
      <c r="CN242" s="475"/>
      <c r="CO242" s="475"/>
      <c r="CP242" s="475"/>
      <c r="CQ242" s="475"/>
      <c r="CR242" s="475"/>
      <c r="CS242" s="475"/>
      <c r="CT242" s="857">
        <f t="shared" si="1307"/>
        <v>0</v>
      </c>
      <c r="CU242" s="858">
        <f t="shared" si="1308"/>
        <v>0</v>
      </c>
      <c r="CV242" s="436">
        <f t="shared" si="1347"/>
        <v>0</v>
      </c>
      <c r="CW242" s="436">
        <f t="shared" si="1348"/>
        <v>0</v>
      </c>
      <c r="CX242" s="439">
        <f t="shared" si="1309"/>
        <v>0</v>
      </c>
      <c r="CY242" s="449">
        <f t="shared" si="1310"/>
        <v>0</v>
      </c>
      <c r="CZ242" s="465"/>
      <c r="DA242" s="465"/>
      <c r="DB242" s="465"/>
      <c r="DC242" s="465"/>
      <c r="DD242" s="465"/>
      <c r="DE242" s="465"/>
      <c r="DF242" s="465"/>
      <c r="DG242" s="465"/>
      <c r="DH242" s="465"/>
      <c r="DS242" s="698"/>
      <c r="DT242" s="702">
        <v>15</v>
      </c>
      <c r="DU242" s="703">
        <f t="shared" si="1311"/>
        <v>0</v>
      </c>
      <c r="DV242" s="703">
        <f t="shared" si="1274"/>
        <v>0</v>
      </c>
      <c r="DW242" s="703">
        <f t="shared" si="1275"/>
        <v>0</v>
      </c>
      <c r="DX242" s="703">
        <f t="shared" si="1276"/>
        <v>0</v>
      </c>
      <c r="DY242" s="703">
        <f t="shared" si="1277"/>
        <v>0</v>
      </c>
      <c r="DZ242" s="703">
        <f t="shared" si="1278"/>
        <v>0</v>
      </c>
      <c r="EA242" s="703">
        <f t="shared" si="1279"/>
        <v>0</v>
      </c>
      <c r="EB242" s="703">
        <f t="shared" si="1280"/>
        <v>0</v>
      </c>
      <c r="EC242" s="703">
        <f t="shared" si="1281"/>
        <v>0</v>
      </c>
      <c r="ED242" s="703">
        <f t="shared" si="1282"/>
        <v>0</v>
      </c>
      <c r="EE242" s="703">
        <f t="shared" si="1283"/>
        <v>0</v>
      </c>
      <c r="EF242" s="703">
        <f t="shared" si="1284"/>
        <v>0</v>
      </c>
      <c r="EG242" s="703">
        <f t="shared" si="1285"/>
        <v>0</v>
      </c>
      <c r="EH242" s="703">
        <f t="shared" si="1286"/>
        <v>0</v>
      </c>
      <c r="EI242" s="703">
        <f t="shared" si="1287"/>
        <v>0</v>
      </c>
      <c r="EJ242" s="703">
        <f t="shared" si="1288"/>
        <v>0</v>
      </c>
      <c r="EK242" s="703">
        <f t="shared" si="1289"/>
        <v>0</v>
      </c>
      <c r="EL242" s="703">
        <f t="shared" si="1290"/>
        <v>0</v>
      </c>
      <c r="EM242" s="703">
        <f t="shared" si="1291"/>
        <v>0</v>
      </c>
      <c r="EN242" s="703">
        <f t="shared" si="1292"/>
        <v>0</v>
      </c>
      <c r="EO242" s="703">
        <f t="shared" si="1293"/>
        <v>0</v>
      </c>
      <c r="EP242" s="703">
        <f t="shared" si="1294"/>
        <v>0</v>
      </c>
      <c r="EQ242" s="703">
        <f t="shared" si="1295"/>
        <v>0</v>
      </c>
      <c r="ER242" s="703">
        <f t="shared" si="1296"/>
        <v>0</v>
      </c>
      <c r="ES242" s="703">
        <f t="shared" si="1297"/>
        <v>0</v>
      </c>
      <c r="ET242" s="703">
        <f t="shared" si="1298"/>
        <v>0</v>
      </c>
      <c r="EU242" s="703">
        <f t="shared" si="1299"/>
        <v>0</v>
      </c>
      <c r="EV242" s="703">
        <f t="shared" si="1300"/>
        <v>0</v>
      </c>
      <c r="EW242" s="703">
        <f t="shared" si="1301"/>
        <v>0</v>
      </c>
      <c r="EX242" s="703">
        <f t="shared" si="1302"/>
        <v>0</v>
      </c>
      <c r="EY242" s="703">
        <f t="shared" si="1303"/>
        <v>0</v>
      </c>
      <c r="EZ242" s="724"/>
      <c r="FB242" s="698"/>
      <c r="FC242" s="702">
        <v>15</v>
      </c>
      <c r="FD242" s="703" t="e">
        <f t="shared" si="1312"/>
        <v>#DIV/0!</v>
      </c>
      <c r="FE242" s="703" t="e">
        <f t="shared" si="1313"/>
        <v>#DIV/0!</v>
      </c>
      <c r="FF242" s="703" t="e">
        <f t="shared" si="1314"/>
        <v>#DIV/0!</v>
      </c>
      <c r="FG242" s="703" t="e">
        <f t="shared" si="1315"/>
        <v>#DIV/0!</v>
      </c>
      <c r="FH242" s="703" t="e">
        <f t="shared" si="1316"/>
        <v>#DIV/0!</v>
      </c>
      <c r="FI242" s="703" t="e">
        <f t="shared" si="1317"/>
        <v>#DIV/0!</v>
      </c>
      <c r="FJ242" s="703" t="e">
        <f t="shared" si="1318"/>
        <v>#DIV/0!</v>
      </c>
      <c r="FK242" s="703" t="e">
        <f t="shared" si="1319"/>
        <v>#DIV/0!</v>
      </c>
      <c r="FL242" s="703" t="e">
        <f t="shared" si="1320"/>
        <v>#DIV/0!</v>
      </c>
      <c r="FM242" s="703" t="e">
        <f t="shared" si="1321"/>
        <v>#DIV/0!</v>
      </c>
      <c r="FN242" s="703" t="e">
        <f t="shared" si="1322"/>
        <v>#DIV/0!</v>
      </c>
      <c r="FO242" s="703" t="e">
        <f t="shared" si="1323"/>
        <v>#DIV/0!</v>
      </c>
      <c r="FP242" s="703" t="e">
        <f t="shared" si="1324"/>
        <v>#DIV/0!</v>
      </c>
      <c r="FQ242" s="703" t="e">
        <f t="shared" si="1325"/>
        <v>#DIV/0!</v>
      </c>
      <c r="FR242" s="703" t="e">
        <f t="shared" si="1326"/>
        <v>#DIV/0!</v>
      </c>
      <c r="FS242" s="703" t="e">
        <f t="shared" si="1327"/>
        <v>#DIV/0!</v>
      </c>
      <c r="FT242" s="703" t="e">
        <f t="shared" si="1328"/>
        <v>#DIV/0!</v>
      </c>
      <c r="FU242" s="703" t="e">
        <f t="shared" si="1329"/>
        <v>#DIV/0!</v>
      </c>
      <c r="FV242" s="703" t="e">
        <f t="shared" si="1330"/>
        <v>#DIV/0!</v>
      </c>
      <c r="FW242" s="703" t="e">
        <f t="shared" si="1331"/>
        <v>#DIV/0!</v>
      </c>
      <c r="FX242" s="703" t="e">
        <f t="shared" si="1332"/>
        <v>#DIV/0!</v>
      </c>
      <c r="FY242" s="703" t="e">
        <f t="shared" si="1333"/>
        <v>#DIV/0!</v>
      </c>
      <c r="FZ242" s="703" t="e">
        <f t="shared" si="1334"/>
        <v>#DIV/0!</v>
      </c>
      <c r="GA242" s="703" t="e">
        <f t="shared" si="1335"/>
        <v>#DIV/0!</v>
      </c>
      <c r="GB242" s="703" t="e">
        <f t="shared" si="1336"/>
        <v>#DIV/0!</v>
      </c>
      <c r="GC242" s="703" t="e">
        <f t="shared" si="1337"/>
        <v>#DIV/0!</v>
      </c>
      <c r="GD242" s="703" t="e">
        <f t="shared" si="1338"/>
        <v>#DIV/0!</v>
      </c>
      <c r="GE242" s="703" t="e">
        <f t="shared" si="1339"/>
        <v>#DIV/0!</v>
      </c>
      <c r="GF242" s="703" t="e">
        <f t="shared" si="1340"/>
        <v>#DIV/0!</v>
      </c>
      <c r="GG242" s="703" t="e">
        <f t="shared" si="1341"/>
        <v>#DIV/0!</v>
      </c>
      <c r="GH242" s="703" t="e">
        <f t="shared" si="1342"/>
        <v>#DIV/0!</v>
      </c>
      <c r="GI242" s="724"/>
    </row>
    <row r="243" spans="23:191" ht="15.75" x14ac:dyDescent="0.25">
      <c r="W243" s="398"/>
      <c r="X243" s="401">
        <v>16</v>
      </c>
      <c r="Y243" s="475"/>
      <c r="Z243" s="475"/>
      <c r="AA243" s="475"/>
      <c r="AB243" s="475"/>
      <c r="AC243" s="475"/>
      <c r="AD243" s="475"/>
      <c r="AE243" s="475"/>
      <c r="AF243" s="475"/>
      <c r="AG243" s="475"/>
      <c r="AH243" s="475"/>
      <c r="AI243" s="475"/>
      <c r="AJ243" s="475"/>
      <c r="AK243" s="475"/>
      <c r="AL243" s="475"/>
      <c r="AM243" s="475"/>
      <c r="AN243" s="475"/>
      <c r="AO243" s="475"/>
      <c r="AP243" s="475"/>
      <c r="AQ243" s="475"/>
      <c r="AR243" s="475"/>
      <c r="AS243" s="475"/>
      <c r="AT243" s="475"/>
      <c r="AU243" s="475"/>
      <c r="AV243" s="475"/>
      <c r="AW243" s="475"/>
      <c r="AX243" s="475"/>
      <c r="AY243" s="475"/>
      <c r="AZ243" s="475"/>
      <c r="BA243" s="475"/>
      <c r="BB243" s="475"/>
      <c r="BC243" s="475"/>
      <c r="BD243" s="857">
        <f t="shared" si="1305"/>
        <v>0</v>
      </c>
      <c r="BE243" s="858">
        <f t="shared" si="1270"/>
        <v>0</v>
      </c>
      <c r="BF243" s="436">
        <f t="shared" si="1343"/>
        <v>0</v>
      </c>
      <c r="BG243" s="436">
        <f t="shared" si="1344"/>
        <v>0</v>
      </c>
      <c r="BH243" s="439">
        <f t="shared" si="1345"/>
        <v>0</v>
      </c>
      <c r="BI243" s="449">
        <f t="shared" si="1346"/>
        <v>0</v>
      </c>
      <c r="BJ243" s="465"/>
      <c r="BK243" s="465"/>
      <c r="BL243" s="465"/>
      <c r="BM243" s="398"/>
      <c r="BN243" s="401">
        <v>16</v>
      </c>
      <c r="BO243" s="475"/>
      <c r="BP243" s="475"/>
      <c r="BQ243" s="475"/>
      <c r="BR243" s="475"/>
      <c r="BS243" s="475"/>
      <c r="BT243" s="475"/>
      <c r="BU243" s="475"/>
      <c r="BV243" s="475"/>
      <c r="BW243" s="475"/>
      <c r="BX243" s="475"/>
      <c r="BY243" s="475"/>
      <c r="BZ243" s="475"/>
      <c r="CA243" s="475"/>
      <c r="CB243" s="475"/>
      <c r="CC243" s="475"/>
      <c r="CD243" s="475"/>
      <c r="CE243" s="475"/>
      <c r="CF243" s="475"/>
      <c r="CG243" s="475"/>
      <c r="CH243" s="475"/>
      <c r="CI243" s="475"/>
      <c r="CJ243" s="475"/>
      <c r="CK243" s="475"/>
      <c r="CL243" s="475"/>
      <c r="CM243" s="475"/>
      <c r="CN243" s="475"/>
      <c r="CO243" s="475"/>
      <c r="CP243" s="475"/>
      <c r="CQ243" s="475"/>
      <c r="CR243" s="475"/>
      <c r="CS243" s="475"/>
      <c r="CT243" s="857">
        <f t="shared" si="1307"/>
        <v>0</v>
      </c>
      <c r="CU243" s="858">
        <f t="shared" si="1308"/>
        <v>0</v>
      </c>
      <c r="CV243" s="436">
        <f t="shared" si="1347"/>
        <v>0</v>
      </c>
      <c r="CW243" s="436">
        <f t="shared" si="1348"/>
        <v>0</v>
      </c>
      <c r="CX243" s="439">
        <f t="shared" si="1309"/>
        <v>0</v>
      </c>
      <c r="CY243" s="449">
        <f t="shared" si="1310"/>
        <v>0</v>
      </c>
      <c r="CZ243" s="465"/>
      <c r="DA243" s="465"/>
      <c r="DB243" s="465"/>
      <c r="DC243" s="465"/>
      <c r="DD243" s="465"/>
      <c r="DE243" s="465"/>
      <c r="DF243" s="465"/>
      <c r="DG243" s="465"/>
      <c r="DH243" s="465"/>
      <c r="DS243" s="698"/>
      <c r="DT243" s="702">
        <v>16</v>
      </c>
      <c r="DU243" s="703">
        <f t="shared" si="1311"/>
        <v>0</v>
      </c>
      <c r="DV243" s="703">
        <f t="shared" si="1274"/>
        <v>0</v>
      </c>
      <c r="DW243" s="703">
        <f t="shared" si="1275"/>
        <v>0</v>
      </c>
      <c r="DX243" s="703">
        <f t="shared" si="1276"/>
        <v>0</v>
      </c>
      <c r="DY243" s="703">
        <f t="shared" si="1277"/>
        <v>0</v>
      </c>
      <c r="DZ243" s="703">
        <f t="shared" si="1278"/>
        <v>0</v>
      </c>
      <c r="EA243" s="703">
        <f t="shared" si="1279"/>
        <v>0</v>
      </c>
      <c r="EB243" s="703">
        <f t="shared" si="1280"/>
        <v>0</v>
      </c>
      <c r="EC243" s="703">
        <f t="shared" si="1281"/>
        <v>0</v>
      </c>
      <c r="ED243" s="703">
        <f t="shared" si="1282"/>
        <v>0</v>
      </c>
      <c r="EE243" s="703">
        <f t="shared" si="1283"/>
        <v>0</v>
      </c>
      <c r="EF243" s="703">
        <f t="shared" si="1284"/>
        <v>0</v>
      </c>
      <c r="EG243" s="703">
        <f t="shared" si="1285"/>
        <v>0</v>
      </c>
      <c r="EH243" s="703">
        <f t="shared" si="1286"/>
        <v>0</v>
      </c>
      <c r="EI243" s="703">
        <f t="shared" si="1287"/>
        <v>0</v>
      </c>
      <c r="EJ243" s="703">
        <f t="shared" si="1288"/>
        <v>0</v>
      </c>
      <c r="EK243" s="703">
        <f t="shared" si="1289"/>
        <v>0</v>
      </c>
      <c r="EL243" s="703">
        <f t="shared" si="1290"/>
        <v>0</v>
      </c>
      <c r="EM243" s="703">
        <f t="shared" si="1291"/>
        <v>0</v>
      </c>
      <c r="EN243" s="703">
        <f t="shared" si="1292"/>
        <v>0</v>
      </c>
      <c r="EO243" s="703">
        <f t="shared" si="1293"/>
        <v>0</v>
      </c>
      <c r="EP243" s="703">
        <f t="shared" si="1294"/>
        <v>0</v>
      </c>
      <c r="EQ243" s="703">
        <f t="shared" si="1295"/>
        <v>0</v>
      </c>
      <c r="ER243" s="703">
        <f t="shared" si="1296"/>
        <v>0</v>
      </c>
      <c r="ES243" s="703">
        <f t="shared" si="1297"/>
        <v>0</v>
      </c>
      <c r="ET243" s="703">
        <f t="shared" si="1298"/>
        <v>0</v>
      </c>
      <c r="EU243" s="703">
        <f t="shared" si="1299"/>
        <v>0</v>
      </c>
      <c r="EV243" s="703">
        <f t="shared" si="1300"/>
        <v>0</v>
      </c>
      <c r="EW243" s="703">
        <f t="shared" si="1301"/>
        <v>0</v>
      </c>
      <c r="EX243" s="703">
        <f t="shared" si="1302"/>
        <v>0</v>
      </c>
      <c r="EY243" s="703">
        <f t="shared" si="1303"/>
        <v>0</v>
      </c>
      <c r="EZ243" s="724"/>
      <c r="FB243" s="698"/>
      <c r="FC243" s="702">
        <v>16</v>
      </c>
      <c r="FD243" s="703" t="e">
        <f t="shared" si="1312"/>
        <v>#DIV/0!</v>
      </c>
      <c r="FE243" s="703" t="e">
        <f t="shared" si="1313"/>
        <v>#DIV/0!</v>
      </c>
      <c r="FF243" s="703" t="e">
        <f t="shared" si="1314"/>
        <v>#DIV/0!</v>
      </c>
      <c r="FG243" s="703" t="e">
        <f t="shared" si="1315"/>
        <v>#DIV/0!</v>
      </c>
      <c r="FH243" s="703" t="e">
        <f t="shared" si="1316"/>
        <v>#DIV/0!</v>
      </c>
      <c r="FI243" s="703" t="e">
        <f t="shared" si="1317"/>
        <v>#DIV/0!</v>
      </c>
      <c r="FJ243" s="703" t="e">
        <f t="shared" si="1318"/>
        <v>#DIV/0!</v>
      </c>
      <c r="FK243" s="703" t="e">
        <f t="shared" si="1319"/>
        <v>#DIV/0!</v>
      </c>
      <c r="FL243" s="703" t="e">
        <f t="shared" si="1320"/>
        <v>#DIV/0!</v>
      </c>
      <c r="FM243" s="703" t="e">
        <f t="shared" si="1321"/>
        <v>#DIV/0!</v>
      </c>
      <c r="FN243" s="703" t="e">
        <f t="shared" si="1322"/>
        <v>#DIV/0!</v>
      </c>
      <c r="FO243" s="703" t="e">
        <f t="shared" si="1323"/>
        <v>#DIV/0!</v>
      </c>
      <c r="FP243" s="703" t="e">
        <f t="shared" si="1324"/>
        <v>#DIV/0!</v>
      </c>
      <c r="FQ243" s="703" t="e">
        <f t="shared" si="1325"/>
        <v>#DIV/0!</v>
      </c>
      <c r="FR243" s="703" t="e">
        <f t="shared" si="1326"/>
        <v>#DIV/0!</v>
      </c>
      <c r="FS243" s="703" t="e">
        <f t="shared" si="1327"/>
        <v>#DIV/0!</v>
      </c>
      <c r="FT243" s="703" t="e">
        <f t="shared" si="1328"/>
        <v>#DIV/0!</v>
      </c>
      <c r="FU243" s="703" t="e">
        <f t="shared" si="1329"/>
        <v>#DIV/0!</v>
      </c>
      <c r="FV243" s="703" t="e">
        <f t="shared" si="1330"/>
        <v>#DIV/0!</v>
      </c>
      <c r="FW243" s="703" t="e">
        <f t="shared" si="1331"/>
        <v>#DIV/0!</v>
      </c>
      <c r="FX243" s="703" t="e">
        <f t="shared" si="1332"/>
        <v>#DIV/0!</v>
      </c>
      <c r="FY243" s="703" t="e">
        <f t="shared" si="1333"/>
        <v>#DIV/0!</v>
      </c>
      <c r="FZ243" s="703" t="e">
        <f t="shared" si="1334"/>
        <v>#DIV/0!</v>
      </c>
      <c r="GA243" s="703" t="e">
        <f t="shared" si="1335"/>
        <v>#DIV/0!</v>
      </c>
      <c r="GB243" s="703" t="e">
        <f t="shared" si="1336"/>
        <v>#DIV/0!</v>
      </c>
      <c r="GC243" s="703" t="e">
        <f t="shared" si="1337"/>
        <v>#DIV/0!</v>
      </c>
      <c r="GD243" s="703" t="e">
        <f t="shared" si="1338"/>
        <v>#DIV/0!</v>
      </c>
      <c r="GE243" s="703" t="e">
        <f t="shared" si="1339"/>
        <v>#DIV/0!</v>
      </c>
      <c r="GF243" s="703" t="e">
        <f t="shared" si="1340"/>
        <v>#DIV/0!</v>
      </c>
      <c r="GG243" s="703" t="e">
        <f t="shared" si="1341"/>
        <v>#DIV/0!</v>
      </c>
      <c r="GH243" s="703" t="e">
        <f t="shared" si="1342"/>
        <v>#DIV/0!</v>
      </c>
      <c r="GI243" s="724"/>
    </row>
    <row r="244" spans="23:191" ht="15.75" x14ac:dyDescent="0.25">
      <c r="W244" s="398"/>
      <c r="X244" s="401">
        <v>17</v>
      </c>
      <c r="Y244" s="475"/>
      <c r="Z244" s="475"/>
      <c r="AA244" s="475"/>
      <c r="AB244" s="475"/>
      <c r="AC244" s="475"/>
      <c r="AD244" s="475"/>
      <c r="AE244" s="475"/>
      <c r="AF244" s="475"/>
      <c r="AG244" s="475"/>
      <c r="AH244" s="475"/>
      <c r="AI244" s="475"/>
      <c r="AJ244" s="475"/>
      <c r="AK244" s="475"/>
      <c r="AL244" s="475"/>
      <c r="AM244" s="475"/>
      <c r="AN244" s="475"/>
      <c r="AO244" s="475"/>
      <c r="AP244" s="475"/>
      <c r="AQ244" s="475"/>
      <c r="AR244" s="475"/>
      <c r="AS244" s="475"/>
      <c r="AT244" s="475"/>
      <c r="AU244" s="475"/>
      <c r="AV244" s="475"/>
      <c r="AW244" s="475"/>
      <c r="AX244" s="475"/>
      <c r="AY244" s="475"/>
      <c r="AZ244" s="475"/>
      <c r="BA244" s="475"/>
      <c r="BB244" s="475"/>
      <c r="BC244" s="475"/>
      <c r="BD244" s="857">
        <f t="shared" si="1305"/>
        <v>0</v>
      </c>
      <c r="BE244" s="858">
        <f t="shared" si="1270"/>
        <v>0</v>
      </c>
      <c r="BF244" s="436">
        <f t="shared" si="1343"/>
        <v>0</v>
      </c>
      <c r="BG244" s="436">
        <f t="shared" si="1344"/>
        <v>0</v>
      </c>
      <c r="BH244" s="439">
        <f t="shared" si="1345"/>
        <v>0</v>
      </c>
      <c r="BI244" s="449">
        <f t="shared" si="1346"/>
        <v>0</v>
      </c>
      <c r="BJ244" s="465"/>
      <c r="BK244" s="465"/>
      <c r="BL244" s="465"/>
      <c r="BM244" s="398"/>
      <c r="BN244" s="401">
        <v>17</v>
      </c>
      <c r="BO244" s="475"/>
      <c r="BP244" s="475"/>
      <c r="BQ244" s="475"/>
      <c r="BR244" s="475"/>
      <c r="BS244" s="475"/>
      <c r="BT244" s="475"/>
      <c r="BU244" s="475"/>
      <c r="BV244" s="475"/>
      <c r="BW244" s="475"/>
      <c r="BX244" s="475"/>
      <c r="BY244" s="475"/>
      <c r="BZ244" s="475"/>
      <c r="CA244" s="475"/>
      <c r="CB244" s="475"/>
      <c r="CC244" s="475"/>
      <c r="CD244" s="475"/>
      <c r="CE244" s="475"/>
      <c r="CF244" s="475"/>
      <c r="CG244" s="475"/>
      <c r="CH244" s="475"/>
      <c r="CI244" s="475"/>
      <c r="CJ244" s="475"/>
      <c r="CK244" s="475"/>
      <c r="CL244" s="475"/>
      <c r="CM244" s="475"/>
      <c r="CN244" s="475"/>
      <c r="CO244" s="475"/>
      <c r="CP244" s="475"/>
      <c r="CQ244" s="475"/>
      <c r="CR244" s="475"/>
      <c r="CS244" s="475"/>
      <c r="CT244" s="857">
        <f t="shared" si="1307"/>
        <v>0</v>
      </c>
      <c r="CU244" s="858">
        <f t="shared" si="1308"/>
        <v>0</v>
      </c>
      <c r="CV244" s="436">
        <f t="shared" si="1347"/>
        <v>0</v>
      </c>
      <c r="CW244" s="436">
        <f t="shared" si="1348"/>
        <v>0</v>
      </c>
      <c r="CX244" s="439">
        <f t="shared" si="1309"/>
        <v>0</v>
      </c>
      <c r="CY244" s="449">
        <f t="shared" si="1310"/>
        <v>0</v>
      </c>
      <c r="CZ244" s="465"/>
      <c r="DA244" s="465"/>
      <c r="DB244" s="465"/>
      <c r="DC244" s="465"/>
      <c r="DD244" s="465"/>
      <c r="DE244" s="465"/>
      <c r="DF244" s="465"/>
      <c r="DG244" s="465"/>
      <c r="DH244" s="465"/>
      <c r="DS244" s="698"/>
      <c r="DT244" s="702">
        <v>17</v>
      </c>
      <c r="DU244" s="703">
        <f t="shared" si="1311"/>
        <v>0</v>
      </c>
      <c r="DV244" s="703">
        <f t="shared" si="1274"/>
        <v>0</v>
      </c>
      <c r="DW244" s="703">
        <f t="shared" si="1275"/>
        <v>0</v>
      </c>
      <c r="DX244" s="703">
        <f t="shared" si="1276"/>
        <v>0</v>
      </c>
      <c r="DY244" s="703">
        <f t="shared" si="1277"/>
        <v>0</v>
      </c>
      <c r="DZ244" s="703">
        <f t="shared" si="1278"/>
        <v>0</v>
      </c>
      <c r="EA244" s="703">
        <f t="shared" si="1279"/>
        <v>0</v>
      </c>
      <c r="EB244" s="703">
        <f t="shared" si="1280"/>
        <v>0</v>
      </c>
      <c r="EC244" s="703">
        <f t="shared" si="1281"/>
        <v>0</v>
      </c>
      <c r="ED244" s="703">
        <f t="shared" si="1282"/>
        <v>0</v>
      </c>
      <c r="EE244" s="703">
        <f t="shared" si="1283"/>
        <v>0</v>
      </c>
      <c r="EF244" s="703">
        <f t="shared" si="1284"/>
        <v>0</v>
      </c>
      <c r="EG244" s="703">
        <f t="shared" si="1285"/>
        <v>0</v>
      </c>
      <c r="EH244" s="703">
        <f t="shared" si="1286"/>
        <v>0</v>
      </c>
      <c r="EI244" s="703">
        <f t="shared" si="1287"/>
        <v>0</v>
      </c>
      <c r="EJ244" s="703">
        <f t="shared" si="1288"/>
        <v>0</v>
      </c>
      <c r="EK244" s="703">
        <f t="shared" si="1289"/>
        <v>0</v>
      </c>
      <c r="EL244" s="703">
        <f t="shared" si="1290"/>
        <v>0</v>
      </c>
      <c r="EM244" s="703">
        <f t="shared" si="1291"/>
        <v>0</v>
      </c>
      <c r="EN244" s="703">
        <f t="shared" si="1292"/>
        <v>0</v>
      </c>
      <c r="EO244" s="703">
        <f t="shared" si="1293"/>
        <v>0</v>
      </c>
      <c r="EP244" s="703">
        <f t="shared" si="1294"/>
        <v>0</v>
      </c>
      <c r="EQ244" s="703">
        <f t="shared" si="1295"/>
        <v>0</v>
      </c>
      <c r="ER244" s="703">
        <f t="shared" si="1296"/>
        <v>0</v>
      </c>
      <c r="ES244" s="703">
        <f t="shared" si="1297"/>
        <v>0</v>
      </c>
      <c r="ET244" s="703">
        <f t="shared" si="1298"/>
        <v>0</v>
      </c>
      <c r="EU244" s="703">
        <f t="shared" si="1299"/>
        <v>0</v>
      </c>
      <c r="EV244" s="703">
        <f t="shared" si="1300"/>
        <v>0</v>
      </c>
      <c r="EW244" s="703">
        <f t="shared" si="1301"/>
        <v>0</v>
      </c>
      <c r="EX244" s="703">
        <f t="shared" si="1302"/>
        <v>0</v>
      </c>
      <c r="EY244" s="703">
        <f t="shared" si="1303"/>
        <v>0</v>
      </c>
      <c r="EZ244" s="724"/>
      <c r="FB244" s="698"/>
      <c r="FC244" s="702">
        <v>17</v>
      </c>
      <c r="FD244" s="703" t="e">
        <f t="shared" si="1312"/>
        <v>#DIV/0!</v>
      </c>
      <c r="FE244" s="703" t="e">
        <f t="shared" si="1313"/>
        <v>#DIV/0!</v>
      </c>
      <c r="FF244" s="703" t="e">
        <f t="shared" si="1314"/>
        <v>#DIV/0!</v>
      </c>
      <c r="FG244" s="703" t="e">
        <f t="shared" si="1315"/>
        <v>#DIV/0!</v>
      </c>
      <c r="FH244" s="703" t="e">
        <f t="shared" si="1316"/>
        <v>#DIV/0!</v>
      </c>
      <c r="FI244" s="703" t="e">
        <f t="shared" si="1317"/>
        <v>#DIV/0!</v>
      </c>
      <c r="FJ244" s="703" t="e">
        <f t="shared" si="1318"/>
        <v>#DIV/0!</v>
      </c>
      <c r="FK244" s="703" t="e">
        <f t="shared" si="1319"/>
        <v>#DIV/0!</v>
      </c>
      <c r="FL244" s="703" t="e">
        <f t="shared" si="1320"/>
        <v>#DIV/0!</v>
      </c>
      <c r="FM244" s="703" t="e">
        <f t="shared" si="1321"/>
        <v>#DIV/0!</v>
      </c>
      <c r="FN244" s="703" t="e">
        <f t="shared" si="1322"/>
        <v>#DIV/0!</v>
      </c>
      <c r="FO244" s="703" t="e">
        <f t="shared" si="1323"/>
        <v>#DIV/0!</v>
      </c>
      <c r="FP244" s="703" t="e">
        <f t="shared" si="1324"/>
        <v>#DIV/0!</v>
      </c>
      <c r="FQ244" s="703" t="e">
        <f t="shared" si="1325"/>
        <v>#DIV/0!</v>
      </c>
      <c r="FR244" s="703" t="e">
        <f t="shared" si="1326"/>
        <v>#DIV/0!</v>
      </c>
      <c r="FS244" s="703" t="e">
        <f t="shared" si="1327"/>
        <v>#DIV/0!</v>
      </c>
      <c r="FT244" s="703" t="e">
        <f t="shared" si="1328"/>
        <v>#DIV/0!</v>
      </c>
      <c r="FU244" s="703" t="e">
        <f t="shared" si="1329"/>
        <v>#DIV/0!</v>
      </c>
      <c r="FV244" s="703" t="e">
        <f t="shared" si="1330"/>
        <v>#DIV/0!</v>
      </c>
      <c r="FW244" s="703" t="e">
        <f t="shared" si="1331"/>
        <v>#DIV/0!</v>
      </c>
      <c r="FX244" s="703" t="e">
        <f t="shared" si="1332"/>
        <v>#DIV/0!</v>
      </c>
      <c r="FY244" s="703" t="e">
        <f t="shared" si="1333"/>
        <v>#DIV/0!</v>
      </c>
      <c r="FZ244" s="703" t="e">
        <f t="shared" si="1334"/>
        <v>#DIV/0!</v>
      </c>
      <c r="GA244" s="703" t="e">
        <f t="shared" si="1335"/>
        <v>#DIV/0!</v>
      </c>
      <c r="GB244" s="703" t="e">
        <f t="shared" si="1336"/>
        <v>#DIV/0!</v>
      </c>
      <c r="GC244" s="703" t="e">
        <f t="shared" si="1337"/>
        <v>#DIV/0!</v>
      </c>
      <c r="GD244" s="703" t="e">
        <f t="shared" si="1338"/>
        <v>#DIV/0!</v>
      </c>
      <c r="GE244" s="703" t="e">
        <f t="shared" si="1339"/>
        <v>#DIV/0!</v>
      </c>
      <c r="GF244" s="703" t="e">
        <f t="shared" si="1340"/>
        <v>#DIV/0!</v>
      </c>
      <c r="GG244" s="703" t="e">
        <f t="shared" si="1341"/>
        <v>#DIV/0!</v>
      </c>
      <c r="GH244" s="703" t="e">
        <f t="shared" si="1342"/>
        <v>#DIV/0!</v>
      </c>
      <c r="GI244" s="724"/>
    </row>
    <row r="245" spans="23:191" ht="15.75" x14ac:dyDescent="0.25">
      <c r="W245" s="398"/>
      <c r="X245" s="401">
        <v>18</v>
      </c>
      <c r="Y245" s="475"/>
      <c r="Z245" s="475"/>
      <c r="AA245" s="475"/>
      <c r="AB245" s="475"/>
      <c r="AC245" s="475"/>
      <c r="AD245" s="475"/>
      <c r="AE245" s="475"/>
      <c r="AF245" s="475"/>
      <c r="AG245" s="475"/>
      <c r="AH245" s="475"/>
      <c r="AI245" s="475"/>
      <c r="AJ245" s="475"/>
      <c r="AK245" s="475"/>
      <c r="AL245" s="475"/>
      <c r="AM245" s="475"/>
      <c r="AN245" s="475"/>
      <c r="AO245" s="475"/>
      <c r="AP245" s="475"/>
      <c r="AQ245" s="475"/>
      <c r="AR245" s="475"/>
      <c r="AS245" s="475"/>
      <c r="AT245" s="475"/>
      <c r="AU245" s="475"/>
      <c r="AV245" s="475"/>
      <c r="AW245" s="475"/>
      <c r="AX245" s="475"/>
      <c r="AY245" s="475"/>
      <c r="AZ245" s="475"/>
      <c r="BA245" s="475"/>
      <c r="BB245" s="475"/>
      <c r="BC245" s="475"/>
      <c r="BD245" s="857">
        <f t="shared" si="1305"/>
        <v>0</v>
      </c>
      <c r="BE245" s="858">
        <f t="shared" si="1270"/>
        <v>0</v>
      </c>
      <c r="BF245" s="436">
        <f t="shared" si="1343"/>
        <v>0</v>
      </c>
      <c r="BG245" s="436">
        <f t="shared" si="1344"/>
        <v>0</v>
      </c>
      <c r="BH245" s="439">
        <f t="shared" si="1345"/>
        <v>0</v>
      </c>
      <c r="BI245" s="449">
        <f t="shared" si="1346"/>
        <v>0</v>
      </c>
      <c r="BJ245" s="465"/>
      <c r="BK245" s="465"/>
      <c r="BL245" s="465"/>
      <c r="BM245" s="398"/>
      <c r="BN245" s="401">
        <v>18</v>
      </c>
      <c r="BO245" s="475"/>
      <c r="BP245" s="475"/>
      <c r="BQ245" s="475"/>
      <c r="BR245" s="475"/>
      <c r="BS245" s="475"/>
      <c r="BT245" s="475"/>
      <c r="BU245" s="475"/>
      <c r="BV245" s="475"/>
      <c r="BW245" s="475"/>
      <c r="BX245" s="475"/>
      <c r="BY245" s="475"/>
      <c r="BZ245" s="475"/>
      <c r="CA245" s="475"/>
      <c r="CB245" s="475"/>
      <c r="CC245" s="475"/>
      <c r="CD245" s="475"/>
      <c r="CE245" s="475"/>
      <c r="CF245" s="475"/>
      <c r="CG245" s="475"/>
      <c r="CH245" s="475"/>
      <c r="CI245" s="475"/>
      <c r="CJ245" s="475"/>
      <c r="CK245" s="475"/>
      <c r="CL245" s="475"/>
      <c r="CM245" s="475"/>
      <c r="CN245" s="475"/>
      <c r="CO245" s="475"/>
      <c r="CP245" s="475"/>
      <c r="CQ245" s="475"/>
      <c r="CR245" s="475"/>
      <c r="CS245" s="475"/>
      <c r="CT245" s="857">
        <f t="shared" si="1307"/>
        <v>0</v>
      </c>
      <c r="CU245" s="858">
        <f t="shared" si="1308"/>
        <v>0</v>
      </c>
      <c r="CV245" s="436">
        <f t="shared" si="1347"/>
        <v>0</v>
      </c>
      <c r="CW245" s="436">
        <f t="shared" si="1348"/>
        <v>0</v>
      </c>
      <c r="CX245" s="439">
        <f t="shared" si="1309"/>
        <v>0</v>
      </c>
      <c r="CY245" s="449">
        <f t="shared" si="1310"/>
        <v>0</v>
      </c>
      <c r="CZ245" s="465"/>
      <c r="DA245" s="465"/>
      <c r="DB245" s="465"/>
      <c r="DC245" s="465"/>
      <c r="DD245" s="465"/>
      <c r="DE245" s="465"/>
      <c r="DF245" s="465"/>
      <c r="DG245" s="465"/>
      <c r="DH245" s="465"/>
      <c r="DS245" s="698"/>
      <c r="DT245" s="702">
        <v>18</v>
      </c>
      <c r="DU245" s="703">
        <f t="shared" si="1311"/>
        <v>0</v>
      </c>
      <c r="DV245" s="703">
        <f t="shared" si="1274"/>
        <v>0</v>
      </c>
      <c r="DW245" s="703">
        <f t="shared" si="1275"/>
        <v>0</v>
      </c>
      <c r="DX245" s="703">
        <f t="shared" si="1276"/>
        <v>0</v>
      </c>
      <c r="DY245" s="703">
        <f t="shared" si="1277"/>
        <v>0</v>
      </c>
      <c r="DZ245" s="703">
        <f t="shared" si="1278"/>
        <v>0</v>
      </c>
      <c r="EA245" s="703">
        <f t="shared" si="1279"/>
        <v>0</v>
      </c>
      <c r="EB245" s="703">
        <f t="shared" si="1280"/>
        <v>0</v>
      </c>
      <c r="EC245" s="703">
        <f t="shared" si="1281"/>
        <v>0</v>
      </c>
      <c r="ED245" s="703">
        <f t="shared" si="1282"/>
        <v>0</v>
      </c>
      <c r="EE245" s="703">
        <f t="shared" si="1283"/>
        <v>0</v>
      </c>
      <c r="EF245" s="703">
        <f t="shared" si="1284"/>
        <v>0</v>
      </c>
      <c r="EG245" s="703">
        <f t="shared" si="1285"/>
        <v>0</v>
      </c>
      <c r="EH245" s="703">
        <f t="shared" si="1286"/>
        <v>0</v>
      </c>
      <c r="EI245" s="703">
        <f t="shared" si="1287"/>
        <v>0</v>
      </c>
      <c r="EJ245" s="703">
        <f t="shared" si="1288"/>
        <v>0</v>
      </c>
      <c r="EK245" s="703">
        <f t="shared" si="1289"/>
        <v>0</v>
      </c>
      <c r="EL245" s="703">
        <f t="shared" si="1290"/>
        <v>0</v>
      </c>
      <c r="EM245" s="703">
        <f t="shared" si="1291"/>
        <v>0</v>
      </c>
      <c r="EN245" s="703">
        <f t="shared" si="1292"/>
        <v>0</v>
      </c>
      <c r="EO245" s="703">
        <f t="shared" si="1293"/>
        <v>0</v>
      </c>
      <c r="EP245" s="703">
        <f t="shared" si="1294"/>
        <v>0</v>
      </c>
      <c r="EQ245" s="703">
        <f t="shared" si="1295"/>
        <v>0</v>
      </c>
      <c r="ER245" s="703">
        <f t="shared" si="1296"/>
        <v>0</v>
      </c>
      <c r="ES245" s="703">
        <f t="shared" si="1297"/>
        <v>0</v>
      </c>
      <c r="ET245" s="703">
        <f t="shared" si="1298"/>
        <v>0</v>
      </c>
      <c r="EU245" s="703">
        <f t="shared" si="1299"/>
        <v>0</v>
      </c>
      <c r="EV245" s="703">
        <f t="shared" si="1300"/>
        <v>0</v>
      </c>
      <c r="EW245" s="703">
        <f t="shared" si="1301"/>
        <v>0</v>
      </c>
      <c r="EX245" s="703">
        <f t="shared" si="1302"/>
        <v>0</v>
      </c>
      <c r="EY245" s="703">
        <f t="shared" si="1303"/>
        <v>0</v>
      </c>
      <c r="EZ245" s="724"/>
      <c r="FB245" s="698"/>
      <c r="FC245" s="702">
        <v>18</v>
      </c>
      <c r="FD245" s="703" t="e">
        <f t="shared" si="1312"/>
        <v>#DIV/0!</v>
      </c>
      <c r="FE245" s="703" t="e">
        <f t="shared" si="1313"/>
        <v>#DIV/0!</v>
      </c>
      <c r="FF245" s="703" t="e">
        <f t="shared" si="1314"/>
        <v>#DIV/0!</v>
      </c>
      <c r="FG245" s="703" t="e">
        <f t="shared" si="1315"/>
        <v>#DIV/0!</v>
      </c>
      <c r="FH245" s="703" t="e">
        <f t="shared" si="1316"/>
        <v>#DIV/0!</v>
      </c>
      <c r="FI245" s="703" t="e">
        <f t="shared" si="1317"/>
        <v>#DIV/0!</v>
      </c>
      <c r="FJ245" s="703" t="e">
        <f t="shared" si="1318"/>
        <v>#DIV/0!</v>
      </c>
      <c r="FK245" s="703" t="e">
        <f t="shared" si="1319"/>
        <v>#DIV/0!</v>
      </c>
      <c r="FL245" s="703" t="e">
        <f t="shared" si="1320"/>
        <v>#DIV/0!</v>
      </c>
      <c r="FM245" s="703" t="e">
        <f t="shared" si="1321"/>
        <v>#DIV/0!</v>
      </c>
      <c r="FN245" s="703" t="e">
        <f t="shared" si="1322"/>
        <v>#DIV/0!</v>
      </c>
      <c r="FO245" s="703" t="e">
        <f t="shared" si="1323"/>
        <v>#DIV/0!</v>
      </c>
      <c r="FP245" s="703" t="e">
        <f t="shared" si="1324"/>
        <v>#DIV/0!</v>
      </c>
      <c r="FQ245" s="703" t="e">
        <f t="shared" si="1325"/>
        <v>#DIV/0!</v>
      </c>
      <c r="FR245" s="703" t="e">
        <f t="shared" si="1326"/>
        <v>#DIV/0!</v>
      </c>
      <c r="FS245" s="703" t="e">
        <f t="shared" si="1327"/>
        <v>#DIV/0!</v>
      </c>
      <c r="FT245" s="703" t="e">
        <f t="shared" si="1328"/>
        <v>#DIV/0!</v>
      </c>
      <c r="FU245" s="703" t="e">
        <f t="shared" si="1329"/>
        <v>#DIV/0!</v>
      </c>
      <c r="FV245" s="703" t="e">
        <f t="shared" si="1330"/>
        <v>#DIV/0!</v>
      </c>
      <c r="FW245" s="703" t="e">
        <f t="shared" si="1331"/>
        <v>#DIV/0!</v>
      </c>
      <c r="FX245" s="703" t="e">
        <f t="shared" si="1332"/>
        <v>#DIV/0!</v>
      </c>
      <c r="FY245" s="703" t="e">
        <f t="shared" si="1333"/>
        <v>#DIV/0!</v>
      </c>
      <c r="FZ245" s="703" t="e">
        <f t="shared" si="1334"/>
        <v>#DIV/0!</v>
      </c>
      <c r="GA245" s="703" t="e">
        <f t="shared" si="1335"/>
        <v>#DIV/0!</v>
      </c>
      <c r="GB245" s="703" t="e">
        <f t="shared" si="1336"/>
        <v>#DIV/0!</v>
      </c>
      <c r="GC245" s="703" t="e">
        <f t="shared" si="1337"/>
        <v>#DIV/0!</v>
      </c>
      <c r="GD245" s="703" t="e">
        <f t="shared" si="1338"/>
        <v>#DIV/0!</v>
      </c>
      <c r="GE245" s="703" t="e">
        <f t="shared" si="1339"/>
        <v>#DIV/0!</v>
      </c>
      <c r="GF245" s="703" t="e">
        <f t="shared" si="1340"/>
        <v>#DIV/0!</v>
      </c>
      <c r="GG245" s="703" t="e">
        <f t="shared" si="1341"/>
        <v>#DIV/0!</v>
      </c>
      <c r="GH245" s="703" t="e">
        <f t="shared" si="1342"/>
        <v>#DIV/0!</v>
      </c>
      <c r="GI245" s="724"/>
    </row>
    <row r="246" spans="23:191" ht="15.75" x14ac:dyDescent="0.25">
      <c r="W246" s="398"/>
      <c r="X246" s="401">
        <v>19</v>
      </c>
      <c r="Y246" s="475"/>
      <c r="Z246" s="475"/>
      <c r="AA246" s="475"/>
      <c r="AB246" s="475"/>
      <c r="AC246" s="475"/>
      <c r="AD246" s="475"/>
      <c r="AE246" s="475"/>
      <c r="AF246" s="475"/>
      <c r="AG246" s="475"/>
      <c r="AH246" s="475"/>
      <c r="AI246" s="475"/>
      <c r="AJ246" s="475"/>
      <c r="AK246" s="475"/>
      <c r="AL246" s="475"/>
      <c r="AM246" s="475"/>
      <c r="AN246" s="475"/>
      <c r="AO246" s="475"/>
      <c r="AP246" s="475"/>
      <c r="AQ246" s="475"/>
      <c r="AR246" s="475"/>
      <c r="AS246" s="475"/>
      <c r="AT246" s="475"/>
      <c r="AU246" s="475"/>
      <c r="AV246" s="475"/>
      <c r="AW246" s="475"/>
      <c r="AX246" s="475"/>
      <c r="AY246" s="475"/>
      <c r="AZ246" s="475"/>
      <c r="BA246" s="475"/>
      <c r="BB246" s="475"/>
      <c r="BC246" s="475"/>
      <c r="BD246" s="857">
        <f t="shared" si="1305"/>
        <v>0</v>
      </c>
      <c r="BE246" s="858">
        <f t="shared" si="1270"/>
        <v>0</v>
      </c>
      <c r="BF246" s="436">
        <f t="shared" si="1343"/>
        <v>0</v>
      </c>
      <c r="BG246" s="436">
        <f t="shared" si="1344"/>
        <v>0</v>
      </c>
      <c r="BH246" s="439">
        <f t="shared" si="1345"/>
        <v>0</v>
      </c>
      <c r="BI246" s="449">
        <f t="shared" si="1346"/>
        <v>0</v>
      </c>
      <c r="BJ246" s="465"/>
      <c r="BK246" s="465"/>
      <c r="BL246" s="465"/>
      <c r="BM246" s="398"/>
      <c r="BN246" s="401">
        <v>19</v>
      </c>
      <c r="BO246" s="475"/>
      <c r="BP246" s="475"/>
      <c r="BQ246" s="475"/>
      <c r="BR246" s="475"/>
      <c r="BS246" s="475"/>
      <c r="BT246" s="475"/>
      <c r="BU246" s="475"/>
      <c r="BV246" s="475"/>
      <c r="BW246" s="475"/>
      <c r="BX246" s="475"/>
      <c r="BY246" s="475"/>
      <c r="BZ246" s="475"/>
      <c r="CA246" s="475"/>
      <c r="CB246" s="475"/>
      <c r="CC246" s="475"/>
      <c r="CD246" s="475"/>
      <c r="CE246" s="475"/>
      <c r="CF246" s="475"/>
      <c r="CG246" s="475"/>
      <c r="CH246" s="475"/>
      <c r="CI246" s="475"/>
      <c r="CJ246" s="475"/>
      <c r="CK246" s="475"/>
      <c r="CL246" s="475"/>
      <c r="CM246" s="475"/>
      <c r="CN246" s="475"/>
      <c r="CO246" s="475"/>
      <c r="CP246" s="475"/>
      <c r="CQ246" s="475"/>
      <c r="CR246" s="475"/>
      <c r="CS246" s="475"/>
      <c r="CT246" s="857">
        <f t="shared" si="1307"/>
        <v>0</v>
      </c>
      <c r="CU246" s="858">
        <f t="shared" si="1308"/>
        <v>0</v>
      </c>
      <c r="CV246" s="436">
        <f t="shared" si="1347"/>
        <v>0</v>
      </c>
      <c r="CW246" s="436">
        <f t="shared" si="1348"/>
        <v>0</v>
      </c>
      <c r="CX246" s="439">
        <f t="shared" si="1309"/>
        <v>0</v>
      </c>
      <c r="CY246" s="449">
        <f t="shared" si="1310"/>
        <v>0</v>
      </c>
      <c r="CZ246" s="465"/>
      <c r="DA246" s="465"/>
      <c r="DB246" s="465"/>
      <c r="DC246" s="465"/>
      <c r="DD246" s="465"/>
      <c r="DE246" s="465"/>
      <c r="DF246" s="465"/>
      <c r="DG246" s="465"/>
      <c r="DH246" s="465"/>
      <c r="DS246" s="698"/>
      <c r="DT246" s="702">
        <v>19</v>
      </c>
      <c r="DU246" s="703">
        <f t="shared" si="1311"/>
        <v>0</v>
      </c>
      <c r="DV246" s="703">
        <f t="shared" si="1274"/>
        <v>0</v>
      </c>
      <c r="DW246" s="703">
        <f t="shared" si="1275"/>
        <v>0</v>
      </c>
      <c r="DX246" s="703">
        <f t="shared" si="1276"/>
        <v>0</v>
      </c>
      <c r="DY246" s="703">
        <f t="shared" si="1277"/>
        <v>0</v>
      </c>
      <c r="DZ246" s="703">
        <f t="shared" si="1278"/>
        <v>0</v>
      </c>
      <c r="EA246" s="703">
        <f t="shared" si="1279"/>
        <v>0</v>
      </c>
      <c r="EB246" s="703">
        <f t="shared" si="1280"/>
        <v>0</v>
      </c>
      <c r="EC246" s="703">
        <f t="shared" si="1281"/>
        <v>0</v>
      </c>
      <c r="ED246" s="703">
        <f t="shared" si="1282"/>
        <v>0</v>
      </c>
      <c r="EE246" s="703">
        <f t="shared" si="1283"/>
        <v>0</v>
      </c>
      <c r="EF246" s="703">
        <f t="shared" si="1284"/>
        <v>0</v>
      </c>
      <c r="EG246" s="703">
        <f t="shared" si="1285"/>
        <v>0</v>
      </c>
      <c r="EH246" s="703">
        <f t="shared" si="1286"/>
        <v>0</v>
      </c>
      <c r="EI246" s="703">
        <f t="shared" si="1287"/>
        <v>0</v>
      </c>
      <c r="EJ246" s="703">
        <f t="shared" si="1288"/>
        <v>0</v>
      </c>
      <c r="EK246" s="703">
        <f t="shared" si="1289"/>
        <v>0</v>
      </c>
      <c r="EL246" s="703">
        <f t="shared" si="1290"/>
        <v>0</v>
      </c>
      <c r="EM246" s="703">
        <f t="shared" si="1291"/>
        <v>0</v>
      </c>
      <c r="EN246" s="703">
        <f t="shared" si="1292"/>
        <v>0</v>
      </c>
      <c r="EO246" s="703">
        <f t="shared" si="1293"/>
        <v>0</v>
      </c>
      <c r="EP246" s="703">
        <f t="shared" si="1294"/>
        <v>0</v>
      </c>
      <c r="EQ246" s="703">
        <f t="shared" si="1295"/>
        <v>0</v>
      </c>
      <c r="ER246" s="703">
        <f t="shared" si="1296"/>
        <v>0</v>
      </c>
      <c r="ES246" s="703">
        <f t="shared" si="1297"/>
        <v>0</v>
      </c>
      <c r="ET246" s="703">
        <f t="shared" si="1298"/>
        <v>0</v>
      </c>
      <c r="EU246" s="703">
        <f t="shared" si="1299"/>
        <v>0</v>
      </c>
      <c r="EV246" s="703">
        <f t="shared" si="1300"/>
        <v>0</v>
      </c>
      <c r="EW246" s="703">
        <f t="shared" si="1301"/>
        <v>0</v>
      </c>
      <c r="EX246" s="703">
        <f t="shared" si="1302"/>
        <v>0</v>
      </c>
      <c r="EY246" s="703">
        <f t="shared" si="1303"/>
        <v>0</v>
      </c>
      <c r="EZ246" s="724"/>
      <c r="FB246" s="698"/>
      <c r="FC246" s="702">
        <v>19</v>
      </c>
      <c r="FD246" s="703" t="e">
        <f t="shared" si="1312"/>
        <v>#DIV/0!</v>
      </c>
      <c r="FE246" s="703" t="e">
        <f t="shared" si="1313"/>
        <v>#DIV/0!</v>
      </c>
      <c r="FF246" s="703" t="e">
        <f t="shared" si="1314"/>
        <v>#DIV/0!</v>
      </c>
      <c r="FG246" s="703" t="e">
        <f t="shared" si="1315"/>
        <v>#DIV/0!</v>
      </c>
      <c r="FH246" s="703" t="e">
        <f t="shared" si="1316"/>
        <v>#DIV/0!</v>
      </c>
      <c r="FI246" s="703" t="e">
        <f t="shared" si="1317"/>
        <v>#DIV/0!</v>
      </c>
      <c r="FJ246" s="703" t="e">
        <f t="shared" si="1318"/>
        <v>#DIV/0!</v>
      </c>
      <c r="FK246" s="703" t="e">
        <f t="shared" si="1319"/>
        <v>#DIV/0!</v>
      </c>
      <c r="FL246" s="703" t="e">
        <f t="shared" si="1320"/>
        <v>#DIV/0!</v>
      </c>
      <c r="FM246" s="703" t="e">
        <f t="shared" si="1321"/>
        <v>#DIV/0!</v>
      </c>
      <c r="FN246" s="703" t="e">
        <f t="shared" si="1322"/>
        <v>#DIV/0!</v>
      </c>
      <c r="FO246" s="703" t="e">
        <f t="shared" si="1323"/>
        <v>#DIV/0!</v>
      </c>
      <c r="FP246" s="703" t="e">
        <f t="shared" si="1324"/>
        <v>#DIV/0!</v>
      </c>
      <c r="FQ246" s="703" t="e">
        <f t="shared" si="1325"/>
        <v>#DIV/0!</v>
      </c>
      <c r="FR246" s="703" t="e">
        <f t="shared" si="1326"/>
        <v>#DIV/0!</v>
      </c>
      <c r="FS246" s="703" t="e">
        <f t="shared" si="1327"/>
        <v>#DIV/0!</v>
      </c>
      <c r="FT246" s="703" t="e">
        <f t="shared" si="1328"/>
        <v>#DIV/0!</v>
      </c>
      <c r="FU246" s="703" t="e">
        <f t="shared" si="1329"/>
        <v>#DIV/0!</v>
      </c>
      <c r="FV246" s="703" t="e">
        <f t="shared" si="1330"/>
        <v>#DIV/0!</v>
      </c>
      <c r="FW246" s="703" t="e">
        <f t="shared" si="1331"/>
        <v>#DIV/0!</v>
      </c>
      <c r="FX246" s="703" t="e">
        <f t="shared" si="1332"/>
        <v>#DIV/0!</v>
      </c>
      <c r="FY246" s="703" t="e">
        <f t="shared" si="1333"/>
        <v>#DIV/0!</v>
      </c>
      <c r="FZ246" s="703" t="e">
        <f t="shared" si="1334"/>
        <v>#DIV/0!</v>
      </c>
      <c r="GA246" s="703" t="e">
        <f t="shared" si="1335"/>
        <v>#DIV/0!</v>
      </c>
      <c r="GB246" s="703" t="e">
        <f t="shared" si="1336"/>
        <v>#DIV/0!</v>
      </c>
      <c r="GC246" s="703" t="e">
        <f t="shared" si="1337"/>
        <v>#DIV/0!</v>
      </c>
      <c r="GD246" s="703" t="e">
        <f t="shared" si="1338"/>
        <v>#DIV/0!</v>
      </c>
      <c r="GE246" s="703" t="e">
        <f t="shared" si="1339"/>
        <v>#DIV/0!</v>
      </c>
      <c r="GF246" s="703" t="e">
        <f t="shared" si="1340"/>
        <v>#DIV/0!</v>
      </c>
      <c r="GG246" s="703" t="e">
        <f t="shared" si="1341"/>
        <v>#DIV/0!</v>
      </c>
      <c r="GH246" s="703" t="e">
        <f t="shared" si="1342"/>
        <v>#DIV/0!</v>
      </c>
      <c r="GI246" s="724"/>
    </row>
    <row r="247" spans="23:191" ht="15.75" x14ac:dyDescent="0.25">
      <c r="W247" s="398"/>
      <c r="X247" s="401">
        <v>20</v>
      </c>
      <c r="Y247" s="475"/>
      <c r="Z247" s="475"/>
      <c r="AA247" s="475"/>
      <c r="AB247" s="475"/>
      <c r="AC247" s="475"/>
      <c r="AD247" s="475"/>
      <c r="AE247" s="475"/>
      <c r="AF247" s="475"/>
      <c r="AG247" s="475"/>
      <c r="AH247" s="475"/>
      <c r="AI247" s="475"/>
      <c r="AJ247" s="475"/>
      <c r="AK247" s="475"/>
      <c r="AL247" s="475"/>
      <c r="AM247" s="475"/>
      <c r="AN247" s="475"/>
      <c r="AO247" s="475"/>
      <c r="AP247" s="475"/>
      <c r="AQ247" s="475"/>
      <c r="AR247" s="475"/>
      <c r="AS247" s="475"/>
      <c r="AT247" s="475"/>
      <c r="AU247" s="475"/>
      <c r="AV247" s="475"/>
      <c r="AW247" s="475"/>
      <c r="AX247" s="475"/>
      <c r="AY247" s="475"/>
      <c r="AZ247" s="475"/>
      <c r="BA247" s="475"/>
      <c r="BB247" s="475"/>
      <c r="BC247" s="475"/>
      <c r="BD247" s="857">
        <f t="shared" si="1305"/>
        <v>0</v>
      </c>
      <c r="BE247" s="858">
        <f t="shared" si="1270"/>
        <v>0</v>
      </c>
      <c r="BF247" s="436">
        <f t="shared" si="1343"/>
        <v>0</v>
      </c>
      <c r="BG247" s="436">
        <f t="shared" si="1344"/>
        <v>0</v>
      </c>
      <c r="BH247" s="439">
        <f t="shared" si="1345"/>
        <v>0</v>
      </c>
      <c r="BI247" s="449">
        <f t="shared" si="1346"/>
        <v>0</v>
      </c>
      <c r="BJ247" s="465"/>
      <c r="BK247" s="465"/>
      <c r="BL247" s="465"/>
      <c r="BM247" s="398"/>
      <c r="BN247" s="401">
        <v>20</v>
      </c>
      <c r="BO247" s="475"/>
      <c r="BP247" s="475"/>
      <c r="BQ247" s="475"/>
      <c r="BR247" s="475"/>
      <c r="BS247" s="475"/>
      <c r="BT247" s="475"/>
      <c r="BU247" s="475"/>
      <c r="BV247" s="475"/>
      <c r="BW247" s="475"/>
      <c r="BX247" s="475"/>
      <c r="BY247" s="475"/>
      <c r="BZ247" s="475"/>
      <c r="CA247" s="475"/>
      <c r="CB247" s="475"/>
      <c r="CC247" s="475"/>
      <c r="CD247" s="475"/>
      <c r="CE247" s="475"/>
      <c r="CF247" s="475"/>
      <c r="CG247" s="475"/>
      <c r="CH247" s="475"/>
      <c r="CI247" s="475"/>
      <c r="CJ247" s="475"/>
      <c r="CK247" s="475"/>
      <c r="CL247" s="475"/>
      <c r="CM247" s="475"/>
      <c r="CN247" s="475"/>
      <c r="CO247" s="475"/>
      <c r="CP247" s="475"/>
      <c r="CQ247" s="475"/>
      <c r="CR247" s="475"/>
      <c r="CS247" s="475"/>
      <c r="CT247" s="857">
        <f t="shared" si="1307"/>
        <v>0</v>
      </c>
      <c r="CU247" s="858">
        <f t="shared" si="1308"/>
        <v>0</v>
      </c>
      <c r="CV247" s="436">
        <f t="shared" si="1347"/>
        <v>0</v>
      </c>
      <c r="CW247" s="436">
        <f t="shared" si="1348"/>
        <v>0</v>
      </c>
      <c r="CX247" s="439">
        <f t="shared" si="1309"/>
        <v>0</v>
      </c>
      <c r="CY247" s="449">
        <f t="shared" si="1310"/>
        <v>0</v>
      </c>
      <c r="CZ247" s="465"/>
      <c r="DA247" s="465"/>
      <c r="DB247" s="465"/>
      <c r="DC247" s="465"/>
      <c r="DD247" s="465"/>
      <c r="DE247" s="465"/>
      <c r="DF247" s="465"/>
      <c r="DG247" s="465"/>
      <c r="DH247" s="465"/>
      <c r="DS247" s="698"/>
      <c r="DT247" s="702">
        <v>20</v>
      </c>
      <c r="DU247" s="703">
        <f t="shared" si="1311"/>
        <v>0</v>
      </c>
      <c r="DV247" s="703">
        <f t="shared" si="1274"/>
        <v>0</v>
      </c>
      <c r="DW247" s="703">
        <f t="shared" si="1275"/>
        <v>0</v>
      </c>
      <c r="DX247" s="703">
        <f t="shared" si="1276"/>
        <v>0</v>
      </c>
      <c r="DY247" s="703">
        <f t="shared" si="1277"/>
        <v>0</v>
      </c>
      <c r="DZ247" s="703">
        <f t="shared" si="1278"/>
        <v>0</v>
      </c>
      <c r="EA247" s="703">
        <f t="shared" si="1279"/>
        <v>0</v>
      </c>
      <c r="EB247" s="703">
        <f t="shared" si="1280"/>
        <v>0</v>
      </c>
      <c r="EC247" s="703">
        <f t="shared" si="1281"/>
        <v>0</v>
      </c>
      <c r="ED247" s="703">
        <f t="shared" si="1282"/>
        <v>0</v>
      </c>
      <c r="EE247" s="703">
        <f t="shared" si="1283"/>
        <v>0</v>
      </c>
      <c r="EF247" s="703">
        <f t="shared" si="1284"/>
        <v>0</v>
      </c>
      <c r="EG247" s="703">
        <f t="shared" si="1285"/>
        <v>0</v>
      </c>
      <c r="EH247" s="703">
        <f t="shared" si="1286"/>
        <v>0</v>
      </c>
      <c r="EI247" s="703">
        <f t="shared" si="1287"/>
        <v>0</v>
      </c>
      <c r="EJ247" s="703">
        <f t="shared" si="1288"/>
        <v>0</v>
      </c>
      <c r="EK247" s="703">
        <f t="shared" si="1289"/>
        <v>0</v>
      </c>
      <c r="EL247" s="703">
        <f t="shared" si="1290"/>
        <v>0</v>
      </c>
      <c r="EM247" s="703">
        <f t="shared" si="1291"/>
        <v>0</v>
      </c>
      <c r="EN247" s="703">
        <f t="shared" si="1292"/>
        <v>0</v>
      </c>
      <c r="EO247" s="703">
        <f t="shared" si="1293"/>
        <v>0</v>
      </c>
      <c r="EP247" s="703">
        <f t="shared" si="1294"/>
        <v>0</v>
      </c>
      <c r="EQ247" s="703">
        <f t="shared" si="1295"/>
        <v>0</v>
      </c>
      <c r="ER247" s="703">
        <f t="shared" si="1296"/>
        <v>0</v>
      </c>
      <c r="ES247" s="703">
        <f t="shared" si="1297"/>
        <v>0</v>
      </c>
      <c r="ET247" s="703">
        <f t="shared" si="1298"/>
        <v>0</v>
      </c>
      <c r="EU247" s="703">
        <f t="shared" si="1299"/>
        <v>0</v>
      </c>
      <c r="EV247" s="703">
        <f t="shared" si="1300"/>
        <v>0</v>
      </c>
      <c r="EW247" s="703">
        <f t="shared" si="1301"/>
        <v>0</v>
      </c>
      <c r="EX247" s="703">
        <f t="shared" si="1302"/>
        <v>0</v>
      </c>
      <c r="EY247" s="703">
        <f t="shared" si="1303"/>
        <v>0</v>
      </c>
      <c r="EZ247" s="724"/>
      <c r="FB247" s="698"/>
      <c r="FC247" s="702">
        <v>20</v>
      </c>
      <c r="FD247" s="703" t="e">
        <f t="shared" si="1312"/>
        <v>#DIV/0!</v>
      </c>
      <c r="FE247" s="703" t="e">
        <f t="shared" si="1313"/>
        <v>#DIV/0!</v>
      </c>
      <c r="FF247" s="703" t="e">
        <f t="shared" si="1314"/>
        <v>#DIV/0!</v>
      </c>
      <c r="FG247" s="703" t="e">
        <f t="shared" si="1315"/>
        <v>#DIV/0!</v>
      </c>
      <c r="FH247" s="703" t="e">
        <f t="shared" si="1316"/>
        <v>#DIV/0!</v>
      </c>
      <c r="FI247" s="703" t="e">
        <f t="shared" si="1317"/>
        <v>#DIV/0!</v>
      </c>
      <c r="FJ247" s="703" t="e">
        <f t="shared" si="1318"/>
        <v>#DIV/0!</v>
      </c>
      <c r="FK247" s="703" t="e">
        <f t="shared" si="1319"/>
        <v>#DIV/0!</v>
      </c>
      <c r="FL247" s="703" t="e">
        <f t="shared" si="1320"/>
        <v>#DIV/0!</v>
      </c>
      <c r="FM247" s="703" t="e">
        <f t="shared" si="1321"/>
        <v>#DIV/0!</v>
      </c>
      <c r="FN247" s="703" t="e">
        <f t="shared" si="1322"/>
        <v>#DIV/0!</v>
      </c>
      <c r="FO247" s="703" t="e">
        <f t="shared" si="1323"/>
        <v>#DIV/0!</v>
      </c>
      <c r="FP247" s="703" t="e">
        <f t="shared" si="1324"/>
        <v>#DIV/0!</v>
      </c>
      <c r="FQ247" s="703" t="e">
        <f t="shared" si="1325"/>
        <v>#DIV/0!</v>
      </c>
      <c r="FR247" s="703" t="e">
        <f t="shared" si="1326"/>
        <v>#DIV/0!</v>
      </c>
      <c r="FS247" s="703" t="e">
        <f t="shared" si="1327"/>
        <v>#DIV/0!</v>
      </c>
      <c r="FT247" s="703" t="e">
        <f t="shared" si="1328"/>
        <v>#DIV/0!</v>
      </c>
      <c r="FU247" s="703" t="e">
        <f t="shared" si="1329"/>
        <v>#DIV/0!</v>
      </c>
      <c r="FV247" s="703" t="e">
        <f t="shared" si="1330"/>
        <v>#DIV/0!</v>
      </c>
      <c r="FW247" s="703" t="e">
        <f t="shared" si="1331"/>
        <v>#DIV/0!</v>
      </c>
      <c r="FX247" s="703" t="e">
        <f t="shared" si="1332"/>
        <v>#DIV/0!</v>
      </c>
      <c r="FY247" s="703" t="e">
        <f t="shared" si="1333"/>
        <v>#DIV/0!</v>
      </c>
      <c r="FZ247" s="703" t="e">
        <f t="shared" si="1334"/>
        <v>#DIV/0!</v>
      </c>
      <c r="GA247" s="703" t="e">
        <f t="shared" si="1335"/>
        <v>#DIV/0!</v>
      </c>
      <c r="GB247" s="703" t="e">
        <f t="shared" si="1336"/>
        <v>#DIV/0!</v>
      </c>
      <c r="GC247" s="703" t="e">
        <f t="shared" si="1337"/>
        <v>#DIV/0!</v>
      </c>
      <c r="GD247" s="703" t="e">
        <f t="shared" si="1338"/>
        <v>#DIV/0!</v>
      </c>
      <c r="GE247" s="703" t="e">
        <f t="shared" si="1339"/>
        <v>#DIV/0!</v>
      </c>
      <c r="GF247" s="703" t="e">
        <f t="shared" si="1340"/>
        <v>#DIV/0!</v>
      </c>
      <c r="GG247" s="703" t="e">
        <f t="shared" si="1341"/>
        <v>#DIV/0!</v>
      </c>
      <c r="GH247" s="703" t="e">
        <f t="shared" si="1342"/>
        <v>#DIV/0!</v>
      </c>
      <c r="GI247" s="724"/>
    </row>
    <row r="248" spans="23:191" ht="15.75" x14ac:dyDescent="0.25">
      <c r="W248" s="398"/>
      <c r="X248" s="401">
        <v>21</v>
      </c>
      <c r="Y248" s="475"/>
      <c r="Z248" s="475"/>
      <c r="AA248" s="475"/>
      <c r="AB248" s="475"/>
      <c r="AC248" s="475"/>
      <c r="AD248" s="475"/>
      <c r="AE248" s="475"/>
      <c r="AF248" s="475"/>
      <c r="AG248" s="475"/>
      <c r="AH248" s="475"/>
      <c r="AI248" s="475"/>
      <c r="AJ248" s="475"/>
      <c r="AK248" s="475"/>
      <c r="AL248" s="475"/>
      <c r="AM248" s="475"/>
      <c r="AN248" s="475"/>
      <c r="AO248" s="475"/>
      <c r="AP248" s="475"/>
      <c r="AQ248" s="475"/>
      <c r="AR248" s="475"/>
      <c r="AS248" s="475"/>
      <c r="AT248" s="475"/>
      <c r="AU248" s="475"/>
      <c r="AV248" s="475"/>
      <c r="AW248" s="475"/>
      <c r="AX248" s="475"/>
      <c r="AY248" s="475"/>
      <c r="AZ248" s="475"/>
      <c r="BA248" s="475"/>
      <c r="BB248" s="475"/>
      <c r="BC248" s="475"/>
      <c r="BD248" s="857">
        <f t="shared" si="1305"/>
        <v>0</v>
      </c>
      <c r="BE248" s="858">
        <f t="shared" si="1270"/>
        <v>0</v>
      </c>
      <c r="BF248" s="436">
        <f t="shared" si="1343"/>
        <v>0</v>
      </c>
      <c r="BG248" s="436">
        <f t="shared" si="1344"/>
        <v>0</v>
      </c>
      <c r="BH248" s="439">
        <f t="shared" si="1345"/>
        <v>0</v>
      </c>
      <c r="BI248" s="449">
        <f t="shared" si="1346"/>
        <v>0</v>
      </c>
      <c r="BJ248" s="465"/>
      <c r="BK248" s="465"/>
      <c r="BL248" s="465"/>
      <c r="BM248" s="398"/>
      <c r="BN248" s="401">
        <v>21</v>
      </c>
      <c r="BO248" s="475"/>
      <c r="BP248" s="475"/>
      <c r="BQ248" s="475"/>
      <c r="BR248" s="475"/>
      <c r="BS248" s="475"/>
      <c r="BT248" s="475"/>
      <c r="BU248" s="475"/>
      <c r="BV248" s="475"/>
      <c r="BW248" s="475"/>
      <c r="BX248" s="475"/>
      <c r="BY248" s="475"/>
      <c r="BZ248" s="475"/>
      <c r="CA248" s="475"/>
      <c r="CB248" s="475"/>
      <c r="CC248" s="475"/>
      <c r="CD248" s="475"/>
      <c r="CE248" s="475"/>
      <c r="CF248" s="475"/>
      <c r="CG248" s="475"/>
      <c r="CH248" s="475"/>
      <c r="CI248" s="475"/>
      <c r="CJ248" s="475"/>
      <c r="CK248" s="475"/>
      <c r="CL248" s="475"/>
      <c r="CM248" s="475"/>
      <c r="CN248" s="475"/>
      <c r="CO248" s="475"/>
      <c r="CP248" s="475"/>
      <c r="CQ248" s="475"/>
      <c r="CR248" s="475"/>
      <c r="CS248" s="475"/>
      <c r="CT248" s="857">
        <f t="shared" si="1307"/>
        <v>0</v>
      </c>
      <c r="CU248" s="858">
        <f t="shared" si="1308"/>
        <v>0</v>
      </c>
      <c r="CV248" s="436">
        <f t="shared" si="1347"/>
        <v>0</v>
      </c>
      <c r="CW248" s="436">
        <f t="shared" si="1348"/>
        <v>0</v>
      </c>
      <c r="CX248" s="439">
        <f t="shared" si="1309"/>
        <v>0</v>
      </c>
      <c r="CY248" s="449">
        <f t="shared" si="1310"/>
        <v>0</v>
      </c>
      <c r="CZ248" s="465"/>
      <c r="DA248" s="465"/>
      <c r="DB248" s="465"/>
      <c r="DC248" s="465"/>
      <c r="DD248" s="465"/>
      <c r="DE248" s="465"/>
      <c r="DF248" s="465"/>
      <c r="DG248" s="465"/>
      <c r="DH248" s="465"/>
      <c r="DS248" s="698"/>
      <c r="DT248" s="702">
        <v>21</v>
      </c>
      <c r="DU248" s="703">
        <f t="shared" si="1311"/>
        <v>0</v>
      </c>
      <c r="DV248" s="703">
        <f t="shared" si="1274"/>
        <v>0</v>
      </c>
      <c r="DW248" s="703">
        <f t="shared" si="1275"/>
        <v>0</v>
      </c>
      <c r="DX248" s="703">
        <f t="shared" si="1276"/>
        <v>0</v>
      </c>
      <c r="DY248" s="703">
        <f t="shared" si="1277"/>
        <v>0</v>
      </c>
      <c r="DZ248" s="703">
        <f t="shared" si="1278"/>
        <v>0</v>
      </c>
      <c r="EA248" s="703">
        <f t="shared" si="1279"/>
        <v>0</v>
      </c>
      <c r="EB248" s="703">
        <f t="shared" si="1280"/>
        <v>0</v>
      </c>
      <c r="EC248" s="703">
        <f t="shared" si="1281"/>
        <v>0</v>
      </c>
      <c r="ED248" s="703">
        <f t="shared" si="1282"/>
        <v>0</v>
      </c>
      <c r="EE248" s="703">
        <f t="shared" si="1283"/>
        <v>0</v>
      </c>
      <c r="EF248" s="703">
        <f t="shared" si="1284"/>
        <v>0</v>
      </c>
      <c r="EG248" s="703">
        <f t="shared" si="1285"/>
        <v>0</v>
      </c>
      <c r="EH248" s="703">
        <f t="shared" si="1286"/>
        <v>0</v>
      </c>
      <c r="EI248" s="703">
        <f t="shared" si="1287"/>
        <v>0</v>
      </c>
      <c r="EJ248" s="703">
        <f t="shared" si="1288"/>
        <v>0</v>
      </c>
      <c r="EK248" s="703">
        <f t="shared" si="1289"/>
        <v>0</v>
      </c>
      <c r="EL248" s="703">
        <f t="shared" si="1290"/>
        <v>0</v>
      </c>
      <c r="EM248" s="703">
        <f t="shared" si="1291"/>
        <v>0</v>
      </c>
      <c r="EN248" s="703">
        <f t="shared" si="1292"/>
        <v>0</v>
      </c>
      <c r="EO248" s="703">
        <f t="shared" si="1293"/>
        <v>0</v>
      </c>
      <c r="EP248" s="703">
        <f t="shared" si="1294"/>
        <v>0</v>
      </c>
      <c r="EQ248" s="703">
        <f t="shared" si="1295"/>
        <v>0</v>
      </c>
      <c r="ER248" s="703">
        <f t="shared" si="1296"/>
        <v>0</v>
      </c>
      <c r="ES248" s="703">
        <f t="shared" si="1297"/>
        <v>0</v>
      </c>
      <c r="ET248" s="703">
        <f t="shared" si="1298"/>
        <v>0</v>
      </c>
      <c r="EU248" s="703">
        <f t="shared" si="1299"/>
        <v>0</v>
      </c>
      <c r="EV248" s="703">
        <f t="shared" si="1300"/>
        <v>0</v>
      </c>
      <c r="EW248" s="703">
        <f t="shared" si="1301"/>
        <v>0</v>
      </c>
      <c r="EX248" s="703">
        <f t="shared" si="1302"/>
        <v>0</v>
      </c>
      <c r="EY248" s="703">
        <f t="shared" si="1303"/>
        <v>0</v>
      </c>
      <c r="EZ248" s="724"/>
      <c r="FB248" s="698"/>
      <c r="FC248" s="702">
        <v>21</v>
      </c>
      <c r="FD248" s="703" t="e">
        <f t="shared" si="1312"/>
        <v>#DIV/0!</v>
      </c>
      <c r="FE248" s="703" t="e">
        <f t="shared" si="1313"/>
        <v>#DIV/0!</v>
      </c>
      <c r="FF248" s="703" t="e">
        <f t="shared" si="1314"/>
        <v>#DIV/0!</v>
      </c>
      <c r="FG248" s="703" t="e">
        <f t="shared" si="1315"/>
        <v>#DIV/0!</v>
      </c>
      <c r="FH248" s="703" t="e">
        <f t="shared" si="1316"/>
        <v>#DIV/0!</v>
      </c>
      <c r="FI248" s="703" t="e">
        <f t="shared" si="1317"/>
        <v>#DIV/0!</v>
      </c>
      <c r="FJ248" s="703" t="e">
        <f t="shared" si="1318"/>
        <v>#DIV/0!</v>
      </c>
      <c r="FK248" s="703" t="e">
        <f t="shared" si="1319"/>
        <v>#DIV/0!</v>
      </c>
      <c r="FL248" s="703" t="e">
        <f t="shared" si="1320"/>
        <v>#DIV/0!</v>
      </c>
      <c r="FM248" s="703" t="e">
        <f t="shared" si="1321"/>
        <v>#DIV/0!</v>
      </c>
      <c r="FN248" s="703" t="e">
        <f t="shared" si="1322"/>
        <v>#DIV/0!</v>
      </c>
      <c r="FO248" s="703" t="e">
        <f t="shared" si="1323"/>
        <v>#DIV/0!</v>
      </c>
      <c r="FP248" s="703" t="e">
        <f t="shared" si="1324"/>
        <v>#DIV/0!</v>
      </c>
      <c r="FQ248" s="703" t="e">
        <f t="shared" si="1325"/>
        <v>#DIV/0!</v>
      </c>
      <c r="FR248" s="703" t="e">
        <f t="shared" si="1326"/>
        <v>#DIV/0!</v>
      </c>
      <c r="FS248" s="703" t="e">
        <f t="shared" si="1327"/>
        <v>#DIV/0!</v>
      </c>
      <c r="FT248" s="703" t="e">
        <f t="shared" si="1328"/>
        <v>#DIV/0!</v>
      </c>
      <c r="FU248" s="703" t="e">
        <f t="shared" si="1329"/>
        <v>#DIV/0!</v>
      </c>
      <c r="FV248" s="703" t="e">
        <f t="shared" si="1330"/>
        <v>#DIV/0!</v>
      </c>
      <c r="FW248" s="703" t="e">
        <f t="shared" si="1331"/>
        <v>#DIV/0!</v>
      </c>
      <c r="FX248" s="703" t="e">
        <f t="shared" si="1332"/>
        <v>#DIV/0!</v>
      </c>
      <c r="FY248" s="703" t="e">
        <f t="shared" si="1333"/>
        <v>#DIV/0!</v>
      </c>
      <c r="FZ248" s="703" t="e">
        <f t="shared" si="1334"/>
        <v>#DIV/0!</v>
      </c>
      <c r="GA248" s="703" t="e">
        <f t="shared" si="1335"/>
        <v>#DIV/0!</v>
      </c>
      <c r="GB248" s="703" t="e">
        <f t="shared" si="1336"/>
        <v>#DIV/0!</v>
      </c>
      <c r="GC248" s="703" t="e">
        <f t="shared" si="1337"/>
        <v>#DIV/0!</v>
      </c>
      <c r="GD248" s="703" t="e">
        <f t="shared" si="1338"/>
        <v>#DIV/0!</v>
      </c>
      <c r="GE248" s="703" t="e">
        <f t="shared" si="1339"/>
        <v>#DIV/0!</v>
      </c>
      <c r="GF248" s="703" t="e">
        <f t="shared" si="1340"/>
        <v>#DIV/0!</v>
      </c>
      <c r="GG248" s="703" t="e">
        <f t="shared" si="1341"/>
        <v>#DIV/0!</v>
      </c>
      <c r="GH248" s="703" t="e">
        <f t="shared" si="1342"/>
        <v>#DIV/0!</v>
      </c>
      <c r="GI248" s="724"/>
    </row>
    <row r="249" spans="23:191" ht="15.75" x14ac:dyDescent="0.25">
      <c r="W249" s="398"/>
      <c r="X249" s="401">
        <v>22</v>
      </c>
      <c r="Y249" s="475"/>
      <c r="Z249" s="475"/>
      <c r="AA249" s="475"/>
      <c r="AB249" s="475"/>
      <c r="AC249" s="475"/>
      <c r="AD249" s="475"/>
      <c r="AE249" s="475"/>
      <c r="AF249" s="475"/>
      <c r="AG249" s="475"/>
      <c r="AH249" s="475"/>
      <c r="AI249" s="475"/>
      <c r="AJ249" s="475"/>
      <c r="AK249" s="475"/>
      <c r="AL249" s="475"/>
      <c r="AM249" s="475"/>
      <c r="AN249" s="475"/>
      <c r="AO249" s="475"/>
      <c r="AP249" s="475"/>
      <c r="AQ249" s="475"/>
      <c r="AR249" s="475"/>
      <c r="AS249" s="475"/>
      <c r="AT249" s="475"/>
      <c r="AU249" s="475"/>
      <c r="AV249" s="475"/>
      <c r="AW249" s="475"/>
      <c r="AX249" s="475"/>
      <c r="AY249" s="475"/>
      <c r="AZ249" s="475"/>
      <c r="BA249" s="475"/>
      <c r="BB249" s="475"/>
      <c r="BC249" s="475"/>
      <c r="BD249" s="857">
        <f t="shared" si="1305"/>
        <v>0</v>
      </c>
      <c r="BE249" s="858">
        <f t="shared" si="1270"/>
        <v>0</v>
      </c>
      <c r="BF249" s="436">
        <f t="shared" si="1343"/>
        <v>0</v>
      </c>
      <c r="BG249" s="436">
        <f t="shared" si="1344"/>
        <v>0</v>
      </c>
      <c r="BH249" s="439">
        <f t="shared" si="1345"/>
        <v>0</v>
      </c>
      <c r="BI249" s="449">
        <f t="shared" si="1346"/>
        <v>0</v>
      </c>
      <c r="BJ249" s="465"/>
      <c r="BK249" s="465"/>
      <c r="BL249" s="465"/>
      <c r="BM249" s="398"/>
      <c r="BN249" s="401">
        <v>22</v>
      </c>
      <c r="BO249" s="475"/>
      <c r="BP249" s="475"/>
      <c r="BQ249" s="475"/>
      <c r="BR249" s="475"/>
      <c r="BS249" s="475"/>
      <c r="BT249" s="475"/>
      <c r="BU249" s="475"/>
      <c r="BV249" s="475"/>
      <c r="BW249" s="475"/>
      <c r="BX249" s="475"/>
      <c r="BY249" s="475"/>
      <c r="BZ249" s="475"/>
      <c r="CA249" s="475"/>
      <c r="CB249" s="475"/>
      <c r="CC249" s="475"/>
      <c r="CD249" s="475"/>
      <c r="CE249" s="475"/>
      <c r="CF249" s="475"/>
      <c r="CG249" s="475"/>
      <c r="CH249" s="475"/>
      <c r="CI249" s="475"/>
      <c r="CJ249" s="475"/>
      <c r="CK249" s="475"/>
      <c r="CL249" s="475"/>
      <c r="CM249" s="475"/>
      <c r="CN249" s="475"/>
      <c r="CO249" s="475"/>
      <c r="CP249" s="475"/>
      <c r="CQ249" s="475"/>
      <c r="CR249" s="475"/>
      <c r="CS249" s="475"/>
      <c r="CT249" s="857">
        <f t="shared" si="1307"/>
        <v>0</v>
      </c>
      <c r="CU249" s="858">
        <f t="shared" si="1308"/>
        <v>0</v>
      </c>
      <c r="CV249" s="436">
        <f t="shared" si="1347"/>
        <v>0</v>
      </c>
      <c r="CW249" s="436">
        <f t="shared" si="1348"/>
        <v>0</v>
      </c>
      <c r="CX249" s="439">
        <f t="shared" si="1309"/>
        <v>0</v>
      </c>
      <c r="CY249" s="449">
        <f t="shared" si="1310"/>
        <v>0</v>
      </c>
      <c r="CZ249" s="465"/>
      <c r="DA249" s="465"/>
      <c r="DB249" s="477" t="s">
        <v>312</v>
      </c>
      <c r="DC249" s="465"/>
      <c r="DD249" s="465"/>
      <c r="DE249" s="465"/>
      <c r="DF249" s="465"/>
      <c r="DG249" s="465"/>
      <c r="DH249" s="465"/>
      <c r="DS249" s="698"/>
      <c r="DT249" s="702">
        <v>22</v>
      </c>
      <c r="DU249" s="703">
        <f t="shared" si="1311"/>
        <v>0</v>
      </c>
      <c r="DV249" s="703">
        <f t="shared" si="1274"/>
        <v>0</v>
      </c>
      <c r="DW249" s="703">
        <f t="shared" si="1275"/>
        <v>0</v>
      </c>
      <c r="DX249" s="703">
        <f t="shared" si="1276"/>
        <v>0</v>
      </c>
      <c r="DY249" s="703">
        <f t="shared" si="1277"/>
        <v>0</v>
      </c>
      <c r="DZ249" s="703">
        <f t="shared" si="1278"/>
        <v>0</v>
      </c>
      <c r="EA249" s="703">
        <f t="shared" si="1279"/>
        <v>0</v>
      </c>
      <c r="EB249" s="703">
        <f t="shared" si="1280"/>
        <v>0</v>
      </c>
      <c r="EC249" s="703">
        <f t="shared" si="1281"/>
        <v>0</v>
      </c>
      <c r="ED249" s="703">
        <f t="shared" si="1282"/>
        <v>0</v>
      </c>
      <c r="EE249" s="703">
        <f t="shared" si="1283"/>
        <v>0</v>
      </c>
      <c r="EF249" s="703">
        <f t="shared" si="1284"/>
        <v>0</v>
      </c>
      <c r="EG249" s="703">
        <f t="shared" si="1285"/>
        <v>0</v>
      </c>
      <c r="EH249" s="703">
        <f t="shared" si="1286"/>
        <v>0</v>
      </c>
      <c r="EI249" s="703">
        <f t="shared" si="1287"/>
        <v>0</v>
      </c>
      <c r="EJ249" s="703">
        <f t="shared" si="1288"/>
        <v>0</v>
      </c>
      <c r="EK249" s="703">
        <f t="shared" si="1289"/>
        <v>0</v>
      </c>
      <c r="EL249" s="703">
        <f t="shared" si="1290"/>
        <v>0</v>
      </c>
      <c r="EM249" s="703">
        <f t="shared" si="1291"/>
        <v>0</v>
      </c>
      <c r="EN249" s="703">
        <f t="shared" si="1292"/>
        <v>0</v>
      </c>
      <c r="EO249" s="703">
        <f t="shared" si="1293"/>
        <v>0</v>
      </c>
      <c r="EP249" s="703">
        <f t="shared" si="1294"/>
        <v>0</v>
      </c>
      <c r="EQ249" s="703">
        <f t="shared" si="1295"/>
        <v>0</v>
      </c>
      <c r="ER249" s="703">
        <f t="shared" si="1296"/>
        <v>0</v>
      </c>
      <c r="ES249" s="703">
        <f t="shared" si="1297"/>
        <v>0</v>
      </c>
      <c r="ET249" s="703">
        <f t="shared" si="1298"/>
        <v>0</v>
      </c>
      <c r="EU249" s="703">
        <f t="shared" si="1299"/>
        <v>0</v>
      </c>
      <c r="EV249" s="703">
        <f t="shared" si="1300"/>
        <v>0</v>
      </c>
      <c r="EW249" s="703">
        <f t="shared" si="1301"/>
        <v>0</v>
      </c>
      <c r="EX249" s="703">
        <f t="shared" si="1302"/>
        <v>0</v>
      </c>
      <c r="EY249" s="703">
        <f t="shared" si="1303"/>
        <v>0</v>
      </c>
      <c r="EZ249" s="724"/>
      <c r="FB249" s="698"/>
      <c r="FC249" s="702">
        <v>22</v>
      </c>
      <c r="FD249" s="703" t="e">
        <f t="shared" si="1312"/>
        <v>#DIV/0!</v>
      </c>
      <c r="FE249" s="703" t="e">
        <f t="shared" si="1313"/>
        <v>#DIV/0!</v>
      </c>
      <c r="FF249" s="703" t="e">
        <f t="shared" si="1314"/>
        <v>#DIV/0!</v>
      </c>
      <c r="FG249" s="703" t="e">
        <f t="shared" si="1315"/>
        <v>#DIV/0!</v>
      </c>
      <c r="FH249" s="703" t="e">
        <f t="shared" si="1316"/>
        <v>#DIV/0!</v>
      </c>
      <c r="FI249" s="703" t="e">
        <f t="shared" si="1317"/>
        <v>#DIV/0!</v>
      </c>
      <c r="FJ249" s="703" t="e">
        <f t="shared" si="1318"/>
        <v>#DIV/0!</v>
      </c>
      <c r="FK249" s="703" t="e">
        <f t="shared" si="1319"/>
        <v>#DIV/0!</v>
      </c>
      <c r="FL249" s="703" t="e">
        <f t="shared" si="1320"/>
        <v>#DIV/0!</v>
      </c>
      <c r="FM249" s="703" t="e">
        <f t="shared" si="1321"/>
        <v>#DIV/0!</v>
      </c>
      <c r="FN249" s="703" t="e">
        <f t="shared" si="1322"/>
        <v>#DIV/0!</v>
      </c>
      <c r="FO249" s="703" t="e">
        <f t="shared" si="1323"/>
        <v>#DIV/0!</v>
      </c>
      <c r="FP249" s="703" t="e">
        <f t="shared" si="1324"/>
        <v>#DIV/0!</v>
      </c>
      <c r="FQ249" s="703" t="e">
        <f t="shared" si="1325"/>
        <v>#DIV/0!</v>
      </c>
      <c r="FR249" s="703" t="e">
        <f t="shared" si="1326"/>
        <v>#DIV/0!</v>
      </c>
      <c r="FS249" s="703" t="e">
        <f t="shared" si="1327"/>
        <v>#DIV/0!</v>
      </c>
      <c r="FT249" s="703" t="e">
        <f t="shared" si="1328"/>
        <v>#DIV/0!</v>
      </c>
      <c r="FU249" s="703" t="e">
        <f t="shared" si="1329"/>
        <v>#DIV/0!</v>
      </c>
      <c r="FV249" s="703" t="e">
        <f t="shared" si="1330"/>
        <v>#DIV/0!</v>
      </c>
      <c r="FW249" s="703" t="e">
        <f t="shared" si="1331"/>
        <v>#DIV/0!</v>
      </c>
      <c r="FX249" s="703" t="e">
        <f t="shared" si="1332"/>
        <v>#DIV/0!</v>
      </c>
      <c r="FY249" s="703" t="e">
        <f t="shared" si="1333"/>
        <v>#DIV/0!</v>
      </c>
      <c r="FZ249" s="703" t="e">
        <f t="shared" si="1334"/>
        <v>#DIV/0!</v>
      </c>
      <c r="GA249" s="703" t="e">
        <f t="shared" si="1335"/>
        <v>#DIV/0!</v>
      </c>
      <c r="GB249" s="703" t="e">
        <f t="shared" si="1336"/>
        <v>#DIV/0!</v>
      </c>
      <c r="GC249" s="703" t="e">
        <f t="shared" si="1337"/>
        <v>#DIV/0!</v>
      </c>
      <c r="GD249" s="703" t="e">
        <f t="shared" si="1338"/>
        <v>#DIV/0!</v>
      </c>
      <c r="GE249" s="703" t="e">
        <f t="shared" si="1339"/>
        <v>#DIV/0!</v>
      </c>
      <c r="GF249" s="703" t="e">
        <f t="shared" si="1340"/>
        <v>#DIV/0!</v>
      </c>
      <c r="GG249" s="703" t="e">
        <f t="shared" si="1341"/>
        <v>#DIV/0!</v>
      </c>
      <c r="GH249" s="703" t="e">
        <f t="shared" si="1342"/>
        <v>#DIV/0!</v>
      </c>
      <c r="GI249" s="724"/>
    </row>
    <row r="250" spans="23:191" ht="15.75" x14ac:dyDescent="0.25">
      <c r="W250" s="398"/>
      <c r="X250" s="401">
        <v>23</v>
      </c>
      <c r="Y250" s="475"/>
      <c r="Z250" s="475"/>
      <c r="AA250" s="475"/>
      <c r="AB250" s="475"/>
      <c r="AC250" s="475"/>
      <c r="AD250" s="475"/>
      <c r="AE250" s="475"/>
      <c r="AF250" s="475"/>
      <c r="AG250" s="475"/>
      <c r="AH250" s="475"/>
      <c r="AI250" s="475"/>
      <c r="AJ250" s="475"/>
      <c r="AK250" s="475"/>
      <c r="AL250" s="475"/>
      <c r="AM250" s="475"/>
      <c r="AN250" s="475"/>
      <c r="AO250" s="475"/>
      <c r="AP250" s="475"/>
      <c r="AQ250" s="475"/>
      <c r="AR250" s="475"/>
      <c r="AS250" s="475"/>
      <c r="AT250" s="475"/>
      <c r="AU250" s="475"/>
      <c r="AV250" s="475"/>
      <c r="AW250" s="475"/>
      <c r="AX250" s="475"/>
      <c r="AY250" s="475"/>
      <c r="AZ250" s="475"/>
      <c r="BA250" s="475"/>
      <c r="BB250" s="475"/>
      <c r="BC250" s="475"/>
      <c r="BD250" s="857">
        <f t="shared" si="1305"/>
        <v>0</v>
      </c>
      <c r="BE250" s="858">
        <f t="shared" si="1270"/>
        <v>0</v>
      </c>
      <c r="BF250" s="436">
        <f t="shared" si="1343"/>
        <v>0</v>
      </c>
      <c r="BG250" s="436">
        <f t="shared" si="1344"/>
        <v>0</v>
      </c>
      <c r="BH250" s="439">
        <f t="shared" si="1345"/>
        <v>0</v>
      </c>
      <c r="BI250" s="449">
        <f t="shared" si="1346"/>
        <v>0</v>
      </c>
      <c r="BJ250" s="465"/>
      <c r="BK250" s="465"/>
      <c r="BL250" s="465"/>
      <c r="BM250" s="398"/>
      <c r="BN250" s="401">
        <v>23</v>
      </c>
      <c r="BO250" s="475"/>
      <c r="BP250" s="475"/>
      <c r="BQ250" s="475"/>
      <c r="BR250" s="475"/>
      <c r="BS250" s="475"/>
      <c r="BT250" s="475"/>
      <c r="BU250" s="475"/>
      <c r="BV250" s="475"/>
      <c r="BW250" s="475"/>
      <c r="BX250" s="475"/>
      <c r="BY250" s="475"/>
      <c r="BZ250" s="475"/>
      <c r="CA250" s="475"/>
      <c r="CB250" s="475"/>
      <c r="CC250" s="475"/>
      <c r="CD250" s="475"/>
      <c r="CE250" s="475"/>
      <c r="CF250" s="475"/>
      <c r="CG250" s="475"/>
      <c r="CH250" s="475"/>
      <c r="CI250" s="475"/>
      <c r="CJ250" s="475"/>
      <c r="CK250" s="475"/>
      <c r="CL250" s="475"/>
      <c r="CM250" s="475"/>
      <c r="CN250" s="475"/>
      <c r="CO250" s="475"/>
      <c r="CP250" s="475"/>
      <c r="CQ250" s="475"/>
      <c r="CR250" s="475"/>
      <c r="CS250" s="475"/>
      <c r="CT250" s="857">
        <f t="shared" si="1307"/>
        <v>0</v>
      </c>
      <c r="CU250" s="858">
        <f t="shared" si="1308"/>
        <v>0</v>
      </c>
      <c r="CV250" s="436">
        <f t="shared" si="1347"/>
        <v>0</v>
      </c>
      <c r="CW250" s="436">
        <f t="shared" si="1348"/>
        <v>0</v>
      </c>
      <c r="CX250" s="439">
        <f t="shared" si="1309"/>
        <v>0</v>
      </c>
      <c r="CY250" s="449">
        <f t="shared" si="1310"/>
        <v>0</v>
      </c>
      <c r="CZ250" s="465"/>
      <c r="DA250" s="477">
        <f>COUNTIF(BO228:CS251,"&gt;"&amp;MxDisch)</f>
        <v>0</v>
      </c>
      <c r="DB250" s="477" t="s">
        <v>309</v>
      </c>
      <c r="DC250" s="465"/>
      <c r="DD250" s="465"/>
      <c r="DE250" s="465"/>
      <c r="DF250" s="465"/>
      <c r="DG250" s="465"/>
      <c r="DH250" s="465"/>
      <c r="DS250" s="698"/>
      <c r="DT250" s="702">
        <v>23</v>
      </c>
      <c r="DU250" s="703">
        <f t="shared" si="1311"/>
        <v>0</v>
      </c>
      <c r="DV250" s="703">
        <f t="shared" si="1274"/>
        <v>0</v>
      </c>
      <c r="DW250" s="703">
        <f t="shared" si="1275"/>
        <v>0</v>
      </c>
      <c r="DX250" s="703">
        <f t="shared" si="1276"/>
        <v>0</v>
      </c>
      <c r="DY250" s="703">
        <f t="shared" si="1277"/>
        <v>0</v>
      </c>
      <c r="DZ250" s="703">
        <f t="shared" si="1278"/>
        <v>0</v>
      </c>
      <c r="EA250" s="703">
        <f t="shared" si="1279"/>
        <v>0</v>
      </c>
      <c r="EB250" s="703">
        <f t="shared" si="1280"/>
        <v>0</v>
      </c>
      <c r="EC250" s="703">
        <f t="shared" si="1281"/>
        <v>0</v>
      </c>
      <c r="ED250" s="703">
        <f t="shared" si="1282"/>
        <v>0</v>
      </c>
      <c r="EE250" s="703">
        <f t="shared" si="1283"/>
        <v>0</v>
      </c>
      <c r="EF250" s="703">
        <f t="shared" si="1284"/>
        <v>0</v>
      </c>
      <c r="EG250" s="703">
        <f t="shared" si="1285"/>
        <v>0</v>
      </c>
      <c r="EH250" s="703">
        <f t="shared" si="1286"/>
        <v>0</v>
      </c>
      <c r="EI250" s="703">
        <f t="shared" si="1287"/>
        <v>0</v>
      </c>
      <c r="EJ250" s="703">
        <f t="shared" si="1288"/>
        <v>0</v>
      </c>
      <c r="EK250" s="703">
        <f t="shared" si="1289"/>
        <v>0</v>
      </c>
      <c r="EL250" s="703">
        <f t="shared" si="1290"/>
        <v>0</v>
      </c>
      <c r="EM250" s="703">
        <f t="shared" si="1291"/>
        <v>0</v>
      </c>
      <c r="EN250" s="703">
        <f t="shared" si="1292"/>
        <v>0</v>
      </c>
      <c r="EO250" s="703">
        <f t="shared" si="1293"/>
        <v>0</v>
      </c>
      <c r="EP250" s="703">
        <f t="shared" si="1294"/>
        <v>0</v>
      </c>
      <c r="EQ250" s="703">
        <f t="shared" si="1295"/>
        <v>0</v>
      </c>
      <c r="ER250" s="703">
        <f t="shared" si="1296"/>
        <v>0</v>
      </c>
      <c r="ES250" s="703">
        <f t="shared" si="1297"/>
        <v>0</v>
      </c>
      <c r="ET250" s="703">
        <f t="shared" si="1298"/>
        <v>0</v>
      </c>
      <c r="EU250" s="703">
        <f t="shared" si="1299"/>
        <v>0</v>
      </c>
      <c r="EV250" s="703">
        <f t="shared" si="1300"/>
        <v>0</v>
      </c>
      <c r="EW250" s="703">
        <f t="shared" si="1301"/>
        <v>0</v>
      </c>
      <c r="EX250" s="703">
        <f t="shared" si="1302"/>
        <v>0</v>
      </c>
      <c r="EY250" s="703">
        <f t="shared" si="1303"/>
        <v>0</v>
      </c>
      <c r="EZ250" s="724"/>
      <c r="FB250" s="698"/>
      <c r="FC250" s="702">
        <v>23</v>
      </c>
      <c r="FD250" s="703" t="e">
        <f t="shared" si="1312"/>
        <v>#DIV/0!</v>
      </c>
      <c r="FE250" s="703" t="e">
        <f t="shared" si="1313"/>
        <v>#DIV/0!</v>
      </c>
      <c r="FF250" s="703" t="e">
        <f t="shared" si="1314"/>
        <v>#DIV/0!</v>
      </c>
      <c r="FG250" s="703" t="e">
        <f t="shared" si="1315"/>
        <v>#DIV/0!</v>
      </c>
      <c r="FH250" s="703" t="e">
        <f t="shared" si="1316"/>
        <v>#DIV/0!</v>
      </c>
      <c r="FI250" s="703" t="e">
        <f t="shared" si="1317"/>
        <v>#DIV/0!</v>
      </c>
      <c r="FJ250" s="703" t="e">
        <f t="shared" si="1318"/>
        <v>#DIV/0!</v>
      </c>
      <c r="FK250" s="703" t="e">
        <f t="shared" si="1319"/>
        <v>#DIV/0!</v>
      </c>
      <c r="FL250" s="703" t="e">
        <f t="shared" si="1320"/>
        <v>#DIV/0!</v>
      </c>
      <c r="FM250" s="703" t="e">
        <f t="shared" si="1321"/>
        <v>#DIV/0!</v>
      </c>
      <c r="FN250" s="703" t="e">
        <f t="shared" si="1322"/>
        <v>#DIV/0!</v>
      </c>
      <c r="FO250" s="703" t="e">
        <f t="shared" si="1323"/>
        <v>#DIV/0!</v>
      </c>
      <c r="FP250" s="703" t="e">
        <f t="shared" si="1324"/>
        <v>#DIV/0!</v>
      </c>
      <c r="FQ250" s="703" t="e">
        <f t="shared" si="1325"/>
        <v>#DIV/0!</v>
      </c>
      <c r="FR250" s="703" t="e">
        <f t="shared" si="1326"/>
        <v>#DIV/0!</v>
      </c>
      <c r="FS250" s="703" t="e">
        <f t="shared" si="1327"/>
        <v>#DIV/0!</v>
      </c>
      <c r="FT250" s="703" t="e">
        <f t="shared" si="1328"/>
        <v>#DIV/0!</v>
      </c>
      <c r="FU250" s="703" t="e">
        <f t="shared" si="1329"/>
        <v>#DIV/0!</v>
      </c>
      <c r="FV250" s="703" t="e">
        <f t="shared" si="1330"/>
        <v>#DIV/0!</v>
      </c>
      <c r="FW250" s="703" t="e">
        <f t="shared" si="1331"/>
        <v>#DIV/0!</v>
      </c>
      <c r="FX250" s="703" t="e">
        <f t="shared" si="1332"/>
        <v>#DIV/0!</v>
      </c>
      <c r="FY250" s="703" t="e">
        <f t="shared" si="1333"/>
        <v>#DIV/0!</v>
      </c>
      <c r="FZ250" s="703" t="e">
        <f t="shared" si="1334"/>
        <v>#DIV/0!</v>
      </c>
      <c r="GA250" s="703" t="e">
        <f t="shared" si="1335"/>
        <v>#DIV/0!</v>
      </c>
      <c r="GB250" s="703" t="e">
        <f t="shared" si="1336"/>
        <v>#DIV/0!</v>
      </c>
      <c r="GC250" s="703" t="e">
        <f t="shared" si="1337"/>
        <v>#DIV/0!</v>
      </c>
      <c r="GD250" s="703" t="e">
        <f t="shared" si="1338"/>
        <v>#DIV/0!</v>
      </c>
      <c r="GE250" s="703" t="e">
        <f t="shared" si="1339"/>
        <v>#DIV/0!</v>
      </c>
      <c r="GF250" s="703" t="e">
        <f t="shared" si="1340"/>
        <v>#DIV/0!</v>
      </c>
      <c r="GG250" s="703" t="e">
        <f t="shared" si="1341"/>
        <v>#DIV/0!</v>
      </c>
      <c r="GH250" s="703" t="e">
        <f t="shared" si="1342"/>
        <v>#DIV/0!</v>
      </c>
      <c r="GI250" s="724"/>
    </row>
    <row r="251" spans="23:191" ht="15.75" x14ac:dyDescent="0.25">
      <c r="W251" s="398"/>
      <c r="X251" s="402">
        <v>24</v>
      </c>
      <c r="Y251" s="476"/>
      <c r="Z251" s="476"/>
      <c r="AA251" s="476"/>
      <c r="AB251" s="476"/>
      <c r="AC251" s="476"/>
      <c r="AD251" s="476"/>
      <c r="AE251" s="476"/>
      <c r="AF251" s="476"/>
      <c r="AG251" s="476"/>
      <c r="AH251" s="476"/>
      <c r="AI251" s="476"/>
      <c r="AJ251" s="476"/>
      <c r="AK251" s="476"/>
      <c r="AL251" s="476"/>
      <c r="AM251" s="476"/>
      <c r="AN251" s="476"/>
      <c r="AO251" s="476"/>
      <c r="AP251" s="476"/>
      <c r="AQ251" s="476"/>
      <c r="AR251" s="476"/>
      <c r="AS251" s="476"/>
      <c r="AT251" s="476"/>
      <c r="AU251" s="476"/>
      <c r="AV251" s="476"/>
      <c r="AW251" s="476"/>
      <c r="AX251" s="476"/>
      <c r="AY251" s="476"/>
      <c r="AZ251" s="476"/>
      <c r="BA251" s="476"/>
      <c r="BB251" s="476"/>
      <c r="BC251" s="476"/>
      <c r="BD251" s="861">
        <f t="shared" si="1305"/>
        <v>0</v>
      </c>
      <c r="BE251" s="862">
        <f t="shared" si="1270"/>
        <v>0</v>
      </c>
      <c r="BF251" s="437">
        <f>SUM($Y251:$BC251)</f>
        <v>0</v>
      </c>
      <c r="BG251" s="437">
        <v>0</v>
      </c>
      <c r="BH251" s="440">
        <f t="shared" ref="BH251" si="1349">IFERROR(SUM(Y251:BC251)/COUNT(Y251:BC251),0)</f>
        <v>0</v>
      </c>
      <c r="BI251" s="450">
        <v>0</v>
      </c>
      <c r="BJ251" s="465"/>
      <c r="BK251" s="465"/>
      <c r="BL251" s="465"/>
      <c r="BM251" s="398"/>
      <c r="BN251" s="402">
        <v>24</v>
      </c>
      <c r="BO251" s="476"/>
      <c r="BP251" s="476"/>
      <c r="BQ251" s="476"/>
      <c r="BR251" s="476"/>
      <c r="BS251" s="476"/>
      <c r="BT251" s="476"/>
      <c r="BU251" s="476"/>
      <c r="BV251" s="476"/>
      <c r="BW251" s="476"/>
      <c r="BX251" s="476"/>
      <c r="BY251" s="476"/>
      <c r="BZ251" s="476"/>
      <c r="CA251" s="476"/>
      <c r="CB251" s="476"/>
      <c r="CC251" s="476"/>
      <c r="CD251" s="476"/>
      <c r="CE251" s="476"/>
      <c r="CF251" s="476"/>
      <c r="CG251" s="476"/>
      <c r="CH251" s="476"/>
      <c r="CI251" s="476"/>
      <c r="CJ251" s="476"/>
      <c r="CK251" s="476"/>
      <c r="CL251" s="476"/>
      <c r="CM251" s="476"/>
      <c r="CN251" s="476"/>
      <c r="CO251" s="476"/>
      <c r="CP251" s="476"/>
      <c r="CQ251" s="476"/>
      <c r="CR251" s="476"/>
      <c r="CS251" s="476"/>
      <c r="CT251" s="861">
        <f t="shared" si="1307"/>
        <v>0</v>
      </c>
      <c r="CU251" s="862">
        <f t="shared" si="1308"/>
        <v>0</v>
      </c>
      <c r="CV251" s="437">
        <f>SUM($Y251:$BC251)</f>
        <v>0</v>
      </c>
      <c r="CW251" s="437">
        <v>0</v>
      </c>
      <c r="CX251" s="440">
        <f t="shared" si="1309"/>
        <v>0</v>
      </c>
      <c r="CY251" s="450">
        <f t="shared" si="1310"/>
        <v>0</v>
      </c>
      <c r="CZ251" s="465"/>
      <c r="DA251" s="477">
        <f>COUNTIF(BO228:CS251,"&lt;"&amp;MXChgRate)</f>
        <v>0</v>
      </c>
      <c r="DB251" s="477" t="s">
        <v>310</v>
      </c>
      <c r="DC251" s="465"/>
      <c r="DD251" s="465"/>
      <c r="DE251" s="465"/>
      <c r="DF251" s="465"/>
      <c r="DG251" s="465"/>
      <c r="DH251" s="465"/>
      <c r="DS251" s="698"/>
      <c r="DT251" s="704">
        <v>24</v>
      </c>
      <c r="DU251" s="705">
        <f t="shared" si="1311"/>
        <v>0</v>
      </c>
      <c r="DV251" s="705">
        <f t="shared" si="1274"/>
        <v>0</v>
      </c>
      <c r="DW251" s="705">
        <f t="shared" si="1275"/>
        <v>0</v>
      </c>
      <c r="DX251" s="705">
        <f t="shared" si="1276"/>
        <v>0</v>
      </c>
      <c r="DY251" s="705">
        <f t="shared" si="1277"/>
        <v>0</v>
      </c>
      <c r="DZ251" s="705">
        <f t="shared" si="1278"/>
        <v>0</v>
      </c>
      <c r="EA251" s="705">
        <f t="shared" si="1279"/>
        <v>0</v>
      </c>
      <c r="EB251" s="705">
        <f t="shared" si="1280"/>
        <v>0</v>
      </c>
      <c r="EC251" s="705">
        <f t="shared" si="1281"/>
        <v>0</v>
      </c>
      <c r="ED251" s="705">
        <f t="shared" si="1282"/>
        <v>0</v>
      </c>
      <c r="EE251" s="705">
        <f t="shared" si="1283"/>
        <v>0</v>
      </c>
      <c r="EF251" s="705">
        <f t="shared" si="1284"/>
        <v>0</v>
      </c>
      <c r="EG251" s="705">
        <f t="shared" si="1285"/>
        <v>0</v>
      </c>
      <c r="EH251" s="705">
        <f t="shared" si="1286"/>
        <v>0</v>
      </c>
      <c r="EI251" s="705">
        <f t="shared" si="1287"/>
        <v>0</v>
      </c>
      <c r="EJ251" s="705">
        <f t="shared" si="1288"/>
        <v>0</v>
      </c>
      <c r="EK251" s="705">
        <f t="shared" si="1289"/>
        <v>0</v>
      </c>
      <c r="EL251" s="705">
        <f t="shared" si="1290"/>
        <v>0</v>
      </c>
      <c r="EM251" s="705">
        <f t="shared" si="1291"/>
        <v>0</v>
      </c>
      <c r="EN251" s="705">
        <f t="shared" si="1292"/>
        <v>0</v>
      </c>
      <c r="EO251" s="705">
        <f t="shared" si="1293"/>
        <v>0</v>
      </c>
      <c r="EP251" s="705">
        <f t="shared" si="1294"/>
        <v>0</v>
      </c>
      <c r="EQ251" s="705">
        <f t="shared" si="1295"/>
        <v>0</v>
      </c>
      <c r="ER251" s="705">
        <f t="shared" si="1296"/>
        <v>0</v>
      </c>
      <c r="ES251" s="705">
        <f t="shared" si="1297"/>
        <v>0</v>
      </c>
      <c r="ET251" s="705">
        <f t="shared" si="1298"/>
        <v>0</v>
      </c>
      <c r="EU251" s="705">
        <f t="shared" si="1299"/>
        <v>0</v>
      </c>
      <c r="EV251" s="705">
        <f t="shared" si="1300"/>
        <v>0</v>
      </c>
      <c r="EW251" s="705">
        <f t="shared" si="1301"/>
        <v>0</v>
      </c>
      <c r="EX251" s="705">
        <f t="shared" si="1302"/>
        <v>0</v>
      </c>
      <c r="EY251" s="705">
        <f t="shared" si="1303"/>
        <v>0</v>
      </c>
      <c r="EZ251" s="661">
        <f>COUNTIF(DU228:EY251,"&lt;0")</f>
        <v>0</v>
      </c>
      <c r="FB251" s="698"/>
      <c r="FC251" s="704">
        <v>24</v>
      </c>
      <c r="FD251" s="705" t="e">
        <f t="shared" si="1312"/>
        <v>#DIV/0!</v>
      </c>
      <c r="FE251" s="705" t="e">
        <f t="shared" si="1313"/>
        <v>#DIV/0!</v>
      </c>
      <c r="FF251" s="705" t="e">
        <f t="shared" si="1314"/>
        <v>#DIV/0!</v>
      </c>
      <c r="FG251" s="705" t="e">
        <f t="shared" si="1315"/>
        <v>#DIV/0!</v>
      </c>
      <c r="FH251" s="705" t="e">
        <f t="shared" si="1316"/>
        <v>#DIV/0!</v>
      </c>
      <c r="FI251" s="705" t="e">
        <f t="shared" si="1317"/>
        <v>#DIV/0!</v>
      </c>
      <c r="FJ251" s="705" t="e">
        <f t="shared" si="1318"/>
        <v>#DIV/0!</v>
      </c>
      <c r="FK251" s="705" t="e">
        <f t="shared" si="1319"/>
        <v>#DIV/0!</v>
      </c>
      <c r="FL251" s="705" t="e">
        <f t="shared" si="1320"/>
        <v>#DIV/0!</v>
      </c>
      <c r="FM251" s="705" t="e">
        <f t="shared" si="1321"/>
        <v>#DIV/0!</v>
      </c>
      <c r="FN251" s="705" t="e">
        <f t="shared" si="1322"/>
        <v>#DIV/0!</v>
      </c>
      <c r="FO251" s="705" t="e">
        <f t="shared" si="1323"/>
        <v>#DIV/0!</v>
      </c>
      <c r="FP251" s="705" t="e">
        <f t="shared" si="1324"/>
        <v>#DIV/0!</v>
      </c>
      <c r="FQ251" s="705" t="e">
        <f t="shared" si="1325"/>
        <v>#DIV/0!</v>
      </c>
      <c r="FR251" s="705" t="e">
        <f t="shared" si="1326"/>
        <v>#DIV/0!</v>
      </c>
      <c r="FS251" s="705" t="e">
        <f t="shared" si="1327"/>
        <v>#DIV/0!</v>
      </c>
      <c r="FT251" s="705" t="e">
        <f t="shared" si="1328"/>
        <v>#DIV/0!</v>
      </c>
      <c r="FU251" s="705" t="e">
        <f t="shared" si="1329"/>
        <v>#DIV/0!</v>
      </c>
      <c r="FV251" s="705" t="e">
        <f t="shared" si="1330"/>
        <v>#DIV/0!</v>
      </c>
      <c r="FW251" s="705" t="e">
        <f t="shared" si="1331"/>
        <v>#DIV/0!</v>
      </c>
      <c r="FX251" s="705" t="e">
        <f t="shared" si="1332"/>
        <v>#DIV/0!</v>
      </c>
      <c r="FY251" s="705" t="e">
        <f t="shared" si="1333"/>
        <v>#DIV/0!</v>
      </c>
      <c r="FZ251" s="705" t="e">
        <f t="shared" si="1334"/>
        <v>#DIV/0!</v>
      </c>
      <c r="GA251" s="705" t="e">
        <f t="shared" si="1335"/>
        <v>#DIV/0!</v>
      </c>
      <c r="GB251" s="705" t="e">
        <f t="shared" si="1336"/>
        <v>#DIV/0!</v>
      </c>
      <c r="GC251" s="705" t="e">
        <f t="shared" si="1337"/>
        <v>#DIV/0!</v>
      </c>
      <c r="GD251" s="705" t="e">
        <f t="shared" si="1338"/>
        <v>#DIV/0!</v>
      </c>
      <c r="GE251" s="705" t="e">
        <f t="shared" si="1339"/>
        <v>#DIV/0!</v>
      </c>
      <c r="GF251" s="705" t="e">
        <f t="shared" si="1340"/>
        <v>#DIV/0!</v>
      </c>
      <c r="GG251" s="705" t="e">
        <f t="shared" si="1341"/>
        <v>#DIV/0!</v>
      </c>
      <c r="GH251" s="705" t="e">
        <f t="shared" si="1342"/>
        <v>#DIV/0!</v>
      </c>
      <c r="GI251" s="661">
        <f>COUNTIF(FD228:GH251,"&lt;"&amp;-StorCap)</f>
        <v>0</v>
      </c>
    </row>
    <row r="252" spans="23:191" ht="15.75" x14ac:dyDescent="0.25">
      <c r="W252" s="398"/>
      <c r="X252" s="403"/>
      <c r="Y252" s="467"/>
      <c r="Z252" s="467"/>
      <c r="AA252" s="467"/>
      <c r="AB252" s="467"/>
      <c r="AC252" s="467"/>
      <c r="AD252" s="467"/>
      <c r="AE252" s="467"/>
      <c r="AF252" s="467"/>
      <c r="AG252" s="467"/>
      <c r="AH252" s="467"/>
      <c r="AI252" s="467"/>
      <c r="AJ252" s="467"/>
      <c r="AK252" s="467"/>
      <c r="AL252" s="467"/>
      <c r="AM252" s="467"/>
      <c r="AN252" s="467"/>
      <c r="AO252" s="466"/>
      <c r="AP252" s="466"/>
      <c r="AQ252" s="466"/>
      <c r="AR252" s="466"/>
      <c r="AS252" s="466"/>
      <c r="AT252" s="466"/>
      <c r="AU252" s="466"/>
      <c r="AV252" s="466"/>
      <c r="AW252" s="466"/>
      <c r="AX252" s="466"/>
      <c r="AY252" s="466"/>
      <c r="AZ252" s="466"/>
      <c r="BA252" s="466"/>
      <c r="BB252" s="466"/>
      <c r="BC252" s="466"/>
      <c r="BD252" s="481"/>
      <c r="BE252" s="481"/>
      <c r="BF252" s="437">
        <f>SUM(BF228:BF251)</f>
        <v>0</v>
      </c>
      <c r="BG252" s="437">
        <f>SUM(BG235:BG250)</f>
        <v>0</v>
      </c>
      <c r="BH252" s="442"/>
      <c r="BI252" s="452"/>
      <c r="BJ252" s="465"/>
      <c r="BK252" s="465"/>
      <c r="BL252" s="465"/>
      <c r="BM252" s="398"/>
      <c r="BN252" s="403"/>
      <c r="BO252" s="547" t="str">
        <f t="shared" ref="BO252" si="1350">IF(SUM(BO228:BO251)&gt;0,"Verify","")</f>
        <v/>
      </c>
      <c r="BP252" s="547" t="str">
        <f t="shared" ref="BP252" si="1351">IF(SUM(BP228:BP251)&gt;0,"Verify","")</f>
        <v/>
      </c>
      <c r="BQ252" s="547" t="str">
        <f t="shared" ref="BQ252" si="1352">IF(SUM(BQ228:BQ251)&gt;0,"Verify","")</f>
        <v/>
      </c>
      <c r="BR252" s="547" t="str">
        <f t="shared" ref="BR252" si="1353">IF(SUM(BR228:BR251)&gt;0,"Verify","")</f>
        <v/>
      </c>
      <c r="BS252" s="547" t="str">
        <f t="shared" ref="BS252" si="1354">IF(SUM(BS228:BS251)&gt;0,"Verify","")</f>
        <v/>
      </c>
      <c r="BT252" s="547" t="str">
        <f t="shared" ref="BT252" si="1355">IF(SUM(BT228:BT251)&gt;0,"Verify","")</f>
        <v/>
      </c>
      <c r="BU252" s="547" t="str">
        <f t="shared" ref="BU252" si="1356">IF(SUM(BU228:BU251)&gt;0,"Verify","")</f>
        <v/>
      </c>
      <c r="BV252" s="547" t="str">
        <f t="shared" ref="BV252" si="1357">IF(SUM(BV228:BV251)&gt;0,"Verify","")</f>
        <v/>
      </c>
      <c r="BW252" s="547" t="str">
        <f t="shared" ref="BW252" si="1358">IF(SUM(BW228:BW251)&gt;0,"Verify","")</f>
        <v/>
      </c>
      <c r="BX252" s="547" t="str">
        <f t="shared" ref="BX252" si="1359">IF(SUM(BX228:BX251)&gt;0,"Verify","")</f>
        <v/>
      </c>
      <c r="BY252" s="547" t="str">
        <f t="shared" ref="BY252" si="1360">IF(SUM(BY228:BY251)&gt;0,"Verify","")</f>
        <v/>
      </c>
      <c r="BZ252" s="547" t="str">
        <f t="shared" ref="BZ252" si="1361">IF(SUM(BZ228:BZ251)&gt;0,"Verify","")</f>
        <v/>
      </c>
      <c r="CA252" s="547" t="str">
        <f t="shared" ref="CA252" si="1362">IF(SUM(CA228:CA251)&gt;0,"Verify","")</f>
        <v/>
      </c>
      <c r="CB252" s="547" t="str">
        <f t="shared" ref="CB252" si="1363">IF(SUM(CB228:CB251)&gt;0,"Verify","")</f>
        <v/>
      </c>
      <c r="CC252" s="547" t="str">
        <f t="shared" ref="CC252" si="1364">IF(SUM(CC228:CC251)&gt;0,"Verify","")</f>
        <v/>
      </c>
      <c r="CD252" s="547" t="str">
        <f t="shared" ref="CD252" si="1365">IF(SUM(CD228:CD251)&gt;0,"Verify","")</f>
        <v/>
      </c>
      <c r="CE252" s="547" t="str">
        <f t="shared" ref="CE252" si="1366">IF(SUM(CE228:CE251)&gt;0,"Verify","")</f>
        <v/>
      </c>
      <c r="CF252" s="547" t="str">
        <f t="shared" ref="CF252" si="1367">IF(SUM(CF228:CF251)&gt;0,"Verify","")</f>
        <v/>
      </c>
      <c r="CG252" s="547" t="str">
        <f t="shared" ref="CG252" si="1368">IF(SUM(CG228:CG251)&gt;0,"Verify","")</f>
        <v/>
      </c>
      <c r="CH252" s="547" t="str">
        <f t="shared" ref="CH252" si="1369">IF(SUM(CH228:CH251)&gt;0,"Verify","")</f>
        <v/>
      </c>
      <c r="CI252" s="547" t="str">
        <f t="shared" ref="CI252" si="1370">IF(SUM(CI228:CI251)&gt;0,"Verify","")</f>
        <v/>
      </c>
      <c r="CJ252" s="547" t="str">
        <f t="shared" ref="CJ252" si="1371">IF(SUM(CJ228:CJ251)&gt;0,"Verify","")</f>
        <v/>
      </c>
      <c r="CK252" s="547" t="str">
        <f t="shared" ref="CK252" si="1372">IF(SUM(CK228:CK251)&gt;0,"Verify","")</f>
        <v/>
      </c>
      <c r="CL252" s="547" t="str">
        <f t="shared" ref="CL252" si="1373">IF(SUM(CL228:CL251)&gt;0,"Verify","")</f>
        <v/>
      </c>
      <c r="CM252" s="547" t="str">
        <f t="shared" ref="CM252" si="1374">IF(SUM(CM228:CM251)&gt;0,"Verify","")</f>
        <v/>
      </c>
      <c r="CN252" s="547" t="str">
        <f t="shared" ref="CN252" si="1375">IF(SUM(CN228:CN251)&gt;0,"Verify","")</f>
        <v/>
      </c>
      <c r="CO252" s="547" t="str">
        <f t="shared" ref="CO252" si="1376">IF(SUM(CO228:CO251)&gt;0,"Verify","")</f>
        <v/>
      </c>
      <c r="CP252" s="547" t="str">
        <f t="shared" ref="CP252" si="1377">IF(SUM(CP228:CP251)&gt;0,"Verify","")</f>
        <v/>
      </c>
      <c r="CQ252" s="547" t="str">
        <f t="shared" ref="CQ252" si="1378">IF(SUM(CQ228:CQ251)&gt;0,"Verify","")</f>
        <v/>
      </c>
      <c r="CR252" s="547" t="str">
        <f t="shared" ref="CR252" si="1379">IF(SUM(CR228:CR251)&gt;0,"Verify","")</f>
        <v/>
      </c>
      <c r="CS252" s="547" t="str">
        <f t="shared" ref="CS252" si="1380">IF(SUM(CS228:CS251)&gt;0,"Verify","")</f>
        <v/>
      </c>
      <c r="CT252" s="466"/>
      <c r="CU252" s="466"/>
      <c r="CV252" s="437">
        <f>SUM(CV228:CV251)</f>
        <v>0</v>
      </c>
      <c r="CW252" s="437">
        <f>SUM(CW235:CW250)</f>
        <v>0</v>
      </c>
      <c r="CX252" s="437">
        <f>SUM(CX228:CX251)</f>
        <v>0</v>
      </c>
      <c r="CY252" s="462">
        <f>SUM(CY235:CY250)</f>
        <v>0</v>
      </c>
      <c r="CZ252" s="465"/>
      <c r="DA252" s="465"/>
      <c r="DB252" s="465"/>
      <c r="DC252" s="465"/>
      <c r="DD252" s="465"/>
      <c r="DE252" s="465"/>
      <c r="DF252" s="465"/>
      <c r="DG252" s="465"/>
      <c r="DH252" s="465"/>
      <c r="DS252" s="698"/>
      <c r="DT252" s="706"/>
      <c r="DU252" s="713"/>
      <c r="DV252" s="713"/>
      <c r="DW252" s="713"/>
      <c r="DX252" s="713"/>
      <c r="DY252" s="713"/>
      <c r="DZ252" s="713"/>
      <c r="EA252" s="713"/>
      <c r="EB252" s="713"/>
      <c r="EC252" s="713"/>
      <c r="ED252" s="713"/>
      <c r="EE252" s="713"/>
      <c r="EF252" s="713"/>
      <c r="EG252" s="713"/>
      <c r="EH252" s="713"/>
      <c r="EI252" s="713"/>
      <c r="EJ252" s="713"/>
      <c r="EK252" s="713"/>
      <c r="EL252" s="713"/>
      <c r="EM252" s="713"/>
      <c r="EN252" s="713"/>
      <c r="EO252" s="713"/>
      <c r="EP252" s="713"/>
      <c r="EQ252" s="713"/>
      <c r="ER252" s="713"/>
      <c r="ES252" s="713"/>
      <c r="ET252" s="713"/>
      <c r="EU252" s="713"/>
      <c r="EV252" s="713"/>
      <c r="EW252" s="713"/>
      <c r="EX252" s="713"/>
      <c r="EY252" s="713"/>
      <c r="EZ252" s="724"/>
      <c r="FB252" s="698"/>
      <c r="FC252" s="706"/>
      <c r="FD252" s="713"/>
      <c r="FE252" s="713"/>
      <c r="FF252" s="713"/>
      <c r="FG252" s="713"/>
      <c r="FH252" s="713"/>
      <c r="FI252" s="713"/>
      <c r="FJ252" s="713"/>
      <c r="FK252" s="713"/>
      <c r="FL252" s="713"/>
      <c r="FM252" s="713"/>
      <c r="FN252" s="713"/>
      <c r="FO252" s="713"/>
      <c r="FP252" s="713"/>
      <c r="FQ252" s="713"/>
      <c r="FR252" s="713"/>
      <c r="FS252" s="713"/>
      <c r="FT252" s="713"/>
      <c r="FU252" s="713"/>
      <c r="FV252" s="713"/>
      <c r="FW252" s="713"/>
      <c r="FX252" s="713"/>
      <c r="FY252" s="713"/>
      <c r="FZ252" s="713"/>
      <c r="GA252" s="713"/>
      <c r="GB252" s="713"/>
      <c r="GC252" s="713"/>
      <c r="GD252" s="713"/>
      <c r="GE252" s="713"/>
      <c r="GF252" s="713"/>
      <c r="GG252" s="713"/>
      <c r="GH252" s="713"/>
      <c r="GI252" s="724"/>
    </row>
    <row r="253" spans="23:191" ht="15.75" x14ac:dyDescent="0.25">
      <c r="W253" s="404"/>
      <c r="X253" s="405"/>
      <c r="Y253" s="406"/>
      <c r="Z253" s="406"/>
      <c r="AA253" s="406"/>
      <c r="AB253" s="406"/>
      <c r="AC253" s="406"/>
      <c r="AD253" s="406"/>
      <c r="AE253" s="406"/>
      <c r="AF253" s="406"/>
      <c r="AG253" s="406"/>
      <c r="AH253" s="406"/>
      <c r="AI253" s="406"/>
      <c r="AJ253" s="406"/>
      <c r="AK253" s="406"/>
      <c r="AL253" s="406"/>
      <c r="AM253" s="406"/>
      <c r="AN253" s="406"/>
      <c r="AO253" s="406"/>
      <c r="AP253" s="406"/>
      <c r="AQ253" s="406"/>
      <c r="AR253" s="406"/>
      <c r="AS253" s="406"/>
      <c r="AT253" s="406"/>
      <c r="AU253" s="406"/>
      <c r="AV253" s="406"/>
      <c r="AW253" s="406"/>
      <c r="AX253" s="406"/>
      <c r="AY253" s="406"/>
      <c r="AZ253" s="406"/>
      <c r="BA253" s="406"/>
      <c r="BB253" s="406"/>
      <c r="BC253" s="406"/>
      <c r="BD253" s="406"/>
      <c r="BE253" s="406"/>
      <c r="BF253" s="455"/>
      <c r="BG253" s="343"/>
      <c r="BH253" s="343"/>
      <c r="BI253" s="456"/>
      <c r="BJ253" s="465"/>
      <c r="BK253" s="465"/>
      <c r="BL253" s="465"/>
      <c r="BM253" s="404"/>
      <c r="BN253" s="405"/>
      <c r="BO253" s="405"/>
      <c r="BP253" s="405"/>
      <c r="BQ253" s="405"/>
      <c r="BR253" s="405"/>
      <c r="BS253" s="405"/>
      <c r="BT253" s="405"/>
      <c r="BU253" s="405"/>
      <c r="BV253" s="405"/>
      <c r="BW253" s="405"/>
      <c r="BX253" s="405"/>
      <c r="BY253" s="405"/>
      <c r="BZ253" s="405"/>
      <c r="CA253" s="405"/>
      <c r="CB253" s="405"/>
      <c r="CC253" s="405"/>
      <c r="CD253" s="405"/>
      <c r="CE253" s="405"/>
      <c r="CF253" s="405"/>
      <c r="CG253" s="405"/>
      <c r="CH253" s="405"/>
      <c r="CI253" s="405"/>
      <c r="CJ253" s="405"/>
      <c r="CK253" s="405"/>
      <c r="CL253" s="405"/>
      <c r="CM253" s="405"/>
      <c r="CN253" s="405"/>
      <c r="CO253" s="405"/>
      <c r="CP253" s="405"/>
      <c r="CQ253" s="405"/>
      <c r="CR253" s="405"/>
      <c r="CS253" s="405"/>
      <c r="CT253" s="406"/>
      <c r="CU253" s="406"/>
      <c r="CV253" s="455"/>
      <c r="CW253" s="343"/>
      <c r="CX253" s="343"/>
      <c r="CY253" s="456"/>
      <c r="CZ253" s="465"/>
      <c r="DA253" s="465"/>
      <c r="DB253" s="465"/>
      <c r="DC253" s="465"/>
      <c r="DD253" s="465"/>
      <c r="DE253" s="465"/>
      <c r="DF253" s="465"/>
      <c r="DG253" s="465"/>
      <c r="DH253" s="465"/>
      <c r="DS253" s="707"/>
      <c r="DT253" s="708"/>
      <c r="DU253" s="708"/>
      <c r="DV253" s="708"/>
      <c r="DW253" s="708"/>
      <c r="DX253" s="708"/>
      <c r="DY253" s="708"/>
      <c r="DZ253" s="708"/>
      <c r="EA253" s="708"/>
      <c r="EB253" s="708"/>
      <c r="EC253" s="708"/>
      <c r="ED253" s="708"/>
      <c r="EE253" s="708"/>
      <c r="EF253" s="708"/>
      <c r="EG253" s="708"/>
      <c r="EH253" s="708"/>
      <c r="EI253" s="708"/>
      <c r="EJ253" s="708"/>
      <c r="EK253" s="708"/>
      <c r="EL253" s="708"/>
      <c r="EM253" s="708"/>
      <c r="EN253" s="708"/>
      <c r="EO253" s="708"/>
      <c r="EP253" s="708"/>
      <c r="EQ253" s="708"/>
      <c r="ER253" s="708"/>
      <c r="ES253" s="708"/>
      <c r="ET253" s="708"/>
      <c r="EU253" s="708"/>
      <c r="EV253" s="708"/>
      <c r="EW253" s="708"/>
      <c r="EX253" s="708"/>
      <c r="EY253" s="708"/>
      <c r="EZ253" s="724"/>
      <c r="FB253" s="707"/>
      <c r="FC253" s="708"/>
      <c r="FD253" s="708"/>
      <c r="FE253" s="708"/>
      <c r="FF253" s="708"/>
      <c r="FG253" s="708"/>
      <c r="FH253" s="708"/>
      <c r="FI253" s="708"/>
      <c r="FJ253" s="708"/>
      <c r="FK253" s="708"/>
      <c r="FL253" s="708"/>
      <c r="FM253" s="708"/>
      <c r="FN253" s="708"/>
      <c r="FO253" s="708"/>
      <c r="FP253" s="708"/>
      <c r="FQ253" s="708"/>
      <c r="FR253" s="708"/>
      <c r="FS253" s="708"/>
      <c r="FT253" s="708"/>
      <c r="FU253" s="708"/>
      <c r="FV253" s="708"/>
      <c r="FW253" s="708"/>
      <c r="FX253" s="708"/>
      <c r="FY253" s="708"/>
      <c r="FZ253" s="708"/>
      <c r="GA253" s="708"/>
      <c r="GB253" s="708"/>
      <c r="GC253" s="708"/>
      <c r="GD253" s="708"/>
      <c r="GE253" s="708"/>
      <c r="GF253" s="708"/>
      <c r="GG253" s="708"/>
      <c r="GH253" s="708"/>
      <c r="GI253" s="724"/>
    </row>
    <row r="254" spans="23:191" ht="15.75" x14ac:dyDescent="0.25">
      <c r="W254" s="457"/>
      <c r="X254" s="410"/>
      <c r="Y254" s="410"/>
      <c r="Z254" s="410"/>
      <c r="AA254" s="410"/>
      <c r="AB254" s="410"/>
      <c r="AC254" s="410"/>
      <c r="AD254" s="410"/>
      <c r="AE254" s="410"/>
      <c r="AF254" s="410"/>
      <c r="AG254" s="410"/>
      <c r="AH254" s="410"/>
      <c r="AI254" s="410"/>
      <c r="AJ254" s="410"/>
      <c r="AK254" s="410"/>
      <c r="AL254" s="410"/>
      <c r="AM254" s="410"/>
      <c r="AN254" s="410"/>
      <c r="AO254" s="410"/>
      <c r="AP254" s="410"/>
      <c r="AQ254" s="410"/>
      <c r="AR254" s="410"/>
      <c r="AS254" s="410"/>
      <c r="AT254" s="410"/>
      <c r="AU254" s="410"/>
      <c r="AV254" s="410"/>
      <c r="AW254" s="410"/>
      <c r="AX254" s="410"/>
      <c r="AY254" s="410"/>
      <c r="AZ254" s="410"/>
      <c r="BA254" s="410"/>
      <c r="BB254" s="410"/>
      <c r="BC254" s="410"/>
      <c r="BD254" s="411"/>
      <c r="BE254" s="411"/>
      <c r="BF254" s="466"/>
      <c r="BG254" s="466"/>
      <c r="BH254" s="466"/>
      <c r="BI254" s="395"/>
      <c r="BJ254" s="465"/>
      <c r="BK254" s="465"/>
      <c r="BL254" s="465"/>
      <c r="BM254" s="407"/>
      <c r="BN254" s="408"/>
      <c r="BO254" s="408"/>
      <c r="BP254" s="408"/>
      <c r="BQ254" s="408"/>
      <c r="BR254" s="408"/>
      <c r="BS254" s="408"/>
      <c r="BT254" s="408"/>
      <c r="BU254" s="408"/>
      <c r="BV254" s="408"/>
      <c r="BW254" s="408"/>
      <c r="BX254" s="408"/>
      <c r="BY254" s="408"/>
      <c r="BZ254" s="408"/>
      <c r="CA254" s="408"/>
      <c r="CB254" s="408"/>
      <c r="CC254" s="409"/>
      <c r="CD254" s="410"/>
      <c r="CE254" s="410"/>
      <c r="CF254" s="410"/>
      <c r="CG254" s="410"/>
      <c r="CH254" s="410"/>
      <c r="CI254" s="410"/>
      <c r="CJ254" s="410"/>
      <c r="CK254" s="410"/>
      <c r="CL254" s="410"/>
      <c r="CM254" s="410"/>
      <c r="CN254" s="410"/>
      <c r="CO254" s="410"/>
      <c r="CP254" s="410"/>
      <c r="CQ254" s="410"/>
      <c r="CR254" s="410"/>
      <c r="CS254" s="410"/>
      <c r="CT254" s="411"/>
      <c r="CU254" s="411"/>
      <c r="CV254" s="466"/>
      <c r="CW254" s="466"/>
      <c r="CX254" s="466"/>
      <c r="CY254" s="395"/>
      <c r="CZ254" s="465"/>
      <c r="DA254" s="465"/>
      <c r="DB254" s="465"/>
      <c r="DC254" s="465"/>
      <c r="DD254" s="465"/>
      <c r="DE254" s="465"/>
      <c r="DF254" s="465"/>
      <c r="DG254" s="465"/>
      <c r="DH254" s="465"/>
      <c r="DS254" s="714"/>
      <c r="DT254" s="715"/>
      <c r="DU254" s="715"/>
      <c r="DV254" s="715"/>
      <c r="DW254" s="715"/>
      <c r="DX254" s="715"/>
      <c r="DY254" s="715"/>
      <c r="DZ254" s="715"/>
      <c r="EA254" s="715"/>
      <c r="EB254" s="715"/>
      <c r="EC254" s="715"/>
      <c r="ED254" s="715"/>
      <c r="EE254" s="715"/>
      <c r="EF254" s="715"/>
      <c r="EG254" s="715"/>
      <c r="EH254" s="715"/>
      <c r="EI254" s="716"/>
      <c r="EJ254" s="717"/>
      <c r="EK254" s="717"/>
      <c r="EL254" s="717"/>
      <c r="EM254" s="717"/>
      <c r="EN254" s="717"/>
      <c r="EO254" s="717"/>
      <c r="EP254" s="717"/>
      <c r="EQ254" s="717"/>
      <c r="ER254" s="717"/>
      <c r="ES254" s="717"/>
      <c r="ET254" s="717"/>
      <c r="EU254" s="717"/>
      <c r="EV254" s="717"/>
      <c r="EW254" s="717"/>
      <c r="EX254" s="717"/>
      <c r="EY254" s="717"/>
      <c r="EZ254" s="724"/>
      <c r="FB254" s="714"/>
      <c r="FC254" s="715"/>
      <c r="FD254" s="715"/>
      <c r="FE254" s="715"/>
      <c r="FF254" s="715"/>
      <c r="FG254" s="715"/>
      <c r="FH254" s="715"/>
      <c r="FI254" s="715"/>
      <c r="FJ254" s="715"/>
      <c r="FK254" s="715"/>
      <c r="FL254" s="715"/>
      <c r="FM254" s="715"/>
      <c r="FN254" s="715"/>
      <c r="FO254" s="715"/>
      <c r="FP254" s="715"/>
      <c r="FQ254" s="715"/>
      <c r="FR254" s="716"/>
      <c r="FS254" s="717"/>
      <c r="FT254" s="717"/>
      <c r="FU254" s="717"/>
      <c r="FV254" s="717"/>
      <c r="FW254" s="717"/>
      <c r="FX254" s="717"/>
      <c r="FY254" s="717"/>
      <c r="FZ254" s="717"/>
      <c r="GA254" s="717"/>
      <c r="GB254" s="717"/>
      <c r="GC254" s="717"/>
      <c r="GD254" s="717"/>
      <c r="GE254" s="717"/>
      <c r="GF254" s="717"/>
      <c r="GG254" s="717"/>
      <c r="GH254" s="717"/>
      <c r="GI254" s="724"/>
    </row>
    <row r="255" spans="23:191" ht="15.75" x14ac:dyDescent="0.25">
      <c r="W255" s="398" t="s">
        <v>229</v>
      </c>
      <c r="X255" s="467"/>
      <c r="Y255" s="467"/>
      <c r="Z255" s="467"/>
      <c r="AA255" s="467"/>
      <c r="AB255" s="467"/>
      <c r="AC255" s="467"/>
      <c r="AD255" s="467"/>
      <c r="AE255" s="467"/>
      <c r="AF255" s="467"/>
      <c r="AG255" s="467"/>
      <c r="AH255" s="467"/>
      <c r="AI255" s="467"/>
      <c r="AJ255" s="467"/>
      <c r="AK255" s="467"/>
      <c r="AL255" s="467"/>
      <c r="AM255" s="467"/>
      <c r="AN255" s="467"/>
      <c r="AO255" s="467"/>
      <c r="AP255" s="467"/>
      <c r="AQ255" s="467"/>
      <c r="AR255" s="467"/>
      <c r="AS255" s="467"/>
      <c r="AT255" s="467"/>
      <c r="AU255" s="467"/>
      <c r="AV255" s="467"/>
      <c r="AW255" s="467"/>
      <c r="AX255" s="467"/>
      <c r="AY255" s="467"/>
      <c r="AZ255" s="467"/>
      <c r="BA255" s="467"/>
      <c r="BB255" s="467"/>
      <c r="BC255" s="467"/>
      <c r="BD255" s="481"/>
      <c r="BE255" s="481"/>
      <c r="BF255" s="466"/>
      <c r="BG255" s="466"/>
      <c r="BH255" s="466"/>
      <c r="BI255" s="395"/>
      <c r="BJ255" s="465"/>
      <c r="BK255" s="465"/>
      <c r="BL255" s="465"/>
      <c r="BM255" s="398" t="s">
        <v>229</v>
      </c>
      <c r="BN255" s="467"/>
      <c r="BO255" s="467"/>
      <c r="BP255" s="467"/>
      <c r="BQ255" s="467"/>
      <c r="BR255" s="467"/>
      <c r="BS255" s="467"/>
      <c r="BT255" s="467"/>
      <c r="BU255" s="467"/>
      <c r="BV255" s="467"/>
      <c r="BW255" s="467"/>
      <c r="BX255" s="467"/>
      <c r="BY255" s="467"/>
      <c r="BZ255" s="467"/>
      <c r="CA255" s="467"/>
      <c r="CB255" s="467"/>
      <c r="CC255" s="467"/>
      <c r="CD255" s="467"/>
      <c r="CE255" s="467"/>
      <c r="CF255" s="467"/>
      <c r="CG255" s="467"/>
      <c r="CH255" s="467"/>
      <c r="CI255" s="467"/>
      <c r="CJ255" s="467"/>
      <c r="CK255" s="467"/>
      <c r="CL255" s="467"/>
      <c r="CM255" s="467"/>
      <c r="CN255" s="467"/>
      <c r="CO255" s="467"/>
      <c r="CP255" s="467"/>
      <c r="CQ255" s="467"/>
      <c r="CR255" s="467"/>
      <c r="CS255" s="467"/>
      <c r="CT255" s="466"/>
      <c r="CU255" s="466"/>
      <c r="CV255" s="466"/>
      <c r="CW255" s="466"/>
      <c r="CX255" s="466"/>
      <c r="CY255" s="395"/>
      <c r="CZ255" s="465"/>
      <c r="DA255" s="465"/>
      <c r="DB255" s="465"/>
      <c r="DC255" s="465"/>
      <c r="DD255" s="465"/>
      <c r="DE255" s="465"/>
      <c r="DF255" s="465"/>
      <c r="DG255" s="465"/>
      <c r="DH255" s="465"/>
      <c r="DS255" s="698" t="s">
        <v>229</v>
      </c>
      <c r="DT255" s="695"/>
      <c r="DU255" s="695"/>
      <c r="DV255" s="695"/>
      <c r="DW255" s="695"/>
      <c r="DX255" s="695"/>
      <c r="DY255" s="695"/>
      <c r="DZ255" s="695"/>
      <c r="EA255" s="695"/>
      <c r="EB255" s="695"/>
      <c r="EC255" s="695"/>
      <c r="ED255" s="695"/>
      <c r="EE255" s="695"/>
      <c r="EF255" s="695"/>
      <c r="EG255" s="695"/>
      <c r="EH255" s="695"/>
      <c r="EI255" s="695"/>
      <c r="EJ255" s="695"/>
      <c r="EK255" s="695"/>
      <c r="EL255" s="695"/>
      <c r="EM255" s="695"/>
      <c r="EN255" s="695"/>
      <c r="EO255" s="695"/>
      <c r="EP255" s="695"/>
      <c r="EQ255" s="695"/>
      <c r="ER255" s="695"/>
      <c r="ES255" s="695"/>
      <c r="ET255" s="695"/>
      <c r="EU255" s="695"/>
      <c r="EV255" s="695"/>
      <c r="EW255" s="695"/>
      <c r="EX255" s="695"/>
      <c r="EY255" s="695"/>
      <c r="EZ255" s="724"/>
      <c r="FB255" s="698" t="s">
        <v>229</v>
      </c>
      <c r="FC255" s="695"/>
      <c r="FD255" s="695"/>
      <c r="FE255" s="695"/>
      <c r="FF255" s="695"/>
      <c r="FG255" s="695"/>
      <c r="FH255" s="695"/>
      <c r="FI255" s="695"/>
      <c r="FJ255" s="695"/>
      <c r="FK255" s="695"/>
      <c r="FL255" s="695"/>
      <c r="FM255" s="695"/>
      <c r="FN255" s="695"/>
      <c r="FO255" s="695"/>
      <c r="FP255" s="695"/>
      <c r="FQ255" s="695"/>
      <c r="FR255" s="695"/>
      <c r="FS255" s="695"/>
      <c r="FT255" s="695"/>
      <c r="FU255" s="695"/>
      <c r="FV255" s="695"/>
      <c r="FW255" s="695"/>
      <c r="FX255" s="695"/>
      <c r="FY255" s="695"/>
      <c r="FZ255" s="695"/>
      <c r="GA255" s="695"/>
      <c r="GB255" s="695"/>
      <c r="GC255" s="695"/>
      <c r="GD255" s="695"/>
      <c r="GE255" s="695"/>
      <c r="GF255" s="695"/>
      <c r="GG255" s="695"/>
      <c r="GH255" s="695"/>
      <c r="GI255" s="724"/>
    </row>
    <row r="256" spans="23:191" ht="15.75" x14ac:dyDescent="0.25">
      <c r="W256" s="398"/>
      <c r="X256" s="467"/>
      <c r="Y256" s="467"/>
      <c r="Z256" s="467"/>
      <c r="AA256" s="467"/>
      <c r="AB256" s="467"/>
      <c r="AC256" s="467"/>
      <c r="AD256" s="467"/>
      <c r="AE256" s="467"/>
      <c r="AF256" s="467"/>
      <c r="AG256" s="467"/>
      <c r="AH256" s="467"/>
      <c r="AI256" s="467"/>
      <c r="AJ256" s="467"/>
      <c r="AK256" s="467"/>
      <c r="AL256" s="467"/>
      <c r="AM256" s="467"/>
      <c r="AN256" s="467"/>
      <c r="AO256" s="467"/>
      <c r="AP256" s="467"/>
      <c r="AQ256" s="467"/>
      <c r="AR256" s="467"/>
      <c r="AS256" s="467"/>
      <c r="AT256" s="467"/>
      <c r="AU256" s="467"/>
      <c r="AV256" s="467"/>
      <c r="AW256" s="467"/>
      <c r="AX256" s="467"/>
      <c r="AY256" s="467"/>
      <c r="AZ256" s="467"/>
      <c r="BA256" s="467"/>
      <c r="BB256" s="467"/>
      <c r="BC256" s="467"/>
      <c r="BD256" s="481"/>
      <c r="BE256" s="481"/>
      <c r="BF256" s="445"/>
      <c r="BG256" s="466"/>
      <c r="BH256" s="466"/>
      <c r="BI256" s="395"/>
      <c r="BJ256" s="465"/>
      <c r="BK256" s="465"/>
      <c r="BL256" s="465"/>
      <c r="BM256" s="398"/>
      <c r="BN256" s="467"/>
      <c r="BO256" s="649" t="str">
        <f t="shared" ref="BO256:CR256" si="1381">IFERROR(SUMIF(BO259:BO282,"&gt;0",BO259:BO282)/-SUMIF(BO259:BO282,"&lt;0",BO259:BO282),"")</f>
        <v/>
      </c>
      <c r="BP256" s="649" t="str">
        <f t="shared" si="1381"/>
        <v/>
      </c>
      <c r="BQ256" s="649" t="str">
        <f t="shared" si="1381"/>
        <v/>
      </c>
      <c r="BR256" s="649" t="str">
        <f t="shared" si="1381"/>
        <v/>
      </c>
      <c r="BS256" s="649" t="str">
        <f t="shared" si="1381"/>
        <v/>
      </c>
      <c r="BT256" s="649" t="str">
        <f t="shared" si="1381"/>
        <v/>
      </c>
      <c r="BU256" s="649" t="str">
        <f t="shared" si="1381"/>
        <v/>
      </c>
      <c r="BV256" s="649" t="str">
        <f t="shared" si="1381"/>
        <v/>
      </c>
      <c r="BW256" s="649" t="str">
        <f t="shared" si="1381"/>
        <v/>
      </c>
      <c r="BX256" s="649" t="str">
        <f t="shared" si="1381"/>
        <v/>
      </c>
      <c r="BY256" s="649" t="str">
        <f t="shared" si="1381"/>
        <v/>
      </c>
      <c r="BZ256" s="649" t="str">
        <f t="shared" si="1381"/>
        <v/>
      </c>
      <c r="CA256" s="649" t="str">
        <f t="shared" si="1381"/>
        <v/>
      </c>
      <c r="CB256" s="649" t="str">
        <f t="shared" si="1381"/>
        <v/>
      </c>
      <c r="CC256" s="649" t="str">
        <f t="shared" si="1381"/>
        <v/>
      </c>
      <c r="CD256" s="649" t="str">
        <f t="shared" si="1381"/>
        <v/>
      </c>
      <c r="CE256" s="649" t="str">
        <f t="shared" si="1381"/>
        <v/>
      </c>
      <c r="CF256" s="649" t="str">
        <f t="shared" si="1381"/>
        <v/>
      </c>
      <c r="CG256" s="649" t="str">
        <f t="shared" si="1381"/>
        <v/>
      </c>
      <c r="CH256" s="649" t="str">
        <f t="shared" si="1381"/>
        <v/>
      </c>
      <c r="CI256" s="649" t="str">
        <f t="shared" si="1381"/>
        <v/>
      </c>
      <c r="CJ256" s="649" t="str">
        <f t="shared" si="1381"/>
        <v/>
      </c>
      <c r="CK256" s="649" t="str">
        <f t="shared" si="1381"/>
        <v/>
      </c>
      <c r="CL256" s="649" t="str">
        <f t="shared" si="1381"/>
        <v/>
      </c>
      <c r="CM256" s="649" t="str">
        <f t="shared" si="1381"/>
        <v/>
      </c>
      <c r="CN256" s="649" t="str">
        <f t="shared" si="1381"/>
        <v/>
      </c>
      <c r="CO256" s="649" t="str">
        <f t="shared" si="1381"/>
        <v/>
      </c>
      <c r="CP256" s="649" t="str">
        <f t="shared" si="1381"/>
        <v/>
      </c>
      <c r="CQ256" s="649" t="str">
        <f t="shared" si="1381"/>
        <v/>
      </c>
      <c r="CR256" s="649" t="str">
        <f t="shared" si="1381"/>
        <v/>
      </c>
      <c r="CS256" s="467"/>
      <c r="CT256" s="466"/>
      <c r="CU256" s="466"/>
      <c r="CV256" s="445"/>
      <c r="CW256" s="466"/>
      <c r="CX256" s="466"/>
      <c r="CY256" s="395"/>
      <c r="CZ256" s="465"/>
      <c r="DA256" s="465"/>
      <c r="DB256" s="465"/>
      <c r="DC256" s="465"/>
      <c r="DD256" s="465"/>
      <c r="DE256" s="465"/>
      <c r="DF256" s="465"/>
      <c r="DG256" s="465"/>
      <c r="DH256" s="465"/>
      <c r="DS256" s="698"/>
      <c r="DT256" s="695"/>
      <c r="DU256" s="699"/>
      <c r="DV256" s="699"/>
      <c r="DW256" s="699"/>
      <c r="DX256" s="699"/>
      <c r="DY256" s="699"/>
      <c r="DZ256" s="699"/>
      <c r="EA256" s="699"/>
      <c r="EB256" s="699"/>
      <c r="EC256" s="699"/>
      <c r="ED256" s="699"/>
      <c r="EE256" s="699"/>
      <c r="EF256" s="699"/>
      <c r="EG256" s="699"/>
      <c r="EH256" s="699"/>
      <c r="EI256" s="699"/>
      <c r="EJ256" s="699"/>
      <c r="EK256" s="699"/>
      <c r="EL256" s="699"/>
      <c r="EM256" s="699"/>
      <c r="EN256" s="699"/>
      <c r="EO256" s="699"/>
      <c r="EP256" s="699"/>
      <c r="EQ256" s="699"/>
      <c r="ER256" s="699"/>
      <c r="ES256" s="699"/>
      <c r="ET256" s="699"/>
      <c r="EU256" s="699"/>
      <c r="EV256" s="699"/>
      <c r="EW256" s="699"/>
      <c r="EX256" s="699"/>
      <c r="EY256" s="695"/>
      <c r="EZ256" s="724"/>
      <c r="FB256" s="698"/>
      <c r="FC256" s="695"/>
      <c r="FD256" s="699"/>
      <c r="FE256" s="699"/>
      <c r="FF256" s="699"/>
      <c r="FG256" s="699"/>
      <c r="FH256" s="699"/>
      <c r="FI256" s="699"/>
      <c r="FJ256" s="699"/>
      <c r="FK256" s="699"/>
      <c r="FL256" s="699"/>
      <c r="FM256" s="699"/>
      <c r="FN256" s="699"/>
      <c r="FO256" s="699"/>
      <c r="FP256" s="699"/>
      <c r="FQ256" s="699"/>
      <c r="FR256" s="699"/>
      <c r="FS256" s="699"/>
      <c r="FT256" s="699"/>
      <c r="FU256" s="699"/>
      <c r="FV256" s="699"/>
      <c r="FW256" s="699"/>
      <c r="FX256" s="699"/>
      <c r="FY256" s="699"/>
      <c r="FZ256" s="699"/>
      <c r="GA256" s="699"/>
      <c r="GB256" s="699"/>
      <c r="GC256" s="699"/>
      <c r="GD256" s="699"/>
      <c r="GE256" s="699"/>
      <c r="GF256" s="699"/>
      <c r="GG256" s="699"/>
      <c r="GH256" s="695"/>
      <c r="GI256" s="724"/>
    </row>
    <row r="257" spans="23:191" ht="15.75" x14ac:dyDescent="0.25">
      <c r="W257" s="398"/>
      <c r="X257" s="399" t="s">
        <v>57</v>
      </c>
      <c r="Y257" s="400">
        <v>1</v>
      </c>
      <c r="Z257" s="400">
        <v>2</v>
      </c>
      <c r="AA257" s="400">
        <v>3</v>
      </c>
      <c r="AB257" s="400">
        <v>4</v>
      </c>
      <c r="AC257" s="400">
        <v>5</v>
      </c>
      <c r="AD257" s="400">
        <v>6</v>
      </c>
      <c r="AE257" s="400">
        <v>7</v>
      </c>
      <c r="AF257" s="400">
        <v>8</v>
      </c>
      <c r="AG257" s="400">
        <v>9</v>
      </c>
      <c r="AH257" s="400">
        <v>10</v>
      </c>
      <c r="AI257" s="400">
        <v>11</v>
      </c>
      <c r="AJ257" s="400">
        <v>12</v>
      </c>
      <c r="AK257" s="400">
        <v>13</v>
      </c>
      <c r="AL257" s="400">
        <v>14</v>
      </c>
      <c r="AM257" s="400">
        <v>15</v>
      </c>
      <c r="AN257" s="400">
        <v>16</v>
      </c>
      <c r="AO257" s="400">
        <v>17</v>
      </c>
      <c r="AP257" s="400">
        <v>18</v>
      </c>
      <c r="AQ257" s="400">
        <v>19</v>
      </c>
      <c r="AR257" s="400">
        <v>20</v>
      </c>
      <c r="AS257" s="400">
        <v>21</v>
      </c>
      <c r="AT257" s="400">
        <v>22</v>
      </c>
      <c r="AU257" s="400">
        <v>23</v>
      </c>
      <c r="AV257" s="400">
        <v>24</v>
      </c>
      <c r="AW257" s="400">
        <v>25</v>
      </c>
      <c r="AX257" s="400">
        <v>26</v>
      </c>
      <c r="AY257" s="400">
        <v>27</v>
      </c>
      <c r="AZ257" s="400">
        <v>28</v>
      </c>
      <c r="BA257" s="400">
        <v>29</v>
      </c>
      <c r="BB257" s="400">
        <v>30</v>
      </c>
      <c r="BC257" s="467"/>
      <c r="BD257" s="863" t="s">
        <v>215</v>
      </c>
      <c r="BE257" s="864"/>
      <c r="BF257" s="434" t="s">
        <v>250</v>
      </c>
      <c r="BG257" s="434" t="s">
        <v>251</v>
      </c>
      <c r="BH257" s="434" t="s">
        <v>250</v>
      </c>
      <c r="BI257" s="447" t="s">
        <v>251</v>
      </c>
      <c r="BJ257" s="465"/>
      <c r="BK257" s="465"/>
      <c r="BL257" s="465"/>
      <c r="BM257" s="398"/>
      <c r="BN257" s="399" t="s">
        <v>57</v>
      </c>
      <c r="BO257" s="400">
        <v>1</v>
      </c>
      <c r="BP257" s="400">
        <v>2</v>
      </c>
      <c r="BQ257" s="400">
        <v>3</v>
      </c>
      <c r="BR257" s="400">
        <v>4</v>
      </c>
      <c r="BS257" s="400">
        <v>5</v>
      </c>
      <c r="BT257" s="400">
        <v>6</v>
      </c>
      <c r="BU257" s="400">
        <v>7</v>
      </c>
      <c r="BV257" s="400">
        <v>8</v>
      </c>
      <c r="BW257" s="400">
        <v>9</v>
      </c>
      <c r="BX257" s="400">
        <v>10</v>
      </c>
      <c r="BY257" s="400">
        <v>11</v>
      </c>
      <c r="BZ257" s="400">
        <v>12</v>
      </c>
      <c r="CA257" s="400">
        <v>13</v>
      </c>
      <c r="CB257" s="400">
        <v>14</v>
      </c>
      <c r="CC257" s="400">
        <v>15</v>
      </c>
      <c r="CD257" s="400">
        <v>16</v>
      </c>
      <c r="CE257" s="400">
        <v>17</v>
      </c>
      <c r="CF257" s="400">
        <v>18</v>
      </c>
      <c r="CG257" s="400">
        <v>19</v>
      </c>
      <c r="CH257" s="400">
        <v>20</v>
      </c>
      <c r="CI257" s="400">
        <v>21</v>
      </c>
      <c r="CJ257" s="400">
        <v>22</v>
      </c>
      <c r="CK257" s="400">
        <v>23</v>
      </c>
      <c r="CL257" s="400">
        <v>24</v>
      </c>
      <c r="CM257" s="400">
        <v>25</v>
      </c>
      <c r="CN257" s="400">
        <v>26</v>
      </c>
      <c r="CO257" s="400">
        <v>27</v>
      </c>
      <c r="CP257" s="400">
        <v>28</v>
      </c>
      <c r="CQ257" s="400">
        <v>29</v>
      </c>
      <c r="CR257" s="400">
        <v>30</v>
      </c>
      <c r="CS257" s="467"/>
      <c r="CT257" s="863" t="s">
        <v>215</v>
      </c>
      <c r="CU257" s="864"/>
      <c r="CV257" s="434" t="s">
        <v>250</v>
      </c>
      <c r="CW257" s="434" t="s">
        <v>251</v>
      </c>
      <c r="CX257" s="434" t="s">
        <v>253</v>
      </c>
      <c r="CY257" s="447" t="s">
        <v>254</v>
      </c>
      <c r="CZ257" s="465"/>
      <c r="DA257" s="465"/>
      <c r="DB257" s="465"/>
      <c r="DC257" s="465"/>
      <c r="DD257" s="465"/>
      <c r="DE257" s="465"/>
      <c r="DF257" s="465"/>
      <c r="DG257" s="465"/>
      <c r="DH257" s="465"/>
      <c r="DS257" s="698"/>
      <c r="DT257" s="700" t="s">
        <v>57</v>
      </c>
      <c r="DU257" s="701">
        <v>1</v>
      </c>
      <c r="DV257" s="701">
        <v>2</v>
      </c>
      <c r="DW257" s="701">
        <v>3</v>
      </c>
      <c r="DX257" s="701">
        <v>4</v>
      </c>
      <c r="DY257" s="701">
        <v>5</v>
      </c>
      <c r="DZ257" s="701">
        <v>6</v>
      </c>
      <c r="EA257" s="701">
        <v>7</v>
      </c>
      <c r="EB257" s="701">
        <v>8</v>
      </c>
      <c r="EC257" s="701">
        <v>9</v>
      </c>
      <c r="ED257" s="701">
        <v>10</v>
      </c>
      <c r="EE257" s="701">
        <v>11</v>
      </c>
      <c r="EF257" s="701">
        <v>12</v>
      </c>
      <c r="EG257" s="701">
        <v>13</v>
      </c>
      <c r="EH257" s="701">
        <v>14</v>
      </c>
      <c r="EI257" s="701">
        <v>15</v>
      </c>
      <c r="EJ257" s="701">
        <v>16</v>
      </c>
      <c r="EK257" s="701">
        <v>17</v>
      </c>
      <c r="EL257" s="701">
        <v>18</v>
      </c>
      <c r="EM257" s="701">
        <v>19</v>
      </c>
      <c r="EN257" s="701">
        <v>20</v>
      </c>
      <c r="EO257" s="701">
        <v>21</v>
      </c>
      <c r="EP257" s="701">
        <v>22</v>
      </c>
      <c r="EQ257" s="701">
        <v>23</v>
      </c>
      <c r="ER257" s="701">
        <v>24</v>
      </c>
      <c r="ES257" s="701">
        <v>25</v>
      </c>
      <c r="ET257" s="701">
        <v>26</v>
      </c>
      <c r="EU257" s="701">
        <v>27</v>
      </c>
      <c r="EV257" s="701">
        <v>28</v>
      </c>
      <c r="EW257" s="701">
        <v>29</v>
      </c>
      <c r="EX257" s="701">
        <v>30</v>
      </c>
      <c r="EY257" s="695"/>
      <c r="EZ257" s="724"/>
      <c r="FB257" s="698"/>
      <c r="FC257" s="700" t="s">
        <v>57</v>
      </c>
      <c r="FD257" s="701">
        <v>1</v>
      </c>
      <c r="FE257" s="701">
        <v>2</v>
      </c>
      <c r="FF257" s="701">
        <v>3</v>
      </c>
      <c r="FG257" s="701">
        <v>4</v>
      </c>
      <c r="FH257" s="701">
        <v>5</v>
      </c>
      <c r="FI257" s="701">
        <v>6</v>
      </c>
      <c r="FJ257" s="701">
        <v>7</v>
      </c>
      <c r="FK257" s="701">
        <v>8</v>
      </c>
      <c r="FL257" s="701">
        <v>9</v>
      </c>
      <c r="FM257" s="701">
        <v>10</v>
      </c>
      <c r="FN257" s="701">
        <v>11</v>
      </c>
      <c r="FO257" s="701">
        <v>12</v>
      </c>
      <c r="FP257" s="701">
        <v>13</v>
      </c>
      <c r="FQ257" s="701">
        <v>14</v>
      </c>
      <c r="FR257" s="701">
        <v>15</v>
      </c>
      <c r="FS257" s="701">
        <v>16</v>
      </c>
      <c r="FT257" s="701">
        <v>17</v>
      </c>
      <c r="FU257" s="701">
        <v>18</v>
      </c>
      <c r="FV257" s="701">
        <v>19</v>
      </c>
      <c r="FW257" s="701">
        <v>20</v>
      </c>
      <c r="FX257" s="701">
        <v>21</v>
      </c>
      <c r="FY257" s="701">
        <v>22</v>
      </c>
      <c r="FZ257" s="701">
        <v>23</v>
      </c>
      <c r="GA257" s="701">
        <v>24</v>
      </c>
      <c r="GB257" s="701">
        <v>25</v>
      </c>
      <c r="GC257" s="701">
        <v>26</v>
      </c>
      <c r="GD257" s="701">
        <v>27</v>
      </c>
      <c r="GE257" s="701">
        <v>28</v>
      </c>
      <c r="GF257" s="701">
        <v>29</v>
      </c>
      <c r="GG257" s="701">
        <v>30</v>
      </c>
      <c r="GH257" s="695"/>
      <c r="GI257" s="724"/>
    </row>
    <row r="258" spans="23:191" ht="15.75" x14ac:dyDescent="0.25">
      <c r="W258" s="398"/>
      <c r="X258" s="399"/>
      <c r="Y258" s="400" t="str">
        <f t="shared" ref="Y258:AE258" si="1382">VLOOKUP(WEEKDAY(CONCATENATE("9","/",Y257,"/",$AE$6)),$DN$11:$DO$17,2,FALSE)</f>
        <v>Fri</v>
      </c>
      <c r="Z258" s="400" t="str">
        <f t="shared" si="1382"/>
        <v>Sat</v>
      </c>
      <c r="AA258" s="400" t="str">
        <f t="shared" si="1382"/>
        <v>Sun</v>
      </c>
      <c r="AB258" s="400" t="str">
        <f t="shared" si="1382"/>
        <v>Mon</v>
      </c>
      <c r="AC258" s="400" t="str">
        <f t="shared" si="1382"/>
        <v>Tues</v>
      </c>
      <c r="AD258" s="400" t="str">
        <f t="shared" si="1382"/>
        <v>Wed</v>
      </c>
      <c r="AE258" s="400" t="str">
        <f t="shared" si="1382"/>
        <v>Thur</v>
      </c>
      <c r="AF258" s="400" t="str">
        <f>Y258</f>
        <v>Fri</v>
      </c>
      <c r="AG258" s="400" t="str">
        <f t="shared" ref="AG258:BB258" si="1383">Z258</f>
        <v>Sat</v>
      </c>
      <c r="AH258" s="400" t="str">
        <f t="shared" si="1383"/>
        <v>Sun</v>
      </c>
      <c r="AI258" s="400" t="str">
        <f t="shared" si="1383"/>
        <v>Mon</v>
      </c>
      <c r="AJ258" s="400" t="str">
        <f t="shared" si="1383"/>
        <v>Tues</v>
      </c>
      <c r="AK258" s="400" t="str">
        <f t="shared" si="1383"/>
        <v>Wed</v>
      </c>
      <c r="AL258" s="400" t="str">
        <f t="shared" si="1383"/>
        <v>Thur</v>
      </c>
      <c r="AM258" s="400" t="str">
        <f t="shared" si="1383"/>
        <v>Fri</v>
      </c>
      <c r="AN258" s="400" t="str">
        <f t="shared" si="1383"/>
        <v>Sat</v>
      </c>
      <c r="AO258" s="400" t="str">
        <f t="shared" si="1383"/>
        <v>Sun</v>
      </c>
      <c r="AP258" s="400" t="str">
        <f t="shared" si="1383"/>
        <v>Mon</v>
      </c>
      <c r="AQ258" s="400" t="str">
        <f t="shared" si="1383"/>
        <v>Tues</v>
      </c>
      <c r="AR258" s="400" t="str">
        <f t="shared" si="1383"/>
        <v>Wed</v>
      </c>
      <c r="AS258" s="400" t="str">
        <f t="shared" si="1383"/>
        <v>Thur</v>
      </c>
      <c r="AT258" s="400" t="str">
        <f t="shared" si="1383"/>
        <v>Fri</v>
      </c>
      <c r="AU258" s="400" t="str">
        <f t="shared" si="1383"/>
        <v>Sat</v>
      </c>
      <c r="AV258" s="400" t="str">
        <f t="shared" si="1383"/>
        <v>Sun</v>
      </c>
      <c r="AW258" s="400" t="str">
        <f t="shared" si="1383"/>
        <v>Mon</v>
      </c>
      <c r="AX258" s="400" t="str">
        <f t="shared" si="1383"/>
        <v>Tues</v>
      </c>
      <c r="AY258" s="400" t="str">
        <f t="shared" si="1383"/>
        <v>Wed</v>
      </c>
      <c r="AZ258" s="400" t="str">
        <f t="shared" si="1383"/>
        <v>Thur</v>
      </c>
      <c r="BA258" s="400" t="str">
        <f t="shared" si="1383"/>
        <v>Fri</v>
      </c>
      <c r="BB258" s="400" t="str">
        <f t="shared" si="1383"/>
        <v>Sat</v>
      </c>
      <c r="BC258" s="467"/>
      <c r="BD258" s="863" t="s">
        <v>221</v>
      </c>
      <c r="BE258" s="864"/>
      <c r="BF258" s="434" t="s">
        <v>244</v>
      </c>
      <c r="BG258" s="434" t="s">
        <v>244</v>
      </c>
      <c r="BH258" s="434" t="s">
        <v>221</v>
      </c>
      <c r="BI258" s="447" t="s">
        <v>221</v>
      </c>
      <c r="BJ258" s="465"/>
      <c r="BK258" s="465"/>
      <c r="BL258" s="465"/>
      <c r="BM258" s="398"/>
      <c r="BN258" s="399"/>
      <c r="BO258" s="400" t="str">
        <f t="shared" ref="BO258:BU258" si="1384">Y258</f>
        <v>Fri</v>
      </c>
      <c r="BP258" s="400" t="str">
        <f t="shared" si="1384"/>
        <v>Sat</v>
      </c>
      <c r="BQ258" s="400" t="str">
        <f t="shared" si="1384"/>
        <v>Sun</v>
      </c>
      <c r="BR258" s="400" t="str">
        <f t="shared" si="1384"/>
        <v>Mon</v>
      </c>
      <c r="BS258" s="400" t="str">
        <f t="shared" si="1384"/>
        <v>Tues</v>
      </c>
      <c r="BT258" s="400" t="str">
        <f t="shared" si="1384"/>
        <v>Wed</v>
      </c>
      <c r="BU258" s="400" t="str">
        <f t="shared" si="1384"/>
        <v>Thur</v>
      </c>
      <c r="BV258" s="400" t="str">
        <f>BO258</f>
        <v>Fri</v>
      </c>
      <c r="BW258" s="400" t="str">
        <f t="shared" ref="BW258" si="1385">BP258</f>
        <v>Sat</v>
      </c>
      <c r="BX258" s="400" t="str">
        <f t="shared" ref="BX258" si="1386">BQ258</f>
        <v>Sun</v>
      </c>
      <c r="BY258" s="400" t="str">
        <f t="shared" ref="BY258" si="1387">BR258</f>
        <v>Mon</v>
      </c>
      <c r="BZ258" s="400" t="str">
        <f t="shared" ref="BZ258" si="1388">BS258</f>
        <v>Tues</v>
      </c>
      <c r="CA258" s="400" t="str">
        <f t="shared" ref="CA258" si="1389">BT258</f>
        <v>Wed</v>
      </c>
      <c r="CB258" s="400" t="str">
        <f t="shared" ref="CB258" si="1390">BU258</f>
        <v>Thur</v>
      </c>
      <c r="CC258" s="400" t="str">
        <f t="shared" ref="CC258" si="1391">BV258</f>
        <v>Fri</v>
      </c>
      <c r="CD258" s="400" t="str">
        <f t="shared" ref="CD258" si="1392">BW258</f>
        <v>Sat</v>
      </c>
      <c r="CE258" s="400" t="str">
        <f t="shared" ref="CE258" si="1393">BX258</f>
        <v>Sun</v>
      </c>
      <c r="CF258" s="400" t="str">
        <f t="shared" ref="CF258" si="1394">BY258</f>
        <v>Mon</v>
      </c>
      <c r="CG258" s="400" t="str">
        <f t="shared" ref="CG258" si="1395">BZ258</f>
        <v>Tues</v>
      </c>
      <c r="CH258" s="400" t="str">
        <f t="shared" ref="CH258" si="1396">CA258</f>
        <v>Wed</v>
      </c>
      <c r="CI258" s="400" t="str">
        <f t="shared" ref="CI258" si="1397">CB258</f>
        <v>Thur</v>
      </c>
      <c r="CJ258" s="400" t="str">
        <f t="shared" ref="CJ258" si="1398">CC258</f>
        <v>Fri</v>
      </c>
      <c r="CK258" s="400" t="str">
        <f t="shared" ref="CK258" si="1399">CD258</f>
        <v>Sat</v>
      </c>
      <c r="CL258" s="400" t="str">
        <f t="shared" ref="CL258" si="1400">CE258</f>
        <v>Sun</v>
      </c>
      <c r="CM258" s="400" t="str">
        <f t="shared" ref="CM258" si="1401">CF258</f>
        <v>Mon</v>
      </c>
      <c r="CN258" s="400" t="str">
        <f t="shared" ref="CN258" si="1402">CG258</f>
        <v>Tues</v>
      </c>
      <c r="CO258" s="400" t="str">
        <f t="shared" ref="CO258" si="1403">CH258</f>
        <v>Wed</v>
      </c>
      <c r="CP258" s="400" t="str">
        <f t="shared" ref="CP258" si="1404">CI258</f>
        <v>Thur</v>
      </c>
      <c r="CQ258" s="400" t="str">
        <f t="shared" ref="CQ258" si="1405">CJ258</f>
        <v>Fri</v>
      </c>
      <c r="CR258" s="400" t="str">
        <f t="shared" ref="CR258" si="1406">CK258</f>
        <v>Sat</v>
      </c>
      <c r="CS258" s="467"/>
      <c r="CT258" s="863" t="s">
        <v>221</v>
      </c>
      <c r="CU258" s="864"/>
      <c r="CV258" s="434" t="s">
        <v>244</v>
      </c>
      <c r="CW258" s="434" t="s">
        <v>244</v>
      </c>
      <c r="CX258" s="434" t="s">
        <v>221</v>
      </c>
      <c r="CY258" s="447" t="s">
        <v>221</v>
      </c>
      <c r="CZ258" s="465"/>
      <c r="DA258" s="465"/>
      <c r="DB258" s="465"/>
      <c r="DC258" s="465"/>
      <c r="DD258" s="465"/>
      <c r="DE258" s="465"/>
      <c r="DF258" s="465"/>
      <c r="DG258" s="465"/>
      <c r="DH258" s="465"/>
      <c r="DS258" s="698"/>
      <c r="DT258" s="700"/>
      <c r="DU258" s="701" t="str">
        <f t="shared" ref="DU258:EA258" si="1407">Y258</f>
        <v>Fri</v>
      </c>
      <c r="DV258" s="701" t="str">
        <f t="shared" si="1407"/>
        <v>Sat</v>
      </c>
      <c r="DW258" s="701" t="str">
        <f t="shared" si="1407"/>
        <v>Sun</v>
      </c>
      <c r="DX258" s="701" t="str">
        <f t="shared" si="1407"/>
        <v>Mon</v>
      </c>
      <c r="DY258" s="701" t="str">
        <f t="shared" si="1407"/>
        <v>Tues</v>
      </c>
      <c r="DZ258" s="701" t="str">
        <f t="shared" si="1407"/>
        <v>Wed</v>
      </c>
      <c r="EA258" s="701" t="str">
        <f t="shared" si="1407"/>
        <v>Thur</v>
      </c>
      <c r="EB258" s="701" t="str">
        <f>DU258</f>
        <v>Fri</v>
      </c>
      <c r="EC258" s="701" t="str">
        <f t="shared" ref="EC258" si="1408">DV258</f>
        <v>Sat</v>
      </c>
      <c r="ED258" s="701" t="str">
        <f t="shared" ref="ED258" si="1409">DW258</f>
        <v>Sun</v>
      </c>
      <c r="EE258" s="701" t="str">
        <f t="shared" ref="EE258" si="1410">DX258</f>
        <v>Mon</v>
      </c>
      <c r="EF258" s="701" t="str">
        <f t="shared" ref="EF258" si="1411">DY258</f>
        <v>Tues</v>
      </c>
      <c r="EG258" s="701" t="str">
        <f t="shared" ref="EG258" si="1412">DZ258</f>
        <v>Wed</v>
      </c>
      <c r="EH258" s="701" t="str">
        <f t="shared" ref="EH258" si="1413">EA258</f>
        <v>Thur</v>
      </c>
      <c r="EI258" s="701" t="str">
        <f t="shared" ref="EI258" si="1414">EB258</f>
        <v>Fri</v>
      </c>
      <c r="EJ258" s="701" t="str">
        <f t="shared" ref="EJ258" si="1415">EC258</f>
        <v>Sat</v>
      </c>
      <c r="EK258" s="701" t="str">
        <f t="shared" ref="EK258" si="1416">ED258</f>
        <v>Sun</v>
      </c>
      <c r="EL258" s="701" t="str">
        <f t="shared" ref="EL258" si="1417">EE258</f>
        <v>Mon</v>
      </c>
      <c r="EM258" s="701" t="str">
        <f t="shared" ref="EM258" si="1418">EF258</f>
        <v>Tues</v>
      </c>
      <c r="EN258" s="701" t="str">
        <f t="shared" ref="EN258" si="1419">EG258</f>
        <v>Wed</v>
      </c>
      <c r="EO258" s="701" t="str">
        <f t="shared" ref="EO258" si="1420">EH258</f>
        <v>Thur</v>
      </c>
      <c r="EP258" s="701" t="str">
        <f t="shared" ref="EP258" si="1421">EI258</f>
        <v>Fri</v>
      </c>
      <c r="EQ258" s="701" t="str">
        <f t="shared" ref="EQ258" si="1422">EJ258</f>
        <v>Sat</v>
      </c>
      <c r="ER258" s="701" t="str">
        <f t="shared" ref="ER258" si="1423">EK258</f>
        <v>Sun</v>
      </c>
      <c r="ES258" s="701" t="str">
        <f t="shared" ref="ES258" si="1424">EL258</f>
        <v>Mon</v>
      </c>
      <c r="ET258" s="701" t="str">
        <f t="shared" ref="ET258" si="1425">EM258</f>
        <v>Tues</v>
      </c>
      <c r="EU258" s="701" t="str">
        <f t="shared" ref="EU258" si="1426">EN258</f>
        <v>Wed</v>
      </c>
      <c r="EV258" s="701" t="str">
        <f t="shared" ref="EV258" si="1427">EO258</f>
        <v>Thur</v>
      </c>
      <c r="EW258" s="701" t="str">
        <f t="shared" ref="EW258" si="1428">EP258</f>
        <v>Fri</v>
      </c>
      <c r="EX258" s="701" t="str">
        <f t="shared" ref="EX258" si="1429">EQ258</f>
        <v>Sat</v>
      </c>
      <c r="EY258" s="695"/>
      <c r="EZ258" s="724"/>
      <c r="FB258" s="698"/>
      <c r="FC258" s="700"/>
      <c r="FD258" s="701" t="str">
        <f t="shared" ref="FD258:FJ258" si="1430">BO258</f>
        <v>Fri</v>
      </c>
      <c r="FE258" s="701" t="str">
        <f t="shared" si="1430"/>
        <v>Sat</v>
      </c>
      <c r="FF258" s="701" t="str">
        <f t="shared" si="1430"/>
        <v>Sun</v>
      </c>
      <c r="FG258" s="701" t="str">
        <f t="shared" si="1430"/>
        <v>Mon</v>
      </c>
      <c r="FH258" s="701" t="str">
        <f t="shared" si="1430"/>
        <v>Tues</v>
      </c>
      <c r="FI258" s="701" t="str">
        <f t="shared" si="1430"/>
        <v>Wed</v>
      </c>
      <c r="FJ258" s="701" t="str">
        <f t="shared" si="1430"/>
        <v>Thur</v>
      </c>
      <c r="FK258" s="701" t="str">
        <f>FD258</f>
        <v>Fri</v>
      </c>
      <c r="FL258" s="701" t="str">
        <f t="shared" ref="FL258" si="1431">FE258</f>
        <v>Sat</v>
      </c>
      <c r="FM258" s="701" t="str">
        <f t="shared" ref="FM258" si="1432">FF258</f>
        <v>Sun</v>
      </c>
      <c r="FN258" s="701" t="str">
        <f t="shared" ref="FN258" si="1433">FG258</f>
        <v>Mon</v>
      </c>
      <c r="FO258" s="701" t="str">
        <f t="shared" ref="FO258" si="1434">FH258</f>
        <v>Tues</v>
      </c>
      <c r="FP258" s="701" t="str">
        <f t="shared" ref="FP258" si="1435">FI258</f>
        <v>Wed</v>
      </c>
      <c r="FQ258" s="701" t="str">
        <f t="shared" ref="FQ258" si="1436">FJ258</f>
        <v>Thur</v>
      </c>
      <c r="FR258" s="701" t="str">
        <f t="shared" ref="FR258" si="1437">FK258</f>
        <v>Fri</v>
      </c>
      <c r="FS258" s="701" t="str">
        <f t="shared" ref="FS258" si="1438">FL258</f>
        <v>Sat</v>
      </c>
      <c r="FT258" s="701" t="str">
        <f t="shared" ref="FT258" si="1439">FM258</f>
        <v>Sun</v>
      </c>
      <c r="FU258" s="701" t="str">
        <f t="shared" ref="FU258" si="1440">FN258</f>
        <v>Mon</v>
      </c>
      <c r="FV258" s="701" t="str">
        <f t="shared" ref="FV258" si="1441">FO258</f>
        <v>Tues</v>
      </c>
      <c r="FW258" s="701" t="str">
        <f t="shared" ref="FW258" si="1442">FP258</f>
        <v>Wed</v>
      </c>
      <c r="FX258" s="701" t="str">
        <f t="shared" ref="FX258" si="1443">FQ258</f>
        <v>Thur</v>
      </c>
      <c r="FY258" s="701" t="str">
        <f t="shared" ref="FY258" si="1444">FR258</f>
        <v>Fri</v>
      </c>
      <c r="FZ258" s="701" t="str">
        <f t="shared" ref="FZ258" si="1445">FS258</f>
        <v>Sat</v>
      </c>
      <c r="GA258" s="701" t="str">
        <f t="shared" ref="GA258" si="1446">FT258</f>
        <v>Sun</v>
      </c>
      <c r="GB258" s="701" t="str">
        <f t="shared" ref="GB258" si="1447">FU258</f>
        <v>Mon</v>
      </c>
      <c r="GC258" s="701" t="str">
        <f t="shared" ref="GC258" si="1448">FV258</f>
        <v>Tues</v>
      </c>
      <c r="GD258" s="701" t="str">
        <f t="shared" ref="GD258" si="1449">FW258</f>
        <v>Wed</v>
      </c>
      <c r="GE258" s="701" t="str">
        <f t="shared" ref="GE258" si="1450">FX258</f>
        <v>Thur</v>
      </c>
      <c r="GF258" s="701" t="str">
        <f t="shared" ref="GF258" si="1451">FY258</f>
        <v>Fri</v>
      </c>
      <c r="GG258" s="701" t="str">
        <f t="shared" ref="GG258" si="1452">FZ258</f>
        <v>Sat</v>
      </c>
      <c r="GH258" s="695"/>
      <c r="GI258" s="724"/>
    </row>
    <row r="259" spans="23:191" ht="15.75" x14ac:dyDescent="0.25">
      <c r="W259" s="398"/>
      <c r="X259" s="401">
        <v>1</v>
      </c>
      <c r="Y259" s="475"/>
      <c r="Z259" s="475"/>
      <c r="AA259" s="475"/>
      <c r="AB259" s="475"/>
      <c r="AC259" s="475"/>
      <c r="AD259" s="475"/>
      <c r="AE259" s="475"/>
      <c r="AF259" s="475"/>
      <c r="AG259" s="475"/>
      <c r="AH259" s="475"/>
      <c r="AI259" s="475"/>
      <c r="AJ259" s="475"/>
      <c r="AK259" s="475"/>
      <c r="AL259" s="475"/>
      <c r="AM259" s="475"/>
      <c r="AN259" s="475"/>
      <c r="AO259" s="475"/>
      <c r="AP259" s="475"/>
      <c r="AQ259" s="475"/>
      <c r="AR259" s="475"/>
      <c r="AS259" s="475"/>
      <c r="AT259" s="475"/>
      <c r="AU259" s="475"/>
      <c r="AV259" s="475"/>
      <c r="AW259" s="475"/>
      <c r="AX259" s="475"/>
      <c r="AY259" s="475"/>
      <c r="AZ259" s="475"/>
      <c r="BA259" s="475"/>
      <c r="BB259" s="475"/>
      <c r="BC259" s="467"/>
      <c r="BD259" s="857">
        <f>SUM(Y259:BB259)/COUNT(Y$257:BB$257)</f>
        <v>0</v>
      </c>
      <c r="BE259" s="858">
        <f t="shared" ref="BE259:BE282" si="1453">SUM(Z259:BB259)/COUNT(Z$40:BB$40)</f>
        <v>0</v>
      </c>
      <c r="BF259" s="435">
        <f t="shared" ref="BF259:BF265" si="1454">SUM($Y259:$BC259)</f>
        <v>0</v>
      </c>
      <c r="BG259" s="435">
        <v>0</v>
      </c>
      <c r="BH259" s="438">
        <f>IFERROR(SUM(Y259:BC259)/COUNT(Y259:BC259),0)</f>
        <v>0</v>
      </c>
      <c r="BI259" s="448">
        <v>0</v>
      </c>
      <c r="BJ259" s="465"/>
      <c r="BK259" s="465"/>
      <c r="BL259" s="465"/>
      <c r="BM259" s="398"/>
      <c r="BN259" s="401">
        <v>1</v>
      </c>
      <c r="BO259" s="475"/>
      <c r="BP259" s="475"/>
      <c r="BQ259" s="475"/>
      <c r="BR259" s="475"/>
      <c r="BS259" s="475"/>
      <c r="BT259" s="475"/>
      <c r="BU259" s="475"/>
      <c r="BV259" s="475"/>
      <c r="BW259" s="475"/>
      <c r="BX259" s="475"/>
      <c r="BY259" s="475"/>
      <c r="BZ259" s="475"/>
      <c r="CA259" s="475"/>
      <c r="CB259" s="475"/>
      <c r="CC259" s="475"/>
      <c r="CD259" s="475"/>
      <c r="CE259" s="475"/>
      <c r="CF259" s="475"/>
      <c r="CG259" s="475"/>
      <c r="CH259" s="475"/>
      <c r="CI259" s="475"/>
      <c r="CJ259" s="475"/>
      <c r="CK259" s="475"/>
      <c r="CL259" s="475"/>
      <c r="CM259" s="475"/>
      <c r="CN259" s="475"/>
      <c r="CO259" s="475"/>
      <c r="CP259" s="475"/>
      <c r="CQ259" s="475"/>
      <c r="CR259" s="475"/>
      <c r="CS259" s="467"/>
      <c r="CT259" s="857">
        <f>SUM(BO259:CR259)/COUNT(BO$257:CR$257)</f>
        <v>0</v>
      </c>
      <c r="CU259" s="858">
        <f t="shared" ref="CU259" si="1455">SUM(BP259:CR259)/COUNT(BP$40:CR$40)</f>
        <v>0</v>
      </c>
      <c r="CV259" s="435">
        <f t="shared" ref="CV259:CV265" si="1456">SUM($Y259:$BC259)</f>
        <v>0</v>
      </c>
      <c r="CW259" s="435">
        <v>0</v>
      </c>
      <c r="CX259" s="438">
        <f>SUMIF(BO259:CS259,"&lt;0",BO259:CS259)</f>
        <v>0</v>
      </c>
      <c r="CY259" s="448">
        <f>SUMIF(BO259:CS259,"&gt;0",BO259:CS259)</f>
        <v>0</v>
      </c>
      <c r="CZ259" s="465"/>
      <c r="DA259" s="465"/>
      <c r="DB259" s="465"/>
      <c r="DC259" s="465"/>
      <c r="DD259" s="465"/>
      <c r="DE259" s="465"/>
      <c r="DF259" s="465"/>
      <c r="DG259" s="465"/>
      <c r="DH259" s="465"/>
      <c r="DS259" s="698"/>
      <c r="DT259" s="702">
        <v>1</v>
      </c>
      <c r="DU259" s="703">
        <f>Y259+BO259</f>
        <v>0</v>
      </c>
      <c r="DV259" s="703">
        <f t="shared" ref="DV259:DV282" si="1457">Z259+BP259</f>
        <v>0</v>
      </c>
      <c r="DW259" s="703">
        <f t="shared" ref="DW259:DW282" si="1458">AA259+BQ259</f>
        <v>0</v>
      </c>
      <c r="DX259" s="703">
        <f t="shared" ref="DX259:DX282" si="1459">AB259+BR259</f>
        <v>0</v>
      </c>
      <c r="DY259" s="703">
        <f t="shared" ref="DY259:DY282" si="1460">AC259+BS259</f>
        <v>0</v>
      </c>
      <c r="DZ259" s="703">
        <f t="shared" ref="DZ259:DZ282" si="1461">AD259+BT259</f>
        <v>0</v>
      </c>
      <c r="EA259" s="703">
        <f t="shared" ref="EA259:EA282" si="1462">AE259+BU259</f>
        <v>0</v>
      </c>
      <c r="EB259" s="703">
        <f t="shared" ref="EB259:EB282" si="1463">AF259+BV259</f>
        <v>0</v>
      </c>
      <c r="EC259" s="703">
        <f t="shared" ref="EC259:EC282" si="1464">AG259+BW259</f>
        <v>0</v>
      </c>
      <c r="ED259" s="703">
        <f t="shared" ref="ED259:ED282" si="1465">AH259+BX259</f>
        <v>0</v>
      </c>
      <c r="EE259" s="703">
        <f t="shared" ref="EE259:EE282" si="1466">AI259+BY259</f>
        <v>0</v>
      </c>
      <c r="EF259" s="703">
        <f t="shared" ref="EF259:EF282" si="1467">AJ259+BZ259</f>
        <v>0</v>
      </c>
      <c r="EG259" s="703">
        <f t="shared" ref="EG259:EG282" si="1468">AK259+CA259</f>
        <v>0</v>
      </c>
      <c r="EH259" s="703">
        <f t="shared" ref="EH259:EH282" si="1469">AL259+CB259</f>
        <v>0</v>
      </c>
      <c r="EI259" s="703">
        <f t="shared" ref="EI259:EI282" si="1470">AM259+CC259</f>
        <v>0</v>
      </c>
      <c r="EJ259" s="703">
        <f t="shared" ref="EJ259:EJ282" si="1471">AN259+CD259</f>
        <v>0</v>
      </c>
      <c r="EK259" s="703">
        <f t="shared" ref="EK259:EK282" si="1472">AO259+CE259</f>
        <v>0</v>
      </c>
      <c r="EL259" s="703">
        <f t="shared" ref="EL259:EL282" si="1473">AP259+CF259</f>
        <v>0</v>
      </c>
      <c r="EM259" s="703">
        <f t="shared" ref="EM259:EM282" si="1474">AQ259+CG259</f>
        <v>0</v>
      </c>
      <c r="EN259" s="703">
        <f t="shared" ref="EN259:EN282" si="1475">AR259+CH259</f>
        <v>0</v>
      </c>
      <c r="EO259" s="703">
        <f t="shared" ref="EO259:EO282" si="1476">AS259+CI259</f>
        <v>0</v>
      </c>
      <c r="EP259" s="703">
        <f t="shared" ref="EP259:EP282" si="1477">AT259+CJ259</f>
        <v>0</v>
      </c>
      <c r="EQ259" s="703">
        <f t="shared" ref="EQ259:EQ282" si="1478">AU259+CK259</f>
        <v>0</v>
      </c>
      <c r="ER259" s="703">
        <f t="shared" ref="ER259:ER282" si="1479">AV259+CL259</f>
        <v>0</v>
      </c>
      <c r="ES259" s="703">
        <f t="shared" ref="ES259:ES282" si="1480">AW259+CM259</f>
        <v>0</v>
      </c>
      <c r="ET259" s="703">
        <f t="shared" ref="ET259:ET282" si="1481">AX259+CN259</f>
        <v>0</v>
      </c>
      <c r="EU259" s="703">
        <f t="shared" ref="EU259:EU282" si="1482">AY259+CO259</f>
        <v>0</v>
      </c>
      <c r="EV259" s="703">
        <f t="shared" ref="EV259:EV282" si="1483">AZ259+CP259</f>
        <v>0</v>
      </c>
      <c r="EW259" s="703">
        <f t="shared" ref="EW259:EW282" si="1484">BA259+CQ259</f>
        <v>0</v>
      </c>
      <c r="EX259" s="703">
        <f t="shared" ref="EX259:EX282" si="1485">BB259+CR259</f>
        <v>0</v>
      </c>
      <c r="EY259" s="695"/>
      <c r="EZ259" s="724"/>
      <c r="FB259" s="698"/>
      <c r="FC259" s="702">
        <v>1</v>
      </c>
      <c r="FD259" s="703" t="e">
        <f>GH251+IF(BO259&lt;0,BO259,BO259/(StorEff/100))</f>
        <v>#DIV/0!</v>
      </c>
      <c r="FE259" s="703" t="e">
        <f t="shared" ref="FE259:GG259" si="1486">FD282+IF(BP259&lt;0,BP259,BP259/(StorEff/100))</f>
        <v>#DIV/0!</v>
      </c>
      <c r="FF259" s="703" t="e">
        <f t="shared" si="1486"/>
        <v>#DIV/0!</v>
      </c>
      <c r="FG259" s="703" t="e">
        <f t="shared" si="1486"/>
        <v>#DIV/0!</v>
      </c>
      <c r="FH259" s="703" t="e">
        <f t="shared" si="1486"/>
        <v>#DIV/0!</v>
      </c>
      <c r="FI259" s="703" t="e">
        <f t="shared" si="1486"/>
        <v>#DIV/0!</v>
      </c>
      <c r="FJ259" s="703" t="e">
        <f t="shared" si="1486"/>
        <v>#DIV/0!</v>
      </c>
      <c r="FK259" s="703" t="e">
        <f t="shared" si="1486"/>
        <v>#DIV/0!</v>
      </c>
      <c r="FL259" s="703" t="e">
        <f t="shared" si="1486"/>
        <v>#DIV/0!</v>
      </c>
      <c r="FM259" s="703" t="e">
        <f t="shared" si="1486"/>
        <v>#DIV/0!</v>
      </c>
      <c r="FN259" s="703" t="e">
        <f t="shared" si="1486"/>
        <v>#DIV/0!</v>
      </c>
      <c r="FO259" s="703" t="e">
        <f t="shared" si="1486"/>
        <v>#DIV/0!</v>
      </c>
      <c r="FP259" s="703" t="e">
        <f t="shared" si="1486"/>
        <v>#DIV/0!</v>
      </c>
      <c r="FQ259" s="703" t="e">
        <f t="shared" si="1486"/>
        <v>#DIV/0!</v>
      </c>
      <c r="FR259" s="703" t="e">
        <f t="shared" si="1486"/>
        <v>#DIV/0!</v>
      </c>
      <c r="FS259" s="703" t="e">
        <f t="shared" si="1486"/>
        <v>#DIV/0!</v>
      </c>
      <c r="FT259" s="703" t="e">
        <f t="shared" si="1486"/>
        <v>#DIV/0!</v>
      </c>
      <c r="FU259" s="703" t="e">
        <f t="shared" si="1486"/>
        <v>#DIV/0!</v>
      </c>
      <c r="FV259" s="703" t="e">
        <f t="shared" si="1486"/>
        <v>#DIV/0!</v>
      </c>
      <c r="FW259" s="703" t="e">
        <f t="shared" si="1486"/>
        <v>#DIV/0!</v>
      </c>
      <c r="FX259" s="703" t="e">
        <f t="shared" si="1486"/>
        <v>#DIV/0!</v>
      </c>
      <c r="FY259" s="703" t="e">
        <f t="shared" si="1486"/>
        <v>#DIV/0!</v>
      </c>
      <c r="FZ259" s="703" t="e">
        <f t="shared" si="1486"/>
        <v>#DIV/0!</v>
      </c>
      <c r="GA259" s="703" t="e">
        <f t="shared" si="1486"/>
        <v>#DIV/0!</v>
      </c>
      <c r="GB259" s="703" t="e">
        <f t="shared" si="1486"/>
        <v>#DIV/0!</v>
      </c>
      <c r="GC259" s="703" t="e">
        <f t="shared" si="1486"/>
        <v>#DIV/0!</v>
      </c>
      <c r="GD259" s="703" t="e">
        <f t="shared" si="1486"/>
        <v>#DIV/0!</v>
      </c>
      <c r="GE259" s="703" t="e">
        <f t="shared" si="1486"/>
        <v>#DIV/0!</v>
      </c>
      <c r="GF259" s="703" t="e">
        <f t="shared" si="1486"/>
        <v>#DIV/0!</v>
      </c>
      <c r="GG259" s="703" t="e">
        <f t="shared" si="1486"/>
        <v>#DIV/0!</v>
      </c>
      <c r="GH259" s="695"/>
      <c r="GI259" s="724"/>
    </row>
    <row r="260" spans="23:191" ht="15.75" x14ac:dyDescent="0.25">
      <c r="W260" s="398"/>
      <c r="X260" s="401">
        <v>2</v>
      </c>
      <c r="Y260" s="475"/>
      <c r="Z260" s="475"/>
      <c r="AA260" s="475"/>
      <c r="AB260" s="475"/>
      <c r="AC260" s="475"/>
      <c r="AD260" s="475"/>
      <c r="AE260" s="475"/>
      <c r="AF260" s="475"/>
      <c r="AG260" s="475"/>
      <c r="AH260" s="475"/>
      <c r="AI260" s="475"/>
      <c r="AJ260" s="475"/>
      <c r="AK260" s="475"/>
      <c r="AL260" s="475"/>
      <c r="AM260" s="475"/>
      <c r="AN260" s="475"/>
      <c r="AO260" s="475"/>
      <c r="AP260" s="475"/>
      <c r="AQ260" s="475"/>
      <c r="AR260" s="475"/>
      <c r="AS260" s="475"/>
      <c r="AT260" s="475"/>
      <c r="AU260" s="475"/>
      <c r="AV260" s="475"/>
      <c r="AW260" s="475"/>
      <c r="AX260" s="475"/>
      <c r="AY260" s="475"/>
      <c r="AZ260" s="475"/>
      <c r="BA260" s="475"/>
      <c r="BB260" s="475"/>
      <c r="BC260" s="467"/>
      <c r="BD260" s="857">
        <f t="shared" ref="BD260:BD282" si="1487">SUM(Y260:BB260)/COUNT(Y$257:BB$257)</f>
        <v>0</v>
      </c>
      <c r="BE260" s="858">
        <f t="shared" si="1453"/>
        <v>0</v>
      </c>
      <c r="BF260" s="436">
        <f t="shared" si="1454"/>
        <v>0</v>
      </c>
      <c r="BG260" s="436">
        <v>0</v>
      </c>
      <c r="BH260" s="439">
        <f t="shared" ref="BH260:BH265" si="1488">IFERROR(SUM(Y260:BC260)/COUNT(Y260:BC260),0)</f>
        <v>0</v>
      </c>
      <c r="BI260" s="449">
        <v>0</v>
      </c>
      <c r="BJ260" s="465"/>
      <c r="BK260" s="465"/>
      <c r="BL260" s="465"/>
      <c r="BM260" s="398"/>
      <c r="BN260" s="401">
        <v>2</v>
      </c>
      <c r="BO260" s="475"/>
      <c r="BP260" s="475"/>
      <c r="BQ260" s="475"/>
      <c r="BR260" s="475"/>
      <c r="BS260" s="475"/>
      <c r="BT260" s="475"/>
      <c r="BU260" s="475"/>
      <c r="BV260" s="475"/>
      <c r="BW260" s="475"/>
      <c r="BX260" s="475"/>
      <c r="BY260" s="475"/>
      <c r="BZ260" s="475"/>
      <c r="CA260" s="475"/>
      <c r="CB260" s="475"/>
      <c r="CC260" s="475"/>
      <c r="CD260" s="475"/>
      <c r="CE260" s="475"/>
      <c r="CF260" s="475"/>
      <c r="CG260" s="475"/>
      <c r="CH260" s="475"/>
      <c r="CI260" s="475"/>
      <c r="CJ260" s="475"/>
      <c r="CK260" s="475"/>
      <c r="CL260" s="475"/>
      <c r="CM260" s="475"/>
      <c r="CN260" s="475"/>
      <c r="CO260" s="475"/>
      <c r="CP260" s="475"/>
      <c r="CQ260" s="475"/>
      <c r="CR260" s="475"/>
      <c r="CS260" s="467"/>
      <c r="CT260" s="857">
        <f t="shared" ref="CT260:CT282" si="1489">SUM(BO260:CR260)/COUNT(BO$257:CR$257)</f>
        <v>0</v>
      </c>
      <c r="CU260" s="858">
        <f t="shared" ref="CU260:CU282" si="1490">SUM(BP260:CR260)/COUNT(BP$40:CR$40)</f>
        <v>0</v>
      </c>
      <c r="CV260" s="436">
        <f t="shared" si="1456"/>
        <v>0</v>
      </c>
      <c r="CW260" s="436">
        <v>0</v>
      </c>
      <c r="CX260" s="439">
        <f t="shared" ref="CX260:CX282" si="1491">SUMIF(BO260:CS260,"&lt;0",BO260:CS260)</f>
        <v>0</v>
      </c>
      <c r="CY260" s="449">
        <f t="shared" ref="CY260:CY282" si="1492">SUMIF(BO260:CS260,"&gt;0",BO260:CS260)</f>
        <v>0</v>
      </c>
      <c r="CZ260" s="465"/>
      <c r="DA260" s="465"/>
      <c r="DB260" s="465"/>
      <c r="DC260" s="465"/>
      <c r="DD260" s="465"/>
      <c r="DE260" s="465"/>
      <c r="DF260" s="465"/>
      <c r="DG260" s="465"/>
      <c r="DH260" s="465"/>
      <c r="DS260" s="698"/>
      <c r="DT260" s="702">
        <v>2</v>
      </c>
      <c r="DU260" s="703">
        <f t="shared" ref="DU260:DU282" si="1493">Y260+BO260</f>
        <v>0</v>
      </c>
      <c r="DV260" s="703">
        <f t="shared" si="1457"/>
        <v>0</v>
      </c>
      <c r="DW260" s="703">
        <f t="shared" si="1458"/>
        <v>0</v>
      </c>
      <c r="DX260" s="703">
        <f t="shared" si="1459"/>
        <v>0</v>
      </c>
      <c r="DY260" s="703">
        <f t="shared" si="1460"/>
        <v>0</v>
      </c>
      <c r="DZ260" s="703">
        <f t="shared" si="1461"/>
        <v>0</v>
      </c>
      <c r="EA260" s="703">
        <f t="shared" si="1462"/>
        <v>0</v>
      </c>
      <c r="EB260" s="703">
        <f t="shared" si="1463"/>
        <v>0</v>
      </c>
      <c r="EC260" s="703">
        <f t="shared" si="1464"/>
        <v>0</v>
      </c>
      <c r="ED260" s="703">
        <f t="shared" si="1465"/>
        <v>0</v>
      </c>
      <c r="EE260" s="703">
        <f t="shared" si="1466"/>
        <v>0</v>
      </c>
      <c r="EF260" s="703">
        <f t="shared" si="1467"/>
        <v>0</v>
      </c>
      <c r="EG260" s="703">
        <f t="shared" si="1468"/>
        <v>0</v>
      </c>
      <c r="EH260" s="703">
        <f t="shared" si="1469"/>
        <v>0</v>
      </c>
      <c r="EI260" s="703">
        <f t="shared" si="1470"/>
        <v>0</v>
      </c>
      <c r="EJ260" s="703">
        <f t="shared" si="1471"/>
        <v>0</v>
      </c>
      <c r="EK260" s="703">
        <f t="shared" si="1472"/>
        <v>0</v>
      </c>
      <c r="EL260" s="703">
        <f t="shared" si="1473"/>
        <v>0</v>
      </c>
      <c r="EM260" s="703">
        <f t="shared" si="1474"/>
        <v>0</v>
      </c>
      <c r="EN260" s="703">
        <f t="shared" si="1475"/>
        <v>0</v>
      </c>
      <c r="EO260" s="703">
        <f t="shared" si="1476"/>
        <v>0</v>
      </c>
      <c r="EP260" s="703">
        <f t="shared" si="1477"/>
        <v>0</v>
      </c>
      <c r="EQ260" s="703">
        <f t="shared" si="1478"/>
        <v>0</v>
      </c>
      <c r="ER260" s="703">
        <f t="shared" si="1479"/>
        <v>0</v>
      </c>
      <c r="ES260" s="703">
        <f t="shared" si="1480"/>
        <v>0</v>
      </c>
      <c r="ET260" s="703">
        <f t="shared" si="1481"/>
        <v>0</v>
      </c>
      <c r="EU260" s="703">
        <f t="shared" si="1482"/>
        <v>0</v>
      </c>
      <c r="EV260" s="703">
        <f t="shared" si="1483"/>
        <v>0</v>
      </c>
      <c r="EW260" s="703">
        <f t="shared" si="1484"/>
        <v>0</v>
      </c>
      <c r="EX260" s="703">
        <f t="shared" si="1485"/>
        <v>0</v>
      </c>
      <c r="EY260" s="695"/>
      <c r="EZ260" s="724"/>
      <c r="FB260" s="698"/>
      <c r="FC260" s="702">
        <v>2</v>
      </c>
      <c r="FD260" s="703" t="e">
        <f t="shared" ref="FD260:FD282" si="1494">FD259+IF(BO260&lt;0,BO260,BO260/(StorEff/100))</f>
        <v>#DIV/0!</v>
      </c>
      <c r="FE260" s="703" t="e">
        <f t="shared" ref="FE260:FE282" si="1495">FE259+IF(BP260&lt;0,BP260,BP260/(StorEff/100))</f>
        <v>#DIV/0!</v>
      </c>
      <c r="FF260" s="703" t="e">
        <f t="shared" ref="FF260:FF282" si="1496">FF259+IF(BQ260&lt;0,BQ260,BQ260/(StorEff/100))</f>
        <v>#DIV/0!</v>
      </c>
      <c r="FG260" s="703" t="e">
        <f t="shared" ref="FG260:FG282" si="1497">FG259+IF(BR260&lt;0,BR260,BR260/(StorEff/100))</f>
        <v>#DIV/0!</v>
      </c>
      <c r="FH260" s="703" t="e">
        <f t="shared" ref="FH260:FH282" si="1498">FH259+IF(BS260&lt;0,BS260,BS260/(StorEff/100))</f>
        <v>#DIV/0!</v>
      </c>
      <c r="FI260" s="703" t="e">
        <f t="shared" ref="FI260:FI282" si="1499">FI259+IF(BT260&lt;0,BT260,BT260/(StorEff/100))</f>
        <v>#DIV/0!</v>
      </c>
      <c r="FJ260" s="703" t="e">
        <f t="shared" ref="FJ260:FJ282" si="1500">FJ259+IF(BU260&lt;0,BU260,BU260/(StorEff/100))</f>
        <v>#DIV/0!</v>
      </c>
      <c r="FK260" s="703" t="e">
        <f t="shared" ref="FK260:FK282" si="1501">FK259+IF(BV260&lt;0,BV260,BV260/(StorEff/100))</f>
        <v>#DIV/0!</v>
      </c>
      <c r="FL260" s="703" t="e">
        <f t="shared" ref="FL260:FL282" si="1502">FL259+IF(BW260&lt;0,BW260,BW260/(StorEff/100))</f>
        <v>#DIV/0!</v>
      </c>
      <c r="FM260" s="703" t="e">
        <f t="shared" ref="FM260:FM282" si="1503">FM259+IF(BX260&lt;0,BX260,BX260/(StorEff/100))</f>
        <v>#DIV/0!</v>
      </c>
      <c r="FN260" s="703" t="e">
        <f t="shared" ref="FN260:FN282" si="1504">FN259+IF(BY260&lt;0,BY260,BY260/(StorEff/100))</f>
        <v>#DIV/0!</v>
      </c>
      <c r="FO260" s="703" t="e">
        <f t="shared" ref="FO260:FO282" si="1505">FO259+IF(BZ260&lt;0,BZ260,BZ260/(StorEff/100))</f>
        <v>#DIV/0!</v>
      </c>
      <c r="FP260" s="703" t="e">
        <f t="shared" ref="FP260:FP282" si="1506">FP259+IF(CA260&lt;0,CA260,CA260/(StorEff/100))</f>
        <v>#DIV/0!</v>
      </c>
      <c r="FQ260" s="703" t="e">
        <f t="shared" ref="FQ260:FQ282" si="1507">FQ259+IF(CB260&lt;0,CB260,CB260/(StorEff/100))</f>
        <v>#DIV/0!</v>
      </c>
      <c r="FR260" s="703" t="e">
        <f t="shared" ref="FR260:FR282" si="1508">FR259+IF(CC260&lt;0,CC260,CC260/(StorEff/100))</f>
        <v>#DIV/0!</v>
      </c>
      <c r="FS260" s="703" t="e">
        <f t="shared" ref="FS260:FS282" si="1509">FS259+IF(CD260&lt;0,CD260,CD260/(StorEff/100))</f>
        <v>#DIV/0!</v>
      </c>
      <c r="FT260" s="703" t="e">
        <f t="shared" ref="FT260:FT282" si="1510">FT259+IF(CE260&lt;0,CE260,CE260/(StorEff/100))</f>
        <v>#DIV/0!</v>
      </c>
      <c r="FU260" s="703" t="e">
        <f t="shared" ref="FU260:FU282" si="1511">FU259+IF(CF260&lt;0,CF260,CF260/(StorEff/100))</f>
        <v>#DIV/0!</v>
      </c>
      <c r="FV260" s="703" t="e">
        <f t="shared" ref="FV260:FV282" si="1512">FV259+IF(CG260&lt;0,CG260,CG260/(StorEff/100))</f>
        <v>#DIV/0!</v>
      </c>
      <c r="FW260" s="703" t="e">
        <f t="shared" ref="FW260:FW282" si="1513">FW259+IF(CH260&lt;0,CH260,CH260/(StorEff/100))</f>
        <v>#DIV/0!</v>
      </c>
      <c r="FX260" s="703" t="e">
        <f t="shared" ref="FX260:FX282" si="1514">FX259+IF(CI260&lt;0,CI260,CI260/(StorEff/100))</f>
        <v>#DIV/0!</v>
      </c>
      <c r="FY260" s="703" t="e">
        <f t="shared" ref="FY260:FY282" si="1515">FY259+IF(CJ260&lt;0,CJ260,CJ260/(StorEff/100))</f>
        <v>#DIV/0!</v>
      </c>
      <c r="FZ260" s="703" t="e">
        <f t="shared" ref="FZ260:FZ282" si="1516">FZ259+IF(CK260&lt;0,CK260,CK260/(StorEff/100))</f>
        <v>#DIV/0!</v>
      </c>
      <c r="GA260" s="703" t="e">
        <f t="shared" ref="GA260:GA282" si="1517">GA259+IF(CL260&lt;0,CL260,CL260/(StorEff/100))</f>
        <v>#DIV/0!</v>
      </c>
      <c r="GB260" s="703" t="e">
        <f t="shared" ref="GB260:GB282" si="1518">GB259+IF(CM260&lt;0,CM260,CM260/(StorEff/100))</f>
        <v>#DIV/0!</v>
      </c>
      <c r="GC260" s="703" t="e">
        <f t="shared" ref="GC260:GC282" si="1519">GC259+IF(CN260&lt;0,CN260,CN260/(StorEff/100))</f>
        <v>#DIV/0!</v>
      </c>
      <c r="GD260" s="703" t="e">
        <f t="shared" ref="GD260:GD282" si="1520">GD259+IF(CO260&lt;0,CO260,CO260/(StorEff/100))</f>
        <v>#DIV/0!</v>
      </c>
      <c r="GE260" s="703" t="e">
        <f t="shared" ref="GE260:GE282" si="1521">GE259+IF(CP260&lt;0,CP260,CP260/(StorEff/100))</f>
        <v>#DIV/0!</v>
      </c>
      <c r="GF260" s="703" t="e">
        <f t="shared" ref="GF260:GF282" si="1522">GF259+IF(CQ260&lt;0,CQ260,CQ260/(StorEff/100))</f>
        <v>#DIV/0!</v>
      </c>
      <c r="GG260" s="703" t="e">
        <f t="shared" ref="GG260:GG282" si="1523">GG259+IF(CR260&lt;0,CR260,CR260/(StorEff/100))</f>
        <v>#DIV/0!</v>
      </c>
      <c r="GH260" s="695"/>
      <c r="GI260" s="724"/>
    </row>
    <row r="261" spans="23:191" ht="15.75" x14ac:dyDescent="0.25">
      <c r="W261" s="398"/>
      <c r="X261" s="401">
        <v>3</v>
      </c>
      <c r="Y261" s="475"/>
      <c r="Z261" s="475"/>
      <c r="AA261" s="475"/>
      <c r="AB261" s="475"/>
      <c r="AC261" s="475"/>
      <c r="AD261" s="475"/>
      <c r="AE261" s="475"/>
      <c r="AF261" s="475"/>
      <c r="AG261" s="475"/>
      <c r="AH261" s="475"/>
      <c r="AI261" s="475"/>
      <c r="AJ261" s="475"/>
      <c r="AK261" s="475"/>
      <c r="AL261" s="475"/>
      <c r="AM261" s="475"/>
      <c r="AN261" s="475"/>
      <c r="AO261" s="475"/>
      <c r="AP261" s="475"/>
      <c r="AQ261" s="475"/>
      <c r="AR261" s="475"/>
      <c r="AS261" s="475"/>
      <c r="AT261" s="475"/>
      <c r="AU261" s="475"/>
      <c r="AV261" s="475"/>
      <c r="AW261" s="475"/>
      <c r="AX261" s="475"/>
      <c r="AY261" s="475"/>
      <c r="AZ261" s="475"/>
      <c r="BA261" s="475"/>
      <c r="BB261" s="475"/>
      <c r="BC261" s="467"/>
      <c r="BD261" s="857">
        <f t="shared" si="1487"/>
        <v>0</v>
      </c>
      <c r="BE261" s="858">
        <f t="shared" si="1453"/>
        <v>0</v>
      </c>
      <c r="BF261" s="436">
        <f t="shared" si="1454"/>
        <v>0</v>
      </c>
      <c r="BG261" s="436">
        <v>0</v>
      </c>
      <c r="BH261" s="439">
        <f t="shared" si="1488"/>
        <v>0</v>
      </c>
      <c r="BI261" s="449">
        <v>0</v>
      </c>
      <c r="BJ261" s="465"/>
      <c r="BK261" s="465"/>
      <c r="BL261" s="465"/>
      <c r="BM261" s="398"/>
      <c r="BN261" s="401">
        <v>3</v>
      </c>
      <c r="BO261" s="475"/>
      <c r="BP261" s="475"/>
      <c r="BQ261" s="475"/>
      <c r="BR261" s="475"/>
      <c r="BS261" s="475"/>
      <c r="BT261" s="475"/>
      <c r="BU261" s="475"/>
      <c r="BV261" s="475"/>
      <c r="BW261" s="475"/>
      <c r="BX261" s="475"/>
      <c r="BY261" s="475"/>
      <c r="BZ261" s="475"/>
      <c r="CA261" s="475"/>
      <c r="CB261" s="475"/>
      <c r="CC261" s="475"/>
      <c r="CD261" s="475"/>
      <c r="CE261" s="475"/>
      <c r="CF261" s="475"/>
      <c r="CG261" s="475"/>
      <c r="CH261" s="475"/>
      <c r="CI261" s="475"/>
      <c r="CJ261" s="475"/>
      <c r="CK261" s="475"/>
      <c r="CL261" s="475"/>
      <c r="CM261" s="475"/>
      <c r="CN261" s="475"/>
      <c r="CO261" s="475"/>
      <c r="CP261" s="475"/>
      <c r="CQ261" s="475"/>
      <c r="CR261" s="475"/>
      <c r="CS261" s="467"/>
      <c r="CT261" s="857">
        <f t="shared" si="1489"/>
        <v>0</v>
      </c>
      <c r="CU261" s="858">
        <f t="shared" si="1490"/>
        <v>0</v>
      </c>
      <c r="CV261" s="436">
        <f t="shared" si="1456"/>
        <v>0</v>
      </c>
      <c r="CW261" s="436">
        <v>0</v>
      </c>
      <c r="CX261" s="439">
        <f t="shared" si="1491"/>
        <v>0</v>
      </c>
      <c r="CY261" s="449">
        <f t="shared" si="1492"/>
        <v>0</v>
      </c>
      <c r="CZ261" s="465"/>
      <c r="DA261" s="465"/>
      <c r="DB261" s="465"/>
      <c r="DC261" s="465"/>
      <c r="DD261" s="465"/>
      <c r="DE261" s="465"/>
      <c r="DF261" s="465"/>
      <c r="DG261" s="465"/>
      <c r="DH261" s="465"/>
      <c r="DS261" s="698"/>
      <c r="DT261" s="702">
        <v>3</v>
      </c>
      <c r="DU261" s="703">
        <f t="shared" si="1493"/>
        <v>0</v>
      </c>
      <c r="DV261" s="703">
        <f t="shared" si="1457"/>
        <v>0</v>
      </c>
      <c r="DW261" s="703">
        <f t="shared" si="1458"/>
        <v>0</v>
      </c>
      <c r="DX261" s="703">
        <f t="shared" si="1459"/>
        <v>0</v>
      </c>
      <c r="DY261" s="703">
        <f t="shared" si="1460"/>
        <v>0</v>
      </c>
      <c r="DZ261" s="703">
        <f t="shared" si="1461"/>
        <v>0</v>
      </c>
      <c r="EA261" s="703">
        <f t="shared" si="1462"/>
        <v>0</v>
      </c>
      <c r="EB261" s="703">
        <f t="shared" si="1463"/>
        <v>0</v>
      </c>
      <c r="EC261" s="703">
        <f t="shared" si="1464"/>
        <v>0</v>
      </c>
      <c r="ED261" s="703">
        <f t="shared" si="1465"/>
        <v>0</v>
      </c>
      <c r="EE261" s="703">
        <f t="shared" si="1466"/>
        <v>0</v>
      </c>
      <c r="EF261" s="703">
        <f t="shared" si="1467"/>
        <v>0</v>
      </c>
      <c r="EG261" s="703">
        <f t="shared" si="1468"/>
        <v>0</v>
      </c>
      <c r="EH261" s="703">
        <f t="shared" si="1469"/>
        <v>0</v>
      </c>
      <c r="EI261" s="703">
        <f t="shared" si="1470"/>
        <v>0</v>
      </c>
      <c r="EJ261" s="703">
        <f t="shared" si="1471"/>
        <v>0</v>
      </c>
      <c r="EK261" s="703">
        <f t="shared" si="1472"/>
        <v>0</v>
      </c>
      <c r="EL261" s="703">
        <f t="shared" si="1473"/>
        <v>0</v>
      </c>
      <c r="EM261" s="703">
        <f t="shared" si="1474"/>
        <v>0</v>
      </c>
      <c r="EN261" s="703">
        <f t="shared" si="1475"/>
        <v>0</v>
      </c>
      <c r="EO261" s="703">
        <f t="shared" si="1476"/>
        <v>0</v>
      </c>
      <c r="EP261" s="703">
        <f t="shared" si="1477"/>
        <v>0</v>
      </c>
      <c r="EQ261" s="703">
        <f t="shared" si="1478"/>
        <v>0</v>
      </c>
      <c r="ER261" s="703">
        <f t="shared" si="1479"/>
        <v>0</v>
      </c>
      <c r="ES261" s="703">
        <f t="shared" si="1480"/>
        <v>0</v>
      </c>
      <c r="ET261" s="703">
        <f t="shared" si="1481"/>
        <v>0</v>
      </c>
      <c r="EU261" s="703">
        <f t="shared" si="1482"/>
        <v>0</v>
      </c>
      <c r="EV261" s="703">
        <f t="shared" si="1483"/>
        <v>0</v>
      </c>
      <c r="EW261" s="703">
        <f t="shared" si="1484"/>
        <v>0</v>
      </c>
      <c r="EX261" s="703">
        <f t="shared" si="1485"/>
        <v>0</v>
      </c>
      <c r="EY261" s="695"/>
      <c r="EZ261" s="724"/>
      <c r="FB261" s="698"/>
      <c r="FC261" s="702">
        <v>3</v>
      </c>
      <c r="FD261" s="703" t="e">
        <f t="shared" si="1494"/>
        <v>#DIV/0!</v>
      </c>
      <c r="FE261" s="703" t="e">
        <f t="shared" si="1495"/>
        <v>#DIV/0!</v>
      </c>
      <c r="FF261" s="703" t="e">
        <f t="shared" si="1496"/>
        <v>#DIV/0!</v>
      </c>
      <c r="FG261" s="703" t="e">
        <f t="shared" si="1497"/>
        <v>#DIV/0!</v>
      </c>
      <c r="FH261" s="703" t="e">
        <f t="shared" si="1498"/>
        <v>#DIV/0!</v>
      </c>
      <c r="FI261" s="703" t="e">
        <f t="shared" si="1499"/>
        <v>#DIV/0!</v>
      </c>
      <c r="FJ261" s="703" t="e">
        <f t="shared" si="1500"/>
        <v>#DIV/0!</v>
      </c>
      <c r="FK261" s="703" t="e">
        <f t="shared" si="1501"/>
        <v>#DIV/0!</v>
      </c>
      <c r="FL261" s="703" t="e">
        <f t="shared" si="1502"/>
        <v>#DIV/0!</v>
      </c>
      <c r="FM261" s="703" t="e">
        <f t="shared" si="1503"/>
        <v>#DIV/0!</v>
      </c>
      <c r="FN261" s="703" t="e">
        <f t="shared" si="1504"/>
        <v>#DIV/0!</v>
      </c>
      <c r="FO261" s="703" t="e">
        <f t="shared" si="1505"/>
        <v>#DIV/0!</v>
      </c>
      <c r="FP261" s="703" t="e">
        <f t="shared" si="1506"/>
        <v>#DIV/0!</v>
      </c>
      <c r="FQ261" s="703" t="e">
        <f t="shared" si="1507"/>
        <v>#DIV/0!</v>
      </c>
      <c r="FR261" s="703" t="e">
        <f t="shared" si="1508"/>
        <v>#DIV/0!</v>
      </c>
      <c r="FS261" s="703" t="e">
        <f t="shared" si="1509"/>
        <v>#DIV/0!</v>
      </c>
      <c r="FT261" s="703" t="e">
        <f t="shared" si="1510"/>
        <v>#DIV/0!</v>
      </c>
      <c r="FU261" s="703" t="e">
        <f t="shared" si="1511"/>
        <v>#DIV/0!</v>
      </c>
      <c r="FV261" s="703" t="e">
        <f t="shared" si="1512"/>
        <v>#DIV/0!</v>
      </c>
      <c r="FW261" s="703" t="e">
        <f t="shared" si="1513"/>
        <v>#DIV/0!</v>
      </c>
      <c r="FX261" s="703" t="e">
        <f t="shared" si="1514"/>
        <v>#DIV/0!</v>
      </c>
      <c r="FY261" s="703" t="e">
        <f t="shared" si="1515"/>
        <v>#DIV/0!</v>
      </c>
      <c r="FZ261" s="703" t="e">
        <f t="shared" si="1516"/>
        <v>#DIV/0!</v>
      </c>
      <c r="GA261" s="703" t="e">
        <f t="shared" si="1517"/>
        <v>#DIV/0!</v>
      </c>
      <c r="GB261" s="703" t="e">
        <f t="shared" si="1518"/>
        <v>#DIV/0!</v>
      </c>
      <c r="GC261" s="703" t="e">
        <f t="shared" si="1519"/>
        <v>#DIV/0!</v>
      </c>
      <c r="GD261" s="703" t="e">
        <f t="shared" si="1520"/>
        <v>#DIV/0!</v>
      </c>
      <c r="GE261" s="703" t="e">
        <f t="shared" si="1521"/>
        <v>#DIV/0!</v>
      </c>
      <c r="GF261" s="703" t="e">
        <f t="shared" si="1522"/>
        <v>#DIV/0!</v>
      </c>
      <c r="GG261" s="703" t="e">
        <f t="shared" si="1523"/>
        <v>#DIV/0!</v>
      </c>
      <c r="GH261" s="695"/>
      <c r="GI261" s="724"/>
    </row>
    <row r="262" spans="23:191" ht="15.75" x14ac:dyDescent="0.25">
      <c r="W262" s="398"/>
      <c r="X262" s="401">
        <v>4</v>
      </c>
      <c r="Y262" s="475"/>
      <c r="Z262" s="475"/>
      <c r="AA262" s="475"/>
      <c r="AB262" s="475"/>
      <c r="AC262" s="475"/>
      <c r="AD262" s="475"/>
      <c r="AE262" s="475"/>
      <c r="AF262" s="475"/>
      <c r="AG262" s="475"/>
      <c r="AH262" s="475"/>
      <c r="AI262" s="475"/>
      <c r="AJ262" s="475"/>
      <c r="AK262" s="475"/>
      <c r="AL262" s="475"/>
      <c r="AM262" s="475"/>
      <c r="AN262" s="475"/>
      <c r="AO262" s="475"/>
      <c r="AP262" s="475"/>
      <c r="AQ262" s="475"/>
      <c r="AR262" s="475"/>
      <c r="AS262" s="475"/>
      <c r="AT262" s="475"/>
      <c r="AU262" s="475"/>
      <c r="AV262" s="475"/>
      <c r="AW262" s="475"/>
      <c r="AX262" s="475"/>
      <c r="AY262" s="475"/>
      <c r="AZ262" s="475"/>
      <c r="BA262" s="475"/>
      <c r="BB262" s="475"/>
      <c r="BC262" s="467"/>
      <c r="BD262" s="857">
        <f t="shared" si="1487"/>
        <v>0</v>
      </c>
      <c r="BE262" s="858">
        <f t="shared" si="1453"/>
        <v>0</v>
      </c>
      <c r="BF262" s="436">
        <f t="shared" si="1454"/>
        <v>0</v>
      </c>
      <c r="BG262" s="436">
        <v>0</v>
      </c>
      <c r="BH262" s="439">
        <f t="shared" si="1488"/>
        <v>0</v>
      </c>
      <c r="BI262" s="449">
        <v>0</v>
      </c>
      <c r="BJ262" s="465"/>
      <c r="BK262" s="465"/>
      <c r="BL262" s="465"/>
      <c r="BM262" s="398"/>
      <c r="BN262" s="401">
        <v>4</v>
      </c>
      <c r="BO262" s="475"/>
      <c r="BP262" s="475"/>
      <c r="BQ262" s="475"/>
      <c r="BR262" s="475"/>
      <c r="BS262" s="475"/>
      <c r="BT262" s="475"/>
      <c r="BU262" s="475"/>
      <c r="BV262" s="475"/>
      <c r="BW262" s="475"/>
      <c r="BX262" s="475"/>
      <c r="BY262" s="475"/>
      <c r="BZ262" s="475"/>
      <c r="CA262" s="475"/>
      <c r="CB262" s="475"/>
      <c r="CC262" s="475"/>
      <c r="CD262" s="475"/>
      <c r="CE262" s="475"/>
      <c r="CF262" s="475"/>
      <c r="CG262" s="475"/>
      <c r="CH262" s="475"/>
      <c r="CI262" s="475"/>
      <c r="CJ262" s="475"/>
      <c r="CK262" s="475"/>
      <c r="CL262" s="475"/>
      <c r="CM262" s="475"/>
      <c r="CN262" s="475"/>
      <c r="CO262" s="475"/>
      <c r="CP262" s="475"/>
      <c r="CQ262" s="475"/>
      <c r="CR262" s="475"/>
      <c r="CS262" s="467"/>
      <c r="CT262" s="857">
        <f t="shared" si="1489"/>
        <v>0</v>
      </c>
      <c r="CU262" s="858">
        <f t="shared" si="1490"/>
        <v>0</v>
      </c>
      <c r="CV262" s="436">
        <f t="shared" si="1456"/>
        <v>0</v>
      </c>
      <c r="CW262" s="436">
        <v>0</v>
      </c>
      <c r="CX262" s="439">
        <f t="shared" si="1491"/>
        <v>0</v>
      </c>
      <c r="CY262" s="449">
        <f t="shared" si="1492"/>
        <v>0</v>
      </c>
      <c r="CZ262" s="465"/>
      <c r="DA262" s="465"/>
      <c r="DB262" s="465"/>
      <c r="DC262" s="465"/>
      <c r="DD262" s="465"/>
      <c r="DE262" s="465"/>
      <c r="DF262" s="465"/>
      <c r="DG262" s="465"/>
      <c r="DH262" s="465"/>
      <c r="DS262" s="698"/>
      <c r="DT262" s="702">
        <v>4</v>
      </c>
      <c r="DU262" s="703">
        <f t="shared" si="1493"/>
        <v>0</v>
      </c>
      <c r="DV262" s="703">
        <f t="shared" si="1457"/>
        <v>0</v>
      </c>
      <c r="DW262" s="703">
        <f t="shared" si="1458"/>
        <v>0</v>
      </c>
      <c r="DX262" s="703">
        <f t="shared" si="1459"/>
        <v>0</v>
      </c>
      <c r="DY262" s="703">
        <f t="shared" si="1460"/>
        <v>0</v>
      </c>
      <c r="DZ262" s="703">
        <f t="shared" si="1461"/>
        <v>0</v>
      </c>
      <c r="EA262" s="703">
        <f t="shared" si="1462"/>
        <v>0</v>
      </c>
      <c r="EB262" s="703">
        <f t="shared" si="1463"/>
        <v>0</v>
      </c>
      <c r="EC262" s="703">
        <f t="shared" si="1464"/>
        <v>0</v>
      </c>
      <c r="ED262" s="703">
        <f t="shared" si="1465"/>
        <v>0</v>
      </c>
      <c r="EE262" s="703">
        <f t="shared" si="1466"/>
        <v>0</v>
      </c>
      <c r="EF262" s="703">
        <f t="shared" si="1467"/>
        <v>0</v>
      </c>
      <c r="EG262" s="703">
        <f t="shared" si="1468"/>
        <v>0</v>
      </c>
      <c r="EH262" s="703">
        <f t="shared" si="1469"/>
        <v>0</v>
      </c>
      <c r="EI262" s="703">
        <f t="shared" si="1470"/>
        <v>0</v>
      </c>
      <c r="EJ262" s="703">
        <f t="shared" si="1471"/>
        <v>0</v>
      </c>
      <c r="EK262" s="703">
        <f t="shared" si="1472"/>
        <v>0</v>
      </c>
      <c r="EL262" s="703">
        <f t="shared" si="1473"/>
        <v>0</v>
      </c>
      <c r="EM262" s="703">
        <f t="shared" si="1474"/>
        <v>0</v>
      </c>
      <c r="EN262" s="703">
        <f t="shared" si="1475"/>
        <v>0</v>
      </c>
      <c r="EO262" s="703">
        <f t="shared" si="1476"/>
        <v>0</v>
      </c>
      <c r="EP262" s="703">
        <f t="shared" si="1477"/>
        <v>0</v>
      </c>
      <c r="EQ262" s="703">
        <f t="shared" si="1478"/>
        <v>0</v>
      </c>
      <c r="ER262" s="703">
        <f t="shared" si="1479"/>
        <v>0</v>
      </c>
      <c r="ES262" s="703">
        <f t="shared" si="1480"/>
        <v>0</v>
      </c>
      <c r="ET262" s="703">
        <f t="shared" si="1481"/>
        <v>0</v>
      </c>
      <c r="EU262" s="703">
        <f t="shared" si="1482"/>
        <v>0</v>
      </c>
      <c r="EV262" s="703">
        <f t="shared" si="1483"/>
        <v>0</v>
      </c>
      <c r="EW262" s="703">
        <f t="shared" si="1484"/>
        <v>0</v>
      </c>
      <c r="EX262" s="703">
        <f t="shared" si="1485"/>
        <v>0</v>
      </c>
      <c r="EY262" s="695"/>
      <c r="EZ262" s="724"/>
      <c r="FB262" s="698"/>
      <c r="FC262" s="702">
        <v>4</v>
      </c>
      <c r="FD262" s="703" t="e">
        <f t="shared" si="1494"/>
        <v>#DIV/0!</v>
      </c>
      <c r="FE262" s="703" t="e">
        <f t="shared" si="1495"/>
        <v>#DIV/0!</v>
      </c>
      <c r="FF262" s="703" t="e">
        <f t="shared" si="1496"/>
        <v>#DIV/0!</v>
      </c>
      <c r="FG262" s="703" t="e">
        <f t="shared" si="1497"/>
        <v>#DIV/0!</v>
      </c>
      <c r="FH262" s="703" t="e">
        <f t="shared" si="1498"/>
        <v>#DIV/0!</v>
      </c>
      <c r="FI262" s="703" t="e">
        <f t="shared" si="1499"/>
        <v>#DIV/0!</v>
      </c>
      <c r="FJ262" s="703" t="e">
        <f t="shared" si="1500"/>
        <v>#DIV/0!</v>
      </c>
      <c r="FK262" s="703" t="e">
        <f t="shared" si="1501"/>
        <v>#DIV/0!</v>
      </c>
      <c r="FL262" s="703" t="e">
        <f t="shared" si="1502"/>
        <v>#DIV/0!</v>
      </c>
      <c r="FM262" s="703" t="e">
        <f t="shared" si="1503"/>
        <v>#DIV/0!</v>
      </c>
      <c r="FN262" s="703" t="e">
        <f t="shared" si="1504"/>
        <v>#DIV/0!</v>
      </c>
      <c r="FO262" s="703" t="e">
        <f t="shared" si="1505"/>
        <v>#DIV/0!</v>
      </c>
      <c r="FP262" s="703" t="e">
        <f t="shared" si="1506"/>
        <v>#DIV/0!</v>
      </c>
      <c r="FQ262" s="703" t="e">
        <f t="shared" si="1507"/>
        <v>#DIV/0!</v>
      </c>
      <c r="FR262" s="703" t="e">
        <f t="shared" si="1508"/>
        <v>#DIV/0!</v>
      </c>
      <c r="FS262" s="703" t="e">
        <f t="shared" si="1509"/>
        <v>#DIV/0!</v>
      </c>
      <c r="FT262" s="703" t="e">
        <f t="shared" si="1510"/>
        <v>#DIV/0!</v>
      </c>
      <c r="FU262" s="703" t="e">
        <f t="shared" si="1511"/>
        <v>#DIV/0!</v>
      </c>
      <c r="FV262" s="703" t="e">
        <f t="shared" si="1512"/>
        <v>#DIV/0!</v>
      </c>
      <c r="FW262" s="703" t="e">
        <f t="shared" si="1513"/>
        <v>#DIV/0!</v>
      </c>
      <c r="FX262" s="703" t="e">
        <f t="shared" si="1514"/>
        <v>#DIV/0!</v>
      </c>
      <c r="FY262" s="703" t="e">
        <f t="shared" si="1515"/>
        <v>#DIV/0!</v>
      </c>
      <c r="FZ262" s="703" t="e">
        <f t="shared" si="1516"/>
        <v>#DIV/0!</v>
      </c>
      <c r="GA262" s="703" t="e">
        <f t="shared" si="1517"/>
        <v>#DIV/0!</v>
      </c>
      <c r="GB262" s="703" t="e">
        <f t="shared" si="1518"/>
        <v>#DIV/0!</v>
      </c>
      <c r="GC262" s="703" t="e">
        <f t="shared" si="1519"/>
        <v>#DIV/0!</v>
      </c>
      <c r="GD262" s="703" t="e">
        <f t="shared" si="1520"/>
        <v>#DIV/0!</v>
      </c>
      <c r="GE262" s="703" t="e">
        <f t="shared" si="1521"/>
        <v>#DIV/0!</v>
      </c>
      <c r="GF262" s="703" t="e">
        <f t="shared" si="1522"/>
        <v>#DIV/0!</v>
      </c>
      <c r="GG262" s="703" t="e">
        <f t="shared" si="1523"/>
        <v>#DIV/0!</v>
      </c>
      <c r="GH262" s="695"/>
      <c r="GI262" s="724"/>
    </row>
    <row r="263" spans="23:191" ht="15.75" x14ac:dyDescent="0.25">
      <c r="W263" s="398"/>
      <c r="X263" s="401">
        <v>5</v>
      </c>
      <c r="Y263" s="475"/>
      <c r="Z263" s="475"/>
      <c r="AA263" s="475"/>
      <c r="AB263" s="475"/>
      <c r="AC263" s="475"/>
      <c r="AD263" s="475"/>
      <c r="AE263" s="475"/>
      <c r="AF263" s="475"/>
      <c r="AG263" s="475"/>
      <c r="AH263" s="475"/>
      <c r="AI263" s="475"/>
      <c r="AJ263" s="475"/>
      <c r="AK263" s="475"/>
      <c r="AL263" s="475"/>
      <c r="AM263" s="475"/>
      <c r="AN263" s="475"/>
      <c r="AO263" s="475"/>
      <c r="AP263" s="475"/>
      <c r="AQ263" s="475"/>
      <c r="AR263" s="475"/>
      <c r="AS263" s="475"/>
      <c r="AT263" s="475"/>
      <c r="AU263" s="475"/>
      <c r="AV263" s="475"/>
      <c r="AW263" s="475"/>
      <c r="AX263" s="475"/>
      <c r="AY263" s="475"/>
      <c r="AZ263" s="475"/>
      <c r="BA263" s="475"/>
      <c r="BB263" s="475"/>
      <c r="BC263" s="467"/>
      <c r="BD263" s="857">
        <f t="shared" si="1487"/>
        <v>0</v>
      </c>
      <c r="BE263" s="858">
        <f t="shared" si="1453"/>
        <v>0</v>
      </c>
      <c r="BF263" s="436">
        <f t="shared" si="1454"/>
        <v>0</v>
      </c>
      <c r="BG263" s="436">
        <v>0</v>
      </c>
      <c r="BH263" s="439">
        <f t="shared" si="1488"/>
        <v>0</v>
      </c>
      <c r="BI263" s="449">
        <v>0</v>
      </c>
      <c r="BJ263" s="465"/>
      <c r="BK263" s="465"/>
      <c r="BL263" s="465"/>
      <c r="BM263" s="398"/>
      <c r="BN263" s="401">
        <v>5</v>
      </c>
      <c r="BO263" s="475"/>
      <c r="BP263" s="475"/>
      <c r="BQ263" s="475"/>
      <c r="BR263" s="475"/>
      <c r="BS263" s="475"/>
      <c r="BT263" s="475"/>
      <c r="BU263" s="475"/>
      <c r="BV263" s="475"/>
      <c r="BW263" s="475"/>
      <c r="BX263" s="475"/>
      <c r="BY263" s="475"/>
      <c r="BZ263" s="475"/>
      <c r="CA263" s="475"/>
      <c r="CB263" s="475"/>
      <c r="CC263" s="475"/>
      <c r="CD263" s="475"/>
      <c r="CE263" s="475"/>
      <c r="CF263" s="475"/>
      <c r="CG263" s="475"/>
      <c r="CH263" s="475"/>
      <c r="CI263" s="475"/>
      <c r="CJ263" s="475"/>
      <c r="CK263" s="475"/>
      <c r="CL263" s="475"/>
      <c r="CM263" s="475"/>
      <c r="CN263" s="475"/>
      <c r="CO263" s="475"/>
      <c r="CP263" s="475"/>
      <c r="CQ263" s="475"/>
      <c r="CR263" s="475"/>
      <c r="CS263" s="467"/>
      <c r="CT263" s="857">
        <f t="shared" si="1489"/>
        <v>0</v>
      </c>
      <c r="CU263" s="858">
        <f t="shared" si="1490"/>
        <v>0</v>
      </c>
      <c r="CV263" s="436">
        <f t="shared" si="1456"/>
        <v>0</v>
      </c>
      <c r="CW263" s="436">
        <v>0</v>
      </c>
      <c r="CX263" s="439">
        <f t="shared" si="1491"/>
        <v>0</v>
      </c>
      <c r="CY263" s="449">
        <f t="shared" si="1492"/>
        <v>0</v>
      </c>
      <c r="CZ263" s="465"/>
      <c r="DA263" s="465"/>
      <c r="DB263" s="465"/>
      <c r="DC263" s="465"/>
      <c r="DD263" s="465"/>
      <c r="DE263" s="465"/>
      <c r="DF263" s="465"/>
      <c r="DG263" s="465"/>
      <c r="DH263" s="465"/>
      <c r="DS263" s="698"/>
      <c r="DT263" s="702">
        <v>5</v>
      </c>
      <c r="DU263" s="703">
        <f t="shared" si="1493"/>
        <v>0</v>
      </c>
      <c r="DV263" s="703">
        <f t="shared" si="1457"/>
        <v>0</v>
      </c>
      <c r="DW263" s="703">
        <f t="shared" si="1458"/>
        <v>0</v>
      </c>
      <c r="DX263" s="703">
        <f t="shared" si="1459"/>
        <v>0</v>
      </c>
      <c r="DY263" s="703">
        <f t="shared" si="1460"/>
        <v>0</v>
      </c>
      <c r="DZ263" s="703">
        <f t="shared" si="1461"/>
        <v>0</v>
      </c>
      <c r="EA263" s="703">
        <f t="shared" si="1462"/>
        <v>0</v>
      </c>
      <c r="EB263" s="703">
        <f t="shared" si="1463"/>
        <v>0</v>
      </c>
      <c r="EC263" s="703">
        <f t="shared" si="1464"/>
        <v>0</v>
      </c>
      <c r="ED263" s="703">
        <f t="shared" si="1465"/>
        <v>0</v>
      </c>
      <c r="EE263" s="703">
        <f t="shared" si="1466"/>
        <v>0</v>
      </c>
      <c r="EF263" s="703">
        <f t="shared" si="1467"/>
        <v>0</v>
      </c>
      <c r="EG263" s="703">
        <f t="shared" si="1468"/>
        <v>0</v>
      </c>
      <c r="EH263" s="703">
        <f t="shared" si="1469"/>
        <v>0</v>
      </c>
      <c r="EI263" s="703">
        <f t="shared" si="1470"/>
        <v>0</v>
      </c>
      <c r="EJ263" s="703">
        <f t="shared" si="1471"/>
        <v>0</v>
      </c>
      <c r="EK263" s="703">
        <f t="shared" si="1472"/>
        <v>0</v>
      </c>
      <c r="EL263" s="703">
        <f t="shared" si="1473"/>
        <v>0</v>
      </c>
      <c r="EM263" s="703">
        <f t="shared" si="1474"/>
        <v>0</v>
      </c>
      <c r="EN263" s="703">
        <f t="shared" si="1475"/>
        <v>0</v>
      </c>
      <c r="EO263" s="703">
        <f t="shared" si="1476"/>
        <v>0</v>
      </c>
      <c r="EP263" s="703">
        <f t="shared" si="1477"/>
        <v>0</v>
      </c>
      <c r="EQ263" s="703">
        <f t="shared" si="1478"/>
        <v>0</v>
      </c>
      <c r="ER263" s="703">
        <f t="shared" si="1479"/>
        <v>0</v>
      </c>
      <c r="ES263" s="703">
        <f t="shared" si="1480"/>
        <v>0</v>
      </c>
      <c r="ET263" s="703">
        <f t="shared" si="1481"/>
        <v>0</v>
      </c>
      <c r="EU263" s="703">
        <f t="shared" si="1482"/>
        <v>0</v>
      </c>
      <c r="EV263" s="703">
        <f t="shared" si="1483"/>
        <v>0</v>
      </c>
      <c r="EW263" s="703">
        <f t="shared" si="1484"/>
        <v>0</v>
      </c>
      <c r="EX263" s="703">
        <f t="shared" si="1485"/>
        <v>0</v>
      </c>
      <c r="EY263" s="695"/>
      <c r="EZ263" s="724"/>
      <c r="FB263" s="698"/>
      <c r="FC263" s="702">
        <v>5</v>
      </c>
      <c r="FD263" s="703" t="e">
        <f t="shared" si="1494"/>
        <v>#DIV/0!</v>
      </c>
      <c r="FE263" s="703" t="e">
        <f t="shared" si="1495"/>
        <v>#DIV/0!</v>
      </c>
      <c r="FF263" s="703" t="e">
        <f t="shared" si="1496"/>
        <v>#DIV/0!</v>
      </c>
      <c r="FG263" s="703" t="e">
        <f t="shared" si="1497"/>
        <v>#DIV/0!</v>
      </c>
      <c r="FH263" s="703" t="e">
        <f t="shared" si="1498"/>
        <v>#DIV/0!</v>
      </c>
      <c r="FI263" s="703" t="e">
        <f t="shared" si="1499"/>
        <v>#DIV/0!</v>
      </c>
      <c r="FJ263" s="703" t="e">
        <f t="shared" si="1500"/>
        <v>#DIV/0!</v>
      </c>
      <c r="FK263" s="703" t="e">
        <f t="shared" si="1501"/>
        <v>#DIV/0!</v>
      </c>
      <c r="FL263" s="703" t="e">
        <f t="shared" si="1502"/>
        <v>#DIV/0!</v>
      </c>
      <c r="FM263" s="703" t="e">
        <f t="shared" si="1503"/>
        <v>#DIV/0!</v>
      </c>
      <c r="FN263" s="703" t="e">
        <f t="shared" si="1504"/>
        <v>#DIV/0!</v>
      </c>
      <c r="FO263" s="703" t="e">
        <f t="shared" si="1505"/>
        <v>#DIV/0!</v>
      </c>
      <c r="FP263" s="703" t="e">
        <f t="shared" si="1506"/>
        <v>#DIV/0!</v>
      </c>
      <c r="FQ263" s="703" t="e">
        <f t="shared" si="1507"/>
        <v>#DIV/0!</v>
      </c>
      <c r="FR263" s="703" t="e">
        <f t="shared" si="1508"/>
        <v>#DIV/0!</v>
      </c>
      <c r="FS263" s="703" t="e">
        <f t="shared" si="1509"/>
        <v>#DIV/0!</v>
      </c>
      <c r="FT263" s="703" t="e">
        <f t="shared" si="1510"/>
        <v>#DIV/0!</v>
      </c>
      <c r="FU263" s="703" t="e">
        <f t="shared" si="1511"/>
        <v>#DIV/0!</v>
      </c>
      <c r="FV263" s="703" t="e">
        <f t="shared" si="1512"/>
        <v>#DIV/0!</v>
      </c>
      <c r="FW263" s="703" t="e">
        <f t="shared" si="1513"/>
        <v>#DIV/0!</v>
      </c>
      <c r="FX263" s="703" t="e">
        <f t="shared" si="1514"/>
        <v>#DIV/0!</v>
      </c>
      <c r="FY263" s="703" t="e">
        <f t="shared" si="1515"/>
        <v>#DIV/0!</v>
      </c>
      <c r="FZ263" s="703" t="e">
        <f t="shared" si="1516"/>
        <v>#DIV/0!</v>
      </c>
      <c r="GA263" s="703" t="e">
        <f t="shared" si="1517"/>
        <v>#DIV/0!</v>
      </c>
      <c r="GB263" s="703" t="e">
        <f t="shared" si="1518"/>
        <v>#DIV/0!</v>
      </c>
      <c r="GC263" s="703" t="e">
        <f t="shared" si="1519"/>
        <v>#DIV/0!</v>
      </c>
      <c r="GD263" s="703" t="e">
        <f t="shared" si="1520"/>
        <v>#DIV/0!</v>
      </c>
      <c r="GE263" s="703" t="e">
        <f t="shared" si="1521"/>
        <v>#DIV/0!</v>
      </c>
      <c r="GF263" s="703" t="e">
        <f t="shared" si="1522"/>
        <v>#DIV/0!</v>
      </c>
      <c r="GG263" s="703" t="e">
        <f t="shared" si="1523"/>
        <v>#DIV/0!</v>
      </c>
      <c r="GH263" s="695"/>
      <c r="GI263" s="724"/>
    </row>
    <row r="264" spans="23:191" ht="15.75" x14ac:dyDescent="0.25">
      <c r="W264" s="398"/>
      <c r="X264" s="401">
        <v>6</v>
      </c>
      <c r="Y264" s="475"/>
      <c r="Z264" s="475"/>
      <c r="AA264" s="475"/>
      <c r="AB264" s="475"/>
      <c r="AC264" s="475"/>
      <c r="AD264" s="475"/>
      <c r="AE264" s="475"/>
      <c r="AF264" s="475"/>
      <c r="AG264" s="475"/>
      <c r="AH264" s="475"/>
      <c r="AI264" s="475"/>
      <c r="AJ264" s="475"/>
      <c r="AK264" s="475"/>
      <c r="AL264" s="475"/>
      <c r="AM264" s="475"/>
      <c r="AN264" s="475"/>
      <c r="AO264" s="475"/>
      <c r="AP264" s="475"/>
      <c r="AQ264" s="475"/>
      <c r="AR264" s="475"/>
      <c r="AS264" s="475"/>
      <c r="AT264" s="475"/>
      <c r="AU264" s="475"/>
      <c r="AV264" s="475"/>
      <c r="AW264" s="475"/>
      <c r="AX264" s="475"/>
      <c r="AY264" s="475"/>
      <c r="AZ264" s="475"/>
      <c r="BA264" s="475"/>
      <c r="BB264" s="475"/>
      <c r="BC264" s="467"/>
      <c r="BD264" s="857">
        <f t="shared" si="1487"/>
        <v>0</v>
      </c>
      <c r="BE264" s="858">
        <f t="shared" si="1453"/>
        <v>0</v>
      </c>
      <c r="BF264" s="436">
        <f t="shared" si="1454"/>
        <v>0</v>
      </c>
      <c r="BG264" s="436">
        <v>0</v>
      </c>
      <c r="BH264" s="439">
        <f t="shared" si="1488"/>
        <v>0</v>
      </c>
      <c r="BI264" s="449">
        <v>0</v>
      </c>
      <c r="BJ264" s="465"/>
      <c r="BK264" s="465"/>
      <c r="BL264" s="465"/>
      <c r="BM264" s="398"/>
      <c r="BN264" s="401">
        <v>6</v>
      </c>
      <c r="BO264" s="475"/>
      <c r="BP264" s="475"/>
      <c r="BQ264" s="475"/>
      <c r="BR264" s="475"/>
      <c r="BS264" s="475"/>
      <c r="BT264" s="475"/>
      <c r="BU264" s="475"/>
      <c r="BV264" s="475"/>
      <c r="BW264" s="475"/>
      <c r="BX264" s="475"/>
      <c r="BY264" s="475"/>
      <c r="BZ264" s="475"/>
      <c r="CA264" s="475"/>
      <c r="CB264" s="475"/>
      <c r="CC264" s="475"/>
      <c r="CD264" s="475"/>
      <c r="CE264" s="475"/>
      <c r="CF264" s="475"/>
      <c r="CG264" s="475"/>
      <c r="CH264" s="475"/>
      <c r="CI264" s="475"/>
      <c r="CJ264" s="475"/>
      <c r="CK264" s="475"/>
      <c r="CL264" s="475"/>
      <c r="CM264" s="475"/>
      <c r="CN264" s="475"/>
      <c r="CO264" s="475"/>
      <c r="CP264" s="475"/>
      <c r="CQ264" s="475"/>
      <c r="CR264" s="475"/>
      <c r="CS264" s="467"/>
      <c r="CT264" s="857">
        <f t="shared" si="1489"/>
        <v>0</v>
      </c>
      <c r="CU264" s="858">
        <f t="shared" si="1490"/>
        <v>0</v>
      </c>
      <c r="CV264" s="436">
        <f t="shared" si="1456"/>
        <v>0</v>
      </c>
      <c r="CW264" s="436">
        <v>0</v>
      </c>
      <c r="CX264" s="439">
        <f t="shared" si="1491"/>
        <v>0</v>
      </c>
      <c r="CY264" s="449">
        <f t="shared" si="1492"/>
        <v>0</v>
      </c>
      <c r="CZ264" s="465"/>
      <c r="DA264" s="465"/>
      <c r="DB264" s="465"/>
      <c r="DC264" s="465"/>
      <c r="DD264" s="465"/>
      <c r="DE264" s="465"/>
      <c r="DF264" s="465"/>
      <c r="DG264" s="465"/>
      <c r="DH264" s="465"/>
      <c r="DS264" s="698"/>
      <c r="DT264" s="702">
        <v>6</v>
      </c>
      <c r="DU264" s="703">
        <f t="shared" si="1493"/>
        <v>0</v>
      </c>
      <c r="DV264" s="703">
        <f t="shared" si="1457"/>
        <v>0</v>
      </c>
      <c r="DW264" s="703">
        <f t="shared" si="1458"/>
        <v>0</v>
      </c>
      <c r="DX264" s="703">
        <f t="shared" si="1459"/>
        <v>0</v>
      </c>
      <c r="DY264" s="703">
        <f t="shared" si="1460"/>
        <v>0</v>
      </c>
      <c r="DZ264" s="703">
        <f t="shared" si="1461"/>
        <v>0</v>
      </c>
      <c r="EA264" s="703">
        <f t="shared" si="1462"/>
        <v>0</v>
      </c>
      <c r="EB264" s="703">
        <f t="shared" si="1463"/>
        <v>0</v>
      </c>
      <c r="EC264" s="703">
        <f t="shared" si="1464"/>
        <v>0</v>
      </c>
      <c r="ED264" s="703">
        <f t="shared" si="1465"/>
        <v>0</v>
      </c>
      <c r="EE264" s="703">
        <f t="shared" si="1466"/>
        <v>0</v>
      </c>
      <c r="EF264" s="703">
        <f t="shared" si="1467"/>
        <v>0</v>
      </c>
      <c r="EG264" s="703">
        <f t="shared" si="1468"/>
        <v>0</v>
      </c>
      <c r="EH264" s="703">
        <f t="shared" si="1469"/>
        <v>0</v>
      </c>
      <c r="EI264" s="703">
        <f t="shared" si="1470"/>
        <v>0</v>
      </c>
      <c r="EJ264" s="703">
        <f t="shared" si="1471"/>
        <v>0</v>
      </c>
      <c r="EK264" s="703">
        <f t="shared" si="1472"/>
        <v>0</v>
      </c>
      <c r="EL264" s="703">
        <f t="shared" si="1473"/>
        <v>0</v>
      </c>
      <c r="EM264" s="703">
        <f t="shared" si="1474"/>
        <v>0</v>
      </c>
      <c r="EN264" s="703">
        <f t="shared" si="1475"/>
        <v>0</v>
      </c>
      <c r="EO264" s="703">
        <f t="shared" si="1476"/>
        <v>0</v>
      </c>
      <c r="EP264" s="703">
        <f t="shared" si="1477"/>
        <v>0</v>
      </c>
      <c r="EQ264" s="703">
        <f t="shared" si="1478"/>
        <v>0</v>
      </c>
      <c r="ER264" s="703">
        <f t="shared" si="1479"/>
        <v>0</v>
      </c>
      <c r="ES264" s="703">
        <f t="shared" si="1480"/>
        <v>0</v>
      </c>
      <c r="ET264" s="703">
        <f t="shared" si="1481"/>
        <v>0</v>
      </c>
      <c r="EU264" s="703">
        <f t="shared" si="1482"/>
        <v>0</v>
      </c>
      <c r="EV264" s="703">
        <f t="shared" si="1483"/>
        <v>0</v>
      </c>
      <c r="EW264" s="703">
        <f t="shared" si="1484"/>
        <v>0</v>
      </c>
      <c r="EX264" s="703">
        <f t="shared" si="1485"/>
        <v>0</v>
      </c>
      <c r="EY264" s="695"/>
      <c r="EZ264" s="724"/>
      <c r="FB264" s="698"/>
      <c r="FC264" s="702">
        <v>6</v>
      </c>
      <c r="FD264" s="703" t="e">
        <f t="shared" si="1494"/>
        <v>#DIV/0!</v>
      </c>
      <c r="FE264" s="703" t="e">
        <f t="shared" si="1495"/>
        <v>#DIV/0!</v>
      </c>
      <c r="FF264" s="703" t="e">
        <f t="shared" si="1496"/>
        <v>#DIV/0!</v>
      </c>
      <c r="FG264" s="703" t="e">
        <f t="shared" si="1497"/>
        <v>#DIV/0!</v>
      </c>
      <c r="FH264" s="703" t="e">
        <f t="shared" si="1498"/>
        <v>#DIV/0!</v>
      </c>
      <c r="FI264" s="703" t="e">
        <f t="shared" si="1499"/>
        <v>#DIV/0!</v>
      </c>
      <c r="FJ264" s="703" t="e">
        <f t="shared" si="1500"/>
        <v>#DIV/0!</v>
      </c>
      <c r="FK264" s="703" t="e">
        <f t="shared" si="1501"/>
        <v>#DIV/0!</v>
      </c>
      <c r="FL264" s="703" t="e">
        <f t="shared" si="1502"/>
        <v>#DIV/0!</v>
      </c>
      <c r="FM264" s="703" t="e">
        <f t="shared" si="1503"/>
        <v>#DIV/0!</v>
      </c>
      <c r="FN264" s="703" t="e">
        <f t="shared" si="1504"/>
        <v>#DIV/0!</v>
      </c>
      <c r="FO264" s="703" t="e">
        <f t="shared" si="1505"/>
        <v>#DIV/0!</v>
      </c>
      <c r="FP264" s="703" t="e">
        <f t="shared" si="1506"/>
        <v>#DIV/0!</v>
      </c>
      <c r="FQ264" s="703" t="e">
        <f t="shared" si="1507"/>
        <v>#DIV/0!</v>
      </c>
      <c r="FR264" s="703" t="e">
        <f t="shared" si="1508"/>
        <v>#DIV/0!</v>
      </c>
      <c r="FS264" s="703" t="e">
        <f t="shared" si="1509"/>
        <v>#DIV/0!</v>
      </c>
      <c r="FT264" s="703" t="e">
        <f t="shared" si="1510"/>
        <v>#DIV/0!</v>
      </c>
      <c r="FU264" s="703" t="e">
        <f t="shared" si="1511"/>
        <v>#DIV/0!</v>
      </c>
      <c r="FV264" s="703" t="e">
        <f t="shared" si="1512"/>
        <v>#DIV/0!</v>
      </c>
      <c r="FW264" s="703" t="e">
        <f t="shared" si="1513"/>
        <v>#DIV/0!</v>
      </c>
      <c r="FX264" s="703" t="e">
        <f t="shared" si="1514"/>
        <v>#DIV/0!</v>
      </c>
      <c r="FY264" s="703" t="e">
        <f t="shared" si="1515"/>
        <v>#DIV/0!</v>
      </c>
      <c r="FZ264" s="703" t="e">
        <f t="shared" si="1516"/>
        <v>#DIV/0!</v>
      </c>
      <c r="GA264" s="703" t="e">
        <f t="shared" si="1517"/>
        <v>#DIV/0!</v>
      </c>
      <c r="GB264" s="703" t="e">
        <f t="shared" si="1518"/>
        <v>#DIV/0!</v>
      </c>
      <c r="GC264" s="703" t="e">
        <f t="shared" si="1519"/>
        <v>#DIV/0!</v>
      </c>
      <c r="GD264" s="703" t="e">
        <f t="shared" si="1520"/>
        <v>#DIV/0!</v>
      </c>
      <c r="GE264" s="703" t="e">
        <f t="shared" si="1521"/>
        <v>#DIV/0!</v>
      </c>
      <c r="GF264" s="703" t="e">
        <f t="shared" si="1522"/>
        <v>#DIV/0!</v>
      </c>
      <c r="GG264" s="703" t="e">
        <f t="shared" si="1523"/>
        <v>#DIV/0!</v>
      </c>
      <c r="GH264" s="695"/>
      <c r="GI264" s="724"/>
    </row>
    <row r="265" spans="23:191" ht="15.75" x14ac:dyDescent="0.25">
      <c r="W265" s="398"/>
      <c r="X265" s="401">
        <v>7</v>
      </c>
      <c r="Y265" s="475"/>
      <c r="Z265" s="475"/>
      <c r="AA265" s="475"/>
      <c r="AB265" s="475"/>
      <c r="AC265" s="475"/>
      <c r="AD265" s="475"/>
      <c r="AE265" s="475"/>
      <c r="AF265" s="475"/>
      <c r="AG265" s="475"/>
      <c r="AH265" s="475"/>
      <c r="AI265" s="475"/>
      <c r="AJ265" s="475"/>
      <c r="AK265" s="475"/>
      <c r="AL265" s="475"/>
      <c r="AM265" s="475"/>
      <c r="AN265" s="475"/>
      <c r="AO265" s="475"/>
      <c r="AP265" s="475"/>
      <c r="AQ265" s="475"/>
      <c r="AR265" s="475"/>
      <c r="AS265" s="475"/>
      <c r="AT265" s="475"/>
      <c r="AU265" s="475"/>
      <c r="AV265" s="475"/>
      <c r="AW265" s="475"/>
      <c r="AX265" s="475"/>
      <c r="AY265" s="475"/>
      <c r="AZ265" s="475"/>
      <c r="BA265" s="475"/>
      <c r="BB265" s="475"/>
      <c r="BC265" s="467"/>
      <c r="BD265" s="857">
        <f t="shared" si="1487"/>
        <v>0</v>
      </c>
      <c r="BE265" s="858">
        <f t="shared" si="1453"/>
        <v>0</v>
      </c>
      <c r="BF265" s="436">
        <f t="shared" si="1454"/>
        <v>0</v>
      </c>
      <c r="BG265" s="436">
        <v>0</v>
      </c>
      <c r="BH265" s="439">
        <f t="shared" si="1488"/>
        <v>0</v>
      </c>
      <c r="BI265" s="449">
        <v>0</v>
      </c>
      <c r="BJ265" s="465"/>
      <c r="BK265" s="465"/>
      <c r="BL265" s="465"/>
      <c r="BM265" s="398"/>
      <c r="BN265" s="401">
        <v>7</v>
      </c>
      <c r="BO265" s="475"/>
      <c r="BP265" s="475"/>
      <c r="BQ265" s="475"/>
      <c r="BR265" s="475"/>
      <c r="BS265" s="475"/>
      <c r="BT265" s="475"/>
      <c r="BU265" s="475"/>
      <c r="BV265" s="475"/>
      <c r="BW265" s="475"/>
      <c r="BX265" s="475"/>
      <c r="BY265" s="475"/>
      <c r="BZ265" s="475"/>
      <c r="CA265" s="475"/>
      <c r="CB265" s="475"/>
      <c r="CC265" s="475"/>
      <c r="CD265" s="475"/>
      <c r="CE265" s="475"/>
      <c r="CF265" s="475"/>
      <c r="CG265" s="475"/>
      <c r="CH265" s="475"/>
      <c r="CI265" s="475"/>
      <c r="CJ265" s="475"/>
      <c r="CK265" s="475"/>
      <c r="CL265" s="475"/>
      <c r="CM265" s="475"/>
      <c r="CN265" s="475"/>
      <c r="CO265" s="475"/>
      <c r="CP265" s="475"/>
      <c r="CQ265" s="475"/>
      <c r="CR265" s="475"/>
      <c r="CS265" s="467"/>
      <c r="CT265" s="857">
        <f t="shared" si="1489"/>
        <v>0</v>
      </c>
      <c r="CU265" s="858">
        <f t="shared" si="1490"/>
        <v>0</v>
      </c>
      <c r="CV265" s="436">
        <f t="shared" si="1456"/>
        <v>0</v>
      </c>
      <c r="CW265" s="436">
        <v>0</v>
      </c>
      <c r="CX265" s="439">
        <f t="shared" si="1491"/>
        <v>0</v>
      </c>
      <c r="CY265" s="449">
        <f t="shared" si="1492"/>
        <v>0</v>
      </c>
      <c r="CZ265" s="465"/>
      <c r="DA265" s="465"/>
      <c r="DB265" s="465"/>
      <c r="DC265" s="465"/>
      <c r="DD265" s="465"/>
      <c r="DE265" s="465"/>
      <c r="DF265" s="465"/>
      <c r="DG265" s="465"/>
      <c r="DH265" s="465"/>
      <c r="DS265" s="698"/>
      <c r="DT265" s="702">
        <v>7</v>
      </c>
      <c r="DU265" s="703">
        <f t="shared" si="1493"/>
        <v>0</v>
      </c>
      <c r="DV265" s="703">
        <f t="shared" si="1457"/>
        <v>0</v>
      </c>
      <c r="DW265" s="703">
        <f t="shared" si="1458"/>
        <v>0</v>
      </c>
      <c r="DX265" s="703">
        <f t="shared" si="1459"/>
        <v>0</v>
      </c>
      <c r="DY265" s="703">
        <f t="shared" si="1460"/>
        <v>0</v>
      </c>
      <c r="DZ265" s="703">
        <f t="shared" si="1461"/>
        <v>0</v>
      </c>
      <c r="EA265" s="703">
        <f t="shared" si="1462"/>
        <v>0</v>
      </c>
      <c r="EB265" s="703">
        <f t="shared" si="1463"/>
        <v>0</v>
      </c>
      <c r="EC265" s="703">
        <f t="shared" si="1464"/>
        <v>0</v>
      </c>
      <c r="ED265" s="703">
        <f t="shared" si="1465"/>
        <v>0</v>
      </c>
      <c r="EE265" s="703">
        <f t="shared" si="1466"/>
        <v>0</v>
      </c>
      <c r="EF265" s="703">
        <f t="shared" si="1467"/>
        <v>0</v>
      </c>
      <c r="EG265" s="703">
        <f t="shared" si="1468"/>
        <v>0</v>
      </c>
      <c r="EH265" s="703">
        <f t="shared" si="1469"/>
        <v>0</v>
      </c>
      <c r="EI265" s="703">
        <f t="shared" si="1470"/>
        <v>0</v>
      </c>
      <c r="EJ265" s="703">
        <f t="shared" si="1471"/>
        <v>0</v>
      </c>
      <c r="EK265" s="703">
        <f t="shared" si="1472"/>
        <v>0</v>
      </c>
      <c r="EL265" s="703">
        <f t="shared" si="1473"/>
        <v>0</v>
      </c>
      <c r="EM265" s="703">
        <f t="shared" si="1474"/>
        <v>0</v>
      </c>
      <c r="EN265" s="703">
        <f t="shared" si="1475"/>
        <v>0</v>
      </c>
      <c r="EO265" s="703">
        <f t="shared" si="1476"/>
        <v>0</v>
      </c>
      <c r="EP265" s="703">
        <f t="shared" si="1477"/>
        <v>0</v>
      </c>
      <c r="EQ265" s="703">
        <f t="shared" si="1478"/>
        <v>0</v>
      </c>
      <c r="ER265" s="703">
        <f t="shared" si="1479"/>
        <v>0</v>
      </c>
      <c r="ES265" s="703">
        <f t="shared" si="1480"/>
        <v>0</v>
      </c>
      <c r="ET265" s="703">
        <f t="shared" si="1481"/>
        <v>0</v>
      </c>
      <c r="EU265" s="703">
        <f t="shared" si="1482"/>
        <v>0</v>
      </c>
      <c r="EV265" s="703">
        <f t="shared" si="1483"/>
        <v>0</v>
      </c>
      <c r="EW265" s="703">
        <f t="shared" si="1484"/>
        <v>0</v>
      </c>
      <c r="EX265" s="703">
        <f t="shared" si="1485"/>
        <v>0</v>
      </c>
      <c r="EY265" s="695"/>
      <c r="EZ265" s="724"/>
      <c r="FB265" s="698"/>
      <c r="FC265" s="702">
        <v>7</v>
      </c>
      <c r="FD265" s="703" t="e">
        <f t="shared" si="1494"/>
        <v>#DIV/0!</v>
      </c>
      <c r="FE265" s="703" t="e">
        <f t="shared" si="1495"/>
        <v>#DIV/0!</v>
      </c>
      <c r="FF265" s="703" t="e">
        <f t="shared" si="1496"/>
        <v>#DIV/0!</v>
      </c>
      <c r="FG265" s="703" t="e">
        <f t="shared" si="1497"/>
        <v>#DIV/0!</v>
      </c>
      <c r="FH265" s="703" t="e">
        <f t="shared" si="1498"/>
        <v>#DIV/0!</v>
      </c>
      <c r="FI265" s="703" t="e">
        <f t="shared" si="1499"/>
        <v>#DIV/0!</v>
      </c>
      <c r="FJ265" s="703" t="e">
        <f t="shared" si="1500"/>
        <v>#DIV/0!</v>
      </c>
      <c r="FK265" s="703" t="e">
        <f t="shared" si="1501"/>
        <v>#DIV/0!</v>
      </c>
      <c r="FL265" s="703" t="e">
        <f t="shared" si="1502"/>
        <v>#DIV/0!</v>
      </c>
      <c r="FM265" s="703" t="e">
        <f t="shared" si="1503"/>
        <v>#DIV/0!</v>
      </c>
      <c r="FN265" s="703" t="e">
        <f t="shared" si="1504"/>
        <v>#DIV/0!</v>
      </c>
      <c r="FO265" s="703" t="e">
        <f t="shared" si="1505"/>
        <v>#DIV/0!</v>
      </c>
      <c r="FP265" s="703" t="e">
        <f t="shared" si="1506"/>
        <v>#DIV/0!</v>
      </c>
      <c r="FQ265" s="703" t="e">
        <f t="shared" si="1507"/>
        <v>#DIV/0!</v>
      </c>
      <c r="FR265" s="703" t="e">
        <f t="shared" si="1508"/>
        <v>#DIV/0!</v>
      </c>
      <c r="FS265" s="703" t="e">
        <f t="shared" si="1509"/>
        <v>#DIV/0!</v>
      </c>
      <c r="FT265" s="703" t="e">
        <f t="shared" si="1510"/>
        <v>#DIV/0!</v>
      </c>
      <c r="FU265" s="703" t="e">
        <f t="shared" si="1511"/>
        <v>#DIV/0!</v>
      </c>
      <c r="FV265" s="703" t="e">
        <f t="shared" si="1512"/>
        <v>#DIV/0!</v>
      </c>
      <c r="FW265" s="703" t="e">
        <f t="shared" si="1513"/>
        <v>#DIV/0!</v>
      </c>
      <c r="FX265" s="703" t="e">
        <f t="shared" si="1514"/>
        <v>#DIV/0!</v>
      </c>
      <c r="FY265" s="703" t="e">
        <f t="shared" si="1515"/>
        <v>#DIV/0!</v>
      </c>
      <c r="FZ265" s="703" t="e">
        <f t="shared" si="1516"/>
        <v>#DIV/0!</v>
      </c>
      <c r="GA265" s="703" t="e">
        <f t="shared" si="1517"/>
        <v>#DIV/0!</v>
      </c>
      <c r="GB265" s="703" t="e">
        <f t="shared" si="1518"/>
        <v>#DIV/0!</v>
      </c>
      <c r="GC265" s="703" t="e">
        <f t="shared" si="1519"/>
        <v>#DIV/0!</v>
      </c>
      <c r="GD265" s="703" t="e">
        <f t="shared" si="1520"/>
        <v>#DIV/0!</v>
      </c>
      <c r="GE265" s="703" t="e">
        <f t="shared" si="1521"/>
        <v>#DIV/0!</v>
      </c>
      <c r="GF265" s="703" t="e">
        <f t="shared" si="1522"/>
        <v>#DIV/0!</v>
      </c>
      <c r="GG265" s="703" t="e">
        <f t="shared" si="1523"/>
        <v>#DIV/0!</v>
      </c>
      <c r="GH265" s="695"/>
      <c r="GI265" s="724"/>
    </row>
    <row r="266" spans="23:191" ht="15.75" x14ac:dyDescent="0.25">
      <c r="W266" s="398"/>
      <c r="X266" s="401">
        <v>8</v>
      </c>
      <c r="Y266" s="475"/>
      <c r="Z266" s="475"/>
      <c r="AA266" s="475"/>
      <c r="AB266" s="475"/>
      <c r="AC266" s="475"/>
      <c r="AD266" s="475"/>
      <c r="AE266" s="475"/>
      <c r="AF266" s="475"/>
      <c r="AG266" s="475"/>
      <c r="AH266" s="475"/>
      <c r="AI266" s="475"/>
      <c r="AJ266" s="475"/>
      <c r="AK266" s="475"/>
      <c r="AL266" s="475"/>
      <c r="AM266" s="475"/>
      <c r="AN266" s="475"/>
      <c r="AO266" s="475"/>
      <c r="AP266" s="475"/>
      <c r="AQ266" s="475"/>
      <c r="AR266" s="475"/>
      <c r="AS266" s="475"/>
      <c r="AT266" s="475"/>
      <c r="AU266" s="475"/>
      <c r="AV266" s="475"/>
      <c r="AW266" s="475"/>
      <c r="AX266" s="475"/>
      <c r="AY266" s="475"/>
      <c r="AZ266" s="475"/>
      <c r="BA266" s="475"/>
      <c r="BB266" s="475"/>
      <c r="BC266" s="467"/>
      <c r="BD266" s="857">
        <f t="shared" si="1487"/>
        <v>0</v>
      </c>
      <c r="BE266" s="858">
        <f t="shared" si="1453"/>
        <v>0</v>
      </c>
      <c r="BF266" s="436">
        <f t="shared" ref="BF266:BF281" si="1524">(SUMIF($Y$258:$BC$258,"Sat",$Y266:$BC266)+SUMIF($Y$258:$BC$258,"Sun",$Y266:$BC266))</f>
        <v>0</v>
      </c>
      <c r="BG266" s="436">
        <f t="shared" ref="BG266:BG281" si="1525">(SUM($Y266:$BC266)-(SUMIF($Y$258:$BC$258,"Sat",$Y266:$BC266)+SUMIF($Y$258:$BC$258,"Sun",$Y266:$BC266)))</f>
        <v>0</v>
      </c>
      <c r="BH266" s="439">
        <f t="shared" ref="BH266:BH281" si="1526">(SUMIF($Y$258:$BC$258,"Sat",$Y266:$BC266)+SUMIF($Y$258:$BC$258,"Sun",$Y266:$BC266))/(COUNTIF($Y$258:$BC$258,"Sat")+COUNTIF($Y$258:$BC$258,"Sun"))</f>
        <v>0</v>
      </c>
      <c r="BI266" s="449">
        <f t="shared" ref="BI266:BI281" si="1527">(SUM($Y266:$BC266)-(SUMIF($Y$258:$BC$258,"Sat",$Y266:$BC266)+SUMIF($Y$258:$BC$258,"Sun",$Y266:$BC266)))/(COUNT(Y266:BC266)-(COUNTIF($Y$258:$BC$258,"Sat")+COUNTIF($Y$258:$BC$258,"Sun")))</f>
        <v>0</v>
      </c>
      <c r="BJ266" s="465"/>
      <c r="BK266" s="465"/>
      <c r="BL266" s="465"/>
      <c r="BM266" s="398"/>
      <c r="BN266" s="401">
        <v>8</v>
      </c>
      <c r="BO266" s="475"/>
      <c r="BP266" s="475"/>
      <c r="BQ266" s="475"/>
      <c r="BR266" s="475"/>
      <c r="BS266" s="475"/>
      <c r="BT266" s="475"/>
      <c r="BU266" s="475"/>
      <c r="BV266" s="475"/>
      <c r="BW266" s="475"/>
      <c r="BX266" s="475"/>
      <c r="BY266" s="475"/>
      <c r="BZ266" s="475"/>
      <c r="CA266" s="475"/>
      <c r="CB266" s="475"/>
      <c r="CC266" s="475"/>
      <c r="CD266" s="475"/>
      <c r="CE266" s="475"/>
      <c r="CF266" s="475"/>
      <c r="CG266" s="475"/>
      <c r="CH266" s="475"/>
      <c r="CI266" s="475"/>
      <c r="CJ266" s="475"/>
      <c r="CK266" s="475"/>
      <c r="CL266" s="475"/>
      <c r="CM266" s="475"/>
      <c r="CN266" s="475"/>
      <c r="CO266" s="475"/>
      <c r="CP266" s="475"/>
      <c r="CQ266" s="475"/>
      <c r="CR266" s="475"/>
      <c r="CS266" s="467"/>
      <c r="CT266" s="857">
        <f t="shared" si="1489"/>
        <v>0</v>
      </c>
      <c r="CU266" s="858">
        <f t="shared" si="1490"/>
        <v>0</v>
      </c>
      <c r="CV266" s="436">
        <f t="shared" ref="CV266:CV281" si="1528">(SUMIF($Y$258:$BC$258,"Sat",$Y266:$BC266)+SUMIF($Y$258:$BC$258,"Sun",$Y266:$BC266))</f>
        <v>0</v>
      </c>
      <c r="CW266" s="436">
        <f t="shared" ref="CW266:CW281" si="1529">(SUM($Y266:$BC266)-(SUMIF($Y$258:$BC$258,"Sat",$Y266:$BC266)+SUMIF($Y$258:$BC$258,"Sun",$Y266:$BC266)))</f>
        <v>0</v>
      </c>
      <c r="CX266" s="439">
        <f t="shared" si="1491"/>
        <v>0</v>
      </c>
      <c r="CY266" s="449">
        <f t="shared" si="1492"/>
        <v>0</v>
      </c>
      <c r="CZ266" s="465"/>
      <c r="DA266" s="465"/>
      <c r="DB266" s="465"/>
      <c r="DC266" s="465"/>
      <c r="DD266" s="465"/>
      <c r="DE266" s="465"/>
      <c r="DF266" s="465"/>
      <c r="DG266" s="465"/>
      <c r="DH266" s="465"/>
      <c r="DS266" s="698"/>
      <c r="DT266" s="702">
        <v>8</v>
      </c>
      <c r="DU266" s="703">
        <f t="shared" si="1493"/>
        <v>0</v>
      </c>
      <c r="DV266" s="703">
        <f t="shared" si="1457"/>
        <v>0</v>
      </c>
      <c r="DW266" s="703">
        <f t="shared" si="1458"/>
        <v>0</v>
      </c>
      <c r="DX266" s="703">
        <f t="shared" si="1459"/>
        <v>0</v>
      </c>
      <c r="DY266" s="703">
        <f t="shared" si="1460"/>
        <v>0</v>
      </c>
      <c r="DZ266" s="703">
        <f t="shared" si="1461"/>
        <v>0</v>
      </c>
      <c r="EA266" s="703">
        <f t="shared" si="1462"/>
        <v>0</v>
      </c>
      <c r="EB266" s="703">
        <f t="shared" si="1463"/>
        <v>0</v>
      </c>
      <c r="EC266" s="703">
        <f t="shared" si="1464"/>
        <v>0</v>
      </c>
      <c r="ED266" s="703">
        <f t="shared" si="1465"/>
        <v>0</v>
      </c>
      <c r="EE266" s="703">
        <f t="shared" si="1466"/>
        <v>0</v>
      </c>
      <c r="EF266" s="703">
        <f t="shared" si="1467"/>
        <v>0</v>
      </c>
      <c r="EG266" s="703">
        <f t="shared" si="1468"/>
        <v>0</v>
      </c>
      <c r="EH266" s="703">
        <f t="shared" si="1469"/>
        <v>0</v>
      </c>
      <c r="EI266" s="703">
        <f t="shared" si="1470"/>
        <v>0</v>
      </c>
      <c r="EJ266" s="703">
        <f t="shared" si="1471"/>
        <v>0</v>
      </c>
      <c r="EK266" s="703">
        <f t="shared" si="1472"/>
        <v>0</v>
      </c>
      <c r="EL266" s="703">
        <f t="shared" si="1473"/>
        <v>0</v>
      </c>
      <c r="EM266" s="703">
        <f t="shared" si="1474"/>
        <v>0</v>
      </c>
      <c r="EN266" s="703">
        <f t="shared" si="1475"/>
        <v>0</v>
      </c>
      <c r="EO266" s="703">
        <f t="shared" si="1476"/>
        <v>0</v>
      </c>
      <c r="EP266" s="703">
        <f t="shared" si="1477"/>
        <v>0</v>
      </c>
      <c r="EQ266" s="703">
        <f t="shared" si="1478"/>
        <v>0</v>
      </c>
      <c r="ER266" s="703">
        <f t="shared" si="1479"/>
        <v>0</v>
      </c>
      <c r="ES266" s="703">
        <f t="shared" si="1480"/>
        <v>0</v>
      </c>
      <c r="ET266" s="703">
        <f t="shared" si="1481"/>
        <v>0</v>
      </c>
      <c r="EU266" s="703">
        <f t="shared" si="1482"/>
        <v>0</v>
      </c>
      <c r="EV266" s="703">
        <f t="shared" si="1483"/>
        <v>0</v>
      </c>
      <c r="EW266" s="703">
        <f t="shared" si="1484"/>
        <v>0</v>
      </c>
      <c r="EX266" s="703">
        <f t="shared" si="1485"/>
        <v>0</v>
      </c>
      <c r="EY266" s="695"/>
      <c r="EZ266" s="724"/>
      <c r="FB266" s="698"/>
      <c r="FC266" s="702">
        <v>8</v>
      </c>
      <c r="FD266" s="703" t="e">
        <f t="shared" si="1494"/>
        <v>#DIV/0!</v>
      </c>
      <c r="FE266" s="703" t="e">
        <f t="shared" si="1495"/>
        <v>#DIV/0!</v>
      </c>
      <c r="FF266" s="703" t="e">
        <f t="shared" si="1496"/>
        <v>#DIV/0!</v>
      </c>
      <c r="FG266" s="703" t="e">
        <f t="shared" si="1497"/>
        <v>#DIV/0!</v>
      </c>
      <c r="FH266" s="703" t="e">
        <f t="shared" si="1498"/>
        <v>#DIV/0!</v>
      </c>
      <c r="FI266" s="703" t="e">
        <f t="shared" si="1499"/>
        <v>#DIV/0!</v>
      </c>
      <c r="FJ266" s="703" t="e">
        <f t="shared" si="1500"/>
        <v>#DIV/0!</v>
      </c>
      <c r="FK266" s="703" t="e">
        <f t="shared" si="1501"/>
        <v>#DIV/0!</v>
      </c>
      <c r="FL266" s="703" t="e">
        <f t="shared" si="1502"/>
        <v>#DIV/0!</v>
      </c>
      <c r="FM266" s="703" t="e">
        <f t="shared" si="1503"/>
        <v>#DIV/0!</v>
      </c>
      <c r="FN266" s="703" t="e">
        <f t="shared" si="1504"/>
        <v>#DIV/0!</v>
      </c>
      <c r="FO266" s="703" t="e">
        <f t="shared" si="1505"/>
        <v>#DIV/0!</v>
      </c>
      <c r="FP266" s="703" t="e">
        <f t="shared" si="1506"/>
        <v>#DIV/0!</v>
      </c>
      <c r="FQ266" s="703" t="e">
        <f t="shared" si="1507"/>
        <v>#DIV/0!</v>
      </c>
      <c r="FR266" s="703" t="e">
        <f t="shared" si="1508"/>
        <v>#DIV/0!</v>
      </c>
      <c r="FS266" s="703" t="e">
        <f t="shared" si="1509"/>
        <v>#DIV/0!</v>
      </c>
      <c r="FT266" s="703" t="e">
        <f t="shared" si="1510"/>
        <v>#DIV/0!</v>
      </c>
      <c r="FU266" s="703" t="e">
        <f t="shared" si="1511"/>
        <v>#DIV/0!</v>
      </c>
      <c r="FV266" s="703" t="e">
        <f t="shared" si="1512"/>
        <v>#DIV/0!</v>
      </c>
      <c r="FW266" s="703" t="e">
        <f t="shared" si="1513"/>
        <v>#DIV/0!</v>
      </c>
      <c r="FX266" s="703" t="e">
        <f t="shared" si="1514"/>
        <v>#DIV/0!</v>
      </c>
      <c r="FY266" s="703" t="e">
        <f t="shared" si="1515"/>
        <v>#DIV/0!</v>
      </c>
      <c r="FZ266" s="703" t="e">
        <f t="shared" si="1516"/>
        <v>#DIV/0!</v>
      </c>
      <c r="GA266" s="703" t="e">
        <f t="shared" si="1517"/>
        <v>#DIV/0!</v>
      </c>
      <c r="GB266" s="703" t="e">
        <f t="shared" si="1518"/>
        <v>#DIV/0!</v>
      </c>
      <c r="GC266" s="703" t="e">
        <f t="shared" si="1519"/>
        <v>#DIV/0!</v>
      </c>
      <c r="GD266" s="703" t="e">
        <f t="shared" si="1520"/>
        <v>#DIV/0!</v>
      </c>
      <c r="GE266" s="703" t="e">
        <f t="shared" si="1521"/>
        <v>#DIV/0!</v>
      </c>
      <c r="GF266" s="703" t="e">
        <f t="shared" si="1522"/>
        <v>#DIV/0!</v>
      </c>
      <c r="GG266" s="703" t="e">
        <f t="shared" si="1523"/>
        <v>#DIV/0!</v>
      </c>
      <c r="GH266" s="695"/>
      <c r="GI266" s="724"/>
    </row>
    <row r="267" spans="23:191" ht="15.75" x14ac:dyDescent="0.25">
      <c r="W267" s="398"/>
      <c r="X267" s="401">
        <v>9</v>
      </c>
      <c r="Y267" s="475"/>
      <c r="Z267" s="475"/>
      <c r="AA267" s="475"/>
      <c r="AB267" s="475"/>
      <c r="AC267" s="475"/>
      <c r="AD267" s="475"/>
      <c r="AE267" s="475"/>
      <c r="AF267" s="475"/>
      <c r="AG267" s="475"/>
      <c r="AH267" s="475"/>
      <c r="AI267" s="475"/>
      <c r="AJ267" s="475"/>
      <c r="AK267" s="475"/>
      <c r="AL267" s="475"/>
      <c r="AM267" s="475"/>
      <c r="AN267" s="475"/>
      <c r="AO267" s="475"/>
      <c r="AP267" s="475"/>
      <c r="AQ267" s="475"/>
      <c r="AR267" s="475"/>
      <c r="AS267" s="475"/>
      <c r="AT267" s="475"/>
      <c r="AU267" s="475"/>
      <c r="AV267" s="475"/>
      <c r="AW267" s="475"/>
      <c r="AX267" s="475"/>
      <c r="AY267" s="475"/>
      <c r="AZ267" s="475"/>
      <c r="BA267" s="475"/>
      <c r="BB267" s="475"/>
      <c r="BC267" s="467"/>
      <c r="BD267" s="857">
        <f t="shared" si="1487"/>
        <v>0</v>
      </c>
      <c r="BE267" s="858">
        <f t="shared" si="1453"/>
        <v>0</v>
      </c>
      <c r="BF267" s="436">
        <f t="shared" si="1524"/>
        <v>0</v>
      </c>
      <c r="BG267" s="436">
        <f t="shared" si="1525"/>
        <v>0</v>
      </c>
      <c r="BH267" s="439">
        <f t="shared" si="1526"/>
        <v>0</v>
      </c>
      <c r="BI267" s="449">
        <f t="shared" si="1527"/>
        <v>0</v>
      </c>
      <c r="BJ267" s="465"/>
      <c r="BK267" s="465"/>
      <c r="BL267" s="465"/>
      <c r="BM267" s="398"/>
      <c r="BN267" s="401">
        <v>9</v>
      </c>
      <c r="BO267" s="475"/>
      <c r="BP267" s="475"/>
      <c r="BQ267" s="475"/>
      <c r="BR267" s="475"/>
      <c r="BS267" s="475"/>
      <c r="BT267" s="475"/>
      <c r="BU267" s="475"/>
      <c r="BV267" s="475"/>
      <c r="BW267" s="475"/>
      <c r="BX267" s="475"/>
      <c r="BY267" s="475"/>
      <c r="BZ267" s="475"/>
      <c r="CA267" s="475"/>
      <c r="CB267" s="475"/>
      <c r="CC267" s="475"/>
      <c r="CD267" s="475"/>
      <c r="CE267" s="475"/>
      <c r="CF267" s="475"/>
      <c r="CG267" s="475"/>
      <c r="CH267" s="475"/>
      <c r="CI267" s="475"/>
      <c r="CJ267" s="475"/>
      <c r="CK267" s="475"/>
      <c r="CL267" s="475"/>
      <c r="CM267" s="475"/>
      <c r="CN267" s="475"/>
      <c r="CO267" s="475"/>
      <c r="CP267" s="475"/>
      <c r="CQ267" s="475"/>
      <c r="CR267" s="475"/>
      <c r="CS267" s="467"/>
      <c r="CT267" s="857">
        <f t="shared" si="1489"/>
        <v>0</v>
      </c>
      <c r="CU267" s="858">
        <f t="shared" si="1490"/>
        <v>0</v>
      </c>
      <c r="CV267" s="436">
        <f t="shared" si="1528"/>
        <v>0</v>
      </c>
      <c r="CW267" s="436">
        <f t="shared" si="1529"/>
        <v>0</v>
      </c>
      <c r="CX267" s="439">
        <f t="shared" si="1491"/>
        <v>0</v>
      </c>
      <c r="CY267" s="449">
        <f t="shared" si="1492"/>
        <v>0</v>
      </c>
      <c r="CZ267" s="465"/>
      <c r="DA267" s="465"/>
      <c r="DB267" s="465"/>
      <c r="DC267" s="465"/>
      <c r="DD267" s="465"/>
      <c r="DE267" s="465"/>
      <c r="DF267" s="465"/>
      <c r="DG267" s="465"/>
      <c r="DH267" s="465"/>
      <c r="DS267" s="698"/>
      <c r="DT267" s="702">
        <v>9</v>
      </c>
      <c r="DU267" s="703">
        <f t="shared" si="1493"/>
        <v>0</v>
      </c>
      <c r="DV267" s="703">
        <f t="shared" si="1457"/>
        <v>0</v>
      </c>
      <c r="DW267" s="703">
        <f t="shared" si="1458"/>
        <v>0</v>
      </c>
      <c r="DX267" s="703">
        <f t="shared" si="1459"/>
        <v>0</v>
      </c>
      <c r="DY267" s="703">
        <f t="shared" si="1460"/>
        <v>0</v>
      </c>
      <c r="DZ267" s="703">
        <f t="shared" si="1461"/>
        <v>0</v>
      </c>
      <c r="EA267" s="703">
        <f t="shared" si="1462"/>
        <v>0</v>
      </c>
      <c r="EB267" s="703">
        <f t="shared" si="1463"/>
        <v>0</v>
      </c>
      <c r="EC267" s="703">
        <f t="shared" si="1464"/>
        <v>0</v>
      </c>
      <c r="ED267" s="703">
        <f t="shared" si="1465"/>
        <v>0</v>
      </c>
      <c r="EE267" s="703">
        <f t="shared" si="1466"/>
        <v>0</v>
      </c>
      <c r="EF267" s="703">
        <f t="shared" si="1467"/>
        <v>0</v>
      </c>
      <c r="EG267" s="703">
        <f t="shared" si="1468"/>
        <v>0</v>
      </c>
      <c r="EH267" s="703">
        <f t="shared" si="1469"/>
        <v>0</v>
      </c>
      <c r="EI267" s="703">
        <f t="shared" si="1470"/>
        <v>0</v>
      </c>
      <c r="EJ267" s="703">
        <f t="shared" si="1471"/>
        <v>0</v>
      </c>
      <c r="EK267" s="703">
        <f t="shared" si="1472"/>
        <v>0</v>
      </c>
      <c r="EL267" s="703">
        <f t="shared" si="1473"/>
        <v>0</v>
      </c>
      <c r="EM267" s="703">
        <f t="shared" si="1474"/>
        <v>0</v>
      </c>
      <c r="EN267" s="703">
        <f t="shared" si="1475"/>
        <v>0</v>
      </c>
      <c r="EO267" s="703">
        <f t="shared" si="1476"/>
        <v>0</v>
      </c>
      <c r="EP267" s="703">
        <f t="shared" si="1477"/>
        <v>0</v>
      </c>
      <c r="EQ267" s="703">
        <f t="shared" si="1478"/>
        <v>0</v>
      </c>
      <c r="ER267" s="703">
        <f t="shared" si="1479"/>
        <v>0</v>
      </c>
      <c r="ES267" s="703">
        <f t="shared" si="1480"/>
        <v>0</v>
      </c>
      <c r="ET267" s="703">
        <f t="shared" si="1481"/>
        <v>0</v>
      </c>
      <c r="EU267" s="703">
        <f t="shared" si="1482"/>
        <v>0</v>
      </c>
      <c r="EV267" s="703">
        <f t="shared" si="1483"/>
        <v>0</v>
      </c>
      <c r="EW267" s="703">
        <f t="shared" si="1484"/>
        <v>0</v>
      </c>
      <c r="EX267" s="703">
        <f t="shared" si="1485"/>
        <v>0</v>
      </c>
      <c r="EY267" s="695"/>
      <c r="EZ267" s="724"/>
      <c r="FB267" s="698"/>
      <c r="FC267" s="702">
        <v>9</v>
      </c>
      <c r="FD267" s="703" t="e">
        <f t="shared" si="1494"/>
        <v>#DIV/0!</v>
      </c>
      <c r="FE267" s="703" t="e">
        <f t="shared" si="1495"/>
        <v>#DIV/0!</v>
      </c>
      <c r="FF267" s="703" t="e">
        <f t="shared" si="1496"/>
        <v>#DIV/0!</v>
      </c>
      <c r="FG267" s="703" t="e">
        <f t="shared" si="1497"/>
        <v>#DIV/0!</v>
      </c>
      <c r="FH267" s="703" t="e">
        <f t="shared" si="1498"/>
        <v>#DIV/0!</v>
      </c>
      <c r="FI267" s="703" t="e">
        <f t="shared" si="1499"/>
        <v>#DIV/0!</v>
      </c>
      <c r="FJ267" s="703" t="e">
        <f t="shared" si="1500"/>
        <v>#DIV/0!</v>
      </c>
      <c r="FK267" s="703" t="e">
        <f t="shared" si="1501"/>
        <v>#DIV/0!</v>
      </c>
      <c r="FL267" s="703" t="e">
        <f t="shared" si="1502"/>
        <v>#DIV/0!</v>
      </c>
      <c r="FM267" s="703" t="e">
        <f t="shared" si="1503"/>
        <v>#DIV/0!</v>
      </c>
      <c r="FN267" s="703" t="e">
        <f t="shared" si="1504"/>
        <v>#DIV/0!</v>
      </c>
      <c r="FO267" s="703" t="e">
        <f t="shared" si="1505"/>
        <v>#DIV/0!</v>
      </c>
      <c r="FP267" s="703" t="e">
        <f t="shared" si="1506"/>
        <v>#DIV/0!</v>
      </c>
      <c r="FQ267" s="703" t="e">
        <f t="shared" si="1507"/>
        <v>#DIV/0!</v>
      </c>
      <c r="FR267" s="703" t="e">
        <f t="shared" si="1508"/>
        <v>#DIV/0!</v>
      </c>
      <c r="FS267" s="703" t="e">
        <f t="shared" si="1509"/>
        <v>#DIV/0!</v>
      </c>
      <c r="FT267" s="703" t="e">
        <f t="shared" si="1510"/>
        <v>#DIV/0!</v>
      </c>
      <c r="FU267" s="703" t="e">
        <f t="shared" si="1511"/>
        <v>#DIV/0!</v>
      </c>
      <c r="FV267" s="703" t="e">
        <f t="shared" si="1512"/>
        <v>#DIV/0!</v>
      </c>
      <c r="FW267" s="703" t="e">
        <f t="shared" si="1513"/>
        <v>#DIV/0!</v>
      </c>
      <c r="FX267" s="703" t="e">
        <f t="shared" si="1514"/>
        <v>#DIV/0!</v>
      </c>
      <c r="FY267" s="703" t="e">
        <f t="shared" si="1515"/>
        <v>#DIV/0!</v>
      </c>
      <c r="FZ267" s="703" t="e">
        <f t="shared" si="1516"/>
        <v>#DIV/0!</v>
      </c>
      <c r="GA267" s="703" t="e">
        <f t="shared" si="1517"/>
        <v>#DIV/0!</v>
      </c>
      <c r="GB267" s="703" t="e">
        <f t="shared" si="1518"/>
        <v>#DIV/0!</v>
      </c>
      <c r="GC267" s="703" t="e">
        <f t="shared" si="1519"/>
        <v>#DIV/0!</v>
      </c>
      <c r="GD267" s="703" t="e">
        <f t="shared" si="1520"/>
        <v>#DIV/0!</v>
      </c>
      <c r="GE267" s="703" t="e">
        <f t="shared" si="1521"/>
        <v>#DIV/0!</v>
      </c>
      <c r="GF267" s="703" t="e">
        <f t="shared" si="1522"/>
        <v>#DIV/0!</v>
      </c>
      <c r="GG267" s="703" t="e">
        <f t="shared" si="1523"/>
        <v>#DIV/0!</v>
      </c>
      <c r="GH267" s="695"/>
      <c r="GI267" s="724"/>
    </row>
    <row r="268" spans="23:191" ht="15.75" x14ac:dyDescent="0.25">
      <c r="W268" s="398"/>
      <c r="X268" s="401">
        <v>10</v>
      </c>
      <c r="Y268" s="475"/>
      <c r="Z268" s="475"/>
      <c r="AA268" s="475"/>
      <c r="AB268" s="475"/>
      <c r="AC268" s="475"/>
      <c r="AD268" s="475"/>
      <c r="AE268" s="475"/>
      <c r="AF268" s="475"/>
      <c r="AG268" s="475"/>
      <c r="AH268" s="475"/>
      <c r="AI268" s="475"/>
      <c r="AJ268" s="475"/>
      <c r="AK268" s="475"/>
      <c r="AL268" s="475"/>
      <c r="AM268" s="475"/>
      <c r="AN268" s="475"/>
      <c r="AO268" s="475"/>
      <c r="AP268" s="475"/>
      <c r="AQ268" s="475"/>
      <c r="AR268" s="475"/>
      <c r="AS268" s="475"/>
      <c r="AT268" s="475"/>
      <c r="AU268" s="475"/>
      <c r="AV268" s="475"/>
      <c r="AW268" s="475"/>
      <c r="AX268" s="475"/>
      <c r="AY268" s="475"/>
      <c r="AZ268" s="475"/>
      <c r="BA268" s="475"/>
      <c r="BB268" s="475"/>
      <c r="BC268" s="467"/>
      <c r="BD268" s="857">
        <f t="shared" si="1487"/>
        <v>0</v>
      </c>
      <c r="BE268" s="858">
        <f t="shared" si="1453"/>
        <v>0</v>
      </c>
      <c r="BF268" s="436">
        <f t="shared" si="1524"/>
        <v>0</v>
      </c>
      <c r="BG268" s="436">
        <f t="shared" si="1525"/>
        <v>0</v>
      </c>
      <c r="BH268" s="439">
        <f t="shared" si="1526"/>
        <v>0</v>
      </c>
      <c r="BI268" s="449">
        <f t="shared" si="1527"/>
        <v>0</v>
      </c>
      <c r="BJ268" s="465"/>
      <c r="BK268" s="465"/>
      <c r="BL268" s="465"/>
      <c r="BM268" s="398"/>
      <c r="BN268" s="401">
        <v>10</v>
      </c>
      <c r="BO268" s="475"/>
      <c r="BP268" s="475"/>
      <c r="BQ268" s="475"/>
      <c r="BR268" s="475"/>
      <c r="BS268" s="475"/>
      <c r="BT268" s="475"/>
      <c r="BU268" s="475"/>
      <c r="BV268" s="475"/>
      <c r="BW268" s="475"/>
      <c r="BX268" s="475"/>
      <c r="BY268" s="475"/>
      <c r="BZ268" s="475"/>
      <c r="CA268" s="475"/>
      <c r="CB268" s="475"/>
      <c r="CC268" s="475"/>
      <c r="CD268" s="475"/>
      <c r="CE268" s="475"/>
      <c r="CF268" s="475"/>
      <c r="CG268" s="475"/>
      <c r="CH268" s="475"/>
      <c r="CI268" s="475"/>
      <c r="CJ268" s="475"/>
      <c r="CK268" s="475"/>
      <c r="CL268" s="475"/>
      <c r="CM268" s="475"/>
      <c r="CN268" s="475"/>
      <c r="CO268" s="475"/>
      <c r="CP268" s="475"/>
      <c r="CQ268" s="475"/>
      <c r="CR268" s="475"/>
      <c r="CS268" s="467"/>
      <c r="CT268" s="857">
        <f t="shared" si="1489"/>
        <v>0</v>
      </c>
      <c r="CU268" s="858">
        <f t="shared" si="1490"/>
        <v>0</v>
      </c>
      <c r="CV268" s="436">
        <f t="shared" si="1528"/>
        <v>0</v>
      </c>
      <c r="CW268" s="436">
        <f t="shared" si="1529"/>
        <v>0</v>
      </c>
      <c r="CX268" s="439">
        <f t="shared" si="1491"/>
        <v>0</v>
      </c>
      <c r="CY268" s="449">
        <f t="shared" si="1492"/>
        <v>0</v>
      </c>
      <c r="CZ268" s="465"/>
      <c r="DA268" s="465"/>
      <c r="DB268" s="465"/>
      <c r="DC268" s="465"/>
      <c r="DD268" s="465"/>
      <c r="DE268" s="465"/>
      <c r="DF268" s="465"/>
      <c r="DG268" s="465"/>
      <c r="DH268" s="465"/>
      <c r="DS268" s="698"/>
      <c r="DT268" s="702">
        <v>10</v>
      </c>
      <c r="DU268" s="703">
        <f t="shared" si="1493"/>
        <v>0</v>
      </c>
      <c r="DV268" s="703">
        <f t="shared" si="1457"/>
        <v>0</v>
      </c>
      <c r="DW268" s="703">
        <f t="shared" si="1458"/>
        <v>0</v>
      </c>
      <c r="DX268" s="703">
        <f t="shared" si="1459"/>
        <v>0</v>
      </c>
      <c r="DY268" s="703">
        <f t="shared" si="1460"/>
        <v>0</v>
      </c>
      <c r="DZ268" s="703">
        <f t="shared" si="1461"/>
        <v>0</v>
      </c>
      <c r="EA268" s="703">
        <f t="shared" si="1462"/>
        <v>0</v>
      </c>
      <c r="EB268" s="703">
        <f t="shared" si="1463"/>
        <v>0</v>
      </c>
      <c r="EC268" s="703">
        <f t="shared" si="1464"/>
        <v>0</v>
      </c>
      <c r="ED268" s="703">
        <f t="shared" si="1465"/>
        <v>0</v>
      </c>
      <c r="EE268" s="703">
        <f t="shared" si="1466"/>
        <v>0</v>
      </c>
      <c r="EF268" s="703">
        <f t="shared" si="1467"/>
        <v>0</v>
      </c>
      <c r="EG268" s="703">
        <f t="shared" si="1468"/>
        <v>0</v>
      </c>
      <c r="EH268" s="703">
        <f t="shared" si="1469"/>
        <v>0</v>
      </c>
      <c r="EI268" s="703">
        <f t="shared" si="1470"/>
        <v>0</v>
      </c>
      <c r="EJ268" s="703">
        <f t="shared" si="1471"/>
        <v>0</v>
      </c>
      <c r="EK268" s="703">
        <f t="shared" si="1472"/>
        <v>0</v>
      </c>
      <c r="EL268" s="703">
        <f t="shared" si="1473"/>
        <v>0</v>
      </c>
      <c r="EM268" s="703">
        <f t="shared" si="1474"/>
        <v>0</v>
      </c>
      <c r="EN268" s="703">
        <f t="shared" si="1475"/>
        <v>0</v>
      </c>
      <c r="EO268" s="703">
        <f t="shared" si="1476"/>
        <v>0</v>
      </c>
      <c r="EP268" s="703">
        <f t="shared" si="1477"/>
        <v>0</v>
      </c>
      <c r="EQ268" s="703">
        <f t="shared" si="1478"/>
        <v>0</v>
      </c>
      <c r="ER268" s="703">
        <f t="shared" si="1479"/>
        <v>0</v>
      </c>
      <c r="ES268" s="703">
        <f t="shared" si="1480"/>
        <v>0</v>
      </c>
      <c r="ET268" s="703">
        <f t="shared" si="1481"/>
        <v>0</v>
      </c>
      <c r="EU268" s="703">
        <f t="shared" si="1482"/>
        <v>0</v>
      </c>
      <c r="EV268" s="703">
        <f t="shared" si="1483"/>
        <v>0</v>
      </c>
      <c r="EW268" s="703">
        <f t="shared" si="1484"/>
        <v>0</v>
      </c>
      <c r="EX268" s="703">
        <f t="shared" si="1485"/>
        <v>0</v>
      </c>
      <c r="EY268" s="695"/>
      <c r="EZ268" s="724"/>
      <c r="FB268" s="698"/>
      <c r="FC268" s="702">
        <v>10</v>
      </c>
      <c r="FD268" s="703" t="e">
        <f t="shared" si="1494"/>
        <v>#DIV/0!</v>
      </c>
      <c r="FE268" s="703" t="e">
        <f t="shared" si="1495"/>
        <v>#DIV/0!</v>
      </c>
      <c r="FF268" s="703" t="e">
        <f t="shared" si="1496"/>
        <v>#DIV/0!</v>
      </c>
      <c r="FG268" s="703" t="e">
        <f t="shared" si="1497"/>
        <v>#DIV/0!</v>
      </c>
      <c r="FH268" s="703" t="e">
        <f t="shared" si="1498"/>
        <v>#DIV/0!</v>
      </c>
      <c r="FI268" s="703" t="e">
        <f t="shared" si="1499"/>
        <v>#DIV/0!</v>
      </c>
      <c r="FJ268" s="703" t="e">
        <f t="shared" si="1500"/>
        <v>#DIV/0!</v>
      </c>
      <c r="FK268" s="703" t="e">
        <f t="shared" si="1501"/>
        <v>#DIV/0!</v>
      </c>
      <c r="FL268" s="703" t="e">
        <f t="shared" si="1502"/>
        <v>#DIV/0!</v>
      </c>
      <c r="FM268" s="703" t="e">
        <f t="shared" si="1503"/>
        <v>#DIV/0!</v>
      </c>
      <c r="FN268" s="703" t="e">
        <f t="shared" si="1504"/>
        <v>#DIV/0!</v>
      </c>
      <c r="FO268" s="703" t="e">
        <f t="shared" si="1505"/>
        <v>#DIV/0!</v>
      </c>
      <c r="FP268" s="703" t="e">
        <f t="shared" si="1506"/>
        <v>#DIV/0!</v>
      </c>
      <c r="FQ268" s="703" t="e">
        <f t="shared" si="1507"/>
        <v>#DIV/0!</v>
      </c>
      <c r="FR268" s="703" t="e">
        <f t="shared" si="1508"/>
        <v>#DIV/0!</v>
      </c>
      <c r="FS268" s="703" t="e">
        <f t="shared" si="1509"/>
        <v>#DIV/0!</v>
      </c>
      <c r="FT268" s="703" t="e">
        <f t="shared" si="1510"/>
        <v>#DIV/0!</v>
      </c>
      <c r="FU268" s="703" t="e">
        <f t="shared" si="1511"/>
        <v>#DIV/0!</v>
      </c>
      <c r="FV268" s="703" t="e">
        <f t="shared" si="1512"/>
        <v>#DIV/0!</v>
      </c>
      <c r="FW268" s="703" t="e">
        <f t="shared" si="1513"/>
        <v>#DIV/0!</v>
      </c>
      <c r="FX268" s="703" t="e">
        <f t="shared" si="1514"/>
        <v>#DIV/0!</v>
      </c>
      <c r="FY268" s="703" t="e">
        <f t="shared" si="1515"/>
        <v>#DIV/0!</v>
      </c>
      <c r="FZ268" s="703" t="e">
        <f t="shared" si="1516"/>
        <v>#DIV/0!</v>
      </c>
      <c r="GA268" s="703" t="e">
        <f t="shared" si="1517"/>
        <v>#DIV/0!</v>
      </c>
      <c r="GB268" s="703" t="e">
        <f t="shared" si="1518"/>
        <v>#DIV/0!</v>
      </c>
      <c r="GC268" s="703" t="e">
        <f t="shared" si="1519"/>
        <v>#DIV/0!</v>
      </c>
      <c r="GD268" s="703" t="e">
        <f t="shared" si="1520"/>
        <v>#DIV/0!</v>
      </c>
      <c r="GE268" s="703" t="e">
        <f t="shared" si="1521"/>
        <v>#DIV/0!</v>
      </c>
      <c r="GF268" s="703" t="e">
        <f t="shared" si="1522"/>
        <v>#DIV/0!</v>
      </c>
      <c r="GG268" s="703" t="e">
        <f t="shared" si="1523"/>
        <v>#DIV/0!</v>
      </c>
      <c r="GH268" s="695"/>
      <c r="GI268" s="724"/>
    </row>
    <row r="269" spans="23:191" ht="15.75" x14ac:dyDescent="0.25">
      <c r="W269" s="398"/>
      <c r="X269" s="401">
        <v>11</v>
      </c>
      <c r="Y269" s="475"/>
      <c r="Z269" s="475"/>
      <c r="AA269" s="475"/>
      <c r="AB269" s="475"/>
      <c r="AC269" s="475"/>
      <c r="AD269" s="475"/>
      <c r="AE269" s="475"/>
      <c r="AF269" s="475"/>
      <c r="AG269" s="475"/>
      <c r="AH269" s="475"/>
      <c r="AI269" s="475"/>
      <c r="AJ269" s="475"/>
      <c r="AK269" s="475"/>
      <c r="AL269" s="475"/>
      <c r="AM269" s="475"/>
      <c r="AN269" s="475"/>
      <c r="AO269" s="475"/>
      <c r="AP269" s="475"/>
      <c r="AQ269" s="475"/>
      <c r="AR269" s="475"/>
      <c r="AS269" s="475"/>
      <c r="AT269" s="475"/>
      <c r="AU269" s="475"/>
      <c r="AV269" s="475"/>
      <c r="AW269" s="475"/>
      <c r="AX269" s="475"/>
      <c r="AY269" s="475"/>
      <c r="AZ269" s="475"/>
      <c r="BA269" s="475"/>
      <c r="BB269" s="475"/>
      <c r="BC269" s="467"/>
      <c r="BD269" s="857">
        <f t="shared" si="1487"/>
        <v>0</v>
      </c>
      <c r="BE269" s="858">
        <f t="shared" si="1453"/>
        <v>0</v>
      </c>
      <c r="BF269" s="436">
        <f t="shared" si="1524"/>
        <v>0</v>
      </c>
      <c r="BG269" s="436">
        <f t="shared" si="1525"/>
        <v>0</v>
      </c>
      <c r="BH269" s="439">
        <f t="shared" si="1526"/>
        <v>0</v>
      </c>
      <c r="BI269" s="449">
        <f t="shared" si="1527"/>
        <v>0</v>
      </c>
      <c r="BJ269" s="465"/>
      <c r="BK269" s="465"/>
      <c r="BL269" s="465"/>
      <c r="BM269" s="398"/>
      <c r="BN269" s="401">
        <v>11</v>
      </c>
      <c r="BO269" s="475"/>
      <c r="BP269" s="475"/>
      <c r="BQ269" s="475"/>
      <c r="BR269" s="475"/>
      <c r="BS269" s="475"/>
      <c r="BT269" s="475"/>
      <c r="BU269" s="475"/>
      <c r="BV269" s="475"/>
      <c r="BW269" s="475"/>
      <c r="BX269" s="475"/>
      <c r="BY269" s="475"/>
      <c r="BZ269" s="475"/>
      <c r="CA269" s="475"/>
      <c r="CB269" s="475"/>
      <c r="CC269" s="475"/>
      <c r="CD269" s="475"/>
      <c r="CE269" s="475"/>
      <c r="CF269" s="475"/>
      <c r="CG269" s="475"/>
      <c r="CH269" s="475"/>
      <c r="CI269" s="475"/>
      <c r="CJ269" s="475"/>
      <c r="CK269" s="475"/>
      <c r="CL269" s="475"/>
      <c r="CM269" s="475"/>
      <c r="CN269" s="475"/>
      <c r="CO269" s="475"/>
      <c r="CP269" s="475"/>
      <c r="CQ269" s="475"/>
      <c r="CR269" s="475"/>
      <c r="CS269" s="467"/>
      <c r="CT269" s="857">
        <f t="shared" si="1489"/>
        <v>0</v>
      </c>
      <c r="CU269" s="858">
        <f t="shared" si="1490"/>
        <v>0</v>
      </c>
      <c r="CV269" s="436">
        <f t="shared" si="1528"/>
        <v>0</v>
      </c>
      <c r="CW269" s="436">
        <f t="shared" si="1529"/>
        <v>0</v>
      </c>
      <c r="CX269" s="439">
        <f t="shared" si="1491"/>
        <v>0</v>
      </c>
      <c r="CY269" s="449">
        <f t="shared" si="1492"/>
        <v>0</v>
      </c>
      <c r="CZ269" s="465"/>
      <c r="DA269" s="465"/>
      <c r="DB269" s="465"/>
      <c r="DC269" s="465"/>
      <c r="DD269" s="465"/>
      <c r="DE269" s="465"/>
      <c r="DF269" s="465"/>
      <c r="DG269" s="465"/>
      <c r="DH269" s="465"/>
      <c r="DS269" s="698"/>
      <c r="DT269" s="702">
        <v>11</v>
      </c>
      <c r="DU269" s="703">
        <f t="shared" si="1493"/>
        <v>0</v>
      </c>
      <c r="DV269" s="703">
        <f t="shared" si="1457"/>
        <v>0</v>
      </c>
      <c r="DW269" s="703">
        <f t="shared" si="1458"/>
        <v>0</v>
      </c>
      <c r="DX269" s="703">
        <f t="shared" si="1459"/>
        <v>0</v>
      </c>
      <c r="DY269" s="703">
        <f t="shared" si="1460"/>
        <v>0</v>
      </c>
      <c r="DZ269" s="703">
        <f t="shared" si="1461"/>
        <v>0</v>
      </c>
      <c r="EA269" s="703">
        <f t="shared" si="1462"/>
        <v>0</v>
      </c>
      <c r="EB269" s="703">
        <f t="shared" si="1463"/>
        <v>0</v>
      </c>
      <c r="EC269" s="703">
        <f t="shared" si="1464"/>
        <v>0</v>
      </c>
      <c r="ED269" s="703">
        <f t="shared" si="1465"/>
        <v>0</v>
      </c>
      <c r="EE269" s="703">
        <f t="shared" si="1466"/>
        <v>0</v>
      </c>
      <c r="EF269" s="703">
        <f t="shared" si="1467"/>
        <v>0</v>
      </c>
      <c r="EG269" s="703">
        <f t="shared" si="1468"/>
        <v>0</v>
      </c>
      <c r="EH269" s="703">
        <f t="shared" si="1469"/>
        <v>0</v>
      </c>
      <c r="EI269" s="703">
        <f t="shared" si="1470"/>
        <v>0</v>
      </c>
      <c r="EJ269" s="703">
        <f t="shared" si="1471"/>
        <v>0</v>
      </c>
      <c r="EK269" s="703">
        <f t="shared" si="1472"/>
        <v>0</v>
      </c>
      <c r="EL269" s="703">
        <f t="shared" si="1473"/>
        <v>0</v>
      </c>
      <c r="EM269" s="703">
        <f t="shared" si="1474"/>
        <v>0</v>
      </c>
      <c r="EN269" s="703">
        <f t="shared" si="1475"/>
        <v>0</v>
      </c>
      <c r="EO269" s="703">
        <f t="shared" si="1476"/>
        <v>0</v>
      </c>
      <c r="EP269" s="703">
        <f t="shared" si="1477"/>
        <v>0</v>
      </c>
      <c r="EQ269" s="703">
        <f t="shared" si="1478"/>
        <v>0</v>
      </c>
      <c r="ER269" s="703">
        <f t="shared" si="1479"/>
        <v>0</v>
      </c>
      <c r="ES269" s="703">
        <f t="shared" si="1480"/>
        <v>0</v>
      </c>
      <c r="ET269" s="703">
        <f t="shared" si="1481"/>
        <v>0</v>
      </c>
      <c r="EU269" s="703">
        <f t="shared" si="1482"/>
        <v>0</v>
      </c>
      <c r="EV269" s="703">
        <f t="shared" si="1483"/>
        <v>0</v>
      </c>
      <c r="EW269" s="703">
        <f t="shared" si="1484"/>
        <v>0</v>
      </c>
      <c r="EX269" s="703">
        <f t="shared" si="1485"/>
        <v>0</v>
      </c>
      <c r="EY269" s="695"/>
      <c r="EZ269" s="724"/>
      <c r="FB269" s="698"/>
      <c r="FC269" s="702">
        <v>11</v>
      </c>
      <c r="FD269" s="703" t="e">
        <f t="shared" si="1494"/>
        <v>#DIV/0!</v>
      </c>
      <c r="FE269" s="703" t="e">
        <f t="shared" si="1495"/>
        <v>#DIV/0!</v>
      </c>
      <c r="FF269" s="703" t="e">
        <f t="shared" si="1496"/>
        <v>#DIV/0!</v>
      </c>
      <c r="FG269" s="703" t="e">
        <f t="shared" si="1497"/>
        <v>#DIV/0!</v>
      </c>
      <c r="FH269" s="703" t="e">
        <f t="shared" si="1498"/>
        <v>#DIV/0!</v>
      </c>
      <c r="FI269" s="703" t="e">
        <f t="shared" si="1499"/>
        <v>#DIV/0!</v>
      </c>
      <c r="FJ269" s="703" t="e">
        <f t="shared" si="1500"/>
        <v>#DIV/0!</v>
      </c>
      <c r="FK269" s="703" t="e">
        <f t="shared" si="1501"/>
        <v>#DIV/0!</v>
      </c>
      <c r="FL269" s="703" t="e">
        <f t="shared" si="1502"/>
        <v>#DIV/0!</v>
      </c>
      <c r="FM269" s="703" t="e">
        <f t="shared" si="1503"/>
        <v>#DIV/0!</v>
      </c>
      <c r="FN269" s="703" t="e">
        <f t="shared" si="1504"/>
        <v>#DIV/0!</v>
      </c>
      <c r="FO269" s="703" t="e">
        <f t="shared" si="1505"/>
        <v>#DIV/0!</v>
      </c>
      <c r="FP269" s="703" t="e">
        <f t="shared" si="1506"/>
        <v>#DIV/0!</v>
      </c>
      <c r="FQ269" s="703" t="e">
        <f t="shared" si="1507"/>
        <v>#DIV/0!</v>
      </c>
      <c r="FR269" s="703" t="e">
        <f t="shared" si="1508"/>
        <v>#DIV/0!</v>
      </c>
      <c r="FS269" s="703" t="e">
        <f t="shared" si="1509"/>
        <v>#DIV/0!</v>
      </c>
      <c r="FT269" s="703" t="e">
        <f t="shared" si="1510"/>
        <v>#DIV/0!</v>
      </c>
      <c r="FU269" s="703" t="e">
        <f t="shared" si="1511"/>
        <v>#DIV/0!</v>
      </c>
      <c r="FV269" s="703" t="e">
        <f t="shared" si="1512"/>
        <v>#DIV/0!</v>
      </c>
      <c r="FW269" s="703" t="e">
        <f t="shared" si="1513"/>
        <v>#DIV/0!</v>
      </c>
      <c r="FX269" s="703" t="e">
        <f t="shared" si="1514"/>
        <v>#DIV/0!</v>
      </c>
      <c r="FY269" s="703" t="e">
        <f t="shared" si="1515"/>
        <v>#DIV/0!</v>
      </c>
      <c r="FZ269" s="703" t="e">
        <f t="shared" si="1516"/>
        <v>#DIV/0!</v>
      </c>
      <c r="GA269" s="703" t="e">
        <f t="shared" si="1517"/>
        <v>#DIV/0!</v>
      </c>
      <c r="GB269" s="703" t="e">
        <f t="shared" si="1518"/>
        <v>#DIV/0!</v>
      </c>
      <c r="GC269" s="703" t="e">
        <f t="shared" si="1519"/>
        <v>#DIV/0!</v>
      </c>
      <c r="GD269" s="703" t="e">
        <f t="shared" si="1520"/>
        <v>#DIV/0!</v>
      </c>
      <c r="GE269" s="703" t="e">
        <f t="shared" si="1521"/>
        <v>#DIV/0!</v>
      </c>
      <c r="GF269" s="703" t="e">
        <f t="shared" si="1522"/>
        <v>#DIV/0!</v>
      </c>
      <c r="GG269" s="703" t="e">
        <f t="shared" si="1523"/>
        <v>#DIV/0!</v>
      </c>
      <c r="GH269" s="695"/>
      <c r="GI269" s="724"/>
    </row>
    <row r="270" spans="23:191" ht="15.75" x14ac:dyDescent="0.25">
      <c r="W270" s="398"/>
      <c r="X270" s="401">
        <v>12</v>
      </c>
      <c r="Y270" s="475"/>
      <c r="Z270" s="475"/>
      <c r="AA270" s="475"/>
      <c r="AB270" s="475"/>
      <c r="AC270" s="475"/>
      <c r="AD270" s="475"/>
      <c r="AE270" s="475"/>
      <c r="AF270" s="475"/>
      <c r="AG270" s="475"/>
      <c r="AH270" s="475"/>
      <c r="AI270" s="475"/>
      <c r="AJ270" s="475"/>
      <c r="AK270" s="475"/>
      <c r="AL270" s="475"/>
      <c r="AM270" s="475"/>
      <c r="AN270" s="475"/>
      <c r="AO270" s="475"/>
      <c r="AP270" s="475"/>
      <c r="AQ270" s="475"/>
      <c r="AR270" s="475"/>
      <c r="AS270" s="475"/>
      <c r="AT270" s="475"/>
      <c r="AU270" s="475"/>
      <c r="AV270" s="475"/>
      <c r="AW270" s="475"/>
      <c r="AX270" s="475"/>
      <c r="AY270" s="475"/>
      <c r="AZ270" s="475"/>
      <c r="BA270" s="475"/>
      <c r="BB270" s="475"/>
      <c r="BC270" s="467"/>
      <c r="BD270" s="857">
        <f t="shared" si="1487"/>
        <v>0</v>
      </c>
      <c r="BE270" s="858">
        <f t="shared" si="1453"/>
        <v>0</v>
      </c>
      <c r="BF270" s="436">
        <f t="shared" si="1524"/>
        <v>0</v>
      </c>
      <c r="BG270" s="436">
        <f t="shared" si="1525"/>
        <v>0</v>
      </c>
      <c r="BH270" s="439">
        <f t="shared" si="1526"/>
        <v>0</v>
      </c>
      <c r="BI270" s="449">
        <f t="shared" si="1527"/>
        <v>0</v>
      </c>
      <c r="BJ270" s="465"/>
      <c r="BK270" s="465"/>
      <c r="BL270" s="465"/>
      <c r="BM270" s="398"/>
      <c r="BN270" s="401">
        <v>12</v>
      </c>
      <c r="BO270" s="475"/>
      <c r="BP270" s="475"/>
      <c r="BQ270" s="475"/>
      <c r="BR270" s="475"/>
      <c r="BS270" s="475"/>
      <c r="BT270" s="475"/>
      <c r="BU270" s="475"/>
      <c r="BV270" s="475"/>
      <c r="BW270" s="475"/>
      <c r="BX270" s="475"/>
      <c r="BY270" s="475"/>
      <c r="BZ270" s="475"/>
      <c r="CA270" s="475"/>
      <c r="CB270" s="475"/>
      <c r="CC270" s="475"/>
      <c r="CD270" s="475"/>
      <c r="CE270" s="475"/>
      <c r="CF270" s="475"/>
      <c r="CG270" s="475"/>
      <c r="CH270" s="475"/>
      <c r="CI270" s="475"/>
      <c r="CJ270" s="475"/>
      <c r="CK270" s="475"/>
      <c r="CL270" s="475"/>
      <c r="CM270" s="475"/>
      <c r="CN270" s="475"/>
      <c r="CO270" s="475"/>
      <c r="CP270" s="475"/>
      <c r="CQ270" s="475"/>
      <c r="CR270" s="475"/>
      <c r="CS270" s="467"/>
      <c r="CT270" s="857">
        <f t="shared" si="1489"/>
        <v>0</v>
      </c>
      <c r="CU270" s="858">
        <f t="shared" si="1490"/>
        <v>0</v>
      </c>
      <c r="CV270" s="436">
        <f t="shared" si="1528"/>
        <v>0</v>
      </c>
      <c r="CW270" s="436">
        <f t="shared" si="1529"/>
        <v>0</v>
      </c>
      <c r="CX270" s="439">
        <f t="shared" si="1491"/>
        <v>0</v>
      </c>
      <c r="CY270" s="449">
        <f t="shared" si="1492"/>
        <v>0</v>
      </c>
      <c r="CZ270" s="465"/>
      <c r="DA270" s="465"/>
      <c r="DB270" s="465"/>
      <c r="DC270" s="465"/>
      <c r="DD270" s="465"/>
      <c r="DE270" s="465"/>
      <c r="DF270" s="465"/>
      <c r="DG270" s="465"/>
      <c r="DH270" s="465"/>
      <c r="DS270" s="698"/>
      <c r="DT270" s="702">
        <v>12</v>
      </c>
      <c r="DU270" s="703">
        <f t="shared" si="1493"/>
        <v>0</v>
      </c>
      <c r="DV270" s="703">
        <f t="shared" si="1457"/>
        <v>0</v>
      </c>
      <c r="DW270" s="703">
        <f t="shared" si="1458"/>
        <v>0</v>
      </c>
      <c r="DX270" s="703">
        <f t="shared" si="1459"/>
        <v>0</v>
      </c>
      <c r="DY270" s="703">
        <f t="shared" si="1460"/>
        <v>0</v>
      </c>
      <c r="DZ270" s="703">
        <f t="shared" si="1461"/>
        <v>0</v>
      </c>
      <c r="EA270" s="703">
        <f t="shared" si="1462"/>
        <v>0</v>
      </c>
      <c r="EB270" s="703">
        <f t="shared" si="1463"/>
        <v>0</v>
      </c>
      <c r="EC270" s="703">
        <f t="shared" si="1464"/>
        <v>0</v>
      </c>
      <c r="ED270" s="703">
        <f t="shared" si="1465"/>
        <v>0</v>
      </c>
      <c r="EE270" s="703">
        <f t="shared" si="1466"/>
        <v>0</v>
      </c>
      <c r="EF270" s="703">
        <f t="shared" si="1467"/>
        <v>0</v>
      </c>
      <c r="EG270" s="703">
        <f t="shared" si="1468"/>
        <v>0</v>
      </c>
      <c r="EH270" s="703">
        <f t="shared" si="1469"/>
        <v>0</v>
      </c>
      <c r="EI270" s="703">
        <f t="shared" si="1470"/>
        <v>0</v>
      </c>
      <c r="EJ270" s="703">
        <f t="shared" si="1471"/>
        <v>0</v>
      </c>
      <c r="EK270" s="703">
        <f t="shared" si="1472"/>
        <v>0</v>
      </c>
      <c r="EL270" s="703">
        <f t="shared" si="1473"/>
        <v>0</v>
      </c>
      <c r="EM270" s="703">
        <f t="shared" si="1474"/>
        <v>0</v>
      </c>
      <c r="EN270" s="703">
        <f t="shared" si="1475"/>
        <v>0</v>
      </c>
      <c r="EO270" s="703">
        <f t="shared" si="1476"/>
        <v>0</v>
      </c>
      <c r="EP270" s="703">
        <f t="shared" si="1477"/>
        <v>0</v>
      </c>
      <c r="EQ270" s="703">
        <f t="shared" si="1478"/>
        <v>0</v>
      </c>
      <c r="ER270" s="703">
        <f t="shared" si="1479"/>
        <v>0</v>
      </c>
      <c r="ES270" s="703">
        <f t="shared" si="1480"/>
        <v>0</v>
      </c>
      <c r="ET270" s="703">
        <f t="shared" si="1481"/>
        <v>0</v>
      </c>
      <c r="EU270" s="703">
        <f t="shared" si="1482"/>
        <v>0</v>
      </c>
      <c r="EV270" s="703">
        <f t="shared" si="1483"/>
        <v>0</v>
      </c>
      <c r="EW270" s="703">
        <f t="shared" si="1484"/>
        <v>0</v>
      </c>
      <c r="EX270" s="703">
        <f t="shared" si="1485"/>
        <v>0</v>
      </c>
      <c r="EY270" s="695"/>
      <c r="EZ270" s="724"/>
      <c r="FB270" s="698"/>
      <c r="FC270" s="702">
        <v>12</v>
      </c>
      <c r="FD270" s="703" t="e">
        <f t="shared" si="1494"/>
        <v>#DIV/0!</v>
      </c>
      <c r="FE270" s="703" t="e">
        <f t="shared" si="1495"/>
        <v>#DIV/0!</v>
      </c>
      <c r="FF270" s="703" t="e">
        <f t="shared" si="1496"/>
        <v>#DIV/0!</v>
      </c>
      <c r="FG270" s="703" t="e">
        <f t="shared" si="1497"/>
        <v>#DIV/0!</v>
      </c>
      <c r="FH270" s="703" t="e">
        <f t="shared" si="1498"/>
        <v>#DIV/0!</v>
      </c>
      <c r="FI270" s="703" t="e">
        <f t="shared" si="1499"/>
        <v>#DIV/0!</v>
      </c>
      <c r="FJ270" s="703" t="e">
        <f t="shared" si="1500"/>
        <v>#DIV/0!</v>
      </c>
      <c r="FK270" s="703" t="e">
        <f t="shared" si="1501"/>
        <v>#DIV/0!</v>
      </c>
      <c r="FL270" s="703" t="e">
        <f t="shared" si="1502"/>
        <v>#DIV/0!</v>
      </c>
      <c r="FM270" s="703" t="e">
        <f t="shared" si="1503"/>
        <v>#DIV/0!</v>
      </c>
      <c r="FN270" s="703" t="e">
        <f t="shared" si="1504"/>
        <v>#DIV/0!</v>
      </c>
      <c r="FO270" s="703" t="e">
        <f t="shared" si="1505"/>
        <v>#DIV/0!</v>
      </c>
      <c r="FP270" s="703" t="e">
        <f t="shared" si="1506"/>
        <v>#DIV/0!</v>
      </c>
      <c r="FQ270" s="703" t="e">
        <f t="shared" si="1507"/>
        <v>#DIV/0!</v>
      </c>
      <c r="FR270" s="703" t="e">
        <f t="shared" si="1508"/>
        <v>#DIV/0!</v>
      </c>
      <c r="FS270" s="703" t="e">
        <f t="shared" si="1509"/>
        <v>#DIV/0!</v>
      </c>
      <c r="FT270" s="703" t="e">
        <f t="shared" si="1510"/>
        <v>#DIV/0!</v>
      </c>
      <c r="FU270" s="703" t="e">
        <f t="shared" si="1511"/>
        <v>#DIV/0!</v>
      </c>
      <c r="FV270" s="703" t="e">
        <f t="shared" si="1512"/>
        <v>#DIV/0!</v>
      </c>
      <c r="FW270" s="703" t="e">
        <f t="shared" si="1513"/>
        <v>#DIV/0!</v>
      </c>
      <c r="FX270" s="703" t="e">
        <f t="shared" si="1514"/>
        <v>#DIV/0!</v>
      </c>
      <c r="FY270" s="703" t="e">
        <f t="shared" si="1515"/>
        <v>#DIV/0!</v>
      </c>
      <c r="FZ270" s="703" t="e">
        <f t="shared" si="1516"/>
        <v>#DIV/0!</v>
      </c>
      <c r="GA270" s="703" t="e">
        <f t="shared" si="1517"/>
        <v>#DIV/0!</v>
      </c>
      <c r="GB270" s="703" t="e">
        <f t="shared" si="1518"/>
        <v>#DIV/0!</v>
      </c>
      <c r="GC270" s="703" t="e">
        <f t="shared" si="1519"/>
        <v>#DIV/0!</v>
      </c>
      <c r="GD270" s="703" t="e">
        <f t="shared" si="1520"/>
        <v>#DIV/0!</v>
      </c>
      <c r="GE270" s="703" t="e">
        <f t="shared" si="1521"/>
        <v>#DIV/0!</v>
      </c>
      <c r="GF270" s="703" t="e">
        <f t="shared" si="1522"/>
        <v>#DIV/0!</v>
      </c>
      <c r="GG270" s="703" t="e">
        <f t="shared" si="1523"/>
        <v>#DIV/0!</v>
      </c>
      <c r="GH270" s="695"/>
      <c r="GI270" s="724"/>
    </row>
    <row r="271" spans="23:191" ht="15.75" x14ac:dyDescent="0.25">
      <c r="W271" s="398"/>
      <c r="X271" s="401">
        <v>13</v>
      </c>
      <c r="Y271" s="475"/>
      <c r="Z271" s="475"/>
      <c r="AA271" s="475"/>
      <c r="AB271" s="475"/>
      <c r="AC271" s="475"/>
      <c r="AD271" s="475"/>
      <c r="AE271" s="475"/>
      <c r="AF271" s="475"/>
      <c r="AG271" s="475"/>
      <c r="AH271" s="475"/>
      <c r="AI271" s="475"/>
      <c r="AJ271" s="475"/>
      <c r="AK271" s="475"/>
      <c r="AL271" s="475"/>
      <c r="AM271" s="475"/>
      <c r="AN271" s="475"/>
      <c r="AO271" s="475"/>
      <c r="AP271" s="475"/>
      <c r="AQ271" s="475"/>
      <c r="AR271" s="475"/>
      <c r="AS271" s="475"/>
      <c r="AT271" s="475"/>
      <c r="AU271" s="475"/>
      <c r="AV271" s="475"/>
      <c r="AW271" s="475"/>
      <c r="AX271" s="475"/>
      <c r="AY271" s="475"/>
      <c r="AZ271" s="475"/>
      <c r="BA271" s="475"/>
      <c r="BB271" s="475"/>
      <c r="BC271" s="467"/>
      <c r="BD271" s="857">
        <f t="shared" si="1487"/>
        <v>0</v>
      </c>
      <c r="BE271" s="858">
        <f t="shared" si="1453"/>
        <v>0</v>
      </c>
      <c r="BF271" s="436">
        <f t="shared" si="1524"/>
        <v>0</v>
      </c>
      <c r="BG271" s="436">
        <f t="shared" si="1525"/>
        <v>0</v>
      </c>
      <c r="BH271" s="439">
        <f t="shared" si="1526"/>
        <v>0</v>
      </c>
      <c r="BI271" s="449">
        <f t="shared" si="1527"/>
        <v>0</v>
      </c>
      <c r="BJ271" s="465"/>
      <c r="BK271" s="465"/>
      <c r="BL271" s="465"/>
      <c r="BM271" s="398"/>
      <c r="BN271" s="401">
        <v>13</v>
      </c>
      <c r="BO271" s="475"/>
      <c r="BP271" s="475"/>
      <c r="BQ271" s="475"/>
      <c r="BR271" s="475"/>
      <c r="BS271" s="475"/>
      <c r="BT271" s="475"/>
      <c r="BU271" s="475"/>
      <c r="BV271" s="475"/>
      <c r="BW271" s="475"/>
      <c r="BX271" s="475"/>
      <c r="BY271" s="475"/>
      <c r="BZ271" s="475"/>
      <c r="CA271" s="475"/>
      <c r="CB271" s="475"/>
      <c r="CC271" s="475"/>
      <c r="CD271" s="475"/>
      <c r="CE271" s="475"/>
      <c r="CF271" s="475"/>
      <c r="CG271" s="475"/>
      <c r="CH271" s="475"/>
      <c r="CI271" s="475"/>
      <c r="CJ271" s="475"/>
      <c r="CK271" s="475"/>
      <c r="CL271" s="475"/>
      <c r="CM271" s="475"/>
      <c r="CN271" s="475"/>
      <c r="CO271" s="475"/>
      <c r="CP271" s="475"/>
      <c r="CQ271" s="475"/>
      <c r="CR271" s="475"/>
      <c r="CS271" s="467"/>
      <c r="CT271" s="857">
        <f t="shared" si="1489"/>
        <v>0</v>
      </c>
      <c r="CU271" s="858">
        <f t="shared" si="1490"/>
        <v>0</v>
      </c>
      <c r="CV271" s="436">
        <f t="shared" si="1528"/>
        <v>0</v>
      </c>
      <c r="CW271" s="436">
        <f t="shared" si="1529"/>
        <v>0</v>
      </c>
      <c r="CX271" s="439">
        <f t="shared" si="1491"/>
        <v>0</v>
      </c>
      <c r="CY271" s="449">
        <f t="shared" si="1492"/>
        <v>0</v>
      </c>
      <c r="CZ271" s="465"/>
      <c r="DA271" s="465"/>
      <c r="DB271" s="465"/>
      <c r="DC271" s="465"/>
      <c r="DD271" s="465"/>
      <c r="DE271" s="465"/>
      <c r="DF271" s="465"/>
      <c r="DG271" s="465"/>
      <c r="DH271" s="465"/>
      <c r="DS271" s="698"/>
      <c r="DT271" s="702">
        <v>13</v>
      </c>
      <c r="DU271" s="703">
        <f t="shared" si="1493"/>
        <v>0</v>
      </c>
      <c r="DV271" s="703">
        <f t="shared" si="1457"/>
        <v>0</v>
      </c>
      <c r="DW271" s="703">
        <f t="shared" si="1458"/>
        <v>0</v>
      </c>
      <c r="DX271" s="703">
        <f t="shared" si="1459"/>
        <v>0</v>
      </c>
      <c r="DY271" s="703">
        <f t="shared" si="1460"/>
        <v>0</v>
      </c>
      <c r="DZ271" s="703">
        <f t="shared" si="1461"/>
        <v>0</v>
      </c>
      <c r="EA271" s="703">
        <f t="shared" si="1462"/>
        <v>0</v>
      </c>
      <c r="EB271" s="703">
        <f t="shared" si="1463"/>
        <v>0</v>
      </c>
      <c r="EC271" s="703">
        <f t="shared" si="1464"/>
        <v>0</v>
      </c>
      <c r="ED271" s="703">
        <f t="shared" si="1465"/>
        <v>0</v>
      </c>
      <c r="EE271" s="703">
        <f t="shared" si="1466"/>
        <v>0</v>
      </c>
      <c r="EF271" s="703">
        <f t="shared" si="1467"/>
        <v>0</v>
      </c>
      <c r="EG271" s="703">
        <f t="shared" si="1468"/>
        <v>0</v>
      </c>
      <c r="EH271" s="703">
        <f t="shared" si="1469"/>
        <v>0</v>
      </c>
      <c r="EI271" s="703">
        <f t="shared" si="1470"/>
        <v>0</v>
      </c>
      <c r="EJ271" s="703">
        <f t="shared" si="1471"/>
        <v>0</v>
      </c>
      <c r="EK271" s="703">
        <f t="shared" si="1472"/>
        <v>0</v>
      </c>
      <c r="EL271" s="703">
        <f t="shared" si="1473"/>
        <v>0</v>
      </c>
      <c r="EM271" s="703">
        <f t="shared" si="1474"/>
        <v>0</v>
      </c>
      <c r="EN271" s="703">
        <f t="shared" si="1475"/>
        <v>0</v>
      </c>
      <c r="EO271" s="703">
        <f t="shared" si="1476"/>
        <v>0</v>
      </c>
      <c r="EP271" s="703">
        <f t="shared" si="1477"/>
        <v>0</v>
      </c>
      <c r="EQ271" s="703">
        <f t="shared" si="1478"/>
        <v>0</v>
      </c>
      <c r="ER271" s="703">
        <f t="shared" si="1479"/>
        <v>0</v>
      </c>
      <c r="ES271" s="703">
        <f t="shared" si="1480"/>
        <v>0</v>
      </c>
      <c r="ET271" s="703">
        <f t="shared" si="1481"/>
        <v>0</v>
      </c>
      <c r="EU271" s="703">
        <f t="shared" si="1482"/>
        <v>0</v>
      </c>
      <c r="EV271" s="703">
        <f t="shared" si="1483"/>
        <v>0</v>
      </c>
      <c r="EW271" s="703">
        <f t="shared" si="1484"/>
        <v>0</v>
      </c>
      <c r="EX271" s="703">
        <f t="shared" si="1485"/>
        <v>0</v>
      </c>
      <c r="EY271" s="695"/>
      <c r="EZ271" s="724"/>
      <c r="FB271" s="698"/>
      <c r="FC271" s="702">
        <v>13</v>
      </c>
      <c r="FD271" s="703" t="e">
        <f t="shared" si="1494"/>
        <v>#DIV/0!</v>
      </c>
      <c r="FE271" s="703" t="e">
        <f t="shared" si="1495"/>
        <v>#DIV/0!</v>
      </c>
      <c r="FF271" s="703" t="e">
        <f t="shared" si="1496"/>
        <v>#DIV/0!</v>
      </c>
      <c r="FG271" s="703" t="e">
        <f t="shared" si="1497"/>
        <v>#DIV/0!</v>
      </c>
      <c r="FH271" s="703" t="e">
        <f t="shared" si="1498"/>
        <v>#DIV/0!</v>
      </c>
      <c r="FI271" s="703" t="e">
        <f t="shared" si="1499"/>
        <v>#DIV/0!</v>
      </c>
      <c r="FJ271" s="703" t="e">
        <f t="shared" si="1500"/>
        <v>#DIV/0!</v>
      </c>
      <c r="FK271" s="703" t="e">
        <f t="shared" si="1501"/>
        <v>#DIV/0!</v>
      </c>
      <c r="FL271" s="703" t="e">
        <f t="shared" si="1502"/>
        <v>#DIV/0!</v>
      </c>
      <c r="FM271" s="703" t="e">
        <f t="shared" si="1503"/>
        <v>#DIV/0!</v>
      </c>
      <c r="FN271" s="703" t="e">
        <f t="shared" si="1504"/>
        <v>#DIV/0!</v>
      </c>
      <c r="FO271" s="703" t="e">
        <f t="shared" si="1505"/>
        <v>#DIV/0!</v>
      </c>
      <c r="FP271" s="703" t="e">
        <f t="shared" si="1506"/>
        <v>#DIV/0!</v>
      </c>
      <c r="FQ271" s="703" t="e">
        <f t="shared" si="1507"/>
        <v>#DIV/0!</v>
      </c>
      <c r="FR271" s="703" t="e">
        <f t="shared" si="1508"/>
        <v>#DIV/0!</v>
      </c>
      <c r="FS271" s="703" t="e">
        <f t="shared" si="1509"/>
        <v>#DIV/0!</v>
      </c>
      <c r="FT271" s="703" t="e">
        <f t="shared" si="1510"/>
        <v>#DIV/0!</v>
      </c>
      <c r="FU271" s="703" t="e">
        <f t="shared" si="1511"/>
        <v>#DIV/0!</v>
      </c>
      <c r="FV271" s="703" t="e">
        <f t="shared" si="1512"/>
        <v>#DIV/0!</v>
      </c>
      <c r="FW271" s="703" t="e">
        <f t="shared" si="1513"/>
        <v>#DIV/0!</v>
      </c>
      <c r="FX271" s="703" t="e">
        <f t="shared" si="1514"/>
        <v>#DIV/0!</v>
      </c>
      <c r="FY271" s="703" t="e">
        <f t="shared" si="1515"/>
        <v>#DIV/0!</v>
      </c>
      <c r="FZ271" s="703" t="e">
        <f t="shared" si="1516"/>
        <v>#DIV/0!</v>
      </c>
      <c r="GA271" s="703" t="e">
        <f t="shared" si="1517"/>
        <v>#DIV/0!</v>
      </c>
      <c r="GB271" s="703" t="e">
        <f t="shared" si="1518"/>
        <v>#DIV/0!</v>
      </c>
      <c r="GC271" s="703" t="e">
        <f t="shared" si="1519"/>
        <v>#DIV/0!</v>
      </c>
      <c r="GD271" s="703" t="e">
        <f t="shared" si="1520"/>
        <v>#DIV/0!</v>
      </c>
      <c r="GE271" s="703" t="e">
        <f t="shared" si="1521"/>
        <v>#DIV/0!</v>
      </c>
      <c r="GF271" s="703" t="e">
        <f t="shared" si="1522"/>
        <v>#DIV/0!</v>
      </c>
      <c r="GG271" s="703" t="e">
        <f t="shared" si="1523"/>
        <v>#DIV/0!</v>
      </c>
      <c r="GH271" s="695"/>
      <c r="GI271" s="724"/>
    </row>
    <row r="272" spans="23:191" ht="15.75" x14ac:dyDescent="0.25">
      <c r="W272" s="398"/>
      <c r="X272" s="401">
        <v>14</v>
      </c>
      <c r="Y272" s="475"/>
      <c r="Z272" s="475"/>
      <c r="AA272" s="475"/>
      <c r="AB272" s="475"/>
      <c r="AC272" s="475"/>
      <c r="AD272" s="475"/>
      <c r="AE272" s="475"/>
      <c r="AF272" s="475"/>
      <c r="AG272" s="475"/>
      <c r="AH272" s="475"/>
      <c r="AI272" s="475"/>
      <c r="AJ272" s="475"/>
      <c r="AK272" s="475"/>
      <c r="AL272" s="475"/>
      <c r="AM272" s="475"/>
      <c r="AN272" s="475"/>
      <c r="AO272" s="475"/>
      <c r="AP272" s="475"/>
      <c r="AQ272" s="475"/>
      <c r="AR272" s="475"/>
      <c r="AS272" s="475"/>
      <c r="AT272" s="475"/>
      <c r="AU272" s="475"/>
      <c r="AV272" s="475"/>
      <c r="AW272" s="475"/>
      <c r="AX272" s="475"/>
      <c r="AY272" s="475"/>
      <c r="AZ272" s="475"/>
      <c r="BA272" s="475"/>
      <c r="BB272" s="475"/>
      <c r="BC272" s="467"/>
      <c r="BD272" s="857">
        <f t="shared" si="1487"/>
        <v>0</v>
      </c>
      <c r="BE272" s="858">
        <f t="shared" si="1453"/>
        <v>0</v>
      </c>
      <c r="BF272" s="436">
        <f t="shared" si="1524"/>
        <v>0</v>
      </c>
      <c r="BG272" s="436">
        <f t="shared" si="1525"/>
        <v>0</v>
      </c>
      <c r="BH272" s="439">
        <f t="shared" si="1526"/>
        <v>0</v>
      </c>
      <c r="BI272" s="449">
        <f t="shared" si="1527"/>
        <v>0</v>
      </c>
      <c r="BJ272" s="465"/>
      <c r="BK272" s="465"/>
      <c r="BL272" s="465"/>
      <c r="BM272" s="398"/>
      <c r="BN272" s="401">
        <v>14</v>
      </c>
      <c r="BO272" s="475"/>
      <c r="BP272" s="475"/>
      <c r="BQ272" s="475"/>
      <c r="BR272" s="475"/>
      <c r="BS272" s="475"/>
      <c r="BT272" s="475"/>
      <c r="BU272" s="475"/>
      <c r="BV272" s="475"/>
      <c r="BW272" s="475"/>
      <c r="BX272" s="475"/>
      <c r="BY272" s="475"/>
      <c r="BZ272" s="475"/>
      <c r="CA272" s="475"/>
      <c r="CB272" s="475"/>
      <c r="CC272" s="475"/>
      <c r="CD272" s="475"/>
      <c r="CE272" s="475"/>
      <c r="CF272" s="475"/>
      <c r="CG272" s="475"/>
      <c r="CH272" s="475"/>
      <c r="CI272" s="475"/>
      <c r="CJ272" s="475"/>
      <c r="CK272" s="475"/>
      <c r="CL272" s="475"/>
      <c r="CM272" s="475"/>
      <c r="CN272" s="475"/>
      <c r="CO272" s="475"/>
      <c r="CP272" s="475"/>
      <c r="CQ272" s="475"/>
      <c r="CR272" s="475"/>
      <c r="CS272" s="467"/>
      <c r="CT272" s="857">
        <f t="shared" si="1489"/>
        <v>0</v>
      </c>
      <c r="CU272" s="858">
        <f t="shared" si="1490"/>
        <v>0</v>
      </c>
      <c r="CV272" s="436">
        <f t="shared" si="1528"/>
        <v>0</v>
      </c>
      <c r="CW272" s="436">
        <f t="shared" si="1529"/>
        <v>0</v>
      </c>
      <c r="CX272" s="439">
        <f t="shared" si="1491"/>
        <v>0</v>
      </c>
      <c r="CY272" s="449">
        <f t="shared" si="1492"/>
        <v>0</v>
      </c>
      <c r="CZ272" s="465"/>
      <c r="DA272" s="465"/>
      <c r="DB272" s="465"/>
      <c r="DC272" s="465"/>
      <c r="DD272" s="465"/>
      <c r="DE272" s="465"/>
      <c r="DF272" s="465"/>
      <c r="DG272" s="465"/>
      <c r="DH272" s="465"/>
      <c r="DS272" s="698"/>
      <c r="DT272" s="702">
        <v>14</v>
      </c>
      <c r="DU272" s="703">
        <f t="shared" si="1493"/>
        <v>0</v>
      </c>
      <c r="DV272" s="703">
        <f t="shared" si="1457"/>
        <v>0</v>
      </c>
      <c r="DW272" s="703">
        <f t="shared" si="1458"/>
        <v>0</v>
      </c>
      <c r="DX272" s="703">
        <f t="shared" si="1459"/>
        <v>0</v>
      </c>
      <c r="DY272" s="703">
        <f t="shared" si="1460"/>
        <v>0</v>
      </c>
      <c r="DZ272" s="703">
        <f t="shared" si="1461"/>
        <v>0</v>
      </c>
      <c r="EA272" s="703">
        <f t="shared" si="1462"/>
        <v>0</v>
      </c>
      <c r="EB272" s="703">
        <f t="shared" si="1463"/>
        <v>0</v>
      </c>
      <c r="EC272" s="703">
        <f t="shared" si="1464"/>
        <v>0</v>
      </c>
      <c r="ED272" s="703">
        <f t="shared" si="1465"/>
        <v>0</v>
      </c>
      <c r="EE272" s="703">
        <f t="shared" si="1466"/>
        <v>0</v>
      </c>
      <c r="EF272" s="703">
        <f t="shared" si="1467"/>
        <v>0</v>
      </c>
      <c r="EG272" s="703">
        <f t="shared" si="1468"/>
        <v>0</v>
      </c>
      <c r="EH272" s="703">
        <f t="shared" si="1469"/>
        <v>0</v>
      </c>
      <c r="EI272" s="703">
        <f t="shared" si="1470"/>
        <v>0</v>
      </c>
      <c r="EJ272" s="703">
        <f t="shared" si="1471"/>
        <v>0</v>
      </c>
      <c r="EK272" s="703">
        <f t="shared" si="1472"/>
        <v>0</v>
      </c>
      <c r="EL272" s="703">
        <f t="shared" si="1473"/>
        <v>0</v>
      </c>
      <c r="EM272" s="703">
        <f t="shared" si="1474"/>
        <v>0</v>
      </c>
      <c r="EN272" s="703">
        <f t="shared" si="1475"/>
        <v>0</v>
      </c>
      <c r="EO272" s="703">
        <f t="shared" si="1476"/>
        <v>0</v>
      </c>
      <c r="EP272" s="703">
        <f t="shared" si="1477"/>
        <v>0</v>
      </c>
      <c r="EQ272" s="703">
        <f t="shared" si="1478"/>
        <v>0</v>
      </c>
      <c r="ER272" s="703">
        <f t="shared" si="1479"/>
        <v>0</v>
      </c>
      <c r="ES272" s="703">
        <f t="shared" si="1480"/>
        <v>0</v>
      </c>
      <c r="ET272" s="703">
        <f t="shared" si="1481"/>
        <v>0</v>
      </c>
      <c r="EU272" s="703">
        <f t="shared" si="1482"/>
        <v>0</v>
      </c>
      <c r="EV272" s="703">
        <f t="shared" si="1483"/>
        <v>0</v>
      </c>
      <c r="EW272" s="703">
        <f t="shared" si="1484"/>
        <v>0</v>
      </c>
      <c r="EX272" s="703">
        <f t="shared" si="1485"/>
        <v>0</v>
      </c>
      <c r="EY272" s="695"/>
      <c r="EZ272" s="724"/>
      <c r="FB272" s="698"/>
      <c r="FC272" s="702">
        <v>14</v>
      </c>
      <c r="FD272" s="703" t="e">
        <f t="shared" si="1494"/>
        <v>#DIV/0!</v>
      </c>
      <c r="FE272" s="703" t="e">
        <f t="shared" si="1495"/>
        <v>#DIV/0!</v>
      </c>
      <c r="FF272" s="703" t="e">
        <f t="shared" si="1496"/>
        <v>#DIV/0!</v>
      </c>
      <c r="FG272" s="703" t="e">
        <f t="shared" si="1497"/>
        <v>#DIV/0!</v>
      </c>
      <c r="FH272" s="703" t="e">
        <f t="shared" si="1498"/>
        <v>#DIV/0!</v>
      </c>
      <c r="FI272" s="703" t="e">
        <f t="shared" si="1499"/>
        <v>#DIV/0!</v>
      </c>
      <c r="FJ272" s="703" t="e">
        <f t="shared" si="1500"/>
        <v>#DIV/0!</v>
      </c>
      <c r="FK272" s="703" t="e">
        <f t="shared" si="1501"/>
        <v>#DIV/0!</v>
      </c>
      <c r="FL272" s="703" t="e">
        <f t="shared" si="1502"/>
        <v>#DIV/0!</v>
      </c>
      <c r="FM272" s="703" t="e">
        <f t="shared" si="1503"/>
        <v>#DIV/0!</v>
      </c>
      <c r="FN272" s="703" t="e">
        <f t="shared" si="1504"/>
        <v>#DIV/0!</v>
      </c>
      <c r="FO272" s="703" t="e">
        <f t="shared" si="1505"/>
        <v>#DIV/0!</v>
      </c>
      <c r="FP272" s="703" t="e">
        <f t="shared" si="1506"/>
        <v>#DIV/0!</v>
      </c>
      <c r="FQ272" s="703" t="e">
        <f t="shared" si="1507"/>
        <v>#DIV/0!</v>
      </c>
      <c r="FR272" s="703" t="e">
        <f t="shared" si="1508"/>
        <v>#DIV/0!</v>
      </c>
      <c r="FS272" s="703" t="e">
        <f t="shared" si="1509"/>
        <v>#DIV/0!</v>
      </c>
      <c r="FT272" s="703" t="e">
        <f t="shared" si="1510"/>
        <v>#DIV/0!</v>
      </c>
      <c r="FU272" s="703" t="e">
        <f t="shared" si="1511"/>
        <v>#DIV/0!</v>
      </c>
      <c r="FV272" s="703" t="e">
        <f t="shared" si="1512"/>
        <v>#DIV/0!</v>
      </c>
      <c r="FW272" s="703" t="e">
        <f t="shared" si="1513"/>
        <v>#DIV/0!</v>
      </c>
      <c r="FX272" s="703" t="e">
        <f t="shared" si="1514"/>
        <v>#DIV/0!</v>
      </c>
      <c r="FY272" s="703" t="e">
        <f t="shared" si="1515"/>
        <v>#DIV/0!</v>
      </c>
      <c r="FZ272" s="703" t="e">
        <f t="shared" si="1516"/>
        <v>#DIV/0!</v>
      </c>
      <c r="GA272" s="703" t="e">
        <f t="shared" si="1517"/>
        <v>#DIV/0!</v>
      </c>
      <c r="GB272" s="703" t="e">
        <f t="shared" si="1518"/>
        <v>#DIV/0!</v>
      </c>
      <c r="GC272" s="703" t="e">
        <f t="shared" si="1519"/>
        <v>#DIV/0!</v>
      </c>
      <c r="GD272" s="703" t="e">
        <f t="shared" si="1520"/>
        <v>#DIV/0!</v>
      </c>
      <c r="GE272" s="703" t="e">
        <f t="shared" si="1521"/>
        <v>#DIV/0!</v>
      </c>
      <c r="GF272" s="703" t="e">
        <f t="shared" si="1522"/>
        <v>#DIV/0!</v>
      </c>
      <c r="GG272" s="703" t="e">
        <f t="shared" si="1523"/>
        <v>#DIV/0!</v>
      </c>
      <c r="GH272" s="695"/>
      <c r="GI272" s="724"/>
    </row>
    <row r="273" spans="23:191" ht="15.75" x14ac:dyDescent="0.25">
      <c r="W273" s="398"/>
      <c r="X273" s="401">
        <v>15</v>
      </c>
      <c r="Y273" s="475"/>
      <c r="Z273" s="475"/>
      <c r="AA273" s="475"/>
      <c r="AB273" s="475"/>
      <c r="AC273" s="475"/>
      <c r="AD273" s="475"/>
      <c r="AE273" s="475"/>
      <c r="AF273" s="475"/>
      <c r="AG273" s="475"/>
      <c r="AH273" s="475"/>
      <c r="AI273" s="475"/>
      <c r="AJ273" s="475"/>
      <c r="AK273" s="475"/>
      <c r="AL273" s="475"/>
      <c r="AM273" s="475"/>
      <c r="AN273" s="475"/>
      <c r="AO273" s="475"/>
      <c r="AP273" s="475"/>
      <c r="AQ273" s="475"/>
      <c r="AR273" s="475"/>
      <c r="AS273" s="475"/>
      <c r="AT273" s="475"/>
      <c r="AU273" s="475"/>
      <c r="AV273" s="475"/>
      <c r="AW273" s="475"/>
      <c r="AX273" s="475"/>
      <c r="AY273" s="475"/>
      <c r="AZ273" s="475"/>
      <c r="BA273" s="475"/>
      <c r="BB273" s="475"/>
      <c r="BC273" s="467"/>
      <c r="BD273" s="857">
        <f t="shared" si="1487"/>
        <v>0</v>
      </c>
      <c r="BE273" s="858">
        <f t="shared" si="1453"/>
        <v>0</v>
      </c>
      <c r="BF273" s="436">
        <f t="shared" si="1524"/>
        <v>0</v>
      </c>
      <c r="BG273" s="436">
        <f t="shared" si="1525"/>
        <v>0</v>
      </c>
      <c r="BH273" s="439">
        <f t="shared" si="1526"/>
        <v>0</v>
      </c>
      <c r="BI273" s="449">
        <f t="shared" si="1527"/>
        <v>0</v>
      </c>
      <c r="BJ273" s="465"/>
      <c r="BK273" s="465"/>
      <c r="BL273" s="465"/>
      <c r="BM273" s="398"/>
      <c r="BN273" s="401">
        <v>15</v>
      </c>
      <c r="BO273" s="475"/>
      <c r="BP273" s="475"/>
      <c r="BQ273" s="475"/>
      <c r="BR273" s="475"/>
      <c r="BS273" s="475"/>
      <c r="BT273" s="475"/>
      <c r="BU273" s="475"/>
      <c r="BV273" s="475"/>
      <c r="BW273" s="475"/>
      <c r="BX273" s="475"/>
      <c r="BY273" s="475"/>
      <c r="BZ273" s="475"/>
      <c r="CA273" s="475"/>
      <c r="CB273" s="475"/>
      <c r="CC273" s="475"/>
      <c r="CD273" s="475"/>
      <c r="CE273" s="475"/>
      <c r="CF273" s="475"/>
      <c r="CG273" s="475"/>
      <c r="CH273" s="475"/>
      <c r="CI273" s="475"/>
      <c r="CJ273" s="475"/>
      <c r="CK273" s="475"/>
      <c r="CL273" s="475"/>
      <c r="CM273" s="475"/>
      <c r="CN273" s="475"/>
      <c r="CO273" s="475"/>
      <c r="CP273" s="475"/>
      <c r="CQ273" s="475"/>
      <c r="CR273" s="475"/>
      <c r="CS273" s="467"/>
      <c r="CT273" s="857">
        <f t="shared" si="1489"/>
        <v>0</v>
      </c>
      <c r="CU273" s="858">
        <f t="shared" si="1490"/>
        <v>0</v>
      </c>
      <c r="CV273" s="436">
        <f t="shared" si="1528"/>
        <v>0</v>
      </c>
      <c r="CW273" s="436">
        <f t="shared" si="1529"/>
        <v>0</v>
      </c>
      <c r="CX273" s="439">
        <f t="shared" si="1491"/>
        <v>0</v>
      </c>
      <c r="CY273" s="449">
        <f t="shared" si="1492"/>
        <v>0</v>
      </c>
      <c r="CZ273" s="465"/>
      <c r="DA273" s="465"/>
      <c r="DB273" s="465"/>
      <c r="DC273" s="465"/>
      <c r="DD273" s="465"/>
      <c r="DE273" s="465"/>
      <c r="DF273" s="465"/>
      <c r="DG273" s="465"/>
      <c r="DH273" s="465"/>
      <c r="DS273" s="698"/>
      <c r="DT273" s="702">
        <v>15</v>
      </c>
      <c r="DU273" s="703">
        <f t="shared" si="1493"/>
        <v>0</v>
      </c>
      <c r="DV273" s="703">
        <f t="shared" si="1457"/>
        <v>0</v>
      </c>
      <c r="DW273" s="703">
        <f t="shared" si="1458"/>
        <v>0</v>
      </c>
      <c r="DX273" s="703">
        <f t="shared" si="1459"/>
        <v>0</v>
      </c>
      <c r="DY273" s="703">
        <f t="shared" si="1460"/>
        <v>0</v>
      </c>
      <c r="DZ273" s="703">
        <f t="shared" si="1461"/>
        <v>0</v>
      </c>
      <c r="EA273" s="703">
        <f t="shared" si="1462"/>
        <v>0</v>
      </c>
      <c r="EB273" s="703">
        <f t="shared" si="1463"/>
        <v>0</v>
      </c>
      <c r="EC273" s="703">
        <f t="shared" si="1464"/>
        <v>0</v>
      </c>
      <c r="ED273" s="703">
        <f t="shared" si="1465"/>
        <v>0</v>
      </c>
      <c r="EE273" s="703">
        <f t="shared" si="1466"/>
        <v>0</v>
      </c>
      <c r="EF273" s="703">
        <f t="shared" si="1467"/>
        <v>0</v>
      </c>
      <c r="EG273" s="703">
        <f t="shared" si="1468"/>
        <v>0</v>
      </c>
      <c r="EH273" s="703">
        <f t="shared" si="1469"/>
        <v>0</v>
      </c>
      <c r="EI273" s="703">
        <f t="shared" si="1470"/>
        <v>0</v>
      </c>
      <c r="EJ273" s="703">
        <f t="shared" si="1471"/>
        <v>0</v>
      </c>
      <c r="EK273" s="703">
        <f t="shared" si="1472"/>
        <v>0</v>
      </c>
      <c r="EL273" s="703">
        <f t="shared" si="1473"/>
        <v>0</v>
      </c>
      <c r="EM273" s="703">
        <f t="shared" si="1474"/>
        <v>0</v>
      </c>
      <c r="EN273" s="703">
        <f t="shared" si="1475"/>
        <v>0</v>
      </c>
      <c r="EO273" s="703">
        <f t="shared" si="1476"/>
        <v>0</v>
      </c>
      <c r="EP273" s="703">
        <f t="shared" si="1477"/>
        <v>0</v>
      </c>
      <c r="EQ273" s="703">
        <f t="shared" si="1478"/>
        <v>0</v>
      </c>
      <c r="ER273" s="703">
        <f t="shared" si="1479"/>
        <v>0</v>
      </c>
      <c r="ES273" s="703">
        <f t="shared" si="1480"/>
        <v>0</v>
      </c>
      <c r="ET273" s="703">
        <f t="shared" si="1481"/>
        <v>0</v>
      </c>
      <c r="EU273" s="703">
        <f t="shared" si="1482"/>
        <v>0</v>
      </c>
      <c r="EV273" s="703">
        <f t="shared" si="1483"/>
        <v>0</v>
      </c>
      <c r="EW273" s="703">
        <f t="shared" si="1484"/>
        <v>0</v>
      </c>
      <c r="EX273" s="703">
        <f t="shared" si="1485"/>
        <v>0</v>
      </c>
      <c r="EY273" s="695"/>
      <c r="EZ273" s="724"/>
      <c r="FB273" s="698"/>
      <c r="FC273" s="702">
        <v>15</v>
      </c>
      <c r="FD273" s="703" t="e">
        <f t="shared" si="1494"/>
        <v>#DIV/0!</v>
      </c>
      <c r="FE273" s="703" t="e">
        <f t="shared" si="1495"/>
        <v>#DIV/0!</v>
      </c>
      <c r="FF273" s="703" t="e">
        <f t="shared" si="1496"/>
        <v>#DIV/0!</v>
      </c>
      <c r="FG273" s="703" t="e">
        <f t="shared" si="1497"/>
        <v>#DIV/0!</v>
      </c>
      <c r="FH273" s="703" t="e">
        <f t="shared" si="1498"/>
        <v>#DIV/0!</v>
      </c>
      <c r="FI273" s="703" t="e">
        <f t="shared" si="1499"/>
        <v>#DIV/0!</v>
      </c>
      <c r="FJ273" s="703" t="e">
        <f t="shared" si="1500"/>
        <v>#DIV/0!</v>
      </c>
      <c r="FK273" s="703" t="e">
        <f t="shared" si="1501"/>
        <v>#DIV/0!</v>
      </c>
      <c r="FL273" s="703" t="e">
        <f t="shared" si="1502"/>
        <v>#DIV/0!</v>
      </c>
      <c r="FM273" s="703" t="e">
        <f t="shared" si="1503"/>
        <v>#DIV/0!</v>
      </c>
      <c r="FN273" s="703" t="e">
        <f t="shared" si="1504"/>
        <v>#DIV/0!</v>
      </c>
      <c r="FO273" s="703" t="e">
        <f t="shared" si="1505"/>
        <v>#DIV/0!</v>
      </c>
      <c r="FP273" s="703" t="e">
        <f t="shared" si="1506"/>
        <v>#DIV/0!</v>
      </c>
      <c r="FQ273" s="703" t="e">
        <f t="shared" si="1507"/>
        <v>#DIV/0!</v>
      </c>
      <c r="FR273" s="703" t="e">
        <f t="shared" si="1508"/>
        <v>#DIV/0!</v>
      </c>
      <c r="FS273" s="703" t="e">
        <f t="shared" si="1509"/>
        <v>#DIV/0!</v>
      </c>
      <c r="FT273" s="703" t="e">
        <f t="shared" si="1510"/>
        <v>#DIV/0!</v>
      </c>
      <c r="FU273" s="703" t="e">
        <f t="shared" si="1511"/>
        <v>#DIV/0!</v>
      </c>
      <c r="FV273" s="703" t="e">
        <f t="shared" si="1512"/>
        <v>#DIV/0!</v>
      </c>
      <c r="FW273" s="703" t="e">
        <f t="shared" si="1513"/>
        <v>#DIV/0!</v>
      </c>
      <c r="FX273" s="703" t="e">
        <f t="shared" si="1514"/>
        <v>#DIV/0!</v>
      </c>
      <c r="FY273" s="703" t="e">
        <f t="shared" si="1515"/>
        <v>#DIV/0!</v>
      </c>
      <c r="FZ273" s="703" t="e">
        <f t="shared" si="1516"/>
        <v>#DIV/0!</v>
      </c>
      <c r="GA273" s="703" t="e">
        <f t="shared" si="1517"/>
        <v>#DIV/0!</v>
      </c>
      <c r="GB273" s="703" t="e">
        <f t="shared" si="1518"/>
        <v>#DIV/0!</v>
      </c>
      <c r="GC273" s="703" t="e">
        <f t="shared" si="1519"/>
        <v>#DIV/0!</v>
      </c>
      <c r="GD273" s="703" t="e">
        <f t="shared" si="1520"/>
        <v>#DIV/0!</v>
      </c>
      <c r="GE273" s="703" t="e">
        <f t="shared" si="1521"/>
        <v>#DIV/0!</v>
      </c>
      <c r="GF273" s="703" t="e">
        <f t="shared" si="1522"/>
        <v>#DIV/0!</v>
      </c>
      <c r="GG273" s="703" t="e">
        <f t="shared" si="1523"/>
        <v>#DIV/0!</v>
      </c>
      <c r="GH273" s="695"/>
      <c r="GI273" s="724"/>
    </row>
    <row r="274" spans="23:191" ht="15.75" x14ac:dyDescent="0.25">
      <c r="W274" s="398"/>
      <c r="X274" s="401">
        <v>16</v>
      </c>
      <c r="Y274" s="475"/>
      <c r="Z274" s="475"/>
      <c r="AA274" s="475"/>
      <c r="AB274" s="475"/>
      <c r="AC274" s="475"/>
      <c r="AD274" s="475"/>
      <c r="AE274" s="475"/>
      <c r="AF274" s="475"/>
      <c r="AG274" s="475"/>
      <c r="AH274" s="475"/>
      <c r="AI274" s="475"/>
      <c r="AJ274" s="475"/>
      <c r="AK274" s="475"/>
      <c r="AL274" s="475"/>
      <c r="AM274" s="475"/>
      <c r="AN274" s="475"/>
      <c r="AO274" s="475"/>
      <c r="AP274" s="475"/>
      <c r="AQ274" s="475"/>
      <c r="AR274" s="475"/>
      <c r="AS274" s="475"/>
      <c r="AT274" s="475"/>
      <c r="AU274" s="475"/>
      <c r="AV274" s="475"/>
      <c r="AW274" s="475"/>
      <c r="AX274" s="475"/>
      <c r="AY274" s="475"/>
      <c r="AZ274" s="475"/>
      <c r="BA274" s="475"/>
      <c r="BB274" s="475"/>
      <c r="BC274" s="467"/>
      <c r="BD274" s="857">
        <f t="shared" si="1487"/>
        <v>0</v>
      </c>
      <c r="BE274" s="858">
        <f t="shared" si="1453"/>
        <v>0</v>
      </c>
      <c r="BF274" s="436">
        <f t="shared" si="1524"/>
        <v>0</v>
      </c>
      <c r="BG274" s="436">
        <f t="shared" si="1525"/>
        <v>0</v>
      </c>
      <c r="BH274" s="439">
        <f t="shared" si="1526"/>
        <v>0</v>
      </c>
      <c r="BI274" s="449">
        <f t="shared" si="1527"/>
        <v>0</v>
      </c>
      <c r="BJ274" s="465"/>
      <c r="BK274" s="465"/>
      <c r="BL274" s="465"/>
      <c r="BM274" s="398"/>
      <c r="BN274" s="401">
        <v>16</v>
      </c>
      <c r="BO274" s="475"/>
      <c r="BP274" s="475"/>
      <c r="BQ274" s="475"/>
      <c r="BR274" s="475"/>
      <c r="BS274" s="475"/>
      <c r="BT274" s="475"/>
      <c r="BU274" s="475"/>
      <c r="BV274" s="475"/>
      <c r="BW274" s="475"/>
      <c r="BX274" s="475"/>
      <c r="BY274" s="475"/>
      <c r="BZ274" s="475"/>
      <c r="CA274" s="475"/>
      <c r="CB274" s="475"/>
      <c r="CC274" s="475"/>
      <c r="CD274" s="475"/>
      <c r="CE274" s="475"/>
      <c r="CF274" s="475"/>
      <c r="CG274" s="475"/>
      <c r="CH274" s="475"/>
      <c r="CI274" s="475"/>
      <c r="CJ274" s="475"/>
      <c r="CK274" s="475"/>
      <c r="CL274" s="475"/>
      <c r="CM274" s="475"/>
      <c r="CN274" s="475"/>
      <c r="CO274" s="475"/>
      <c r="CP274" s="475"/>
      <c r="CQ274" s="475"/>
      <c r="CR274" s="475"/>
      <c r="CS274" s="467"/>
      <c r="CT274" s="857">
        <f t="shared" si="1489"/>
        <v>0</v>
      </c>
      <c r="CU274" s="858">
        <f t="shared" si="1490"/>
        <v>0</v>
      </c>
      <c r="CV274" s="436">
        <f t="shared" si="1528"/>
        <v>0</v>
      </c>
      <c r="CW274" s="436">
        <f t="shared" si="1529"/>
        <v>0</v>
      </c>
      <c r="CX274" s="439">
        <f t="shared" si="1491"/>
        <v>0</v>
      </c>
      <c r="CY274" s="449">
        <f t="shared" si="1492"/>
        <v>0</v>
      </c>
      <c r="CZ274" s="465"/>
      <c r="DA274" s="465"/>
      <c r="DB274" s="465"/>
      <c r="DC274" s="465"/>
      <c r="DD274" s="465"/>
      <c r="DE274" s="465"/>
      <c r="DF274" s="465"/>
      <c r="DG274" s="465"/>
      <c r="DH274" s="465"/>
      <c r="DS274" s="698"/>
      <c r="DT274" s="702">
        <v>16</v>
      </c>
      <c r="DU274" s="703">
        <f t="shared" si="1493"/>
        <v>0</v>
      </c>
      <c r="DV274" s="703">
        <f t="shared" si="1457"/>
        <v>0</v>
      </c>
      <c r="DW274" s="703">
        <f t="shared" si="1458"/>
        <v>0</v>
      </c>
      <c r="DX274" s="703">
        <f t="shared" si="1459"/>
        <v>0</v>
      </c>
      <c r="DY274" s="703">
        <f t="shared" si="1460"/>
        <v>0</v>
      </c>
      <c r="DZ274" s="703">
        <f t="shared" si="1461"/>
        <v>0</v>
      </c>
      <c r="EA274" s="703">
        <f t="shared" si="1462"/>
        <v>0</v>
      </c>
      <c r="EB274" s="703">
        <f t="shared" si="1463"/>
        <v>0</v>
      </c>
      <c r="EC274" s="703">
        <f t="shared" si="1464"/>
        <v>0</v>
      </c>
      <c r="ED274" s="703">
        <f t="shared" si="1465"/>
        <v>0</v>
      </c>
      <c r="EE274" s="703">
        <f t="shared" si="1466"/>
        <v>0</v>
      </c>
      <c r="EF274" s="703">
        <f t="shared" si="1467"/>
        <v>0</v>
      </c>
      <c r="EG274" s="703">
        <f t="shared" si="1468"/>
        <v>0</v>
      </c>
      <c r="EH274" s="703">
        <f t="shared" si="1469"/>
        <v>0</v>
      </c>
      <c r="EI274" s="703">
        <f t="shared" si="1470"/>
        <v>0</v>
      </c>
      <c r="EJ274" s="703">
        <f t="shared" si="1471"/>
        <v>0</v>
      </c>
      <c r="EK274" s="703">
        <f t="shared" si="1472"/>
        <v>0</v>
      </c>
      <c r="EL274" s="703">
        <f t="shared" si="1473"/>
        <v>0</v>
      </c>
      <c r="EM274" s="703">
        <f t="shared" si="1474"/>
        <v>0</v>
      </c>
      <c r="EN274" s="703">
        <f t="shared" si="1475"/>
        <v>0</v>
      </c>
      <c r="EO274" s="703">
        <f t="shared" si="1476"/>
        <v>0</v>
      </c>
      <c r="EP274" s="703">
        <f t="shared" si="1477"/>
        <v>0</v>
      </c>
      <c r="EQ274" s="703">
        <f t="shared" si="1478"/>
        <v>0</v>
      </c>
      <c r="ER274" s="703">
        <f t="shared" si="1479"/>
        <v>0</v>
      </c>
      <c r="ES274" s="703">
        <f t="shared" si="1480"/>
        <v>0</v>
      </c>
      <c r="ET274" s="703">
        <f t="shared" si="1481"/>
        <v>0</v>
      </c>
      <c r="EU274" s="703">
        <f t="shared" si="1482"/>
        <v>0</v>
      </c>
      <c r="EV274" s="703">
        <f t="shared" si="1483"/>
        <v>0</v>
      </c>
      <c r="EW274" s="703">
        <f t="shared" si="1484"/>
        <v>0</v>
      </c>
      <c r="EX274" s="703">
        <f t="shared" si="1485"/>
        <v>0</v>
      </c>
      <c r="EY274" s="695"/>
      <c r="EZ274" s="724"/>
      <c r="FB274" s="698"/>
      <c r="FC274" s="702">
        <v>16</v>
      </c>
      <c r="FD274" s="703" t="e">
        <f t="shared" si="1494"/>
        <v>#DIV/0!</v>
      </c>
      <c r="FE274" s="703" t="e">
        <f t="shared" si="1495"/>
        <v>#DIV/0!</v>
      </c>
      <c r="FF274" s="703" t="e">
        <f t="shared" si="1496"/>
        <v>#DIV/0!</v>
      </c>
      <c r="FG274" s="703" t="e">
        <f t="shared" si="1497"/>
        <v>#DIV/0!</v>
      </c>
      <c r="FH274" s="703" t="e">
        <f t="shared" si="1498"/>
        <v>#DIV/0!</v>
      </c>
      <c r="FI274" s="703" t="e">
        <f t="shared" si="1499"/>
        <v>#DIV/0!</v>
      </c>
      <c r="FJ274" s="703" t="e">
        <f t="shared" si="1500"/>
        <v>#DIV/0!</v>
      </c>
      <c r="FK274" s="703" t="e">
        <f t="shared" si="1501"/>
        <v>#DIV/0!</v>
      </c>
      <c r="FL274" s="703" t="e">
        <f t="shared" si="1502"/>
        <v>#DIV/0!</v>
      </c>
      <c r="FM274" s="703" t="e">
        <f t="shared" si="1503"/>
        <v>#DIV/0!</v>
      </c>
      <c r="FN274" s="703" t="e">
        <f t="shared" si="1504"/>
        <v>#DIV/0!</v>
      </c>
      <c r="FO274" s="703" t="e">
        <f t="shared" si="1505"/>
        <v>#DIV/0!</v>
      </c>
      <c r="FP274" s="703" t="e">
        <f t="shared" si="1506"/>
        <v>#DIV/0!</v>
      </c>
      <c r="FQ274" s="703" t="e">
        <f t="shared" si="1507"/>
        <v>#DIV/0!</v>
      </c>
      <c r="FR274" s="703" t="e">
        <f t="shared" si="1508"/>
        <v>#DIV/0!</v>
      </c>
      <c r="FS274" s="703" t="e">
        <f t="shared" si="1509"/>
        <v>#DIV/0!</v>
      </c>
      <c r="FT274" s="703" t="e">
        <f t="shared" si="1510"/>
        <v>#DIV/0!</v>
      </c>
      <c r="FU274" s="703" t="e">
        <f t="shared" si="1511"/>
        <v>#DIV/0!</v>
      </c>
      <c r="FV274" s="703" t="e">
        <f t="shared" si="1512"/>
        <v>#DIV/0!</v>
      </c>
      <c r="FW274" s="703" t="e">
        <f t="shared" si="1513"/>
        <v>#DIV/0!</v>
      </c>
      <c r="FX274" s="703" t="e">
        <f t="shared" si="1514"/>
        <v>#DIV/0!</v>
      </c>
      <c r="FY274" s="703" t="e">
        <f t="shared" si="1515"/>
        <v>#DIV/0!</v>
      </c>
      <c r="FZ274" s="703" t="e">
        <f t="shared" si="1516"/>
        <v>#DIV/0!</v>
      </c>
      <c r="GA274" s="703" t="e">
        <f t="shared" si="1517"/>
        <v>#DIV/0!</v>
      </c>
      <c r="GB274" s="703" t="e">
        <f t="shared" si="1518"/>
        <v>#DIV/0!</v>
      </c>
      <c r="GC274" s="703" t="e">
        <f t="shared" si="1519"/>
        <v>#DIV/0!</v>
      </c>
      <c r="GD274" s="703" t="e">
        <f t="shared" si="1520"/>
        <v>#DIV/0!</v>
      </c>
      <c r="GE274" s="703" t="e">
        <f t="shared" si="1521"/>
        <v>#DIV/0!</v>
      </c>
      <c r="GF274" s="703" t="e">
        <f t="shared" si="1522"/>
        <v>#DIV/0!</v>
      </c>
      <c r="GG274" s="703" t="e">
        <f t="shared" si="1523"/>
        <v>#DIV/0!</v>
      </c>
      <c r="GH274" s="695"/>
      <c r="GI274" s="724"/>
    </row>
    <row r="275" spans="23:191" ht="15.75" x14ac:dyDescent="0.25">
      <c r="W275" s="398"/>
      <c r="X275" s="401">
        <v>17</v>
      </c>
      <c r="Y275" s="475"/>
      <c r="Z275" s="475"/>
      <c r="AA275" s="475"/>
      <c r="AB275" s="475"/>
      <c r="AC275" s="475"/>
      <c r="AD275" s="475"/>
      <c r="AE275" s="475"/>
      <c r="AF275" s="475"/>
      <c r="AG275" s="475"/>
      <c r="AH275" s="475"/>
      <c r="AI275" s="475"/>
      <c r="AJ275" s="475"/>
      <c r="AK275" s="475"/>
      <c r="AL275" s="475"/>
      <c r="AM275" s="475"/>
      <c r="AN275" s="475"/>
      <c r="AO275" s="475"/>
      <c r="AP275" s="475"/>
      <c r="AQ275" s="475"/>
      <c r="AR275" s="475"/>
      <c r="AS275" s="475"/>
      <c r="AT275" s="475"/>
      <c r="AU275" s="475"/>
      <c r="AV275" s="475"/>
      <c r="AW275" s="475"/>
      <c r="AX275" s="475"/>
      <c r="AY275" s="475"/>
      <c r="AZ275" s="475"/>
      <c r="BA275" s="475"/>
      <c r="BB275" s="475"/>
      <c r="BC275" s="467"/>
      <c r="BD275" s="857">
        <f t="shared" si="1487"/>
        <v>0</v>
      </c>
      <c r="BE275" s="858">
        <f t="shared" si="1453"/>
        <v>0</v>
      </c>
      <c r="BF275" s="436">
        <f t="shared" si="1524"/>
        <v>0</v>
      </c>
      <c r="BG275" s="436">
        <f t="shared" si="1525"/>
        <v>0</v>
      </c>
      <c r="BH275" s="439">
        <f t="shared" si="1526"/>
        <v>0</v>
      </c>
      <c r="BI275" s="449">
        <f t="shared" si="1527"/>
        <v>0</v>
      </c>
      <c r="BJ275" s="465"/>
      <c r="BK275" s="465"/>
      <c r="BL275" s="465"/>
      <c r="BM275" s="398"/>
      <c r="BN275" s="401">
        <v>17</v>
      </c>
      <c r="BO275" s="475"/>
      <c r="BP275" s="475"/>
      <c r="BQ275" s="475"/>
      <c r="BR275" s="475"/>
      <c r="BS275" s="475"/>
      <c r="BT275" s="475"/>
      <c r="BU275" s="475"/>
      <c r="BV275" s="475"/>
      <c r="BW275" s="475"/>
      <c r="BX275" s="475"/>
      <c r="BY275" s="475"/>
      <c r="BZ275" s="475"/>
      <c r="CA275" s="475"/>
      <c r="CB275" s="475"/>
      <c r="CC275" s="475"/>
      <c r="CD275" s="475"/>
      <c r="CE275" s="475"/>
      <c r="CF275" s="475"/>
      <c r="CG275" s="475"/>
      <c r="CH275" s="475"/>
      <c r="CI275" s="475"/>
      <c r="CJ275" s="475"/>
      <c r="CK275" s="475"/>
      <c r="CL275" s="475"/>
      <c r="CM275" s="475"/>
      <c r="CN275" s="475"/>
      <c r="CO275" s="475"/>
      <c r="CP275" s="475"/>
      <c r="CQ275" s="475"/>
      <c r="CR275" s="475"/>
      <c r="CS275" s="467"/>
      <c r="CT275" s="857">
        <f t="shared" si="1489"/>
        <v>0</v>
      </c>
      <c r="CU275" s="858">
        <f t="shared" si="1490"/>
        <v>0</v>
      </c>
      <c r="CV275" s="436">
        <f t="shared" si="1528"/>
        <v>0</v>
      </c>
      <c r="CW275" s="436">
        <f t="shared" si="1529"/>
        <v>0</v>
      </c>
      <c r="CX275" s="439">
        <f t="shared" si="1491"/>
        <v>0</v>
      </c>
      <c r="CY275" s="449">
        <f t="shared" si="1492"/>
        <v>0</v>
      </c>
      <c r="CZ275" s="465"/>
      <c r="DA275" s="465"/>
      <c r="DB275" s="465"/>
      <c r="DC275" s="465"/>
      <c r="DD275" s="465"/>
      <c r="DE275" s="465"/>
      <c r="DF275" s="465"/>
      <c r="DG275" s="465"/>
      <c r="DH275" s="465"/>
      <c r="DS275" s="698"/>
      <c r="DT275" s="702">
        <v>17</v>
      </c>
      <c r="DU275" s="703">
        <f t="shared" si="1493"/>
        <v>0</v>
      </c>
      <c r="DV275" s="703">
        <f t="shared" si="1457"/>
        <v>0</v>
      </c>
      <c r="DW275" s="703">
        <f t="shared" si="1458"/>
        <v>0</v>
      </c>
      <c r="DX275" s="703">
        <f t="shared" si="1459"/>
        <v>0</v>
      </c>
      <c r="DY275" s="703">
        <f t="shared" si="1460"/>
        <v>0</v>
      </c>
      <c r="DZ275" s="703">
        <f t="shared" si="1461"/>
        <v>0</v>
      </c>
      <c r="EA275" s="703">
        <f t="shared" si="1462"/>
        <v>0</v>
      </c>
      <c r="EB275" s="703">
        <f t="shared" si="1463"/>
        <v>0</v>
      </c>
      <c r="EC275" s="703">
        <f t="shared" si="1464"/>
        <v>0</v>
      </c>
      <c r="ED275" s="703">
        <f t="shared" si="1465"/>
        <v>0</v>
      </c>
      <c r="EE275" s="703">
        <f t="shared" si="1466"/>
        <v>0</v>
      </c>
      <c r="EF275" s="703">
        <f t="shared" si="1467"/>
        <v>0</v>
      </c>
      <c r="EG275" s="703">
        <f t="shared" si="1468"/>
        <v>0</v>
      </c>
      <c r="EH275" s="703">
        <f t="shared" si="1469"/>
        <v>0</v>
      </c>
      <c r="EI275" s="703">
        <f t="shared" si="1470"/>
        <v>0</v>
      </c>
      <c r="EJ275" s="703">
        <f t="shared" si="1471"/>
        <v>0</v>
      </c>
      <c r="EK275" s="703">
        <f t="shared" si="1472"/>
        <v>0</v>
      </c>
      <c r="EL275" s="703">
        <f t="shared" si="1473"/>
        <v>0</v>
      </c>
      <c r="EM275" s="703">
        <f t="shared" si="1474"/>
        <v>0</v>
      </c>
      <c r="EN275" s="703">
        <f t="shared" si="1475"/>
        <v>0</v>
      </c>
      <c r="EO275" s="703">
        <f t="shared" si="1476"/>
        <v>0</v>
      </c>
      <c r="EP275" s="703">
        <f t="shared" si="1477"/>
        <v>0</v>
      </c>
      <c r="EQ275" s="703">
        <f t="shared" si="1478"/>
        <v>0</v>
      </c>
      <c r="ER275" s="703">
        <f t="shared" si="1479"/>
        <v>0</v>
      </c>
      <c r="ES275" s="703">
        <f t="shared" si="1480"/>
        <v>0</v>
      </c>
      <c r="ET275" s="703">
        <f t="shared" si="1481"/>
        <v>0</v>
      </c>
      <c r="EU275" s="703">
        <f t="shared" si="1482"/>
        <v>0</v>
      </c>
      <c r="EV275" s="703">
        <f t="shared" si="1483"/>
        <v>0</v>
      </c>
      <c r="EW275" s="703">
        <f t="shared" si="1484"/>
        <v>0</v>
      </c>
      <c r="EX275" s="703">
        <f t="shared" si="1485"/>
        <v>0</v>
      </c>
      <c r="EY275" s="695"/>
      <c r="EZ275" s="724"/>
      <c r="FB275" s="698"/>
      <c r="FC275" s="702">
        <v>17</v>
      </c>
      <c r="FD275" s="703" t="e">
        <f t="shared" si="1494"/>
        <v>#DIV/0!</v>
      </c>
      <c r="FE275" s="703" t="e">
        <f t="shared" si="1495"/>
        <v>#DIV/0!</v>
      </c>
      <c r="FF275" s="703" t="e">
        <f t="shared" si="1496"/>
        <v>#DIV/0!</v>
      </c>
      <c r="FG275" s="703" t="e">
        <f t="shared" si="1497"/>
        <v>#DIV/0!</v>
      </c>
      <c r="FH275" s="703" t="e">
        <f t="shared" si="1498"/>
        <v>#DIV/0!</v>
      </c>
      <c r="FI275" s="703" t="e">
        <f t="shared" si="1499"/>
        <v>#DIV/0!</v>
      </c>
      <c r="FJ275" s="703" t="e">
        <f t="shared" si="1500"/>
        <v>#DIV/0!</v>
      </c>
      <c r="FK275" s="703" t="e">
        <f t="shared" si="1501"/>
        <v>#DIV/0!</v>
      </c>
      <c r="FL275" s="703" t="e">
        <f t="shared" si="1502"/>
        <v>#DIV/0!</v>
      </c>
      <c r="FM275" s="703" t="e">
        <f t="shared" si="1503"/>
        <v>#DIV/0!</v>
      </c>
      <c r="FN275" s="703" t="e">
        <f t="shared" si="1504"/>
        <v>#DIV/0!</v>
      </c>
      <c r="FO275" s="703" t="e">
        <f t="shared" si="1505"/>
        <v>#DIV/0!</v>
      </c>
      <c r="FP275" s="703" t="e">
        <f t="shared" si="1506"/>
        <v>#DIV/0!</v>
      </c>
      <c r="FQ275" s="703" t="e">
        <f t="shared" si="1507"/>
        <v>#DIV/0!</v>
      </c>
      <c r="FR275" s="703" t="e">
        <f t="shared" si="1508"/>
        <v>#DIV/0!</v>
      </c>
      <c r="FS275" s="703" t="e">
        <f t="shared" si="1509"/>
        <v>#DIV/0!</v>
      </c>
      <c r="FT275" s="703" t="e">
        <f t="shared" si="1510"/>
        <v>#DIV/0!</v>
      </c>
      <c r="FU275" s="703" t="e">
        <f t="shared" si="1511"/>
        <v>#DIV/0!</v>
      </c>
      <c r="FV275" s="703" t="e">
        <f t="shared" si="1512"/>
        <v>#DIV/0!</v>
      </c>
      <c r="FW275" s="703" t="e">
        <f t="shared" si="1513"/>
        <v>#DIV/0!</v>
      </c>
      <c r="FX275" s="703" t="e">
        <f t="shared" si="1514"/>
        <v>#DIV/0!</v>
      </c>
      <c r="FY275" s="703" t="e">
        <f t="shared" si="1515"/>
        <v>#DIV/0!</v>
      </c>
      <c r="FZ275" s="703" t="e">
        <f t="shared" si="1516"/>
        <v>#DIV/0!</v>
      </c>
      <c r="GA275" s="703" t="e">
        <f t="shared" si="1517"/>
        <v>#DIV/0!</v>
      </c>
      <c r="GB275" s="703" t="e">
        <f t="shared" si="1518"/>
        <v>#DIV/0!</v>
      </c>
      <c r="GC275" s="703" t="e">
        <f t="shared" si="1519"/>
        <v>#DIV/0!</v>
      </c>
      <c r="GD275" s="703" t="e">
        <f t="shared" si="1520"/>
        <v>#DIV/0!</v>
      </c>
      <c r="GE275" s="703" t="e">
        <f t="shared" si="1521"/>
        <v>#DIV/0!</v>
      </c>
      <c r="GF275" s="703" t="e">
        <f t="shared" si="1522"/>
        <v>#DIV/0!</v>
      </c>
      <c r="GG275" s="703" t="e">
        <f t="shared" si="1523"/>
        <v>#DIV/0!</v>
      </c>
      <c r="GH275" s="695"/>
      <c r="GI275" s="724"/>
    </row>
    <row r="276" spans="23:191" ht="15.75" x14ac:dyDescent="0.25">
      <c r="W276" s="398"/>
      <c r="X276" s="401">
        <v>18</v>
      </c>
      <c r="Y276" s="475"/>
      <c r="Z276" s="475"/>
      <c r="AA276" s="475"/>
      <c r="AB276" s="475"/>
      <c r="AC276" s="475"/>
      <c r="AD276" s="475"/>
      <c r="AE276" s="475"/>
      <c r="AF276" s="475"/>
      <c r="AG276" s="475"/>
      <c r="AH276" s="475"/>
      <c r="AI276" s="475"/>
      <c r="AJ276" s="475"/>
      <c r="AK276" s="475"/>
      <c r="AL276" s="475"/>
      <c r="AM276" s="475"/>
      <c r="AN276" s="475"/>
      <c r="AO276" s="475"/>
      <c r="AP276" s="475"/>
      <c r="AQ276" s="475"/>
      <c r="AR276" s="475"/>
      <c r="AS276" s="475"/>
      <c r="AT276" s="475"/>
      <c r="AU276" s="475"/>
      <c r="AV276" s="475"/>
      <c r="AW276" s="475"/>
      <c r="AX276" s="475"/>
      <c r="AY276" s="475"/>
      <c r="AZ276" s="475"/>
      <c r="BA276" s="475"/>
      <c r="BB276" s="475"/>
      <c r="BC276" s="467"/>
      <c r="BD276" s="857">
        <f t="shared" si="1487"/>
        <v>0</v>
      </c>
      <c r="BE276" s="858">
        <f t="shared" si="1453"/>
        <v>0</v>
      </c>
      <c r="BF276" s="436">
        <f t="shared" si="1524"/>
        <v>0</v>
      </c>
      <c r="BG276" s="436">
        <f t="shared" si="1525"/>
        <v>0</v>
      </c>
      <c r="BH276" s="439">
        <f t="shared" si="1526"/>
        <v>0</v>
      </c>
      <c r="BI276" s="449">
        <f t="shared" si="1527"/>
        <v>0</v>
      </c>
      <c r="BJ276" s="465"/>
      <c r="BK276" s="465"/>
      <c r="BL276" s="465"/>
      <c r="BM276" s="398"/>
      <c r="BN276" s="401">
        <v>18</v>
      </c>
      <c r="BO276" s="475"/>
      <c r="BP276" s="475"/>
      <c r="BQ276" s="475"/>
      <c r="BR276" s="475"/>
      <c r="BS276" s="475"/>
      <c r="BT276" s="475"/>
      <c r="BU276" s="475"/>
      <c r="BV276" s="475"/>
      <c r="BW276" s="475"/>
      <c r="BX276" s="475"/>
      <c r="BY276" s="475"/>
      <c r="BZ276" s="475"/>
      <c r="CA276" s="475"/>
      <c r="CB276" s="475"/>
      <c r="CC276" s="475"/>
      <c r="CD276" s="475"/>
      <c r="CE276" s="475"/>
      <c r="CF276" s="475"/>
      <c r="CG276" s="475"/>
      <c r="CH276" s="475"/>
      <c r="CI276" s="475"/>
      <c r="CJ276" s="475"/>
      <c r="CK276" s="475"/>
      <c r="CL276" s="475"/>
      <c r="CM276" s="475"/>
      <c r="CN276" s="475"/>
      <c r="CO276" s="475"/>
      <c r="CP276" s="475"/>
      <c r="CQ276" s="475"/>
      <c r="CR276" s="475"/>
      <c r="CS276" s="467"/>
      <c r="CT276" s="857">
        <f t="shared" si="1489"/>
        <v>0</v>
      </c>
      <c r="CU276" s="858">
        <f t="shared" si="1490"/>
        <v>0</v>
      </c>
      <c r="CV276" s="436">
        <f t="shared" si="1528"/>
        <v>0</v>
      </c>
      <c r="CW276" s="436">
        <f t="shared" si="1529"/>
        <v>0</v>
      </c>
      <c r="CX276" s="439">
        <f t="shared" si="1491"/>
        <v>0</v>
      </c>
      <c r="CY276" s="449">
        <f t="shared" si="1492"/>
        <v>0</v>
      </c>
      <c r="CZ276" s="465"/>
      <c r="DA276" s="465"/>
      <c r="DB276" s="465"/>
      <c r="DC276" s="465"/>
      <c r="DD276" s="465"/>
      <c r="DE276" s="465"/>
      <c r="DF276" s="465"/>
      <c r="DG276" s="465"/>
      <c r="DH276" s="465"/>
      <c r="DS276" s="698"/>
      <c r="DT276" s="702">
        <v>18</v>
      </c>
      <c r="DU276" s="703">
        <f t="shared" si="1493"/>
        <v>0</v>
      </c>
      <c r="DV276" s="703">
        <f t="shared" si="1457"/>
        <v>0</v>
      </c>
      <c r="DW276" s="703">
        <f t="shared" si="1458"/>
        <v>0</v>
      </c>
      <c r="DX276" s="703">
        <f t="shared" si="1459"/>
        <v>0</v>
      </c>
      <c r="DY276" s="703">
        <f t="shared" si="1460"/>
        <v>0</v>
      </c>
      <c r="DZ276" s="703">
        <f t="shared" si="1461"/>
        <v>0</v>
      </c>
      <c r="EA276" s="703">
        <f t="shared" si="1462"/>
        <v>0</v>
      </c>
      <c r="EB276" s="703">
        <f t="shared" si="1463"/>
        <v>0</v>
      </c>
      <c r="EC276" s="703">
        <f t="shared" si="1464"/>
        <v>0</v>
      </c>
      <c r="ED276" s="703">
        <f t="shared" si="1465"/>
        <v>0</v>
      </c>
      <c r="EE276" s="703">
        <f t="shared" si="1466"/>
        <v>0</v>
      </c>
      <c r="EF276" s="703">
        <f t="shared" si="1467"/>
        <v>0</v>
      </c>
      <c r="EG276" s="703">
        <f t="shared" si="1468"/>
        <v>0</v>
      </c>
      <c r="EH276" s="703">
        <f t="shared" si="1469"/>
        <v>0</v>
      </c>
      <c r="EI276" s="703">
        <f t="shared" si="1470"/>
        <v>0</v>
      </c>
      <c r="EJ276" s="703">
        <f t="shared" si="1471"/>
        <v>0</v>
      </c>
      <c r="EK276" s="703">
        <f t="shared" si="1472"/>
        <v>0</v>
      </c>
      <c r="EL276" s="703">
        <f t="shared" si="1473"/>
        <v>0</v>
      </c>
      <c r="EM276" s="703">
        <f t="shared" si="1474"/>
        <v>0</v>
      </c>
      <c r="EN276" s="703">
        <f t="shared" si="1475"/>
        <v>0</v>
      </c>
      <c r="EO276" s="703">
        <f t="shared" si="1476"/>
        <v>0</v>
      </c>
      <c r="EP276" s="703">
        <f t="shared" si="1477"/>
        <v>0</v>
      </c>
      <c r="EQ276" s="703">
        <f t="shared" si="1478"/>
        <v>0</v>
      </c>
      <c r="ER276" s="703">
        <f t="shared" si="1479"/>
        <v>0</v>
      </c>
      <c r="ES276" s="703">
        <f t="shared" si="1480"/>
        <v>0</v>
      </c>
      <c r="ET276" s="703">
        <f t="shared" si="1481"/>
        <v>0</v>
      </c>
      <c r="EU276" s="703">
        <f t="shared" si="1482"/>
        <v>0</v>
      </c>
      <c r="EV276" s="703">
        <f t="shared" si="1483"/>
        <v>0</v>
      </c>
      <c r="EW276" s="703">
        <f t="shared" si="1484"/>
        <v>0</v>
      </c>
      <c r="EX276" s="703">
        <f t="shared" si="1485"/>
        <v>0</v>
      </c>
      <c r="EY276" s="695"/>
      <c r="EZ276" s="724"/>
      <c r="FB276" s="698"/>
      <c r="FC276" s="702">
        <v>18</v>
      </c>
      <c r="FD276" s="703" t="e">
        <f t="shared" si="1494"/>
        <v>#DIV/0!</v>
      </c>
      <c r="FE276" s="703" t="e">
        <f t="shared" si="1495"/>
        <v>#DIV/0!</v>
      </c>
      <c r="FF276" s="703" t="e">
        <f t="shared" si="1496"/>
        <v>#DIV/0!</v>
      </c>
      <c r="FG276" s="703" t="e">
        <f t="shared" si="1497"/>
        <v>#DIV/0!</v>
      </c>
      <c r="FH276" s="703" t="e">
        <f t="shared" si="1498"/>
        <v>#DIV/0!</v>
      </c>
      <c r="FI276" s="703" t="e">
        <f t="shared" si="1499"/>
        <v>#DIV/0!</v>
      </c>
      <c r="FJ276" s="703" t="e">
        <f t="shared" si="1500"/>
        <v>#DIV/0!</v>
      </c>
      <c r="FK276" s="703" t="e">
        <f t="shared" si="1501"/>
        <v>#DIV/0!</v>
      </c>
      <c r="FL276" s="703" t="e">
        <f t="shared" si="1502"/>
        <v>#DIV/0!</v>
      </c>
      <c r="FM276" s="703" t="e">
        <f t="shared" si="1503"/>
        <v>#DIV/0!</v>
      </c>
      <c r="FN276" s="703" t="e">
        <f t="shared" si="1504"/>
        <v>#DIV/0!</v>
      </c>
      <c r="FO276" s="703" t="e">
        <f t="shared" si="1505"/>
        <v>#DIV/0!</v>
      </c>
      <c r="FP276" s="703" t="e">
        <f t="shared" si="1506"/>
        <v>#DIV/0!</v>
      </c>
      <c r="FQ276" s="703" t="e">
        <f t="shared" si="1507"/>
        <v>#DIV/0!</v>
      </c>
      <c r="FR276" s="703" t="e">
        <f t="shared" si="1508"/>
        <v>#DIV/0!</v>
      </c>
      <c r="FS276" s="703" t="e">
        <f t="shared" si="1509"/>
        <v>#DIV/0!</v>
      </c>
      <c r="FT276" s="703" t="e">
        <f t="shared" si="1510"/>
        <v>#DIV/0!</v>
      </c>
      <c r="FU276" s="703" t="e">
        <f t="shared" si="1511"/>
        <v>#DIV/0!</v>
      </c>
      <c r="FV276" s="703" t="e">
        <f t="shared" si="1512"/>
        <v>#DIV/0!</v>
      </c>
      <c r="FW276" s="703" t="e">
        <f t="shared" si="1513"/>
        <v>#DIV/0!</v>
      </c>
      <c r="FX276" s="703" t="e">
        <f t="shared" si="1514"/>
        <v>#DIV/0!</v>
      </c>
      <c r="FY276" s="703" t="e">
        <f t="shared" si="1515"/>
        <v>#DIV/0!</v>
      </c>
      <c r="FZ276" s="703" t="e">
        <f t="shared" si="1516"/>
        <v>#DIV/0!</v>
      </c>
      <c r="GA276" s="703" t="e">
        <f t="shared" si="1517"/>
        <v>#DIV/0!</v>
      </c>
      <c r="GB276" s="703" t="e">
        <f t="shared" si="1518"/>
        <v>#DIV/0!</v>
      </c>
      <c r="GC276" s="703" t="e">
        <f t="shared" si="1519"/>
        <v>#DIV/0!</v>
      </c>
      <c r="GD276" s="703" t="e">
        <f t="shared" si="1520"/>
        <v>#DIV/0!</v>
      </c>
      <c r="GE276" s="703" t="e">
        <f t="shared" si="1521"/>
        <v>#DIV/0!</v>
      </c>
      <c r="GF276" s="703" t="e">
        <f t="shared" si="1522"/>
        <v>#DIV/0!</v>
      </c>
      <c r="GG276" s="703" t="e">
        <f t="shared" si="1523"/>
        <v>#DIV/0!</v>
      </c>
      <c r="GH276" s="695"/>
      <c r="GI276" s="724"/>
    </row>
    <row r="277" spans="23:191" ht="15.75" x14ac:dyDescent="0.25">
      <c r="W277" s="398"/>
      <c r="X277" s="401">
        <v>19</v>
      </c>
      <c r="Y277" s="475"/>
      <c r="Z277" s="475"/>
      <c r="AA277" s="475"/>
      <c r="AB277" s="475"/>
      <c r="AC277" s="475"/>
      <c r="AD277" s="475"/>
      <c r="AE277" s="475"/>
      <c r="AF277" s="475"/>
      <c r="AG277" s="475"/>
      <c r="AH277" s="475"/>
      <c r="AI277" s="475"/>
      <c r="AJ277" s="475"/>
      <c r="AK277" s="475"/>
      <c r="AL277" s="475"/>
      <c r="AM277" s="475"/>
      <c r="AN277" s="475"/>
      <c r="AO277" s="475"/>
      <c r="AP277" s="475"/>
      <c r="AQ277" s="475"/>
      <c r="AR277" s="475"/>
      <c r="AS277" s="475"/>
      <c r="AT277" s="475"/>
      <c r="AU277" s="475"/>
      <c r="AV277" s="475"/>
      <c r="AW277" s="475"/>
      <c r="AX277" s="475"/>
      <c r="AY277" s="475"/>
      <c r="AZ277" s="475"/>
      <c r="BA277" s="475"/>
      <c r="BB277" s="475"/>
      <c r="BC277" s="467"/>
      <c r="BD277" s="857">
        <f t="shared" si="1487"/>
        <v>0</v>
      </c>
      <c r="BE277" s="858">
        <f t="shared" si="1453"/>
        <v>0</v>
      </c>
      <c r="BF277" s="436">
        <f t="shared" si="1524"/>
        <v>0</v>
      </c>
      <c r="BG277" s="436">
        <f t="shared" si="1525"/>
        <v>0</v>
      </c>
      <c r="BH277" s="439">
        <f t="shared" si="1526"/>
        <v>0</v>
      </c>
      <c r="BI277" s="449">
        <f t="shared" si="1527"/>
        <v>0</v>
      </c>
      <c r="BJ277" s="465"/>
      <c r="BK277" s="465"/>
      <c r="BL277" s="465"/>
      <c r="BM277" s="398"/>
      <c r="BN277" s="401">
        <v>19</v>
      </c>
      <c r="BO277" s="475"/>
      <c r="BP277" s="475"/>
      <c r="BQ277" s="475"/>
      <c r="BR277" s="475"/>
      <c r="BS277" s="475"/>
      <c r="BT277" s="475"/>
      <c r="BU277" s="475"/>
      <c r="BV277" s="475"/>
      <c r="BW277" s="475"/>
      <c r="BX277" s="475"/>
      <c r="BY277" s="475"/>
      <c r="BZ277" s="475"/>
      <c r="CA277" s="475"/>
      <c r="CB277" s="475"/>
      <c r="CC277" s="475"/>
      <c r="CD277" s="475"/>
      <c r="CE277" s="475"/>
      <c r="CF277" s="475"/>
      <c r="CG277" s="475"/>
      <c r="CH277" s="475"/>
      <c r="CI277" s="475"/>
      <c r="CJ277" s="475"/>
      <c r="CK277" s="475"/>
      <c r="CL277" s="475"/>
      <c r="CM277" s="475"/>
      <c r="CN277" s="475"/>
      <c r="CO277" s="475"/>
      <c r="CP277" s="475"/>
      <c r="CQ277" s="475"/>
      <c r="CR277" s="475"/>
      <c r="CS277" s="467"/>
      <c r="CT277" s="857">
        <f t="shared" si="1489"/>
        <v>0</v>
      </c>
      <c r="CU277" s="858">
        <f t="shared" si="1490"/>
        <v>0</v>
      </c>
      <c r="CV277" s="436">
        <f t="shared" si="1528"/>
        <v>0</v>
      </c>
      <c r="CW277" s="436">
        <f t="shared" si="1529"/>
        <v>0</v>
      </c>
      <c r="CX277" s="439">
        <f t="shared" si="1491"/>
        <v>0</v>
      </c>
      <c r="CY277" s="449">
        <f t="shared" si="1492"/>
        <v>0</v>
      </c>
      <c r="CZ277" s="465"/>
      <c r="DA277" s="465"/>
      <c r="DB277" s="465"/>
      <c r="DC277" s="465"/>
      <c r="DD277" s="465"/>
      <c r="DE277" s="465"/>
      <c r="DF277" s="465"/>
      <c r="DG277" s="465"/>
      <c r="DH277" s="465"/>
      <c r="DS277" s="698"/>
      <c r="DT277" s="702">
        <v>19</v>
      </c>
      <c r="DU277" s="703">
        <f t="shared" si="1493"/>
        <v>0</v>
      </c>
      <c r="DV277" s="703">
        <f t="shared" si="1457"/>
        <v>0</v>
      </c>
      <c r="DW277" s="703">
        <f t="shared" si="1458"/>
        <v>0</v>
      </c>
      <c r="DX277" s="703">
        <f t="shared" si="1459"/>
        <v>0</v>
      </c>
      <c r="DY277" s="703">
        <f t="shared" si="1460"/>
        <v>0</v>
      </c>
      <c r="DZ277" s="703">
        <f t="shared" si="1461"/>
        <v>0</v>
      </c>
      <c r="EA277" s="703">
        <f t="shared" si="1462"/>
        <v>0</v>
      </c>
      <c r="EB277" s="703">
        <f t="shared" si="1463"/>
        <v>0</v>
      </c>
      <c r="EC277" s="703">
        <f t="shared" si="1464"/>
        <v>0</v>
      </c>
      <c r="ED277" s="703">
        <f t="shared" si="1465"/>
        <v>0</v>
      </c>
      <c r="EE277" s="703">
        <f t="shared" si="1466"/>
        <v>0</v>
      </c>
      <c r="EF277" s="703">
        <f t="shared" si="1467"/>
        <v>0</v>
      </c>
      <c r="EG277" s="703">
        <f t="shared" si="1468"/>
        <v>0</v>
      </c>
      <c r="EH277" s="703">
        <f t="shared" si="1469"/>
        <v>0</v>
      </c>
      <c r="EI277" s="703">
        <f t="shared" si="1470"/>
        <v>0</v>
      </c>
      <c r="EJ277" s="703">
        <f t="shared" si="1471"/>
        <v>0</v>
      </c>
      <c r="EK277" s="703">
        <f t="shared" si="1472"/>
        <v>0</v>
      </c>
      <c r="EL277" s="703">
        <f t="shared" si="1473"/>
        <v>0</v>
      </c>
      <c r="EM277" s="703">
        <f t="shared" si="1474"/>
        <v>0</v>
      </c>
      <c r="EN277" s="703">
        <f t="shared" si="1475"/>
        <v>0</v>
      </c>
      <c r="EO277" s="703">
        <f t="shared" si="1476"/>
        <v>0</v>
      </c>
      <c r="EP277" s="703">
        <f t="shared" si="1477"/>
        <v>0</v>
      </c>
      <c r="EQ277" s="703">
        <f t="shared" si="1478"/>
        <v>0</v>
      </c>
      <c r="ER277" s="703">
        <f t="shared" si="1479"/>
        <v>0</v>
      </c>
      <c r="ES277" s="703">
        <f t="shared" si="1480"/>
        <v>0</v>
      </c>
      <c r="ET277" s="703">
        <f t="shared" si="1481"/>
        <v>0</v>
      </c>
      <c r="EU277" s="703">
        <f t="shared" si="1482"/>
        <v>0</v>
      </c>
      <c r="EV277" s="703">
        <f t="shared" si="1483"/>
        <v>0</v>
      </c>
      <c r="EW277" s="703">
        <f t="shared" si="1484"/>
        <v>0</v>
      </c>
      <c r="EX277" s="703">
        <f t="shared" si="1485"/>
        <v>0</v>
      </c>
      <c r="EY277" s="695"/>
      <c r="EZ277" s="724"/>
      <c r="FB277" s="698"/>
      <c r="FC277" s="702">
        <v>19</v>
      </c>
      <c r="FD277" s="703" t="e">
        <f t="shared" si="1494"/>
        <v>#DIV/0!</v>
      </c>
      <c r="FE277" s="703" t="e">
        <f t="shared" si="1495"/>
        <v>#DIV/0!</v>
      </c>
      <c r="FF277" s="703" t="e">
        <f t="shared" si="1496"/>
        <v>#DIV/0!</v>
      </c>
      <c r="FG277" s="703" t="e">
        <f t="shared" si="1497"/>
        <v>#DIV/0!</v>
      </c>
      <c r="FH277" s="703" t="e">
        <f t="shared" si="1498"/>
        <v>#DIV/0!</v>
      </c>
      <c r="FI277" s="703" t="e">
        <f t="shared" si="1499"/>
        <v>#DIV/0!</v>
      </c>
      <c r="FJ277" s="703" t="e">
        <f t="shared" si="1500"/>
        <v>#DIV/0!</v>
      </c>
      <c r="FK277" s="703" t="e">
        <f t="shared" si="1501"/>
        <v>#DIV/0!</v>
      </c>
      <c r="FL277" s="703" t="e">
        <f t="shared" si="1502"/>
        <v>#DIV/0!</v>
      </c>
      <c r="FM277" s="703" t="e">
        <f t="shared" si="1503"/>
        <v>#DIV/0!</v>
      </c>
      <c r="FN277" s="703" t="e">
        <f t="shared" si="1504"/>
        <v>#DIV/0!</v>
      </c>
      <c r="FO277" s="703" t="e">
        <f t="shared" si="1505"/>
        <v>#DIV/0!</v>
      </c>
      <c r="FP277" s="703" t="e">
        <f t="shared" si="1506"/>
        <v>#DIV/0!</v>
      </c>
      <c r="FQ277" s="703" t="e">
        <f t="shared" si="1507"/>
        <v>#DIV/0!</v>
      </c>
      <c r="FR277" s="703" t="e">
        <f t="shared" si="1508"/>
        <v>#DIV/0!</v>
      </c>
      <c r="FS277" s="703" t="e">
        <f t="shared" si="1509"/>
        <v>#DIV/0!</v>
      </c>
      <c r="FT277" s="703" t="e">
        <f t="shared" si="1510"/>
        <v>#DIV/0!</v>
      </c>
      <c r="FU277" s="703" t="e">
        <f t="shared" si="1511"/>
        <v>#DIV/0!</v>
      </c>
      <c r="FV277" s="703" t="e">
        <f t="shared" si="1512"/>
        <v>#DIV/0!</v>
      </c>
      <c r="FW277" s="703" t="e">
        <f t="shared" si="1513"/>
        <v>#DIV/0!</v>
      </c>
      <c r="FX277" s="703" t="e">
        <f t="shared" si="1514"/>
        <v>#DIV/0!</v>
      </c>
      <c r="FY277" s="703" t="e">
        <f t="shared" si="1515"/>
        <v>#DIV/0!</v>
      </c>
      <c r="FZ277" s="703" t="e">
        <f t="shared" si="1516"/>
        <v>#DIV/0!</v>
      </c>
      <c r="GA277" s="703" t="e">
        <f t="shared" si="1517"/>
        <v>#DIV/0!</v>
      </c>
      <c r="GB277" s="703" t="e">
        <f t="shared" si="1518"/>
        <v>#DIV/0!</v>
      </c>
      <c r="GC277" s="703" t="e">
        <f t="shared" si="1519"/>
        <v>#DIV/0!</v>
      </c>
      <c r="GD277" s="703" t="e">
        <f t="shared" si="1520"/>
        <v>#DIV/0!</v>
      </c>
      <c r="GE277" s="703" t="e">
        <f t="shared" si="1521"/>
        <v>#DIV/0!</v>
      </c>
      <c r="GF277" s="703" t="e">
        <f t="shared" si="1522"/>
        <v>#DIV/0!</v>
      </c>
      <c r="GG277" s="703" t="e">
        <f t="shared" si="1523"/>
        <v>#DIV/0!</v>
      </c>
      <c r="GH277" s="695"/>
      <c r="GI277" s="724"/>
    </row>
    <row r="278" spans="23:191" ht="15.75" x14ac:dyDescent="0.25">
      <c r="W278" s="398"/>
      <c r="X278" s="401">
        <v>20</v>
      </c>
      <c r="Y278" s="475"/>
      <c r="Z278" s="475"/>
      <c r="AA278" s="475"/>
      <c r="AB278" s="475"/>
      <c r="AC278" s="475"/>
      <c r="AD278" s="475"/>
      <c r="AE278" s="475"/>
      <c r="AF278" s="475"/>
      <c r="AG278" s="475"/>
      <c r="AH278" s="475"/>
      <c r="AI278" s="475"/>
      <c r="AJ278" s="475"/>
      <c r="AK278" s="475"/>
      <c r="AL278" s="475"/>
      <c r="AM278" s="475"/>
      <c r="AN278" s="475"/>
      <c r="AO278" s="475"/>
      <c r="AP278" s="475"/>
      <c r="AQ278" s="475"/>
      <c r="AR278" s="475"/>
      <c r="AS278" s="475"/>
      <c r="AT278" s="475"/>
      <c r="AU278" s="475"/>
      <c r="AV278" s="475"/>
      <c r="AW278" s="475"/>
      <c r="AX278" s="475"/>
      <c r="AY278" s="475"/>
      <c r="AZ278" s="475"/>
      <c r="BA278" s="475"/>
      <c r="BB278" s="475"/>
      <c r="BC278" s="467"/>
      <c r="BD278" s="857">
        <f t="shared" si="1487"/>
        <v>0</v>
      </c>
      <c r="BE278" s="858">
        <f t="shared" si="1453"/>
        <v>0</v>
      </c>
      <c r="BF278" s="436">
        <f t="shared" si="1524"/>
        <v>0</v>
      </c>
      <c r="BG278" s="436">
        <f t="shared" si="1525"/>
        <v>0</v>
      </c>
      <c r="BH278" s="439">
        <f t="shared" si="1526"/>
        <v>0</v>
      </c>
      <c r="BI278" s="449">
        <f t="shared" si="1527"/>
        <v>0</v>
      </c>
      <c r="BJ278" s="465"/>
      <c r="BK278" s="465"/>
      <c r="BL278" s="465"/>
      <c r="BM278" s="398"/>
      <c r="BN278" s="401">
        <v>20</v>
      </c>
      <c r="BO278" s="475"/>
      <c r="BP278" s="475"/>
      <c r="BQ278" s="475"/>
      <c r="BR278" s="475"/>
      <c r="BS278" s="475"/>
      <c r="BT278" s="475"/>
      <c r="BU278" s="475"/>
      <c r="BV278" s="475"/>
      <c r="BW278" s="475"/>
      <c r="BX278" s="475"/>
      <c r="BY278" s="475"/>
      <c r="BZ278" s="475"/>
      <c r="CA278" s="475"/>
      <c r="CB278" s="475"/>
      <c r="CC278" s="475"/>
      <c r="CD278" s="475"/>
      <c r="CE278" s="475"/>
      <c r="CF278" s="475"/>
      <c r="CG278" s="475"/>
      <c r="CH278" s="475"/>
      <c r="CI278" s="475"/>
      <c r="CJ278" s="475"/>
      <c r="CK278" s="475"/>
      <c r="CL278" s="475"/>
      <c r="CM278" s="475"/>
      <c r="CN278" s="475"/>
      <c r="CO278" s="475"/>
      <c r="CP278" s="475"/>
      <c r="CQ278" s="475"/>
      <c r="CR278" s="475"/>
      <c r="CS278" s="467"/>
      <c r="CT278" s="857">
        <f t="shared" si="1489"/>
        <v>0</v>
      </c>
      <c r="CU278" s="858">
        <f t="shared" si="1490"/>
        <v>0</v>
      </c>
      <c r="CV278" s="436">
        <f t="shared" si="1528"/>
        <v>0</v>
      </c>
      <c r="CW278" s="436">
        <f t="shared" si="1529"/>
        <v>0</v>
      </c>
      <c r="CX278" s="439">
        <f t="shared" si="1491"/>
        <v>0</v>
      </c>
      <c r="CY278" s="449">
        <f t="shared" si="1492"/>
        <v>0</v>
      </c>
      <c r="CZ278" s="465"/>
      <c r="DA278" s="465"/>
      <c r="DB278" s="465"/>
      <c r="DC278" s="465"/>
      <c r="DD278" s="465"/>
      <c r="DE278" s="465"/>
      <c r="DF278" s="465"/>
      <c r="DG278" s="465"/>
      <c r="DH278" s="465"/>
      <c r="DS278" s="698"/>
      <c r="DT278" s="702">
        <v>20</v>
      </c>
      <c r="DU278" s="703">
        <f t="shared" si="1493"/>
        <v>0</v>
      </c>
      <c r="DV278" s="703">
        <f t="shared" si="1457"/>
        <v>0</v>
      </c>
      <c r="DW278" s="703">
        <f t="shared" si="1458"/>
        <v>0</v>
      </c>
      <c r="DX278" s="703">
        <f t="shared" si="1459"/>
        <v>0</v>
      </c>
      <c r="DY278" s="703">
        <f t="shared" si="1460"/>
        <v>0</v>
      </c>
      <c r="DZ278" s="703">
        <f t="shared" si="1461"/>
        <v>0</v>
      </c>
      <c r="EA278" s="703">
        <f t="shared" si="1462"/>
        <v>0</v>
      </c>
      <c r="EB278" s="703">
        <f t="shared" si="1463"/>
        <v>0</v>
      </c>
      <c r="EC278" s="703">
        <f t="shared" si="1464"/>
        <v>0</v>
      </c>
      <c r="ED278" s="703">
        <f t="shared" si="1465"/>
        <v>0</v>
      </c>
      <c r="EE278" s="703">
        <f t="shared" si="1466"/>
        <v>0</v>
      </c>
      <c r="EF278" s="703">
        <f t="shared" si="1467"/>
        <v>0</v>
      </c>
      <c r="EG278" s="703">
        <f t="shared" si="1468"/>
        <v>0</v>
      </c>
      <c r="EH278" s="703">
        <f t="shared" si="1469"/>
        <v>0</v>
      </c>
      <c r="EI278" s="703">
        <f t="shared" si="1470"/>
        <v>0</v>
      </c>
      <c r="EJ278" s="703">
        <f t="shared" si="1471"/>
        <v>0</v>
      </c>
      <c r="EK278" s="703">
        <f t="shared" si="1472"/>
        <v>0</v>
      </c>
      <c r="EL278" s="703">
        <f t="shared" si="1473"/>
        <v>0</v>
      </c>
      <c r="EM278" s="703">
        <f t="shared" si="1474"/>
        <v>0</v>
      </c>
      <c r="EN278" s="703">
        <f t="shared" si="1475"/>
        <v>0</v>
      </c>
      <c r="EO278" s="703">
        <f t="shared" si="1476"/>
        <v>0</v>
      </c>
      <c r="EP278" s="703">
        <f t="shared" si="1477"/>
        <v>0</v>
      </c>
      <c r="EQ278" s="703">
        <f t="shared" si="1478"/>
        <v>0</v>
      </c>
      <c r="ER278" s="703">
        <f t="shared" si="1479"/>
        <v>0</v>
      </c>
      <c r="ES278" s="703">
        <f t="shared" si="1480"/>
        <v>0</v>
      </c>
      <c r="ET278" s="703">
        <f t="shared" si="1481"/>
        <v>0</v>
      </c>
      <c r="EU278" s="703">
        <f t="shared" si="1482"/>
        <v>0</v>
      </c>
      <c r="EV278" s="703">
        <f t="shared" si="1483"/>
        <v>0</v>
      </c>
      <c r="EW278" s="703">
        <f t="shared" si="1484"/>
        <v>0</v>
      </c>
      <c r="EX278" s="703">
        <f t="shared" si="1485"/>
        <v>0</v>
      </c>
      <c r="EY278" s="695"/>
      <c r="EZ278" s="724"/>
      <c r="FB278" s="698"/>
      <c r="FC278" s="702">
        <v>20</v>
      </c>
      <c r="FD278" s="703" t="e">
        <f t="shared" si="1494"/>
        <v>#DIV/0!</v>
      </c>
      <c r="FE278" s="703" t="e">
        <f t="shared" si="1495"/>
        <v>#DIV/0!</v>
      </c>
      <c r="FF278" s="703" t="e">
        <f t="shared" si="1496"/>
        <v>#DIV/0!</v>
      </c>
      <c r="FG278" s="703" t="e">
        <f t="shared" si="1497"/>
        <v>#DIV/0!</v>
      </c>
      <c r="FH278" s="703" t="e">
        <f t="shared" si="1498"/>
        <v>#DIV/0!</v>
      </c>
      <c r="FI278" s="703" t="e">
        <f t="shared" si="1499"/>
        <v>#DIV/0!</v>
      </c>
      <c r="FJ278" s="703" t="e">
        <f t="shared" si="1500"/>
        <v>#DIV/0!</v>
      </c>
      <c r="FK278" s="703" t="e">
        <f t="shared" si="1501"/>
        <v>#DIV/0!</v>
      </c>
      <c r="FL278" s="703" t="e">
        <f t="shared" si="1502"/>
        <v>#DIV/0!</v>
      </c>
      <c r="FM278" s="703" t="e">
        <f t="shared" si="1503"/>
        <v>#DIV/0!</v>
      </c>
      <c r="FN278" s="703" t="e">
        <f t="shared" si="1504"/>
        <v>#DIV/0!</v>
      </c>
      <c r="FO278" s="703" t="e">
        <f t="shared" si="1505"/>
        <v>#DIV/0!</v>
      </c>
      <c r="FP278" s="703" t="e">
        <f t="shared" si="1506"/>
        <v>#DIV/0!</v>
      </c>
      <c r="FQ278" s="703" t="e">
        <f t="shared" si="1507"/>
        <v>#DIV/0!</v>
      </c>
      <c r="FR278" s="703" t="e">
        <f t="shared" si="1508"/>
        <v>#DIV/0!</v>
      </c>
      <c r="FS278" s="703" t="e">
        <f t="shared" si="1509"/>
        <v>#DIV/0!</v>
      </c>
      <c r="FT278" s="703" t="e">
        <f t="shared" si="1510"/>
        <v>#DIV/0!</v>
      </c>
      <c r="FU278" s="703" t="e">
        <f t="shared" si="1511"/>
        <v>#DIV/0!</v>
      </c>
      <c r="FV278" s="703" t="e">
        <f t="shared" si="1512"/>
        <v>#DIV/0!</v>
      </c>
      <c r="FW278" s="703" t="e">
        <f t="shared" si="1513"/>
        <v>#DIV/0!</v>
      </c>
      <c r="FX278" s="703" t="e">
        <f t="shared" si="1514"/>
        <v>#DIV/0!</v>
      </c>
      <c r="FY278" s="703" t="e">
        <f t="shared" si="1515"/>
        <v>#DIV/0!</v>
      </c>
      <c r="FZ278" s="703" t="e">
        <f t="shared" si="1516"/>
        <v>#DIV/0!</v>
      </c>
      <c r="GA278" s="703" t="e">
        <f t="shared" si="1517"/>
        <v>#DIV/0!</v>
      </c>
      <c r="GB278" s="703" t="e">
        <f t="shared" si="1518"/>
        <v>#DIV/0!</v>
      </c>
      <c r="GC278" s="703" t="e">
        <f t="shared" si="1519"/>
        <v>#DIV/0!</v>
      </c>
      <c r="GD278" s="703" t="e">
        <f t="shared" si="1520"/>
        <v>#DIV/0!</v>
      </c>
      <c r="GE278" s="703" t="e">
        <f t="shared" si="1521"/>
        <v>#DIV/0!</v>
      </c>
      <c r="GF278" s="703" t="e">
        <f t="shared" si="1522"/>
        <v>#DIV/0!</v>
      </c>
      <c r="GG278" s="703" t="e">
        <f t="shared" si="1523"/>
        <v>#DIV/0!</v>
      </c>
      <c r="GH278" s="695"/>
      <c r="GI278" s="724"/>
    </row>
    <row r="279" spans="23:191" ht="15.75" x14ac:dyDescent="0.25">
      <c r="W279" s="398"/>
      <c r="X279" s="401">
        <v>21</v>
      </c>
      <c r="Y279" s="475"/>
      <c r="Z279" s="475"/>
      <c r="AA279" s="475"/>
      <c r="AB279" s="475"/>
      <c r="AC279" s="475"/>
      <c r="AD279" s="475"/>
      <c r="AE279" s="475"/>
      <c r="AF279" s="475"/>
      <c r="AG279" s="475"/>
      <c r="AH279" s="475"/>
      <c r="AI279" s="475"/>
      <c r="AJ279" s="475"/>
      <c r="AK279" s="475"/>
      <c r="AL279" s="475"/>
      <c r="AM279" s="475"/>
      <c r="AN279" s="475"/>
      <c r="AO279" s="475"/>
      <c r="AP279" s="475"/>
      <c r="AQ279" s="475"/>
      <c r="AR279" s="475"/>
      <c r="AS279" s="475"/>
      <c r="AT279" s="475"/>
      <c r="AU279" s="475"/>
      <c r="AV279" s="475"/>
      <c r="AW279" s="475"/>
      <c r="AX279" s="475"/>
      <c r="AY279" s="475"/>
      <c r="AZ279" s="475"/>
      <c r="BA279" s="475"/>
      <c r="BB279" s="475"/>
      <c r="BC279" s="467"/>
      <c r="BD279" s="857">
        <f t="shared" si="1487"/>
        <v>0</v>
      </c>
      <c r="BE279" s="858">
        <f t="shared" si="1453"/>
        <v>0</v>
      </c>
      <c r="BF279" s="436">
        <f t="shared" si="1524"/>
        <v>0</v>
      </c>
      <c r="BG279" s="436">
        <f t="shared" si="1525"/>
        <v>0</v>
      </c>
      <c r="BH279" s="439">
        <f t="shared" si="1526"/>
        <v>0</v>
      </c>
      <c r="BI279" s="449">
        <f t="shared" si="1527"/>
        <v>0</v>
      </c>
      <c r="BJ279" s="465"/>
      <c r="BK279" s="465"/>
      <c r="BL279" s="465"/>
      <c r="BM279" s="398"/>
      <c r="BN279" s="401">
        <v>21</v>
      </c>
      <c r="BO279" s="475"/>
      <c r="BP279" s="475"/>
      <c r="BQ279" s="475"/>
      <c r="BR279" s="475"/>
      <c r="BS279" s="475"/>
      <c r="BT279" s="475"/>
      <c r="BU279" s="475"/>
      <c r="BV279" s="475"/>
      <c r="BW279" s="475"/>
      <c r="BX279" s="475"/>
      <c r="BY279" s="475"/>
      <c r="BZ279" s="475"/>
      <c r="CA279" s="475"/>
      <c r="CB279" s="475"/>
      <c r="CC279" s="475"/>
      <c r="CD279" s="475"/>
      <c r="CE279" s="475"/>
      <c r="CF279" s="475"/>
      <c r="CG279" s="475"/>
      <c r="CH279" s="475"/>
      <c r="CI279" s="475"/>
      <c r="CJ279" s="475"/>
      <c r="CK279" s="475"/>
      <c r="CL279" s="475"/>
      <c r="CM279" s="475"/>
      <c r="CN279" s="475"/>
      <c r="CO279" s="475"/>
      <c r="CP279" s="475"/>
      <c r="CQ279" s="475"/>
      <c r="CR279" s="475"/>
      <c r="CS279" s="467"/>
      <c r="CT279" s="857">
        <f t="shared" si="1489"/>
        <v>0</v>
      </c>
      <c r="CU279" s="858">
        <f t="shared" si="1490"/>
        <v>0</v>
      </c>
      <c r="CV279" s="436">
        <f t="shared" si="1528"/>
        <v>0</v>
      </c>
      <c r="CW279" s="436">
        <f t="shared" si="1529"/>
        <v>0</v>
      </c>
      <c r="CX279" s="439">
        <f t="shared" si="1491"/>
        <v>0</v>
      </c>
      <c r="CY279" s="449">
        <f t="shared" si="1492"/>
        <v>0</v>
      </c>
      <c r="CZ279" s="465"/>
      <c r="DA279" s="465"/>
      <c r="DB279" s="465"/>
      <c r="DC279" s="465"/>
      <c r="DD279" s="465"/>
      <c r="DE279" s="465"/>
      <c r="DF279" s="465"/>
      <c r="DG279" s="465"/>
      <c r="DH279" s="465"/>
      <c r="DS279" s="698"/>
      <c r="DT279" s="702">
        <v>21</v>
      </c>
      <c r="DU279" s="703">
        <f t="shared" si="1493"/>
        <v>0</v>
      </c>
      <c r="DV279" s="703">
        <f t="shared" si="1457"/>
        <v>0</v>
      </c>
      <c r="DW279" s="703">
        <f t="shared" si="1458"/>
        <v>0</v>
      </c>
      <c r="DX279" s="703">
        <f t="shared" si="1459"/>
        <v>0</v>
      </c>
      <c r="DY279" s="703">
        <f t="shared" si="1460"/>
        <v>0</v>
      </c>
      <c r="DZ279" s="703">
        <f t="shared" si="1461"/>
        <v>0</v>
      </c>
      <c r="EA279" s="703">
        <f t="shared" si="1462"/>
        <v>0</v>
      </c>
      <c r="EB279" s="703">
        <f t="shared" si="1463"/>
        <v>0</v>
      </c>
      <c r="EC279" s="703">
        <f t="shared" si="1464"/>
        <v>0</v>
      </c>
      <c r="ED279" s="703">
        <f t="shared" si="1465"/>
        <v>0</v>
      </c>
      <c r="EE279" s="703">
        <f t="shared" si="1466"/>
        <v>0</v>
      </c>
      <c r="EF279" s="703">
        <f t="shared" si="1467"/>
        <v>0</v>
      </c>
      <c r="EG279" s="703">
        <f t="shared" si="1468"/>
        <v>0</v>
      </c>
      <c r="EH279" s="703">
        <f t="shared" si="1469"/>
        <v>0</v>
      </c>
      <c r="EI279" s="703">
        <f t="shared" si="1470"/>
        <v>0</v>
      </c>
      <c r="EJ279" s="703">
        <f t="shared" si="1471"/>
        <v>0</v>
      </c>
      <c r="EK279" s="703">
        <f t="shared" si="1472"/>
        <v>0</v>
      </c>
      <c r="EL279" s="703">
        <f t="shared" si="1473"/>
        <v>0</v>
      </c>
      <c r="EM279" s="703">
        <f t="shared" si="1474"/>
        <v>0</v>
      </c>
      <c r="EN279" s="703">
        <f t="shared" si="1475"/>
        <v>0</v>
      </c>
      <c r="EO279" s="703">
        <f t="shared" si="1476"/>
        <v>0</v>
      </c>
      <c r="EP279" s="703">
        <f t="shared" si="1477"/>
        <v>0</v>
      </c>
      <c r="EQ279" s="703">
        <f t="shared" si="1478"/>
        <v>0</v>
      </c>
      <c r="ER279" s="703">
        <f t="shared" si="1479"/>
        <v>0</v>
      </c>
      <c r="ES279" s="703">
        <f t="shared" si="1480"/>
        <v>0</v>
      </c>
      <c r="ET279" s="703">
        <f t="shared" si="1481"/>
        <v>0</v>
      </c>
      <c r="EU279" s="703">
        <f t="shared" si="1482"/>
        <v>0</v>
      </c>
      <c r="EV279" s="703">
        <f t="shared" si="1483"/>
        <v>0</v>
      </c>
      <c r="EW279" s="703">
        <f t="shared" si="1484"/>
        <v>0</v>
      </c>
      <c r="EX279" s="703">
        <f t="shared" si="1485"/>
        <v>0</v>
      </c>
      <c r="EY279" s="695"/>
      <c r="EZ279" s="724"/>
      <c r="FB279" s="698"/>
      <c r="FC279" s="702">
        <v>21</v>
      </c>
      <c r="FD279" s="703" t="e">
        <f t="shared" si="1494"/>
        <v>#DIV/0!</v>
      </c>
      <c r="FE279" s="703" t="e">
        <f t="shared" si="1495"/>
        <v>#DIV/0!</v>
      </c>
      <c r="FF279" s="703" t="e">
        <f t="shared" si="1496"/>
        <v>#DIV/0!</v>
      </c>
      <c r="FG279" s="703" t="e">
        <f t="shared" si="1497"/>
        <v>#DIV/0!</v>
      </c>
      <c r="FH279" s="703" t="e">
        <f t="shared" si="1498"/>
        <v>#DIV/0!</v>
      </c>
      <c r="FI279" s="703" t="e">
        <f t="shared" si="1499"/>
        <v>#DIV/0!</v>
      </c>
      <c r="FJ279" s="703" t="e">
        <f t="shared" si="1500"/>
        <v>#DIV/0!</v>
      </c>
      <c r="FK279" s="703" t="e">
        <f t="shared" si="1501"/>
        <v>#DIV/0!</v>
      </c>
      <c r="FL279" s="703" t="e">
        <f t="shared" si="1502"/>
        <v>#DIV/0!</v>
      </c>
      <c r="FM279" s="703" t="e">
        <f t="shared" si="1503"/>
        <v>#DIV/0!</v>
      </c>
      <c r="FN279" s="703" t="e">
        <f t="shared" si="1504"/>
        <v>#DIV/0!</v>
      </c>
      <c r="FO279" s="703" t="e">
        <f t="shared" si="1505"/>
        <v>#DIV/0!</v>
      </c>
      <c r="FP279" s="703" t="e">
        <f t="shared" si="1506"/>
        <v>#DIV/0!</v>
      </c>
      <c r="FQ279" s="703" t="e">
        <f t="shared" si="1507"/>
        <v>#DIV/0!</v>
      </c>
      <c r="FR279" s="703" t="e">
        <f t="shared" si="1508"/>
        <v>#DIV/0!</v>
      </c>
      <c r="FS279" s="703" t="e">
        <f t="shared" si="1509"/>
        <v>#DIV/0!</v>
      </c>
      <c r="FT279" s="703" t="e">
        <f t="shared" si="1510"/>
        <v>#DIV/0!</v>
      </c>
      <c r="FU279" s="703" t="e">
        <f t="shared" si="1511"/>
        <v>#DIV/0!</v>
      </c>
      <c r="FV279" s="703" t="e">
        <f t="shared" si="1512"/>
        <v>#DIV/0!</v>
      </c>
      <c r="FW279" s="703" t="e">
        <f t="shared" si="1513"/>
        <v>#DIV/0!</v>
      </c>
      <c r="FX279" s="703" t="e">
        <f t="shared" si="1514"/>
        <v>#DIV/0!</v>
      </c>
      <c r="FY279" s="703" t="e">
        <f t="shared" si="1515"/>
        <v>#DIV/0!</v>
      </c>
      <c r="FZ279" s="703" t="e">
        <f t="shared" si="1516"/>
        <v>#DIV/0!</v>
      </c>
      <c r="GA279" s="703" t="e">
        <f t="shared" si="1517"/>
        <v>#DIV/0!</v>
      </c>
      <c r="GB279" s="703" t="e">
        <f t="shared" si="1518"/>
        <v>#DIV/0!</v>
      </c>
      <c r="GC279" s="703" t="e">
        <f t="shared" si="1519"/>
        <v>#DIV/0!</v>
      </c>
      <c r="GD279" s="703" t="e">
        <f t="shared" si="1520"/>
        <v>#DIV/0!</v>
      </c>
      <c r="GE279" s="703" t="e">
        <f t="shared" si="1521"/>
        <v>#DIV/0!</v>
      </c>
      <c r="GF279" s="703" t="e">
        <f t="shared" si="1522"/>
        <v>#DIV/0!</v>
      </c>
      <c r="GG279" s="703" t="e">
        <f t="shared" si="1523"/>
        <v>#DIV/0!</v>
      </c>
      <c r="GH279" s="695"/>
      <c r="GI279" s="724"/>
    </row>
    <row r="280" spans="23:191" ht="15.75" x14ac:dyDescent="0.25">
      <c r="W280" s="398"/>
      <c r="X280" s="401">
        <v>22</v>
      </c>
      <c r="Y280" s="475"/>
      <c r="Z280" s="475"/>
      <c r="AA280" s="475"/>
      <c r="AB280" s="475"/>
      <c r="AC280" s="475"/>
      <c r="AD280" s="475"/>
      <c r="AE280" s="475"/>
      <c r="AF280" s="475"/>
      <c r="AG280" s="475"/>
      <c r="AH280" s="475"/>
      <c r="AI280" s="475"/>
      <c r="AJ280" s="475"/>
      <c r="AK280" s="475"/>
      <c r="AL280" s="475"/>
      <c r="AM280" s="475"/>
      <c r="AN280" s="475"/>
      <c r="AO280" s="475"/>
      <c r="AP280" s="475"/>
      <c r="AQ280" s="475"/>
      <c r="AR280" s="475"/>
      <c r="AS280" s="475"/>
      <c r="AT280" s="475"/>
      <c r="AU280" s="475"/>
      <c r="AV280" s="475"/>
      <c r="AW280" s="475"/>
      <c r="AX280" s="475"/>
      <c r="AY280" s="475"/>
      <c r="AZ280" s="475"/>
      <c r="BA280" s="475"/>
      <c r="BB280" s="475"/>
      <c r="BC280" s="467"/>
      <c r="BD280" s="857">
        <f t="shared" si="1487"/>
        <v>0</v>
      </c>
      <c r="BE280" s="858">
        <f t="shared" si="1453"/>
        <v>0</v>
      </c>
      <c r="BF280" s="436">
        <f t="shared" si="1524"/>
        <v>0</v>
      </c>
      <c r="BG280" s="436">
        <f t="shared" si="1525"/>
        <v>0</v>
      </c>
      <c r="BH280" s="439">
        <f t="shared" si="1526"/>
        <v>0</v>
      </c>
      <c r="BI280" s="449">
        <f t="shared" si="1527"/>
        <v>0</v>
      </c>
      <c r="BJ280" s="465"/>
      <c r="BK280" s="465"/>
      <c r="BL280" s="465"/>
      <c r="BM280" s="398"/>
      <c r="BN280" s="401">
        <v>22</v>
      </c>
      <c r="BO280" s="475"/>
      <c r="BP280" s="475"/>
      <c r="BQ280" s="475"/>
      <c r="BR280" s="475"/>
      <c r="BS280" s="475"/>
      <c r="BT280" s="475"/>
      <c r="BU280" s="475"/>
      <c r="BV280" s="475"/>
      <c r="BW280" s="475"/>
      <c r="BX280" s="475"/>
      <c r="BY280" s="475"/>
      <c r="BZ280" s="475"/>
      <c r="CA280" s="475"/>
      <c r="CB280" s="475"/>
      <c r="CC280" s="475"/>
      <c r="CD280" s="475"/>
      <c r="CE280" s="475"/>
      <c r="CF280" s="475"/>
      <c r="CG280" s="475"/>
      <c r="CH280" s="475"/>
      <c r="CI280" s="475"/>
      <c r="CJ280" s="475"/>
      <c r="CK280" s="475"/>
      <c r="CL280" s="475"/>
      <c r="CM280" s="475"/>
      <c r="CN280" s="475"/>
      <c r="CO280" s="475"/>
      <c r="CP280" s="475"/>
      <c r="CQ280" s="475"/>
      <c r="CR280" s="475"/>
      <c r="CS280" s="467"/>
      <c r="CT280" s="857">
        <f t="shared" si="1489"/>
        <v>0</v>
      </c>
      <c r="CU280" s="858">
        <f t="shared" si="1490"/>
        <v>0</v>
      </c>
      <c r="CV280" s="436">
        <f t="shared" si="1528"/>
        <v>0</v>
      </c>
      <c r="CW280" s="436">
        <f t="shared" si="1529"/>
        <v>0</v>
      </c>
      <c r="CX280" s="439">
        <f t="shared" si="1491"/>
        <v>0</v>
      </c>
      <c r="CY280" s="449">
        <f t="shared" si="1492"/>
        <v>0</v>
      </c>
      <c r="CZ280" s="465"/>
      <c r="DA280" s="465"/>
      <c r="DB280" s="477" t="s">
        <v>312</v>
      </c>
      <c r="DC280" s="465"/>
      <c r="DD280" s="465"/>
      <c r="DE280" s="465"/>
      <c r="DF280" s="465"/>
      <c r="DG280" s="465"/>
      <c r="DH280" s="465"/>
      <c r="DS280" s="698"/>
      <c r="DT280" s="702">
        <v>22</v>
      </c>
      <c r="DU280" s="703">
        <f t="shared" si="1493"/>
        <v>0</v>
      </c>
      <c r="DV280" s="703">
        <f t="shared" si="1457"/>
        <v>0</v>
      </c>
      <c r="DW280" s="703">
        <f t="shared" si="1458"/>
        <v>0</v>
      </c>
      <c r="DX280" s="703">
        <f t="shared" si="1459"/>
        <v>0</v>
      </c>
      <c r="DY280" s="703">
        <f t="shared" si="1460"/>
        <v>0</v>
      </c>
      <c r="DZ280" s="703">
        <f t="shared" si="1461"/>
        <v>0</v>
      </c>
      <c r="EA280" s="703">
        <f t="shared" si="1462"/>
        <v>0</v>
      </c>
      <c r="EB280" s="703">
        <f t="shared" si="1463"/>
        <v>0</v>
      </c>
      <c r="EC280" s="703">
        <f t="shared" si="1464"/>
        <v>0</v>
      </c>
      <c r="ED280" s="703">
        <f t="shared" si="1465"/>
        <v>0</v>
      </c>
      <c r="EE280" s="703">
        <f t="shared" si="1466"/>
        <v>0</v>
      </c>
      <c r="EF280" s="703">
        <f t="shared" si="1467"/>
        <v>0</v>
      </c>
      <c r="EG280" s="703">
        <f t="shared" si="1468"/>
        <v>0</v>
      </c>
      <c r="EH280" s="703">
        <f t="shared" si="1469"/>
        <v>0</v>
      </c>
      <c r="EI280" s="703">
        <f t="shared" si="1470"/>
        <v>0</v>
      </c>
      <c r="EJ280" s="703">
        <f t="shared" si="1471"/>
        <v>0</v>
      </c>
      <c r="EK280" s="703">
        <f t="shared" si="1472"/>
        <v>0</v>
      </c>
      <c r="EL280" s="703">
        <f t="shared" si="1473"/>
        <v>0</v>
      </c>
      <c r="EM280" s="703">
        <f t="shared" si="1474"/>
        <v>0</v>
      </c>
      <c r="EN280" s="703">
        <f t="shared" si="1475"/>
        <v>0</v>
      </c>
      <c r="EO280" s="703">
        <f t="shared" si="1476"/>
        <v>0</v>
      </c>
      <c r="EP280" s="703">
        <f t="shared" si="1477"/>
        <v>0</v>
      </c>
      <c r="EQ280" s="703">
        <f t="shared" si="1478"/>
        <v>0</v>
      </c>
      <c r="ER280" s="703">
        <f t="shared" si="1479"/>
        <v>0</v>
      </c>
      <c r="ES280" s="703">
        <f t="shared" si="1480"/>
        <v>0</v>
      </c>
      <c r="ET280" s="703">
        <f t="shared" si="1481"/>
        <v>0</v>
      </c>
      <c r="EU280" s="703">
        <f t="shared" si="1482"/>
        <v>0</v>
      </c>
      <c r="EV280" s="703">
        <f t="shared" si="1483"/>
        <v>0</v>
      </c>
      <c r="EW280" s="703">
        <f t="shared" si="1484"/>
        <v>0</v>
      </c>
      <c r="EX280" s="703">
        <f t="shared" si="1485"/>
        <v>0</v>
      </c>
      <c r="EY280" s="695"/>
      <c r="EZ280" s="724"/>
      <c r="FB280" s="698"/>
      <c r="FC280" s="702">
        <v>22</v>
      </c>
      <c r="FD280" s="703" t="e">
        <f t="shared" si="1494"/>
        <v>#DIV/0!</v>
      </c>
      <c r="FE280" s="703" t="e">
        <f t="shared" si="1495"/>
        <v>#DIV/0!</v>
      </c>
      <c r="FF280" s="703" t="e">
        <f t="shared" si="1496"/>
        <v>#DIV/0!</v>
      </c>
      <c r="FG280" s="703" t="e">
        <f t="shared" si="1497"/>
        <v>#DIV/0!</v>
      </c>
      <c r="FH280" s="703" t="e">
        <f t="shared" si="1498"/>
        <v>#DIV/0!</v>
      </c>
      <c r="FI280" s="703" t="e">
        <f t="shared" si="1499"/>
        <v>#DIV/0!</v>
      </c>
      <c r="FJ280" s="703" t="e">
        <f t="shared" si="1500"/>
        <v>#DIV/0!</v>
      </c>
      <c r="FK280" s="703" t="e">
        <f t="shared" si="1501"/>
        <v>#DIV/0!</v>
      </c>
      <c r="FL280" s="703" t="e">
        <f t="shared" si="1502"/>
        <v>#DIV/0!</v>
      </c>
      <c r="FM280" s="703" t="e">
        <f t="shared" si="1503"/>
        <v>#DIV/0!</v>
      </c>
      <c r="FN280" s="703" t="e">
        <f t="shared" si="1504"/>
        <v>#DIV/0!</v>
      </c>
      <c r="FO280" s="703" t="e">
        <f t="shared" si="1505"/>
        <v>#DIV/0!</v>
      </c>
      <c r="FP280" s="703" t="e">
        <f t="shared" si="1506"/>
        <v>#DIV/0!</v>
      </c>
      <c r="FQ280" s="703" t="e">
        <f t="shared" si="1507"/>
        <v>#DIV/0!</v>
      </c>
      <c r="FR280" s="703" t="e">
        <f t="shared" si="1508"/>
        <v>#DIV/0!</v>
      </c>
      <c r="FS280" s="703" t="e">
        <f t="shared" si="1509"/>
        <v>#DIV/0!</v>
      </c>
      <c r="FT280" s="703" t="e">
        <f t="shared" si="1510"/>
        <v>#DIV/0!</v>
      </c>
      <c r="FU280" s="703" t="e">
        <f t="shared" si="1511"/>
        <v>#DIV/0!</v>
      </c>
      <c r="FV280" s="703" t="e">
        <f t="shared" si="1512"/>
        <v>#DIV/0!</v>
      </c>
      <c r="FW280" s="703" t="e">
        <f t="shared" si="1513"/>
        <v>#DIV/0!</v>
      </c>
      <c r="FX280" s="703" t="e">
        <f t="shared" si="1514"/>
        <v>#DIV/0!</v>
      </c>
      <c r="FY280" s="703" t="e">
        <f t="shared" si="1515"/>
        <v>#DIV/0!</v>
      </c>
      <c r="FZ280" s="703" t="e">
        <f t="shared" si="1516"/>
        <v>#DIV/0!</v>
      </c>
      <c r="GA280" s="703" t="e">
        <f t="shared" si="1517"/>
        <v>#DIV/0!</v>
      </c>
      <c r="GB280" s="703" t="e">
        <f t="shared" si="1518"/>
        <v>#DIV/0!</v>
      </c>
      <c r="GC280" s="703" t="e">
        <f t="shared" si="1519"/>
        <v>#DIV/0!</v>
      </c>
      <c r="GD280" s="703" t="e">
        <f t="shared" si="1520"/>
        <v>#DIV/0!</v>
      </c>
      <c r="GE280" s="703" t="e">
        <f t="shared" si="1521"/>
        <v>#DIV/0!</v>
      </c>
      <c r="GF280" s="703" t="e">
        <f t="shared" si="1522"/>
        <v>#DIV/0!</v>
      </c>
      <c r="GG280" s="703" t="e">
        <f t="shared" si="1523"/>
        <v>#DIV/0!</v>
      </c>
      <c r="GH280" s="695"/>
      <c r="GI280" s="724"/>
    </row>
    <row r="281" spans="23:191" ht="15.75" x14ac:dyDescent="0.25">
      <c r="W281" s="398"/>
      <c r="X281" s="401">
        <v>23</v>
      </c>
      <c r="Y281" s="475"/>
      <c r="Z281" s="475"/>
      <c r="AA281" s="475"/>
      <c r="AB281" s="475"/>
      <c r="AC281" s="475"/>
      <c r="AD281" s="475"/>
      <c r="AE281" s="475"/>
      <c r="AF281" s="475"/>
      <c r="AG281" s="475"/>
      <c r="AH281" s="475"/>
      <c r="AI281" s="475"/>
      <c r="AJ281" s="475"/>
      <c r="AK281" s="475"/>
      <c r="AL281" s="475"/>
      <c r="AM281" s="475"/>
      <c r="AN281" s="475"/>
      <c r="AO281" s="475"/>
      <c r="AP281" s="475"/>
      <c r="AQ281" s="475"/>
      <c r="AR281" s="475"/>
      <c r="AS281" s="475"/>
      <c r="AT281" s="475"/>
      <c r="AU281" s="475"/>
      <c r="AV281" s="475"/>
      <c r="AW281" s="475"/>
      <c r="AX281" s="475"/>
      <c r="AY281" s="475"/>
      <c r="AZ281" s="475"/>
      <c r="BA281" s="475"/>
      <c r="BB281" s="475"/>
      <c r="BC281" s="467"/>
      <c r="BD281" s="857">
        <f t="shared" si="1487"/>
        <v>0</v>
      </c>
      <c r="BE281" s="858">
        <f t="shared" si="1453"/>
        <v>0</v>
      </c>
      <c r="BF281" s="436">
        <f t="shared" si="1524"/>
        <v>0</v>
      </c>
      <c r="BG281" s="436">
        <f t="shared" si="1525"/>
        <v>0</v>
      </c>
      <c r="BH281" s="439">
        <f t="shared" si="1526"/>
        <v>0</v>
      </c>
      <c r="BI281" s="449">
        <f t="shared" si="1527"/>
        <v>0</v>
      </c>
      <c r="BJ281" s="465"/>
      <c r="BK281" s="465"/>
      <c r="BL281" s="465"/>
      <c r="BM281" s="398"/>
      <c r="BN281" s="401">
        <v>23</v>
      </c>
      <c r="BO281" s="475"/>
      <c r="BP281" s="475"/>
      <c r="BQ281" s="475"/>
      <c r="BR281" s="475"/>
      <c r="BS281" s="475"/>
      <c r="BT281" s="475"/>
      <c r="BU281" s="475"/>
      <c r="BV281" s="475"/>
      <c r="BW281" s="475"/>
      <c r="BX281" s="475"/>
      <c r="BY281" s="475"/>
      <c r="BZ281" s="475"/>
      <c r="CA281" s="475"/>
      <c r="CB281" s="475"/>
      <c r="CC281" s="475"/>
      <c r="CD281" s="475"/>
      <c r="CE281" s="475"/>
      <c r="CF281" s="475"/>
      <c r="CG281" s="475"/>
      <c r="CH281" s="475"/>
      <c r="CI281" s="475"/>
      <c r="CJ281" s="475"/>
      <c r="CK281" s="475"/>
      <c r="CL281" s="475"/>
      <c r="CM281" s="475"/>
      <c r="CN281" s="475"/>
      <c r="CO281" s="475"/>
      <c r="CP281" s="475"/>
      <c r="CQ281" s="475"/>
      <c r="CR281" s="475"/>
      <c r="CS281" s="467"/>
      <c r="CT281" s="857">
        <f t="shared" si="1489"/>
        <v>0</v>
      </c>
      <c r="CU281" s="858">
        <f t="shared" si="1490"/>
        <v>0</v>
      </c>
      <c r="CV281" s="436">
        <f t="shared" si="1528"/>
        <v>0</v>
      </c>
      <c r="CW281" s="436">
        <f t="shared" si="1529"/>
        <v>0</v>
      </c>
      <c r="CX281" s="439">
        <f t="shared" si="1491"/>
        <v>0</v>
      </c>
      <c r="CY281" s="449">
        <f t="shared" si="1492"/>
        <v>0</v>
      </c>
      <c r="CZ281" s="465"/>
      <c r="DA281" s="477">
        <f>COUNTIF(BO259:CS282,"&gt;"&amp;MxDisch)</f>
        <v>0</v>
      </c>
      <c r="DB281" s="477" t="s">
        <v>309</v>
      </c>
      <c r="DC281" s="465"/>
      <c r="DD281" s="465"/>
      <c r="DE281" s="465"/>
      <c r="DF281" s="465"/>
      <c r="DG281" s="465"/>
      <c r="DH281" s="465"/>
      <c r="DS281" s="698"/>
      <c r="DT281" s="702">
        <v>23</v>
      </c>
      <c r="DU281" s="703">
        <f t="shared" si="1493"/>
        <v>0</v>
      </c>
      <c r="DV281" s="703">
        <f t="shared" si="1457"/>
        <v>0</v>
      </c>
      <c r="DW281" s="703">
        <f t="shared" si="1458"/>
        <v>0</v>
      </c>
      <c r="DX281" s="703">
        <f t="shared" si="1459"/>
        <v>0</v>
      </c>
      <c r="DY281" s="703">
        <f t="shared" si="1460"/>
        <v>0</v>
      </c>
      <c r="DZ281" s="703">
        <f t="shared" si="1461"/>
        <v>0</v>
      </c>
      <c r="EA281" s="703">
        <f t="shared" si="1462"/>
        <v>0</v>
      </c>
      <c r="EB281" s="703">
        <f t="shared" si="1463"/>
        <v>0</v>
      </c>
      <c r="EC281" s="703">
        <f t="shared" si="1464"/>
        <v>0</v>
      </c>
      <c r="ED281" s="703">
        <f t="shared" si="1465"/>
        <v>0</v>
      </c>
      <c r="EE281" s="703">
        <f t="shared" si="1466"/>
        <v>0</v>
      </c>
      <c r="EF281" s="703">
        <f t="shared" si="1467"/>
        <v>0</v>
      </c>
      <c r="EG281" s="703">
        <f t="shared" si="1468"/>
        <v>0</v>
      </c>
      <c r="EH281" s="703">
        <f t="shared" si="1469"/>
        <v>0</v>
      </c>
      <c r="EI281" s="703">
        <f t="shared" si="1470"/>
        <v>0</v>
      </c>
      <c r="EJ281" s="703">
        <f t="shared" si="1471"/>
        <v>0</v>
      </c>
      <c r="EK281" s="703">
        <f t="shared" si="1472"/>
        <v>0</v>
      </c>
      <c r="EL281" s="703">
        <f t="shared" si="1473"/>
        <v>0</v>
      </c>
      <c r="EM281" s="703">
        <f t="shared" si="1474"/>
        <v>0</v>
      </c>
      <c r="EN281" s="703">
        <f t="shared" si="1475"/>
        <v>0</v>
      </c>
      <c r="EO281" s="703">
        <f t="shared" si="1476"/>
        <v>0</v>
      </c>
      <c r="EP281" s="703">
        <f t="shared" si="1477"/>
        <v>0</v>
      </c>
      <c r="EQ281" s="703">
        <f t="shared" si="1478"/>
        <v>0</v>
      </c>
      <c r="ER281" s="703">
        <f t="shared" si="1479"/>
        <v>0</v>
      </c>
      <c r="ES281" s="703">
        <f t="shared" si="1480"/>
        <v>0</v>
      </c>
      <c r="ET281" s="703">
        <f t="shared" si="1481"/>
        <v>0</v>
      </c>
      <c r="EU281" s="703">
        <f t="shared" si="1482"/>
        <v>0</v>
      </c>
      <c r="EV281" s="703">
        <f t="shared" si="1483"/>
        <v>0</v>
      </c>
      <c r="EW281" s="703">
        <f t="shared" si="1484"/>
        <v>0</v>
      </c>
      <c r="EX281" s="703">
        <f t="shared" si="1485"/>
        <v>0</v>
      </c>
      <c r="EY281" s="695"/>
      <c r="EZ281" s="724"/>
      <c r="FB281" s="698"/>
      <c r="FC281" s="702">
        <v>23</v>
      </c>
      <c r="FD281" s="703" t="e">
        <f t="shared" si="1494"/>
        <v>#DIV/0!</v>
      </c>
      <c r="FE281" s="703" t="e">
        <f t="shared" si="1495"/>
        <v>#DIV/0!</v>
      </c>
      <c r="FF281" s="703" t="e">
        <f t="shared" si="1496"/>
        <v>#DIV/0!</v>
      </c>
      <c r="FG281" s="703" t="e">
        <f t="shared" si="1497"/>
        <v>#DIV/0!</v>
      </c>
      <c r="FH281" s="703" t="e">
        <f t="shared" si="1498"/>
        <v>#DIV/0!</v>
      </c>
      <c r="FI281" s="703" t="e">
        <f t="shared" si="1499"/>
        <v>#DIV/0!</v>
      </c>
      <c r="FJ281" s="703" t="e">
        <f t="shared" si="1500"/>
        <v>#DIV/0!</v>
      </c>
      <c r="FK281" s="703" t="e">
        <f t="shared" si="1501"/>
        <v>#DIV/0!</v>
      </c>
      <c r="FL281" s="703" t="e">
        <f t="shared" si="1502"/>
        <v>#DIV/0!</v>
      </c>
      <c r="FM281" s="703" t="e">
        <f t="shared" si="1503"/>
        <v>#DIV/0!</v>
      </c>
      <c r="FN281" s="703" t="e">
        <f t="shared" si="1504"/>
        <v>#DIV/0!</v>
      </c>
      <c r="FO281" s="703" t="e">
        <f t="shared" si="1505"/>
        <v>#DIV/0!</v>
      </c>
      <c r="FP281" s="703" t="e">
        <f t="shared" si="1506"/>
        <v>#DIV/0!</v>
      </c>
      <c r="FQ281" s="703" t="e">
        <f t="shared" si="1507"/>
        <v>#DIV/0!</v>
      </c>
      <c r="FR281" s="703" t="e">
        <f t="shared" si="1508"/>
        <v>#DIV/0!</v>
      </c>
      <c r="FS281" s="703" t="e">
        <f t="shared" si="1509"/>
        <v>#DIV/0!</v>
      </c>
      <c r="FT281" s="703" t="e">
        <f t="shared" si="1510"/>
        <v>#DIV/0!</v>
      </c>
      <c r="FU281" s="703" t="e">
        <f t="shared" si="1511"/>
        <v>#DIV/0!</v>
      </c>
      <c r="FV281" s="703" t="e">
        <f t="shared" si="1512"/>
        <v>#DIV/0!</v>
      </c>
      <c r="FW281" s="703" t="e">
        <f t="shared" si="1513"/>
        <v>#DIV/0!</v>
      </c>
      <c r="FX281" s="703" t="e">
        <f t="shared" si="1514"/>
        <v>#DIV/0!</v>
      </c>
      <c r="FY281" s="703" t="e">
        <f t="shared" si="1515"/>
        <v>#DIV/0!</v>
      </c>
      <c r="FZ281" s="703" t="e">
        <f t="shared" si="1516"/>
        <v>#DIV/0!</v>
      </c>
      <c r="GA281" s="703" t="e">
        <f t="shared" si="1517"/>
        <v>#DIV/0!</v>
      </c>
      <c r="GB281" s="703" t="e">
        <f t="shared" si="1518"/>
        <v>#DIV/0!</v>
      </c>
      <c r="GC281" s="703" t="e">
        <f t="shared" si="1519"/>
        <v>#DIV/0!</v>
      </c>
      <c r="GD281" s="703" t="e">
        <f t="shared" si="1520"/>
        <v>#DIV/0!</v>
      </c>
      <c r="GE281" s="703" t="e">
        <f t="shared" si="1521"/>
        <v>#DIV/0!</v>
      </c>
      <c r="GF281" s="703" t="e">
        <f t="shared" si="1522"/>
        <v>#DIV/0!</v>
      </c>
      <c r="GG281" s="703" t="e">
        <f t="shared" si="1523"/>
        <v>#DIV/0!</v>
      </c>
      <c r="GH281" s="695"/>
      <c r="GI281" s="724"/>
    </row>
    <row r="282" spans="23:191" ht="15.75" x14ac:dyDescent="0.25">
      <c r="W282" s="398"/>
      <c r="X282" s="402">
        <v>24</v>
      </c>
      <c r="Y282" s="476"/>
      <c r="Z282" s="476"/>
      <c r="AA282" s="476"/>
      <c r="AB282" s="476"/>
      <c r="AC282" s="476"/>
      <c r="AD282" s="476"/>
      <c r="AE282" s="476"/>
      <c r="AF282" s="476"/>
      <c r="AG282" s="476"/>
      <c r="AH282" s="476"/>
      <c r="AI282" s="476"/>
      <c r="AJ282" s="476"/>
      <c r="AK282" s="476"/>
      <c r="AL282" s="476"/>
      <c r="AM282" s="476"/>
      <c r="AN282" s="476"/>
      <c r="AO282" s="476"/>
      <c r="AP282" s="476"/>
      <c r="AQ282" s="476"/>
      <c r="AR282" s="476"/>
      <c r="AS282" s="476"/>
      <c r="AT282" s="476"/>
      <c r="AU282" s="476"/>
      <c r="AV282" s="476"/>
      <c r="AW282" s="476"/>
      <c r="AX282" s="476"/>
      <c r="AY282" s="476"/>
      <c r="AZ282" s="476"/>
      <c r="BA282" s="476"/>
      <c r="BB282" s="476"/>
      <c r="BC282" s="467"/>
      <c r="BD282" s="861">
        <f t="shared" si="1487"/>
        <v>0</v>
      </c>
      <c r="BE282" s="862">
        <f t="shared" si="1453"/>
        <v>0</v>
      </c>
      <c r="BF282" s="437">
        <f>SUM($Y282:$BC282)</f>
        <v>0</v>
      </c>
      <c r="BG282" s="437">
        <v>0</v>
      </c>
      <c r="BH282" s="440">
        <f t="shared" ref="BH282" si="1530">IFERROR(SUM(Y282:BC282)/COUNT(Y282:BC282),0)</f>
        <v>0</v>
      </c>
      <c r="BI282" s="450">
        <v>0</v>
      </c>
      <c r="BJ282" s="465"/>
      <c r="BK282" s="465"/>
      <c r="BL282" s="465"/>
      <c r="BM282" s="398"/>
      <c r="BN282" s="402">
        <v>24</v>
      </c>
      <c r="BO282" s="476"/>
      <c r="BP282" s="476"/>
      <c r="BQ282" s="476"/>
      <c r="BR282" s="476"/>
      <c r="BS282" s="476"/>
      <c r="BT282" s="476"/>
      <c r="BU282" s="476"/>
      <c r="BV282" s="476"/>
      <c r="BW282" s="476"/>
      <c r="BX282" s="476"/>
      <c r="BY282" s="476"/>
      <c r="BZ282" s="476"/>
      <c r="CA282" s="476"/>
      <c r="CB282" s="476"/>
      <c r="CC282" s="476"/>
      <c r="CD282" s="476"/>
      <c r="CE282" s="476"/>
      <c r="CF282" s="476"/>
      <c r="CG282" s="476"/>
      <c r="CH282" s="476"/>
      <c r="CI282" s="476"/>
      <c r="CJ282" s="476"/>
      <c r="CK282" s="476"/>
      <c r="CL282" s="476"/>
      <c r="CM282" s="476"/>
      <c r="CN282" s="476"/>
      <c r="CO282" s="476"/>
      <c r="CP282" s="476"/>
      <c r="CQ282" s="476"/>
      <c r="CR282" s="476"/>
      <c r="CS282" s="467"/>
      <c r="CT282" s="861">
        <f t="shared" si="1489"/>
        <v>0</v>
      </c>
      <c r="CU282" s="862">
        <f t="shared" si="1490"/>
        <v>0</v>
      </c>
      <c r="CV282" s="437">
        <f>SUM($Y282:$BC282)</f>
        <v>0</v>
      </c>
      <c r="CW282" s="437">
        <v>0</v>
      </c>
      <c r="CX282" s="440">
        <f t="shared" si="1491"/>
        <v>0</v>
      </c>
      <c r="CY282" s="450">
        <f t="shared" si="1492"/>
        <v>0</v>
      </c>
      <c r="CZ282" s="465"/>
      <c r="DA282" s="477">
        <f>COUNTIF(BO259:CS282,"&lt;"&amp;MXChgRate)</f>
        <v>0</v>
      </c>
      <c r="DB282" s="477" t="s">
        <v>310</v>
      </c>
      <c r="DC282" s="465"/>
      <c r="DD282" s="465"/>
      <c r="DE282" s="465"/>
      <c r="DF282" s="465"/>
      <c r="DG282" s="465"/>
      <c r="DH282" s="465"/>
      <c r="DS282" s="698"/>
      <c r="DT282" s="704">
        <v>24</v>
      </c>
      <c r="DU282" s="705">
        <f t="shared" si="1493"/>
        <v>0</v>
      </c>
      <c r="DV282" s="705">
        <f t="shared" si="1457"/>
        <v>0</v>
      </c>
      <c r="DW282" s="705">
        <f t="shared" si="1458"/>
        <v>0</v>
      </c>
      <c r="DX282" s="705">
        <f t="shared" si="1459"/>
        <v>0</v>
      </c>
      <c r="DY282" s="705">
        <f t="shared" si="1460"/>
        <v>0</v>
      </c>
      <c r="DZ282" s="705">
        <f t="shared" si="1461"/>
        <v>0</v>
      </c>
      <c r="EA282" s="705">
        <f t="shared" si="1462"/>
        <v>0</v>
      </c>
      <c r="EB282" s="705">
        <f t="shared" si="1463"/>
        <v>0</v>
      </c>
      <c r="EC282" s="705">
        <f t="shared" si="1464"/>
        <v>0</v>
      </c>
      <c r="ED282" s="705">
        <f t="shared" si="1465"/>
        <v>0</v>
      </c>
      <c r="EE282" s="705">
        <f t="shared" si="1466"/>
        <v>0</v>
      </c>
      <c r="EF282" s="705">
        <f t="shared" si="1467"/>
        <v>0</v>
      </c>
      <c r="EG282" s="705">
        <f t="shared" si="1468"/>
        <v>0</v>
      </c>
      <c r="EH282" s="705">
        <f t="shared" si="1469"/>
        <v>0</v>
      </c>
      <c r="EI282" s="705">
        <f t="shared" si="1470"/>
        <v>0</v>
      </c>
      <c r="EJ282" s="705">
        <f t="shared" si="1471"/>
        <v>0</v>
      </c>
      <c r="EK282" s="705">
        <f t="shared" si="1472"/>
        <v>0</v>
      </c>
      <c r="EL282" s="705">
        <f t="shared" si="1473"/>
        <v>0</v>
      </c>
      <c r="EM282" s="705">
        <f t="shared" si="1474"/>
        <v>0</v>
      </c>
      <c r="EN282" s="705">
        <f t="shared" si="1475"/>
        <v>0</v>
      </c>
      <c r="EO282" s="705">
        <f t="shared" si="1476"/>
        <v>0</v>
      </c>
      <c r="EP282" s="705">
        <f t="shared" si="1477"/>
        <v>0</v>
      </c>
      <c r="EQ282" s="705">
        <f t="shared" si="1478"/>
        <v>0</v>
      </c>
      <c r="ER282" s="705">
        <f t="shared" si="1479"/>
        <v>0</v>
      </c>
      <c r="ES282" s="705">
        <f t="shared" si="1480"/>
        <v>0</v>
      </c>
      <c r="ET282" s="705">
        <f t="shared" si="1481"/>
        <v>0</v>
      </c>
      <c r="EU282" s="705">
        <f t="shared" si="1482"/>
        <v>0</v>
      </c>
      <c r="EV282" s="705">
        <f t="shared" si="1483"/>
        <v>0</v>
      </c>
      <c r="EW282" s="705">
        <f t="shared" si="1484"/>
        <v>0</v>
      </c>
      <c r="EX282" s="705">
        <f t="shared" si="1485"/>
        <v>0</v>
      </c>
      <c r="EY282" s="695"/>
      <c r="EZ282" s="661">
        <f>COUNTIF(DU259:EY282,"&lt;0")</f>
        <v>0</v>
      </c>
      <c r="FB282" s="698"/>
      <c r="FC282" s="704">
        <v>24</v>
      </c>
      <c r="FD282" s="705" t="e">
        <f t="shared" si="1494"/>
        <v>#DIV/0!</v>
      </c>
      <c r="FE282" s="705" t="e">
        <f t="shared" si="1495"/>
        <v>#DIV/0!</v>
      </c>
      <c r="FF282" s="705" t="e">
        <f t="shared" si="1496"/>
        <v>#DIV/0!</v>
      </c>
      <c r="FG282" s="705" t="e">
        <f t="shared" si="1497"/>
        <v>#DIV/0!</v>
      </c>
      <c r="FH282" s="705" t="e">
        <f t="shared" si="1498"/>
        <v>#DIV/0!</v>
      </c>
      <c r="FI282" s="705" t="e">
        <f t="shared" si="1499"/>
        <v>#DIV/0!</v>
      </c>
      <c r="FJ282" s="705" t="e">
        <f t="shared" si="1500"/>
        <v>#DIV/0!</v>
      </c>
      <c r="FK282" s="705" t="e">
        <f t="shared" si="1501"/>
        <v>#DIV/0!</v>
      </c>
      <c r="FL282" s="705" t="e">
        <f t="shared" si="1502"/>
        <v>#DIV/0!</v>
      </c>
      <c r="FM282" s="705" t="e">
        <f t="shared" si="1503"/>
        <v>#DIV/0!</v>
      </c>
      <c r="FN282" s="705" t="e">
        <f t="shared" si="1504"/>
        <v>#DIV/0!</v>
      </c>
      <c r="FO282" s="705" t="e">
        <f t="shared" si="1505"/>
        <v>#DIV/0!</v>
      </c>
      <c r="FP282" s="705" t="e">
        <f t="shared" si="1506"/>
        <v>#DIV/0!</v>
      </c>
      <c r="FQ282" s="705" t="e">
        <f t="shared" si="1507"/>
        <v>#DIV/0!</v>
      </c>
      <c r="FR282" s="705" t="e">
        <f t="shared" si="1508"/>
        <v>#DIV/0!</v>
      </c>
      <c r="FS282" s="705" t="e">
        <f t="shared" si="1509"/>
        <v>#DIV/0!</v>
      </c>
      <c r="FT282" s="705" t="e">
        <f t="shared" si="1510"/>
        <v>#DIV/0!</v>
      </c>
      <c r="FU282" s="705" t="e">
        <f t="shared" si="1511"/>
        <v>#DIV/0!</v>
      </c>
      <c r="FV282" s="705" t="e">
        <f t="shared" si="1512"/>
        <v>#DIV/0!</v>
      </c>
      <c r="FW282" s="705" t="e">
        <f t="shared" si="1513"/>
        <v>#DIV/0!</v>
      </c>
      <c r="FX282" s="705" t="e">
        <f t="shared" si="1514"/>
        <v>#DIV/0!</v>
      </c>
      <c r="FY282" s="705" t="e">
        <f t="shared" si="1515"/>
        <v>#DIV/0!</v>
      </c>
      <c r="FZ282" s="705" t="e">
        <f t="shared" si="1516"/>
        <v>#DIV/0!</v>
      </c>
      <c r="GA282" s="705" t="e">
        <f t="shared" si="1517"/>
        <v>#DIV/0!</v>
      </c>
      <c r="GB282" s="705" t="e">
        <f t="shared" si="1518"/>
        <v>#DIV/0!</v>
      </c>
      <c r="GC282" s="705" t="e">
        <f t="shared" si="1519"/>
        <v>#DIV/0!</v>
      </c>
      <c r="GD282" s="705" t="e">
        <f t="shared" si="1520"/>
        <v>#DIV/0!</v>
      </c>
      <c r="GE282" s="705" t="e">
        <f t="shared" si="1521"/>
        <v>#DIV/0!</v>
      </c>
      <c r="GF282" s="705" t="e">
        <f t="shared" si="1522"/>
        <v>#DIV/0!</v>
      </c>
      <c r="GG282" s="705" t="e">
        <f t="shared" si="1523"/>
        <v>#DIV/0!</v>
      </c>
      <c r="GH282" s="695"/>
      <c r="GI282" s="661">
        <f>COUNTIF(FD259:GH282,"&lt;"&amp;-StorCap)</f>
        <v>0</v>
      </c>
    </row>
    <row r="283" spans="23:191" ht="15.75" x14ac:dyDescent="0.25">
      <c r="W283" s="398"/>
      <c r="X283" s="403"/>
      <c r="Y283" s="467"/>
      <c r="Z283" s="467"/>
      <c r="AA283" s="467"/>
      <c r="AB283" s="467"/>
      <c r="AC283" s="467"/>
      <c r="AD283" s="467"/>
      <c r="AE283" s="467"/>
      <c r="AF283" s="467"/>
      <c r="AG283" s="467"/>
      <c r="AH283" s="467"/>
      <c r="AI283" s="467"/>
      <c r="AJ283" s="467"/>
      <c r="AK283" s="467"/>
      <c r="AL283" s="467"/>
      <c r="AM283" s="467"/>
      <c r="AN283" s="467"/>
      <c r="AO283" s="466"/>
      <c r="AP283" s="466"/>
      <c r="AQ283" s="466"/>
      <c r="AR283" s="466"/>
      <c r="AS283" s="466"/>
      <c r="AT283" s="466"/>
      <c r="AU283" s="466"/>
      <c r="AV283" s="466"/>
      <c r="AW283" s="466"/>
      <c r="AX283" s="466"/>
      <c r="AY283" s="466"/>
      <c r="AZ283" s="466"/>
      <c r="BA283" s="466"/>
      <c r="BB283" s="466"/>
      <c r="BC283" s="467"/>
      <c r="BD283" s="481"/>
      <c r="BE283" s="481"/>
      <c r="BF283" s="437">
        <f>SUM(BF259:BF282)</f>
        <v>0</v>
      </c>
      <c r="BG283" s="437">
        <f>SUM(BG266:BG281)</f>
        <v>0</v>
      </c>
      <c r="BH283" s="442"/>
      <c r="BI283" s="452"/>
      <c r="BJ283" s="465"/>
      <c r="BK283" s="465"/>
      <c r="BL283" s="465"/>
      <c r="BM283" s="398"/>
      <c r="BN283" s="403"/>
      <c r="BO283" s="547" t="str">
        <f t="shared" ref="BO283" si="1531">IF(SUM(BO259:BO282)&gt;0,"Verify","")</f>
        <v/>
      </c>
      <c r="BP283" s="547" t="str">
        <f t="shared" ref="BP283" si="1532">IF(SUM(BP259:BP282)&gt;0,"Verify","")</f>
        <v/>
      </c>
      <c r="BQ283" s="547" t="str">
        <f t="shared" ref="BQ283" si="1533">IF(SUM(BQ259:BQ282)&gt;0,"Verify","")</f>
        <v/>
      </c>
      <c r="BR283" s="547" t="str">
        <f t="shared" ref="BR283" si="1534">IF(SUM(BR259:BR282)&gt;0,"Verify","")</f>
        <v/>
      </c>
      <c r="BS283" s="547" t="str">
        <f t="shared" ref="BS283" si="1535">IF(SUM(BS259:BS282)&gt;0,"Verify","")</f>
        <v/>
      </c>
      <c r="BT283" s="547" t="str">
        <f t="shared" ref="BT283" si="1536">IF(SUM(BT259:BT282)&gt;0,"Verify","")</f>
        <v/>
      </c>
      <c r="BU283" s="547" t="str">
        <f t="shared" ref="BU283" si="1537">IF(SUM(BU259:BU282)&gt;0,"Verify","")</f>
        <v/>
      </c>
      <c r="BV283" s="547" t="str">
        <f t="shared" ref="BV283" si="1538">IF(SUM(BV259:BV282)&gt;0,"Verify","")</f>
        <v/>
      </c>
      <c r="BW283" s="547" t="str">
        <f t="shared" ref="BW283" si="1539">IF(SUM(BW259:BW282)&gt;0,"Verify","")</f>
        <v/>
      </c>
      <c r="BX283" s="547" t="str">
        <f t="shared" ref="BX283" si="1540">IF(SUM(BX259:BX282)&gt;0,"Verify","")</f>
        <v/>
      </c>
      <c r="BY283" s="547" t="str">
        <f t="shared" ref="BY283" si="1541">IF(SUM(BY259:BY282)&gt;0,"Verify","")</f>
        <v/>
      </c>
      <c r="BZ283" s="547" t="str">
        <f t="shared" ref="BZ283" si="1542">IF(SUM(BZ259:BZ282)&gt;0,"Verify","")</f>
        <v/>
      </c>
      <c r="CA283" s="547" t="str">
        <f t="shared" ref="CA283" si="1543">IF(SUM(CA259:CA282)&gt;0,"Verify","")</f>
        <v/>
      </c>
      <c r="CB283" s="547" t="str">
        <f t="shared" ref="CB283" si="1544">IF(SUM(CB259:CB282)&gt;0,"Verify","")</f>
        <v/>
      </c>
      <c r="CC283" s="547" t="str">
        <f t="shared" ref="CC283" si="1545">IF(SUM(CC259:CC282)&gt;0,"Verify","")</f>
        <v/>
      </c>
      <c r="CD283" s="547" t="str">
        <f t="shared" ref="CD283" si="1546">IF(SUM(CD259:CD282)&gt;0,"Verify","")</f>
        <v/>
      </c>
      <c r="CE283" s="547" t="str">
        <f t="shared" ref="CE283" si="1547">IF(SUM(CE259:CE282)&gt;0,"Verify","")</f>
        <v/>
      </c>
      <c r="CF283" s="547" t="str">
        <f t="shared" ref="CF283" si="1548">IF(SUM(CF259:CF282)&gt;0,"Verify","")</f>
        <v/>
      </c>
      <c r="CG283" s="547" t="str">
        <f t="shared" ref="CG283" si="1549">IF(SUM(CG259:CG282)&gt;0,"Verify","")</f>
        <v/>
      </c>
      <c r="CH283" s="547" t="str">
        <f t="shared" ref="CH283" si="1550">IF(SUM(CH259:CH282)&gt;0,"Verify","")</f>
        <v/>
      </c>
      <c r="CI283" s="547" t="str">
        <f t="shared" ref="CI283" si="1551">IF(SUM(CI259:CI282)&gt;0,"Verify","")</f>
        <v/>
      </c>
      <c r="CJ283" s="547" t="str">
        <f t="shared" ref="CJ283" si="1552">IF(SUM(CJ259:CJ282)&gt;0,"Verify","")</f>
        <v/>
      </c>
      <c r="CK283" s="547" t="str">
        <f t="shared" ref="CK283" si="1553">IF(SUM(CK259:CK282)&gt;0,"Verify","")</f>
        <v/>
      </c>
      <c r="CL283" s="547" t="str">
        <f t="shared" ref="CL283" si="1554">IF(SUM(CL259:CL282)&gt;0,"Verify","")</f>
        <v/>
      </c>
      <c r="CM283" s="547" t="str">
        <f t="shared" ref="CM283" si="1555">IF(SUM(CM259:CM282)&gt;0,"Verify","")</f>
        <v/>
      </c>
      <c r="CN283" s="547" t="str">
        <f t="shared" ref="CN283" si="1556">IF(SUM(CN259:CN282)&gt;0,"Verify","")</f>
        <v/>
      </c>
      <c r="CO283" s="547" t="str">
        <f t="shared" ref="CO283" si="1557">IF(SUM(CO259:CO282)&gt;0,"Verify","")</f>
        <v/>
      </c>
      <c r="CP283" s="547" t="str">
        <f t="shared" ref="CP283" si="1558">IF(SUM(CP259:CP282)&gt;0,"Verify","")</f>
        <v/>
      </c>
      <c r="CQ283" s="547" t="str">
        <f t="shared" ref="CQ283" si="1559">IF(SUM(CQ259:CQ282)&gt;0,"Verify","")</f>
        <v/>
      </c>
      <c r="CR283" s="547" t="str">
        <f t="shared" ref="CR283" si="1560">IF(SUM(CR259:CR282)&gt;0,"Verify","")</f>
        <v/>
      </c>
      <c r="CS283" s="467"/>
      <c r="CT283" s="466"/>
      <c r="CU283" s="466"/>
      <c r="CV283" s="437">
        <f>SUM(CV259:CV282)</f>
        <v>0</v>
      </c>
      <c r="CW283" s="437">
        <f>SUM(CW266:CW281)</f>
        <v>0</v>
      </c>
      <c r="CX283" s="437">
        <f>SUM(CX259:CX282)</f>
        <v>0</v>
      </c>
      <c r="CY283" s="462">
        <f>SUM(CY266:CY281)</f>
        <v>0</v>
      </c>
      <c r="CZ283" s="465"/>
      <c r="DA283" s="465"/>
      <c r="DB283" s="465"/>
      <c r="DC283" s="465"/>
      <c r="DD283" s="465"/>
      <c r="DE283" s="465"/>
      <c r="DF283" s="465"/>
      <c r="DG283" s="465"/>
      <c r="DH283" s="465"/>
      <c r="DS283" s="698"/>
      <c r="DT283" s="706"/>
      <c r="DU283" s="713"/>
      <c r="DV283" s="713"/>
      <c r="DW283" s="713"/>
      <c r="DX283" s="713"/>
      <c r="DY283" s="713"/>
      <c r="DZ283" s="713"/>
      <c r="EA283" s="713"/>
      <c r="EB283" s="713"/>
      <c r="EC283" s="713"/>
      <c r="ED283" s="713"/>
      <c r="EE283" s="713"/>
      <c r="EF283" s="713"/>
      <c r="EG283" s="713"/>
      <c r="EH283" s="713"/>
      <c r="EI283" s="713"/>
      <c r="EJ283" s="713"/>
      <c r="EK283" s="713"/>
      <c r="EL283" s="713"/>
      <c r="EM283" s="713"/>
      <c r="EN283" s="713"/>
      <c r="EO283" s="713"/>
      <c r="EP283" s="713"/>
      <c r="EQ283" s="713"/>
      <c r="ER283" s="713"/>
      <c r="ES283" s="713"/>
      <c r="ET283" s="713"/>
      <c r="EU283" s="713"/>
      <c r="EV283" s="713"/>
      <c r="EW283" s="713"/>
      <c r="EX283" s="713"/>
      <c r="EY283" s="695"/>
      <c r="EZ283" s="724"/>
      <c r="FB283" s="698"/>
      <c r="FC283" s="706"/>
      <c r="FD283" s="713"/>
      <c r="FE283" s="713"/>
      <c r="FF283" s="713"/>
      <c r="FG283" s="713"/>
      <c r="FH283" s="713"/>
      <c r="FI283" s="713"/>
      <c r="FJ283" s="713"/>
      <c r="FK283" s="713"/>
      <c r="FL283" s="713"/>
      <c r="FM283" s="713"/>
      <c r="FN283" s="713"/>
      <c r="FO283" s="713"/>
      <c r="FP283" s="713"/>
      <c r="FQ283" s="713"/>
      <c r="FR283" s="713"/>
      <c r="FS283" s="713"/>
      <c r="FT283" s="713"/>
      <c r="FU283" s="713"/>
      <c r="FV283" s="713"/>
      <c r="FW283" s="713"/>
      <c r="FX283" s="713"/>
      <c r="FY283" s="713"/>
      <c r="FZ283" s="713"/>
      <c r="GA283" s="713"/>
      <c r="GB283" s="713"/>
      <c r="GC283" s="713"/>
      <c r="GD283" s="713"/>
      <c r="GE283" s="713"/>
      <c r="GF283" s="713"/>
      <c r="GG283" s="713"/>
      <c r="GH283" s="695"/>
      <c r="GI283" s="724"/>
    </row>
    <row r="284" spans="23:191" ht="15.75" x14ac:dyDescent="0.25">
      <c r="W284" s="404"/>
      <c r="X284" s="405"/>
      <c r="Y284" s="406"/>
      <c r="Z284" s="406"/>
      <c r="AA284" s="406"/>
      <c r="AB284" s="406"/>
      <c r="AC284" s="406"/>
      <c r="AD284" s="406"/>
      <c r="AE284" s="406"/>
      <c r="AF284" s="406"/>
      <c r="AG284" s="406"/>
      <c r="AH284" s="406"/>
      <c r="AI284" s="406"/>
      <c r="AJ284" s="406"/>
      <c r="AK284" s="406"/>
      <c r="AL284" s="406"/>
      <c r="AM284" s="406"/>
      <c r="AN284" s="406"/>
      <c r="AO284" s="406"/>
      <c r="AP284" s="406"/>
      <c r="AQ284" s="406"/>
      <c r="AR284" s="406"/>
      <c r="AS284" s="406"/>
      <c r="AT284" s="406"/>
      <c r="AU284" s="406"/>
      <c r="AV284" s="406"/>
      <c r="AW284" s="406"/>
      <c r="AX284" s="406"/>
      <c r="AY284" s="406"/>
      <c r="AZ284" s="406"/>
      <c r="BA284" s="406"/>
      <c r="BB284" s="406"/>
      <c r="BC284" s="406"/>
      <c r="BD284" s="406"/>
      <c r="BE284" s="406"/>
      <c r="BF284" s="455"/>
      <c r="BG284" s="343"/>
      <c r="BH284" s="343"/>
      <c r="BI284" s="456"/>
      <c r="BJ284" s="465"/>
      <c r="BK284" s="465"/>
      <c r="BL284" s="465"/>
      <c r="BM284" s="404"/>
      <c r="BN284" s="405"/>
      <c r="BO284" s="405"/>
      <c r="BP284" s="405"/>
      <c r="BQ284" s="405"/>
      <c r="BR284" s="405"/>
      <c r="BS284" s="405"/>
      <c r="BT284" s="405"/>
      <c r="BU284" s="405"/>
      <c r="BV284" s="405"/>
      <c r="BW284" s="405"/>
      <c r="BX284" s="405"/>
      <c r="BY284" s="405"/>
      <c r="BZ284" s="405"/>
      <c r="CA284" s="405"/>
      <c r="CB284" s="405"/>
      <c r="CC284" s="405"/>
      <c r="CD284" s="405"/>
      <c r="CE284" s="405"/>
      <c r="CF284" s="405"/>
      <c r="CG284" s="405"/>
      <c r="CH284" s="405"/>
      <c r="CI284" s="405"/>
      <c r="CJ284" s="405"/>
      <c r="CK284" s="405"/>
      <c r="CL284" s="405"/>
      <c r="CM284" s="405"/>
      <c r="CN284" s="405"/>
      <c r="CO284" s="405"/>
      <c r="CP284" s="405"/>
      <c r="CQ284" s="405"/>
      <c r="CR284" s="405"/>
      <c r="CS284" s="406"/>
      <c r="CT284" s="406"/>
      <c r="CU284" s="406"/>
      <c r="CV284" s="455"/>
      <c r="CW284" s="343"/>
      <c r="CX284" s="343"/>
      <c r="CY284" s="456"/>
      <c r="CZ284" s="465"/>
      <c r="DA284" s="465"/>
      <c r="DB284" s="465"/>
      <c r="DC284" s="465"/>
      <c r="DD284" s="465"/>
      <c r="DE284" s="465"/>
      <c r="DF284" s="465"/>
      <c r="DG284" s="465"/>
      <c r="DH284" s="465"/>
      <c r="DS284" s="707"/>
      <c r="DT284" s="708"/>
      <c r="DU284" s="708"/>
      <c r="DV284" s="708"/>
      <c r="DW284" s="708"/>
      <c r="DX284" s="708"/>
      <c r="DY284" s="708"/>
      <c r="DZ284" s="708"/>
      <c r="EA284" s="708"/>
      <c r="EB284" s="708"/>
      <c r="EC284" s="708"/>
      <c r="ED284" s="708"/>
      <c r="EE284" s="708"/>
      <c r="EF284" s="708"/>
      <c r="EG284" s="708"/>
      <c r="EH284" s="708"/>
      <c r="EI284" s="708"/>
      <c r="EJ284" s="708"/>
      <c r="EK284" s="708"/>
      <c r="EL284" s="708"/>
      <c r="EM284" s="708"/>
      <c r="EN284" s="708"/>
      <c r="EO284" s="708"/>
      <c r="EP284" s="708"/>
      <c r="EQ284" s="708"/>
      <c r="ER284" s="708"/>
      <c r="ES284" s="708"/>
      <c r="ET284" s="708"/>
      <c r="EU284" s="708"/>
      <c r="EV284" s="708"/>
      <c r="EW284" s="708"/>
      <c r="EX284" s="708"/>
      <c r="EY284" s="722"/>
      <c r="EZ284" s="724"/>
      <c r="FB284" s="707"/>
      <c r="FC284" s="708"/>
      <c r="FD284" s="708"/>
      <c r="FE284" s="708"/>
      <c r="FF284" s="708"/>
      <c r="FG284" s="708"/>
      <c r="FH284" s="708"/>
      <c r="FI284" s="708"/>
      <c r="FJ284" s="708"/>
      <c r="FK284" s="708"/>
      <c r="FL284" s="708"/>
      <c r="FM284" s="708"/>
      <c r="FN284" s="708"/>
      <c r="FO284" s="708"/>
      <c r="FP284" s="708"/>
      <c r="FQ284" s="708"/>
      <c r="FR284" s="708"/>
      <c r="FS284" s="708"/>
      <c r="FT284" s="708"/>
      <c r="FU284" s="708"/>
      <c r="FV284" s="708"/>
      <c r="FW284" s="708"/>
      <c r="FX284" s="708"/>
      <c r="FY284" s="708"/>
      <c r="FZ284" s="708"/>
      <c r="GA284" s="708"/>
      <c r="GB284" s="708"/>
      <c r="GC284" s="708"/>
      <c r="GD284" s="708"/>
      <c r="GE284" s="708"/>
      <c r="GF284" s="708"/>
      <c r="GG284" s="708"/>
      <c r="GH284" s="722"/>
      <c r="GI284" s="724"/>
    </row>
    <row r="285" spans="23:191" ht="15.75" x14ac:dyDescent="0.25">
      <c r="W285" s="457"/>
      <c r="X285" s="410"/>
      <c r="Y285" s="410"/>
      <c r="Z285" s="410"/>
      <c r="AA285" s="410"/>
      <c r="AB285" s="410"/>
      <c r="AC285" s="410"/>
      <c r="AD285" s="410"/>
      <c r="AE285" s="410"/>
      <c r="AF285" s="410"/>
      <c r="AG285" s="410"/>
      <c r="AH285" s="410"/>
      <c r="AI285" s="410"/>
      <c r="AJ285" s="410"/>
      <c r="AK285" s="410"/>
      <c r="AL285" s="410"/>
      <c r="AM285" s="410"/>
      <c r="AN285" s="410"/>
      <c r="AO285" s="410"/>
      <c r="AP285" s="410"/>
      <c r="AQ285" s="410"/>
      <c r="AR285" s="410"/>
      <c r="AS285" s="410"/>
      <c r="AT285" s="410"/>
      <c r="AU285" s="410"/>
      <c r="AV285" s="410"/>
      <c r="AW285" s="410"/>
      <c r="AX285" s="410"/>
      <c r="AY285" s="410"/>
      <c r="AZ285" s="410"/>
      <c r="BA285" s="410"/>
      <c r="BB285" s="410"/>
      <c r="BC285" s="410"/>
      <c r="BD285" s="411"/>
      <c r="BE285" s="411"/>
      <c r="BF285" s="466"/>
      <c r="BG285" s="466"/>
      <c r="BH285" s="466"/>
      <c r="BI285" s="395"/>
      <c r="BJ285" s="465"/>
      <c r="BK285" s="465"/>
      <c r="BL285" s="465"/>
      <c r="BM285" s="407"/>
      <c r="BN285" s="408"/>
      <c r="BO285" s="408"/>
      <c r="BP285" s="408"/>
      <c r="BQ285" s="408"/>
      <c r="BR285" s="408"/>
      <c r="BS285" s="408"/>
      <c r="BT285" s="408"/>
      <c r="BU285" s="408"/>
      <c r="BV285" s="408"/>
      <c r="BW285" s="408"/>
      <c r="BX285" s="408"/>
      <c r="BY285" s="408"/>
      <c r="BZ285" s="408"/>
      <c r="CA285" s="408"/>
      <c r="CB285" s="408"/>
      <c r="CC285" s="409"/>
      <c r="CD285" s="410"/>
      <c r="CE285" s="410"/>
      <c r="CF285" s="410"/>
      <c r="CG285" s="410"/>
      <c r="CH285" s="410"/>
      <c r="CI285" s="410"/>
      <c r="CJ285" s="410"/>
      <c r="CK285" s="410"/>
      <c r="CL285" s="410"/>
      <c r="CM285" s="410"/>
      <c r="CN285" s="410"/>
      <c r="CO285" s="410"/>
      <c r="CP285" s="410"/>
      <c r="CQ285" s="410"/>
      <c r="CR285" s="410"/>
      <c r="CS285" s="410"/>
      <c r="CT285" s="411"/>
      <c r="CU285" s="411"/>
      <c r="CV285" s="466"/>
      <c r="CW285" s="466"/>
      <c r="CX285" s="466"/>
      <c r="CY285" s="395"/>
      <c r="CZ285" s="465"/>
      <c r="DA285" s="465"/>
      <c r="DB285" s="465"/>
      <c r="DC285" s="465"/>
      <c r="DD285" s="465"/>
      <c r="DE285" s="465"/>
      <c r="DF285" s="465"/>
      <c r="DG285" s="465"/>
      <c r="DH285" s="465"/>
      <c r="DS285" s="714"/>
      <c r="DT285" s="715"/>
      <c r="DU285" s="715"/>
      <c r="DV285" s="715"/>
      <c r="DW285" s="715"/>
      <c r="DX285" s="715"/>
      <c r="DY285" s="715"/>
      <c r="DZ285" s="715"/>
      <c r="EA285" s="715"/>
      <c r="EB285" s="715"/>
      <c r="EC285" s="715"/>
      <c r="ED285" s="715"/>
      <c r="EE285" s="715"/>
      <c r="EF285" s="715"/>
      <c r="EG285" s="715"/>
      <c r="EH285" s="715"/>
      <c r="EI285" s="716"/>
      <c r="EJ285" s="717"/>
      <c r="EK285" s="717"/>
      <c r="EL285" s="717"/>
      <c r="EM285" s="717"/>
      <c r="EN285" s="717"/>
      <c r="EO285" s="717"/>
      <c r="EP285" s="717"/>
      <c r="EQ285" s="717"/>
      <c r="ER285" s="717"/>
      <c r="ES285" s="717"/>
      <c r="ET285" s="717"/>
      <c r="EU285" s="717"/>
      <c r="EV285" s="717"/>
      <c r="EW285" s="717"/>
      <c r="EX285" s="717"/>
      <c r="EY285" s="717"/>
      <c r="EZ285" s="724"/>
      <c r="FB285" s="714"/>
      <c r="FC285" s="715"/>
      <c r="FD285" s="715"/>
      <c r="FE285" s="715"/>
      <c r="FF285" s="715"/>
      <c r="FG285" s="715"/>
      <c r="FH285" s="715"/>
      <c r="FI285" s="715"/>
      <c r="FJ285" s="715"/>
      <c r="FK285" s="715"/>
      <c r="FL285" s="715"/>
      <c r="FM285" s="715"/>
      <c r="FN285" s="715"/>
      <c r="FO285" s="715"/>
      <c r="FP285" s="715"/>
      <c r="FQ285" s="715"/>
      <c r="FR285" s="716"/>
      <c r="FS285" s="717"/>
      <c r="FT285" s="717"/>
      <c r="FU285" s="717"/>
      <c r="FV285" s="717"/>
      <c r="FW285" s="717"/>
      <c r="FX285" s="717"/>
      <c r="FY285" s="717"/>
      <c r="FZ285" s="717"/>
      <c r="GA285" s="717"/>
      <c r="GB285" s="717"/>
      <c r="GC285" s="717"/>
      <c r="GD285" s="717"/>
      <c r="GE285" s="717"/>
      <c r="GF285" s="717"/>
      <c r="GG285" s="717"/>
      <c r="GH285" s="717"/>
      <c r="GI285" s="724"/>
    </row>
    <row r="286" spans="23:191" ht="15.75" x14ac:dyDescent="0.25">
      <c r="W286" s="398" t="s">
        <v>230</v>
      </c>
      <c r="X286" s="467"/>
      <c r="Y286" s="467"/>
      <c r="Z286" s="467"/>
      <c r="AA286" s="467"/>
      <c r="AB286" s="467"/>
      <c r="AC286" s="467"/>
      <c r="AD286" s="467"/>
      <c r="AE286" s="467"/>
      <c r="AF286" s="467"/>
      <c r="AG286" s="467"/>
      <c r="AH286" s="467"/>
      <c r="AI286" s="467"/>
      <c r="AJ286" s="467"/>
      <c r="AK286" s="467"/>
      <c r="AL286" s="467"/>
      <c r="AM286" s="467"/>
      <c r="AN286" s="467"/>
      <c r="AO286" s="467"/>
      <c r="AP286" s="467"/>
      <c r="AQ286" s="467"/>
      <c r="AR286" s="467"/>
      <c r="AS286" s="467"/>
      <c r="AT286" s="467"/>
      <c r="AU286" s="467"/>
      <c r="AV286" s="467"/>
      <c r="AW286" s="467"/>
      <c r="AX286" s="467"/>
      <c r="AY286" s="467"/>
      <c r="AZ286" s="467"/>
      <c r="BA286" s="467"/>
      <c r="BB286" s="467"/>
      <c r="BC286" s="467"/>
      <c r="BD286" s="481"/>
      <c r="BE286" s="481"/>
      <c r="BF286" s="466"/>
      <c r="BG286" s="466"/>
      <c r="BH286" s="466"/>
      <c r="BI286" s="395"/>
      <c r="BJ286" s="465"/>
      <c r="BK286" s="465"/>
      <c r="BL286" s="465"/>
      <c r="BM286" s="398" t="s">
        <v>230</v>
      </c>
      <c r="BN286" s="467"/>
      <c r="BO286" s="467"/>
      <c r="BP286" s="467"/>
      <c r="BQ286" s="467"/>
      <c r="BR286" s="467"/>
      <c r="BS286" s="467"/>
      <c r="BT286" s="467"/>
      <c r="BU286" s="467"/>
      <c r="BV286" s="467"/>
      <c r="BW286" s="467"/>
      <c r="BX286" s="467"/>
      <c r="BY286" s="467"/>
      <c r="BZ286" s="467"/>
      <c r="CA286" s="467"/>
      <c r="CB286" s="467"/>
      <c r="CC286" s="467"/>
      <c r="CD286" s="467"/>
      <c r="CE286" s="467"/>
      <c r="CF286" s="467"/>
      <c r="CG286" s="467"/>
      <c r="CH286" s="467"/>
      <c r="CI286" s="467"/>
      <c r="CJ286" s="467"/>
      <c r="CK286" s="467"/>
      <c r="CL286" s="467"/>
      <c r="CM286" s="467"/>
      <c r="CN286" s="467"/>
      <c r="CO286" s="467"/>
      <c r="CP286" s="467"/>
      <c r="CQ286" s="467"/>
      <c r="CR286" s="467"/>
      <c r="CS286" s="467"/>
      <c r="CT286" s="466"/>
      <c r="CU286" s="466"/>
      <c r="CV286" s="466"/>
      <c r="CW286" s="466"/>
      <c r="CX286" s="466"/>
      <c r="CY286" s="395"/>
      <c r="CZ286" s="465"/>
      <c r="DA286" s="465"/>
      <c r="DB286" s="465"/>
      <c r="DC286" s="465"/>
      <c r="DD286" s="465"/>
      <c r="DE286" s="465"/>
      <c r="DF286" s="465"/>
      <c r="DG286" s="465"/>
      <c r="DH286" s="465"/>
      <c r="DS286" s="698" t="s">
        <v>230</v>
      </c>
      <c r="DT286" s="695"/>
      <c r="DU286" s="695"/>
      <c r="DV286" s="695"/>
      <c r="DW286" s="695"/>
      <c r="DX286" s="695"/>
      <c r="DY286" s="695"/>
      <c r="DZ286" s="695"/>
      <c r="EA286" s="695"/>
      <c r="EB286" s="695"/>
      <c r="EC286" s="695"/>
      <c r="ED286" s="695"/>
      <c r="EE286" s="695"/>
      <c r="EF286" s="695"/>
      <c r="EG286" s="695"/>
      <c r="EH286" s="695"/>
      <c r="EI286" s="695"/>
      <c r="EJ286" s="695"/>
      <c r="EK286" s="695"/>
      <c r="EL286" s="695"/>
      <c r="EM286" s="695"/>
      <c r="EN286" s="695"/>
      <c r="EO286" s="695"/>
      <c r="EP286" s="695"/>
      <c r="EQ286" s="695"/>
      <c r="ER286" s="695"/>
      <c r="ES286" s="695"/>
      <c r="ET286" s="695"/>
      <c r="EU286" s="695"/>
      <c r="EV286" s="695"/>
      <c r="EW286" s="695"/>
      <c r="EX286" s="695"/>
      <c r="EY286" s="695"/>
      <c r="EZ286" s="724"/>
      <c r="FB286" s="698" t="s">
        <v>230</v>
      </c>
      <c r="FC286" s="695"/>
      <c r="FD286" s="695"/>
      <c r="FE286" s="695"/>
      <c r="FF286" s="695"/>
      <c r="FG286" s="695"/>
      <c r="FH286" s="695"/>
      <c r="FI286" s="695"/>
      <c r="FJ286" s="695"/>
      <c r="FK286" s="695"/>
      <c r="FL286" s="695"/>
      <c r="FM286" s="695"/>
      <c r="FN286" s="695"/>
      <c r="FO286" s="695"/>
      <c r="FP286" s="695"/>
      <c r="FQ286" s="695"/>
      <c r="FR286" s="695"/>
      <c r="FS286" s="695"/>
      <c r="FT286" s="695"/>
      <c r="FU286" s="695"/>
      <c r="FV286" s="695"/>
      <c r="FW286" s="695"/>
      <c r="FX286" s="695"/>
      <c r="FY286" s="695"/>
      <c r="FZ286" s="695"/>
      <c r="GA286" s="695"/>
      <c r="GB286" s="695"/>
      <c r="GC286" s="695"/>
      <c r="GD286" s="695"/>
      <c r="GE286" s="695"/>
      <c r="GF286" s="695"/>
      <c r="GG286" s="695"/>
      <c r="GH286" s="695"/>
      <c r="GI286" s="724"/>
    </row>
    <row r="287" spans="23:191" ht="15.75" x14ac:dyDescent="0.25">
      <c r="W287" s="398"/>
      <c r="X287" s="467"/>
      <c r="Y287" s="467"/>
      <c r="Z287" s="467"/>
      <c r="AA287" s="467"/>
      <c r="AB287" s="467"/>
      <c r="AC287" s="467"/>
      <c r="AD287" s="467"/>
      <c r="AE287" s="467"/>
      <c r="AF287" s="467"/>
      <c r="AG287" s="467"/>
      <c r="AH287" s="467"/>
      <c r="AI287" s="467"/>
      <c r="AJ287" s="467"/>
      <c r="AK287" s="467"/>
      <c r="AL287" s="467"/>
      <c r="AM287" s="467"/>
      <c r="AN287" s="467"/>
      <c r="AO287" s="467"/>
      <c r="AP287" s="467"/>
      <c r="AQ287" s="467"/>
      <c r="AR287" s="467"/>
      <c r="AS287" s="467"/>
      <c r="AT287" s="467"/>
      <c r="AU287" s="467"/>
      <c r="AV287" s="467"/>
      <c r="AW287" s="467"/>
      <c r="AX287" s="467"/>
      <c r="AY287" s="467"/>
      <c r="AZ287" s="467"/>
      <c r="BA287" s="467"/>
      <c r="BB287" s="467"/>
      <c r="BC287" s="467"/>
      <c r="BD287" s="481"/>
      <c r="BE287" s="481"/>
      <c r="BF287" s="445"/>
      <c r="BG287" s="466"/>
      <c r="BH287" s="466"/>
      <c r="BI287" s="395"/>
      <c r="BJ287" s="465"/>
      <c r="BK287" s="465"/>
      <c r="BL287" s="465"/>
      <c r="BM287" s="398"/>
      <c r="BN287" s="467"/>
      <c r="BO287" s="649" t="str">
        <f t="shared" ref="BO287:CS287" si="1561">IFERROR(SUMIF(BO290:BO313,"&gt;0",BO290:BO313)/-SUMIF(BO290:BO313,"&lt;0",BO290:BO313),"")</f>
        <v/>
      </c>
      <c r="BP287" s="649" t="str">
        <f t="shared" si="1561"/>
        <v/>
      </c>
      <c r="BQ287" s="649" t="str">
        <f t="shared" si="1561"/>
        <v/>
      </c>
      <c r="BR287" s="649" t="str">
        <f t="shared" si="1561"/>
        <v/>
      </c>
      <c r="BS287" s="649" t="str">
        <f t="shared" si="1561"/>
        <v/>
      </c>
      <c r="BT287" s="649" t="str">
        <f t="shared" si="1561"/>
        <v/>
      </c>
      <c r="BU287" s="649" t="str">
        <f t="shared" si="1561"/>
        <v/>
      </c>
      <c r="BV287" s="649" t="str">
        <f t="shared" si="1561"/>
        <v/>
      </c>
      <c r="BW287" s="649" t="str">
        <f t="shared" si="1561"/>
        <v/>
      </c>
      <c r="BX287" s="649" t="str">
        <f t="shared" si="1561"/>
        <v/>
      </c>
      <c r="BY287" s="649" t="str">
        <f t="shared" si="1561"/>
        <v/>
      </c>
      <c r="BZ287" s="649" t="str">
        <f t="shared" si="1561"/>
        <v/>
      </c>
      <c r="CA287" s="649" t="str">
        <f t="shared" si="1561"/>
        <v/>
      </c>
      <c r="CB287" s="649" t="str">
        <f t="shared" si="1561"/>
        <v/>
      </c>
      <c r="CC287" s="649" t="str">
        <f t="shared" si="1561"/>
        <v/>
      </c>
      <c r="CD287" s="649" t="str">
        <f t="shared" si="1561"/>
        <v/>
      </c>
      <c r="CE287" s="649" t="str">
        <f t="shared" si="1561"/>
        <v/>
      </c>
      <c r="CF287" s="649" t="str">
        <f t="shared" si="1561"/>
        <v/>
      </c>
      <c r="CG287" s="649" t="str">
        <f t="shared" si="1561"/>
        <v/>
      </c>
      <c r="CH287" s="649" t="str">
        <f t="shared" si="1561"/>
        <v/>
      </c>
      <c r="CI287" s="649" t="str">
        <f t="shared" si="1561"/>
        <v/>
      </c>
      <c r="CJ287" s="649" t="str">
        <f t="shared" si="1561"/>
        <v/>
      </c>
      <c r="CK287" s="649" t="str">
        <f t="shared" si="1561"/>
        <v/>
      </c>
      <c r="CL287" s="649" t="str">
        <f t="shared" si="1561"/>
        <v/>
      </c>
      <c r="CM287" s="649" t="str">
        <f t="shared" si="1561"/>
        <v/>
      </c>
      <c r="CN287" s="649" t="str">
        <f t="shared" si="1561"/>
        <v/>
      </c>
      <c r="CO287" s="649" t="str">
        <f t="shared" si="1561"/>
        <v/>
      </c>
      <c r="CP287" s="649" t="str">
        <f t="shared" si="1561"/>
        <v/>
      </c>
      <c r="CQ287" s="649" t="str">
        <f t="shared" si="1561"/>
        <v/>
      </c>
      <c r="CR287" s="649" t="str">
        <f t="shared" si="1561"/>
        <v/>
      </c>
      <c r="CS287" s="649" t="str">
        <f t="shared" si="1561"/>
        <v/>
      </c>
      <c r="CT287" s="466"/>
      <c r="CU287" s="466"/>
      <c r="CV287" s="445"/>
      <c r="CW287" s="466"/>
      <c r="CX287" s="466"/>
      <c r="CY287" s="395"/>
      <c r="CZ287" s="465"/>
      <c r="DA287" s="465"/>
      <c r="DB287" s="465"/>
      <c r="DC287" s="465"/>
      <c r="DD287" s="465"/>
      <c r="DE287" s="465"/>
      <c r="DF287" s="465"/>
      <c r="DG287" s="465"/>
      <c r="DH287" s="465"/>
      <c r="DS287" s="698"/>
      <c r="DT287" s="695"/>
      <c r="DU287" s="699"/>
      <c r="DV287" s="699"/>
      <c r="DW287" s="699"/>
      <c r="DX287" s="699"/>
      <c r="DY287" s="699"/>
      <c r="DZ287" s="699"/>
      <c r="EA287" s="699"/>
      <c r="EB287" s="699"/>
      <c r="EC287" s="699"/>
      <c r="ED287" s="699"/>
      <c r="EE287" s="699"/>
      <c r="EF287" s="699"/>
      <c r="EG287" s="699"/>
      <c r="EH287" s="699"/>
      <c r="EI287" s="699"/>
      <c r="EJ287" s="699"/>
      <c r="EK287" s="699"/>
      <c r="EL287" s="699"/>
      <c r="EM287" s="699"/>
      <c r="EN287" s="699"/>
      <c r="EO287" s="699"/>
      <c r="EP287" s="699"/>
      <c r="EQ287" s="699"/>
      <c r="ER287" s="699"/>
      <c r="ES287" s="699"/>
      <c r="ET287" s="699"/>
      <c r="EU287" s="699"/>
      <c r="EV287" s="699"/>
      <c r="EW287" s="699"/>
      <c r="EX287" s="699"/>
      <c r="EY287" s="699"/>
      <c r="EZ287" s="724"/>
      <c r="FB287" s="698"/>
      <c r="FC287" s="695"/>
      <c r="FD287" s="699"/>
      <c r="FE287" s="699"/>
      <c r="FF287" s="699"/>
      <c r="FG287" s="699"/>
      <c r="FH287" s="699"/>
      <c r="FI287" s="699"/>
      <c r="FJ287" s="699"/>
      <c r="FK287" s="699"/>
      <c r="FL287" s="699"/>
      <c r="FM287" s="699"/>
      <c r="FN287" s="699"/>
      <c r="FO287" s="699"/>
      <c r="FP287" s="699"/>
      <c r="FQ287" s="699"/>
      <c r="FR287" s="699"/>
      <c r="FS287" s="699"/>
      <c r="FT287" s="699"/>
      <c r="FU287" s="699"/>
      <c r="FV287" s="699"/>
      <c r="FW287" s="699"/>
      <c r="FX287" s="699"/>
      <c r="FY287" s="699"/>
      <c r="FZ287" s="699"/>
      <c r="GA287" s="699"/>
      <c r="GB287" s="699"/>
      <c r="GC287" s="699"/>
      <c r="GD287" s="699"/>
      <c r="GE287" s="699"/>
      <c r="GF287" s="699"/>
      <c r="GG287" s="699"/>
      <c r="GH287" s="699"/>
      <c r="GI287" s="724"/>
    </row>
    <row r="288" spans="23:191" ht="15.75" x14ac:dyDescent="0.25">
      <c r="W288" s="398"/>
      <c r="X288" s="399" t="s">
        <v>57</v>
      </c>
      <c r="Y288" s="400">
        <v>1</v>
      </c>
      <c r="Z288" s="400">
        <v>2</v>
      </c>
      <c r="AA288" s="400">
        <v>3</v>
      </c>
      <c r="AB288" s="400">
        <v>4</v>
      </c>
      <c r="AC288" s="400">
        <v>5</v>
      </c>
      <c r="AD288" s="400">
        <v>6</v>
      </c>
      <c r="AE288" s="400">
        <v>7</v>
      </c>
      <c r="AF288" s="400">
        <v>8</v>
      </c>
      <c r="AG288" s="400">
        <v>9</v>
      </c>
      <c r="AH288" s="400">
        <v>10</v>
      </c>
      <c r="AI288" s="400">
        <v>11</v>
      </c>
      <c r="AJ288" s="400">
        <v>12</v>
      </c>
      <c r="AK288" s="400">
        <v>13</v>
      </c>
      <c r="AL288" s="400">
        <v>14</v>
      </c>
      <c r="AM288" s="400">
        <v>15</v>
      </c>
      <c r="AN288" s="400">
        <v>16</v>
      </c>
      <c r="AO288" s="400">
        <v>17</v>
      </c>
      <c r="AP288" s="400">
        <v>18</v>
      </c>
      <c r="AQ288" s="400">
        <v>19</v>
      </c>
      <c r="AR288" s="400">
        <v>20</v>
      </c>
      <c r="AS288" s="400">
        <v>21</v>
      </c>
      <c r="AT288" s="400">
        <v>22</v>
      </c>
      <c r="AU288" s="400">
        <v>23</v>
      </c>
      <c r="AV288" s="400">
        <v>24</v>
      </c>
      <c r="AW288" s="400">
        <v>25</v>
      </c>
      <c r="AX288" s="400">
        <v>26</v>
      </c>
      <c r="AY288" s="400">
        <v>27</v>
      </c>
      <c r="AZ288" s="400">
        <v>28</v>
      </c>
      <c r="BA288" s="400">
        <v>29</v>
      </c>
      <c r="BB288" s="400">
        <v>30</v>
      </c>
      <c r="BC288" s="400">
        <v>31</v>
      </c>
      <c r="BD288" s="863" t="s">
        <v>215</v>
      </c>
      <c r="BE288" s="864"/>
      <c r="BF288" s="434" t="s">
        <v>250</v>
      </c>
      <c r="BG288" s="434" t="s">
        <v>251</v>
      </c>
      <c r="BH288" s="434" t="s">
        <v>250</v>
      </c>
      <c r="BI288" s="447" t="s">
        <v>251</v>
      </c>
      <c r="BJ288" s="465"/>
      <c r="BK288" s="465"/>
      <c r="BL288" s="465"/>
      <c r="BM288" s="398"/>
      <c r="BN288" s="399" t="s">
        <v>57</v>
      </c>
      <c r="BO288" s="400">
        <v>1</v>
      </c>
      <c r="BP288" s="400">
        <v>2</v>
      </c>
      <c r="BQ288" s="400">
        <v>3</v>
      </c>
      <c r="BR288" s="400">
        <v>4</v>
      </c>
      <c r="BS288" s="400">
        <v>5</v>
      </c>
      <c r="BT288" s="400">
        <v>6</v>
      </c>
      <c r="BU288" s="400">
        <v>7</v>
      </c>
      <c r="BV288" s="400">
        <v>8</v>
      </c>
      <c r="BW288" s="400">
        <v>9</v>
      </c>
      <c r="BX288" s="400">
        <v>10</v>
      </c>
      <c r="BY288" s="400">
        <v>11</v>
      </c>
      <c r="BZ288" s="400">
        <v>12</v>
      </c>
      <c r="CA288" s="400">
        <v>13</v>
      </c>
      <c r="CB288" s="400">
        <v>14</v>
      </c>
      <c r="CC288" s="400">
        <v>15</v>
      </c>
      <c r="CD288" s="400">
        <v>16</v>
      </c>
      <c r="CE288" s="400">
        <v>17</v>
      </c>
      <c r="CF288" s="400">
        <v>18</v>
      </c>
      <c r="CG288" s="400">
        <v>19</v>
      </c>
      <c r="CH288" s="400">
        <v>20</v>
      </c>
      <c r="CI288" s="400">
        <v>21</v>
      </c>
      <c r="CJ288" s="400">
        <v>22</v>
      </c>
      <c r="CK288" s="400">
        <v>23</v>
      </c>
      <c r="CL288" s="400">
        <v>24</v>
      </c>
      <c r="CM288" s="400">
        <v>25</v>
      </c>
      <c r="CN288" s="400">
        <v>26</v>
      </c>
      <c r="CO288" s="400">
        <v>27</v>
      </c>
      <c r="CP288" s="400">
        <v>28</v>
      </c>
      <c r="CQ288" s="400">
        <v>29</v>
      </c>
      <c r="CR288" s="400">
        <v>30</v>
      </c>
      <c r="CS288" s="400">
        <v>31</v>
      </c>
      <c r="CT288" s="863" t="s">
        <v>215</v>
      </c>
      <c r="CU288" s="864"/>
      <c r="CV288" s="434" t="s">
        <v>250</v>
      </c>
      <c r="CW288" s="434" t="s">
        <v>251</v>
      </c>
      <c r="CX288" s="434" t="s">
        <v>253</v>
      </c>
      <c r="CY288" s="447" t="s">
        <v>254</v>
      </c>
      <c r="CZ288" s="465"/>
      <c r="DA288" s="465"/>
      <c r="DB288" s="465"/>
      <c r="DC288" s="465"/>
      <c r="DD288" s="465"/>
      <c r="DE288" s="465"/>
      <c r="DF288" s="465"/>
      <c r="DG288" s="465"/>
      <c r="DH288" s="465"/>
      <c r="DS288" s="698"/>
      <c r="DT288" s="700" t="s">
        <v>57</v>
      </c>
      <c r="DU288" s="701">
        <v>1</v>
      </c>
      <c r="DV288" s="701">
        <v>2</v>
      </c>
      <c r="DW288" s="701">
        <v>3</v>
      </c>
      <c r="DX288" s="701">
        <v>4</v>
      </c>
      <c r="DY288" s="701">
        <v>5</v>
      </c>
      <c r="DZ288" s="701">
        <v>6</v>
      </c>
      <c r="EA288" s="701">
        <v>7</v>
      </c>
      <c r="EB288" s="701">
        <v>8</v>
      </c>
      <c r="EC288" s="701">
        <v>9</v>
      </c>
      <c r="ED288" s="701">
        <v>10</v>
      </c>
      <c r="EE288" s="701">
        <v>11</v>
      </c>
      <c r="EF288" s="701">
        <v>12</v>
      </c>
      <c r="EG288" s="701">
        <v>13</v>
      </c>
      <c r="EH288" s="701">
        <v>14</v>
      </c>
      <c r="EI288" s="701">
        <v>15</v>
      </c>
      <c r="EJ288" s="701">
        <v>16</v>
      </c>
      <c r="EK288" s="701">
        <v>17</v>
      </c>
      <c r="EL288" s="701">
        <v>18</v>
      </c>
      <c r="EM288" s="701">
        <v>19</v>
      </c>
      <c r="EN288" s="701">
        <v>20</v>
      </c>
      <c r="EO288" s="701">
        <v>21</v>
      </c>
      <c r="EP288" s="701">
        <v>22</v>
      </c>
      <c r="EQ288" s="701">
        <v>23</v>
      </c>
      <c r="ER288" s="701">
        <v>24</v>
      </c>
      <c r="ES288" s="701">
        <v>25</v>
      </c>
      <c r="ET288" s="701">
        <v>26</v>
      </c>
      <c r="EU288" s="701">
        <v>27</v>
      </c>
      <c r="EV288" s="701">
        <v>28</v>
      </c>
      <c r="EW288" s="701">
        <v>29</v>
      </c>
      <c r="EX288" s="701">
        <v>30</v>
      </c>
      <c r="EY288" s="701">
        <v>31</v>
      </c>
      <c r="EZ288" s="724"/>
      <c r="FB288" s="698"/>
      <c r="FC288" s="700" t="s">
        <v>57</v>
      </c>
      <c r="FD288" s="701">
        <v>1</v>
      </c>
      <c r="FE288" s="701">
        <v>2</v>
      </c>
      <c r="FF288" s="701">
        <v>3</v>
      </c>
      <c r="FG288" s="701">
        <v>4</v>
      </c>
      <c r="FH288" s="701">
        <v>5</v>
      </c>
      <c r="FI288" s="701">
        <v>6</v>
      </c>
      <c r="FJ288" s="701">
        <v>7</v>
      </c>
      <c r="FK288" s="701">
        <v>8</v>
      </c>
      <c r="FL288" s="701">
        <v>9</v>
      </c>
      <c r="FM288" s="701">
        <v>10</v>
      </c>
      <c r="FN288" s="701">
        <v>11</v>
      </c>
      <c r="FO288" s="701">
        <v>12</v>
      </c>
      <c r="FP288" s="701">
        <v>13</v>
      </c>
      <c r="FQ288" s="701">
        <v>14</v>
      </c>
      <c r="FR288" s="701">
        <v>15</v>
      </c>
      <c r="FS288" s="701">
        <v>16</v>
      </c>
      <c r="FT288" s="701">
        <v>17</v>
      </c>
      <c r="FU288" s="701">
        <v>18</v>
      </c>
      <c r="FV288" s="701">
        <v>19</v>
      </c>
      <c r="FW288" s="701">
        <v>20</v>
      </c>
      <c r="FX288" s="701">
        <v>21</v>
      </c>
      <c r="FY288" s="701">
        <v>22</v>
      </c>
      <c r="FZ288" s="701">
        <v>23</v>
      </c>
      <c r="GA288" s="701">
        <v>24</v>
      </c>
      <c r="GB288" s="701">
        <v>25</v>
      </c>
      <c r="GC288" s="701">
        <v>26</v>
      </c>
      <c r="GD288" s="701">
        <v>27</v>
      </c>
      <c r="GE288" s="701">
        <v>28</v>
      </c>
      <c r="GF288" s="701">
        <v>29</v>
      </c>
      <c r="GG288" s="701">
        <v>30</v>
      </c>
      <c r="GH288" s="701">
        <v>31</v>
      </c>
      <c r="GI288" s="724"/>
    </row>
    <row r="289" spans="23:191" ht="15.75" x14ac:dyDescent="0.25">
      <c r="W289" s="398"/>
      <c r="X289" s="399"/>
      <c r="Y289" s="400" t="str">
        <f t="shared" ref="Y289:AE289" si="1562">VLOOKUP(WEEKDAY(CONCATENATE("10","/",Y288,"/",$AE$6)),$DN$11:$DO$17,2,FALSE)</f>
        <v>Sun</v>
      </c>
      <c r="Z289" s="400" t="str">
        <f t="shared" si="1562"/>
        <v>Mon</v>
      </c>
      <c r="AA289" s="400" t="str">
        <f t="shared" si="1562"/>
        <v>Tues</v>
      </c>
      <c r="AB289" s="400" t="str">
        <f t="shared" si="1562"/>
        <v>Wed</v>
      </c>
      <c r="AC289" s="400" t="str">
        <f t="shared" si="1562"/>
        <v>Thur</v>
      </c>
      <c r="AD289" s="400" t="str">
        <f t="shared" si="1562"/>
        <v>Fri</v>
      </c>
      <c r="AE289" s="400" t="str">
        <f t="shared" si="1562"/>
        <v>Sat</v>
      </c>
      <c r="AF289" s="400" t="str">
        <f>Y289</f>
        <v>Sun</v>
      </c>
      <c r="AG289" s="400" t="str">
        <f t="shared" ref="AG289:BC289" si="1563">Z289</f>
        <v>Mon</v>
      </c>
      <c r="AH289" s="400" t="str">
        <f t="shared" si="1563"/>
        <v>Tues</v>
      </c>
      <c r="AI289" s="400" t="str">
        <f t="shared" si="1563"/>
        <v>Wed</v>
      </c>
      <c r="AJ289" s="400" t="str">
        <f t="shared" si="1563"/>
        <v>Thur</v>
      </c>
      <c r="AK289" s="400" t="str">
        <f t="shared" si="1563"/>
        <v>Fri</v>
      </c>
      <c r="AL289" s="400" t="str">
        <f t="shared" si="1563"/>
        <v>Sat</v>
      </c>
      <c r="AM289" s="400" t="str">
        <f t="shared" si="1563"/>
        <v>Sun</v>
      </c>
      <c r="AN289" s="400" t="str">
        <f t="shared" si="1563"/>
        <v>Mon</v>
      </c>
      <c r="AO289" s="400" t="str">
        <f t="shared" si="1563"/>
        <v>Tues</v>
      </c>
      <c r="AP289" s="400" t="str">
        <f t="shared" si="1563"/>
        <v>Wed</v>
      </c>
      <c r="AQ289" s="400" t="str">
        <f t="shared" si="1563"/>
        <v>Thur</v>
      </c>
      <c r="AR289" s="400" t="str">
        <f t="shared" si="1563"/>
        <v>Fri</v>
      </c>
      <c r="AS289" s="400" t="str">
        <f t="shared" si="1563"/>
        <v>Sat</v>
      </c>
      <c r="AT289" s="400" t="str">
        <f t="shared" si="1563"/>
        <v>Sun</v>
      </c>
      <c r="AU289" s="400" t="str">
        <f t="shared" si="1563"/>
        <v>Mon</v>
      </c>
      <c r="AV289" s="400" t="str">
        <f t="shared" si="1563"/>
        <v>Tues</v>
      </c>
      <c r="AW289" s="400" t="str">
        <f t="shared" si="1563"/>
        <v>Wed</v>
      </c>
      <c r="AX289" s="400" t="str">
        <f t="shared" si="1563"/>
        <v>Thur</v>
      </c>
      <c r="AY289" s="400" t="str">
        <f t="shared" si="1563"/>
        <v>Fri</v>
      </c>
      <c r="AZ289" s="400" t="str">
        <f t="shared" si="1563"/>
        <v>Sat</v>
      </c>
      <c r="BA289" s="400" t="str">
        <f t="shared" si="1563"/>
        <v>Sun</v>
      </c>
      <c r="BB289" s="400" t="str">
        <f t="shared" si="1563"/>
        <v>Mon</v>
      </c>
      <c r="BC289" s="400" t="str">
        <f t="shared" si="1563"/>
        <v>Tues</v>
      </c>
      <c r="BD289" s="863" t="s">
        <v>221</v>
      </c>
      <c r="BE289" s="864"/>
      <c r="BF289" s="434" t="s">
        <v>244</v>
      </c>
      <c r="BG289" s="434" t="s">
        <v>244</v>
      </c>
      <c r="BH289" s="434" t="s">
        <v>221</v>
      </c>
      <c r="BI289" s="447" t="s">
        <v>221</v>
      </c>
      <c r="BJ289" s="465"/>
      <c r="BK289" s="465"/>
      <c r="BL289" s="465"/>
      <c r="BM289" s="398"/>
      <c r="BN289" s="399"/>
      <c r="BO289" s="400" t="str">
        <f t="shared" ref="BO289:BU289" si="1564">Y289</f>
        <v>Sun</v>
      </c>
      <c r="BP289" s="400" t="str">
        <f t="shared" si="1564"/>
        <v>Mon</v>
      </c>
      <c r="BQ289" s="400" t="str">
        <f t="shared" si="1564"/>
        <v>Tues</v>
      </c>
      <c r="BR289" s="400" t="str">
        <f t="shared" si="1564"/>
        <v>Wed</v>
      </c>
      <c r="BS289" s="400" t="str">
        <f t="shared" si="1564"/>
        <v>Thur</v>
      </c>
      <c r="BT289" s="400" t="str">
        <f t="shared" si="1564"/>
        <v>Fri</v>
      </c>
      <c r="BU289" s="400" t="str">
        <f t="shared" si="1564"/>
        <v>Sat</v>
      </c>
      <c r="BV289" s="400" t="str">
        <f>BO289</f>
        <v>Sun</v>
      </c>
      <c r="BW289" s="400" t="str">
        <f t="shared" ref="BW289" si="1565">BP289</f>
        <v>Mon</v>
      </c>
      <c r="BX289" s="400" t="str">
        <f t="shared" ref="BX289" si="1566">BQ289</f>
        <v>Tues</v>
      </c>
      <c r="BY289" s="400" t="str">
        <f t="shared" ref="BY289" si="1567">BR289</f>
        <v>Wed</v>
      </c>
      <c r="BZ289" s="400" t="str">
        <f t="shared" ref="BZ289" si="1568">BS289</f>
        <v>Thur</v>
      </c>
      <c r="CA289" s="400" t="str">
        <f t="shared" ref="CA289" si="1569">BT289</f>
        <v>Fri</v>
      </c>
      <c r="CB289" s="400" t="str">
        <f t="shared" ref="CB289" si="1570">BU289</f>
        <v>Sat</v>
      </c>
      <c r="CC289" s="400" t="str">
        <f t="shared" ref="CC289" si="1571">BV289</f>
        <v>Sun</v>
      </c>
      <c r="CD289" s="400" t="str">
        <f t="shared" ref="CD289" si="1572">BW289</f>
        <v>Mon</v>
      </c>
      <c r="CE289" s="400" t="str">
        <f t="shared" ref="CE289" si="1573">BX289</f>
        <v>Tues</v>
      </c>
      <c r="CF289" s="400" t="str">
        <f t="shared" ref="CF289" si="1574">BY289</f>
        <v>Wed</v>
      </c>
      <c r="CG289" s="400" t="str">
        <f t="shared" ref="CG289" si="1575">BZ289</f>
        <v>Thur</v>
      </c>
      <c r="CH289" s="400" t="str">
        <f t="shared" ref="CH289" si="1576">CA289</f>
        <v>Fri</v>
      </c>
      <c r="CI289" s="400" t="str">
        <f t="shared" ref="CI289" si="1577">CB289</f>
        <v>Sat</v>
      </c>
      <c r="CJ289" s="400" t="str">
        <f t="shared" ref="CJ289" si="1578">CC289</f>
        <v>Sun</v>
      </c>
      <c r="CK289" s="400" t="str">
        <f t="shared" ref="CK289" si="1579">CD289</f>
        <v>Mon</v>
      </c>
      <c r="CL289" s="400" t="str">
        <f t="shared" ref="CL289" si="1580">CE289</f>
        <v>Tues</v>
      </c>
      <c r="CM289" s="400" t="str">
        <f t="shared" ref="CM289" si="1581">CF289</f>
        <v>Wed</v>
      </c>
      <c r="CN289" s="400" t="str">
        <f t="shared" ref="CN289" si="1582">CG289</f>
        <v>Thur</v>
      </c>
      <c r="CO289" s="400" t="str">
        <f t="shared" ref="CO289" si="1583">CH289</f>
        <v>Fri</v>
      </c>
      <c r="CP289" s="400" t="str">
        <f t="shared" ref="CP289" si="1584">CI289</f>
        <v>Sat</v>
      </c>
      <c r="CQ289" s="400" t="str">
        <f t="shared" ref="CQ289" si="1585">CJ289</f>
        <v>Sun</v>
      </c>
      <c r="CR289" s="400" t="str">
        <f t="shared" ref="CR289" si="1586">CK289</f>
        <v>Mon</v>
      </c>
      <c r="CS289" s="400" t="str">
        <f t="shared" ref="CS289" si="1587">CL289</f>
        <v>Tues</v>
      </c>
      <c r="CT289" s="863" t="s">
        <v>221</v>
      </c>
      <c r="CU289" s="864"/>
      <c r="CV289" s="434" t="s">
        <v>244</v>
      </c>
      <c r="CW289" s="434" t="s">
        <v>244</v>
      </c>
      <c r="CX289" s="434" t="s">
        <v>221</v>
      </c>
      <c r="CY289" s="447" t="s">
        <v>221</v>
      </c>
      <c r="CZ289" s="465"/>
      <c r="DA289" s="465"/>
      <c r="DB289" s="465"/>
      <c r="DC289" s="465"/>
      <c r="DD289" s="465"/>
      <c r="DE289" s="465"/>
      <c r="DF289" s="465"/>
      <c r="DG289" s="465"/>
      <c r="DH289" s="465"/>
      <c r="DS289" s="698"/>
      <c r="DT289" s="700"/>
      <c r="DU289" s="701" t="str">
        <f t="shared" ref="DU289:EA289" si="1588">Y289</f>
        <v>Sun</v>
      </c>
      <c r="DV289" s="701" t="str">
        <f t="shared" si="1588"/>
        <v>Mon</v>
      </c>
      <c r="DW289" s="701" t="str">
        <f t="shared" si="1588"/>
        <v>Tues</v>
      </c>
      <c r="DX289" s="701" t="str">
        <f t="shared" si="1588"/>
        <v>Wed</v>
      </c>
      <c r="DY289" s="701" t="str">
        <f t="shared" si="1588"/>
        <v>Thur</v>
      </c>
      <c r="DZ289" s="701" t="str">
        <f t="shared" si="1588"/>
        <v>Fri</v>
      </c>
      <c r="EA289" s="701" t="str">
        <f t="shared" si="1588"/>
        <v>Sat</v>
      </c>
      <c r="EB289" s="701" t="str">
        <f>DU289</f>
        <v>Sun</v>
      </c>
      <c r="EC289" s="701" t="str">
        <f t="shared" ref="EC289" si="1589">DV289</f>
        <v>Mon</v>
      </c>
      <c r="ED289" s="701" t="str">
        <f t="shared" ref="ED289" si="1590">DW289</f>
        <v>Tues</v>
      </c>
      <c r="EE289" s="701" t="str">
        <f t="shared" ref="EE289" si="1591">DX289</f>
        <v>Wed</v>
      </c>
      <c r="EF289" s="701" t="str">
        <f t="shared" ref="EF289" si="1592">DY289</f>
        <v>Thur</v>
      </c>
      <c r="EG289" s="701" t="str">
        <f t="shared" ref="EG289" si="1593">DZ289</f>
        <v>Fri</v>
      </c>
      <c r="EH289" s="701" t="str">
        <f t="shared" ref="EH289" si="1594">EA289</f>
        <v>Sat</v>
      </c>
      <c r="EI289" s="701" t="str">
        <f t="shared" ref="EI289" si="1595">EB289</f>
        <v>Sun</v>
      </c>
      <c r="EJ289" s="701" t="str">
        <f t="shared" ref="EJ289" si="1596">EC289</f>
        <v>Mon</v>
      </c>
      <c r="EK289" s="701" t="str">
        <f t="shared" ref="EK289" si="1597">ED289</f>
        <v>Tues</v>
      </c>
      <c r="EL289" s="701" t="str">
        <f t="shared" ref="EL289" si="1598">EE289</f>
        <v>Wed</v>
      </c>
      <c r="EM289" s="701" t="str">
        <f t="shared" ref="EM289" si="1599">EF289</f>
        <v>Thur</v>
      </c>
      <c r="EN289" s="701" t="str">
        <f t="shared" ref="EN289" si="1600">EG289</f>
        <v>Fri</v>
      </c>
      <c r="EO289" s="701" t="str">
        <f t="shared" ref="EO289" si="1601">EH289</f>
        <v>Sat</v>
      </c>
      <c r="EP289" s="701" t="str">
        <f t="shared" ref="EP289" si="1602">EI289</f>
        <v>Sun</v>
      </c>
      <c r="EQ289" s="701" t="str">
        <f t="shared" ref="EQ289" si="1603">EJ289</f>
        <v>Mon</v>
      </c>
      <c r="ER289" s="701" t="str">
        <f t="shared" ref="ER289" si="1604">EK289</f>
        <v>Tues</v>
      </c>
      <c r="ES289" s="701" t="str">
        <f t="shared" ref="ES289" si="1605">EL289</f>
        <v>Wed</v>
      </c>
      <c r="ET289" s="701" t="str">
        <f t="shared" ref="ET289" si="1606">EM289</f>
        <v>Thur</v>
      </c>
      <c r="EU289" s="701" t="str">
        <f t="shared" ref="EU289" si="1607">EN289</f>
        <v>Fri</v>
      </c>
      <c r="EV289" s="701" t="str">
        <f t="shared" ref="EV289" si="1608">EO289</f>
        <v>Sat</v>
      </c>
      <c r="EW289" s="701" t="str">
        <f t="shared" ref="EW289" si="1609">EP289</f>
        <v>Sun</v>
      </c>
      <c r="EX289" s="701" t="str">
        <f t="shared" ref="EX289" si="1610">EQ289</f>
        <v>Mon</v>
      </c>
      <c r="EY289" s="701" t="str">
        <f t="shared" ref="EY289" si="1611">ER289</f>
        <v>Tues</v>
      </c>
      <c r="EZ289" s="724"/>
      <c r="FB289" s="698"/>
      <c r="FC289" s="700"/>
      <c r="FD289" s="701" t="str">
        <f t="shared" ref="FD289:FJ289" si="1612">BO289</f>
        <v>Sun</v>
      </c>
      <c r="FE289" s="701" t="str">
        <f t="shared" si="1612"/>
        <v>Mon</v>
      </c>
      <c r="FF289" s="701" t="str">
        <f t="shared" si="1612"/>
        <v>Tues</v>
      </c>
      <c r="FG289" s="701" t="str">
        <f t="shared" si="1612"/>
        <v>Wed</v>
      </c>
      <c r="FH289" s="701" t="str">
        <f t="shared" si="1612"/>
        <v>Thur</v>
      </c>
      <c r="FI289" s="701" t="str">
        <f t="shared" si="1612"/>
        <v>Fri</v>
      </c>
      <c r="FJ289" s="701" t="str">
        <f t="shared" si="1612"/>
        <v>Sat</v>
      </c>
      <c r="FK289" s="701" t="str">
        <f>FD289</f>
        <v>Sun</v>
      </c>
      <c r="FL289" s="701" t="str">
        <f t="shared" ref="FL289" si="1613">FE289</f>
        <v>Mon</v>
      </c>
      <c r="FM289" s="701" t="str">
        <f t="shared" ref="FM289" si="1614">FF289</f>
        <v>Tues</v>
      </c>
      <c r="FN289" s="701" t="str">
        <f t="shared" ref="FN289" si="1615">FG289</f>
        <v>Wed</v>
      </c>
      <c r="FO289" s="701" t="str">
        <f t="shared" ref="FO289" si="1616">FH289</f>
        <v>Thur</v>
      </c>
      <c r="FP289" s="701" t="str">
        <f t="shared" ref="FP289" si="1617">FI289</f>
        <v>Fri</v>
      </c>
      <c r="FQ289" s="701" t="str">
        <f t="shared" ref="FQ289" si="1618">FJ289</f>
        <v>Sat</v>
      </c>
      <c r="FR289" s="701" t="str">
        <f t="shared" ref="FR289" si="1619">FK289</f>
        <v>Sun</v>
      </c>
      <c r="FS289" s="701" t="str">
        <f t="shared" ref="FS289" si="1620">FL289</f>
        <v>Mon</v>
      </c>
      <c r="FT289" s="701" t="str">
        <f t="shared" ref="FT289" si="1621">FM289</f>
        <v>Tues</v>
      </c>
      <c r="FU289" s="701" t="str">
        <f t="shared" ref="FU289" si="1622">FN289</f>
        <v>Wed</v>
      </c>
      <c r="FV289" s="701" t="str">
        <f t="shared" ref="FV289" si="1623">FO289</f>
        <v>Thur</v>
      </c>
      <c r="FW289" s="701" t="str">
        <f t="shared" ref="FW289" si="1624">FP289</f>
        <v>Fri</v>
      </c>
      <c r="FX289" s="701" t="str">
        <f t="shared" ref="FX289" si="1625">FQ289</f>
        <v>Sat</v>
      </c>
      <c r="FY289" s="701" t="str">
        <f t="shared" ref="FY289" si="1626">FR289</f>
        <v>Sun</v>
      </c>
      <c r="FZ289" s="701" t="str">
        <f t="shared" ref="FZ289" si="1627">FS289</f>
        <v>Mon</v>
      </c>
      <c r="GA289" s="701" t="str">
        <f t="shared" ref="GA289" si="1628">FT289</f>
        <v>Tues</v>
      </c>
      <c r="GB289" s="701" t="str">
        <f t="shared" ref="GB289" si="1629">FU289</f>
        <v>Wed</v>
      </c>
      <c r="GC289" s="701" t="str">
        <f t="shared" ref="GC289" si="1630">FV289</f>
        <v>Thur</v>
      </c>
      <c r="GD289" s="701" t="str">
        <f t="shared" ref="GD289" si="1631">FW289</f>
        <v>Fri</v>
      </c>
      <c r="GE289" s="701" t="str">
        <f t="shared" ref="GE289" si="1632">FX289</f>
        <v>Sat</v>
      </c>
      <c r="GF289" s="701" t="str">
        <f t="shared" ref="GF289" si="1633">FY289</f>
        <v>Sun</v>
      </c>
      <c r="GG289" s="701" t="str">
        <f t="shared" ref="GG289" si="1634">FZ289</f>
        <v>Mon</v>
      </c>
      <c r="GH289" s="701" t="str">
        <f t="shared" ref="GH289" si="1635">GA289</f>
        <v>Tues</v>
      </c>
      <c r="GI289" s="724"/>
    </row>
    <row r="290" spans="23:191" ht="15.75" x14ac:dyDescent="0.25">
      <c r="W290" s="398"/>
      <c r="X290" s="401">
        <v>1</v>
      </c>
      <c r="Y290" s="475"/>
      <c r="Z290" s="475"/>
      <c r="AA290" s="475"/>
      <c r="AB290" s="475"/>
      <c r="AC290" s="475"/>
      <c r="AD290" s="475"/>
      <c r="AE290" s="475"/>
      <c r="AF290" s="475"/>
      <c r="AG290" s="475"/>
      <c r="AH290" s="475"/>
      <c r="AI290" s="475"/>
      <c r="AJ290" s="475"/>
      <c r="AK290" s="475"/>
      <c r="AL290" s="475"/>
      <c r="AM290" s="475"/>
      <c r="AN290" s="475"/>
      <c r="AO290" s="475"/>
      <c r="AP290" s="475"/>
      <c r="AQ290" s="475"/>
      <c r="AR290" s="475"/>
      <c r="AS290" s="475"/>
      <c r="AT290" s="475"/>
      <c r="AU290" s="475"/>
      <c r="AV290" s="475"/>
      <c r="AW290" s="475"/>
      <c r="AX290" s="475"/>
      <c r="AY290" s="475"/>
      <c r="AZ290" s="475"/>
      <c r="BA290" s="475"/>
      <c r="BB290" s="475"/>
      <c r="BC290" s="475"/>
      <c r="BD290" s="857">
        <f>SUM(Y290:BC290)/COUNT(Y$288:BC$288)</f>
        <v>0</v>
      </c>
      <c r="BE290" s="858">
        <f t="shared" ref="BE290:BE313" si="1636">SUM(Z290:BB290)/COUNT(Z$40:BB$40)</f>
        <v>0</v>
      </c>
      <c r="BF290" s="435">
        <f t="shared" ref="BF290:BF296" si="1637">SUM($Y290:$BC290)</f>
        <v>0</v>
      </c>
      <c r="BG290" s="435">
        <v>0</v>
      </c>
      <c r="BH290" s="438">
        <f>IFERROR(SUM(Y290:BC290)/COUNT(Y290:BC290),0)</f>
        <v>0</v>
      </c>
      <c r="BI290" s="448">
        <v>0</v>
      </c>
      <c r="BJ290" s="465"/>
      <c r="BK290" s="465"/>
      <c r="BL290" s="465"/>
      <c r="BM290" s="398"/>
      <c r="BN290" s="401">
        <v>1</v>
      </c>
      <c r="BO290" s="475"/>
      <c r="BP290" s="475"/>
      <c r="BQ290" s="475"/>
      <c r="BR290" s="475"/>
      <c r="BS290" s="475"/>
      <c r="BT290" s="475"/>
      <c r="BU290" s="475"/>
      <c r="BV290" s="475"/>
      <c r="BW290" s="475"/>
      <c r="BX290" s="475"/>
      <c r="BY290" s="475"/>
      <c r="BZ290" s="475"/>
      <c r="CA290" s="475"/>
      <c r="CB290" s="475"/>
      <c r="CC290" s="475"/>
      <c r="CD290" s="475"/>
      <c r="CE290" s="475"/>
      <c r="CF290" s="475"/>
      <c r="CG290" s="475"/>
      <c r="CH290" s="475"/>
      <c r="CI290" s="475"/>
      <c r="CJ290" s="475"/>
      <c r="CK290" s="475"/>
      <c r="CL290" s="475"/>
      <c r="CM290" s="475"/>
      <c r="CN290" s="475"/>
      <c r="CO290" s="475"/>
      <c r="CP290" s="475"/>
      <c r="CQ290" s="475"/>
      <c r="CR290" s="475"/>
      <c r="CS290" s="475"/>
      <c r="CT290" s="857">
        <f>SUM(BO290:CS290)/COUNT(BO$288:CS$288)</f>
        <v>0</v>
      </c>
      <c r="CU290" s="858">
        <f t="shared" ref="CU290" si="1638">SUM(BP290:CR290)/COUNT(BP$40:CR$40)</f>
        <v>0</v>
      </c>
      <c r="CV290" s="435">
        <f t="shared" ref="CV290:CV296" si="1639">SUM($Y290:$BC290)</f>
        <v>0</v>
      </c>
      <c r="CW290" s="435">
        <v>0</v>
      </c>
      <c r="CX290" s="438">
        <f>SUMIF(BO290:CS290,"&lt;0",BO290:CS290)</f>
        <v>0</v>
      </c>
      <c r="CY290" s="448">
        <f>SUMIF(BO290:CS290,"&gt;0",BO290:CS290)</f>
        <v>0</v>
      </c>
      <c r="CZ290" s="465"/>
      <c r="DA290" s="465"/>
      <c r="DB290" s="465"/>
      <c r="DC290" s="465"/>
      <c r="DD290" s="465"/>
      <c r="DE290" s="465"/>
      <c r="DF290" s="465"/>
      <c r="DG290" s="465"/>
      <c r="DH290" s="465"/>
      <c r="DS290" s="698"/>
      <c r="DT290" s="702">
        <v>1</v>
      </c>
      <c r="DU290" s="703">
        <f>Y290+BO290</f>
        <v>0</v>
      </c>
      <c r="DV290" s="703">
        <f t="shared" ref="DV290:DV313" si="1640">Z290+BP290</f>
        <v>0</v>
      </c>
      <c r="DW290" s="703">
        <f t="shared" ref="DW290:DW313" si="1641">AA290+BQ290</f>
        <v>0</v>
      </c>
      <c r="DX290" s="703">
        <f t="shared" ref="DX290:DX313" si="1642">AB290+BR290</f>
        <v>0</v>
      </c>
      <c r="DY290" s="703">
        <f t="shared" ref="DY290:DY313" si="1643">AC290+BS290</f>
        <v>0</v>
      </c>
      <c r="DZ290" s="703">
        <f t="shared" ref="DZ290:DZ313" si="1644">AD290+BT290</f>
        <v>0</v>
      </c>
      <c r="EA290" s="703">
        <f t="shared" ref="EA290:EA313" si="1645">AE290+BU290</f>
        <v>0</v>
      </c>
      <c r="EB290" s="703">
        <f t="shared" ref="EB290:EB313" si="1646">AF290+BV290</f>
        <v>0</v>
      </c>
      <c r="EC290" s="703">
        <f t="shared" ref="EC290:EC313" si="1647">AG290+BW290</f>
        <v>0</v>
      </c>
      <c r="ED290" s="703">
        <f t="shared" ref="ED290:ED313" si="1648">AH290+BX290</f>
        <v>0</v>
      </c>
      <c r="EE290" s="703">
        <f t="shared" ref="EE290:EE313" si="1649">AI290+BY290</f>
        <v>0</v>
      </c>
      <c r="EF290" s="703">
        <f t="shared" ref="EF290:EF313" si="1650">AJ290+BZ290</f>
        <v>0</v>
      </c>
      <c r="EG290" s="703">
        <f t="shared" ref="EG290:EG313" si="1651">AK290+CA290</f>
        <v>0</v>
      </c>
      <c r="EH290" s="703">
        <f t="shared" ref="EH290:EH313" si="1652">AL290+CB290</f>
        <v>0</v>
      </c>
      <c r="EI290" s="703">
        <f t="shared" ref="EI290:EI313" si="1653">AM290+CC290</f>
        <v>0</v>
      </c>
      <c r="EJ290" s="703">
        <f t="shared" ref="EJ290:EJ313" si="1654">AN290+CD290</f>
        <v>0</v>
      </c>
      <c r="EK290" s="703">
        <f t="shared" ref="EK290:EK313" si="1655">AO290+CE290</f>
        <v>0</v>
      </c>
      <c r="EL290" s="703">
        <f t="shared" ref="EL290:EL313" si="1656">AP290+CF290</f>
        <v>0</v>
      </c>
      <c r="EM290" s="703">
        <f t="shared" ref="EM290:EM313" si="1657">AQ290+CG290</f>
        <v>0</v>
      </c>
      <c r="EN290" s="703">
        <f t="shared" ref="EN290:EN313" si="1658">AR290+CH290</f>
        <v>0</v>
      </c>
      <c r="EO290" s="703">
        <f t="shared" ref="EO290:EO313" si="1659">AS290+CI290</f>
        <v>0</v>
      </c>
      <c r="EP290" s="703">
        <f t="shared" ref="EP290:EP313" si="1660">AT290+CJ290</f>
        <v>0</v>
      </c>
      <c r="EQ290" s="703">
        <f t="shared" ref="EQ290:EQ313" si="1661">AU290+CK290</f>
        <v>0</v>
      </c>
      <c r="ER290" s="703">
        <f t="shared" ref="ER290:ER313" si="1662">AV290+CL290</f>
        <v>0</v>
      </c>
      <c r="ES290" s="703">
        <f t="shared" ref="ES290:ES313" si="1663">AW290+CM290</f>
        <v>0</v>
      </c>
      <c r="ET290" s="703">
        <f t="shared" ref="ET290:ET313" si="1664">AX290+CN290</f>
        <v>0</v>
      </c>
      <c r="EU290" s="703">
        <f t="shared" ref="EU290:EU313" si="1665">AY290+CO290</f>
        <v>0</v>
      </c>
      <c r="EV290" s="703">
        <f t="shared" ref="EV290:EV313" si="1666">AZ290+CP290</f>
        <v>0</v>
      </c>
      <c r="EW290" s="703">
        <f t="shared" ref="EW290:EW313" si="1667">BA290+CQ290</f>
        <v>0</v>
      </c>
      <c r="EX290" s="703">
        <f t="shared" ref="EX290:EX313" si="1668">BB290+CR290</f>
        <v>0</v>
      </c>
      <c r="EY290" s="703">
        <f t="shared" ref="EY290:EY313" si="1669">BC290+CS290</f>
        <v>0</v>
      </c>
      <c r="EZ290" s="724"/>
      <c r="FB290" s="698"/>
      <c r="FC290" s="702">
        <v>1</v>
      </c>
      <c r="FD290" s="703" t="e">
        <f>GG282+IF(BO290&lt;0,BO290,BO290/(StorEff/100))</f>
        <v>#DIV/0!</v>
      </c>
      <c r="FE290" s="703" t="e">
        <f t="shared" ref="FE290:GH290" si="1670">FD313+IF(BP290&lt;0,BP290,BP290/(StorEff/100))</f>
        <v>#DIV/0!</v>
      </c>
      <c r="FF290" s="703" t="e">
        <f t="shared" si="1670"/>
        <v>#DIV/0!</v>
      </c>
      <c r="FG290" s="703" t="e">
        <f t="shared" si="1670"/>
        <v>#DIV/0!</v>
      </c>
      <c r="FH290" s="703" t="e">
        <f t="shared" si="1670"/>
        <v>#DIV/0!</v>
      </c>
      <c r="FI290" s="703" t="e">
        <f t="shared" si="1670"/>
        <v>#DIV/0!</v>
      </c>
      <c r="FJ290" s="703" t="e">
        <f t="shared" si="1670"/>
        <v>#DIV/0!</v>
      </c>
      <c r="FK290" s="703" t="e">
        <f t="shared" si="1670"/>
        <v>#DIV/0!</v>
      </c>
      <c r="FL290" s="703" t="e">
        <f t="shared" si="1670"/>
        <v>#DIV/0!</v>
      </c>
      <c r="FM290" s="703" t="e">
        <f t="shared" si="1670"/>
        <v>#DIV/0!</v>
      </c>
      <c r="FN290" s="703" t="e">
        <f t="shared" si="1670"/>
        <v>#DIV/0!</v>
      </c>
      <c r="FO290" s="703" t="e">
        <f t="shared" si="1670"/>
        <v>#DIV/0!</v>
      </c>
      <c r="FP290" s="703" t="e">
        <f t="shared" si="1670"/>
        <v>#DIV/0!</v>
      </c>
      <c r="FQ290" s="703" t="e">
        <f t="shared" si="1670"/>
        <v>#DIV/0!</v>
      </c>
      <c r="FR290" s="703" t="e">
        <f t="shared" si="1670"/>
        <v>#DIV/0!</v>
      </c>
      <c r="FS290" s="703" t="e">
        <f t="shared" si="1670"/>
        <v>#DIV/0!</v>
      </c>
      <c r="FT290" s="703" t="e">
        <f t="shared" si="1670"/>
        <v>#DIV/0!</v>
      </c>
      <c r="FU290" s="703" t="e">
        <f t="shared" si="1670"/>
        <v>#DIV/0!</v>
      </c>
      <c r="FV290" s="703" t="e">
        <f t="shared" si="1670"/>
        <v>#DIV/0!</v>
      </c>
      <c r="FW290" s="703" t="e">
        <f t="shared" si="1670"/>
        <v>#DIV/0!</v>
      </c>
      <c r="FX290" s="703" t="e">
        <f t="shared" si="1670"/>
        <v>#DIV/0!</v>
      </c>
      <c r="FY290" s="703" t="e">
        <f t="shared" si="1670"/>
        <v>#DIV/0!</v>
      </c>
      <c r="FZ290" s="703" t="e">
        <f t="shared" si="1670"/>
        <v>#DIV/0!</v>
      </c>
      <c r="GA290" s="703" t="e">
        <f t="shared" si="1670"/>
        <v>#DIV/0!</v>
      </c>
      <c r="GB290" s="703" t="e">
        <f t="shared" si="1670"/>
        <v>#DIV/0!</v>
      </c>
      <c r="GC290" s="703" t="e">
        <f t="shared" si="1670"/>
        <v>#DIV/0!</v>
      </c>
      <c r="GD290" s="703" t="e">
        <f t="shared" si="1670"/>
        <v>#DIV/0!</v>
      </c>
      <c r="GE290" s="703" t="e">
        <f t="shared" si="1670"/>
        <v>#DIV/0!</v>
      </c>
      <c r="GF290" s="703" t="e">
        <f t="shared" si="1670"/>
        <v>#DIV/0!</v>
      </c>
      <c r="GG290" s="703" t="e">
        <f t="shared" si="1670"/>
        <v>#DIV/0!</v>
      </c>
      <c r="GH290" s="703" t="e">
        <f t="shared" si="1670"/>
        <v>#DIV/0!</v>
      </c>
      <c r="GI290" s="724"/>
    </row>
    <row r="291" spans="23:191" ht="15.75" x14ac:dyDescent="0.25">
      <c r="W291" s="398"/>
      <c r="X291" s="401">
        <v>2</v>
      </c>
      <c r="Y291" s="475"/>
      <c r="Z291" s="475"/>
      <c r="AA291" s="475"/>
      <c r="AB291" s="475"/>
      <c r="AC291" s="475"/>
      <c r="AD291" s="475"/>
      <c r="AE291" s="475"/>
      <c r="AF291" s="475"/>
      <c r="AG291" s="475"/>
      <c r="AH291" s="475"/>
      <c r="AI291" s="475"/>
      <c r="AJ291" s="475"/>
      <c r="AK291" s="475"/>
      <c r="AL291" s="475"/>
      <c r="AM291" s="475"/>
      <c r="AN291" s="475"/>
      <c r="AO291" s="475"/>
      <c r="AP291" s="475"/>
      <c r="AQ291" s="475"/>
      <c r="AR291" s="475"/>
      <c r="AS291" s="475"/>
      <c r="AT291" s="475"/>
      <c r="AU291" s="475"/>
      <c r="AV291" s="475"/>
      <c r="AW291" s="475"/>
      <c r="AX291" s="475"/>
      <c r="AY291" s="475"/>
      <c r="AZ291" s="475"/>
      <c r="BA291" s="475"/>
      <c r="BB291" s="475"/>
      <c r="BC291" s="475"/>
      <c r="BD291" s="857">
        <f t="shared" ref="BD291:BD313" si="1671">SUM(Y291:BC291)/COUNT(Y$288:BC$288)</f>
        <v>0</v>
      </c>
      <c r="BE291" s="858">
        <f t="shared" si="1636"/>
        <v>0</v>
      </c>
      <c r="BF291" s="436">
        <f t="shared" si="1637"/>
        <v>0</v>
      </c>
      <c r="BG291" s="436">
        <v>0</v>
      </c>
      <c r="BH291" s="439">
        <f t="shared" ref="BH291:BH296" si="1672">IFERROR(SUM(Y291:BC291)/COUNT(Y291:BC291),0)</f>
        <v>0</v>
      </c>
      <c r="BI291" s="449">
        <v>0</v>
      </c>
      <c r="BJ291" s="465"/>
      <c r="BK291" s="465"/>
      <c r="BL291" s="465"/>
      <c r="BM291" s="398"/>
      <c r="BN291" s="401">
        <v>2</v>
      </c>
      <c r="BO291" s="475"/>
      <c r="BP291" s="475"/>
      <c r="BQ291" s="475"/>
      <c r="BR291" s="475"/>
      <c r="BS291" s="475"/>
      <c r="BT291" s="475"/>
      <c r="BU291" s="475"/>
      <c r="BV291" s="475"/>
      <c r="BW291" s="475"/>
      <c r="BX291" s="475"/>
      <c r="BY291" s="475"/>
      <c r="BZ291" s="475"/>
      <c r="CA291" s="475"/>
      <c r="CB291" s="475"/>
      <c r="CC291" s="475"/>
      <c r="CD291" s="475"/>
      <c r="CE291" s="475"/>
      <c r="CF291" s="475"/>
      <c r="CG291" s="475"/>
      <c r="CH291" s="475"/>
      <c r="CI291" s="475"/>
      <c r="CJ291" s="475"/>
      <c r="CK291" s="475"/>
      <c r="CL291" s="475"/>
      <c r="CM291" s="475"/>
      <c r="CN291" s="475"/>
      <c r="CO291" s="475"/>
      <c r="CP291" s="475"/>
      <c r="CQ291" s="475"/>
      <c r="CR291" s="475"/>
      <c r="CS291" s="475"/>
      <c r="CT291" s="857">
        <f t="shared" ref="CT291:CT313" si="1673">SUM(BO291:CS291)/COUNT(BO$288:CS$288)</f>
        <v>0</v>
      </c>
      <c r="CU291" s="858">
        <f t="shared" ref="CU291:CU313" si="1674">SUM(BP291:CR291)/COUNT(BP$40:CR$40)</f>
        <v>0</v>
      </c>
      <c r="CV291" s="436">
        <f t="shared" si="1639"/>
        <v>0</v>
      </c>
      <c r="CW291" s="436">
        <v>0</v>
      </c>
      <c r="CX291" s="439">
        <f t="shared" ref="CX291:CX313" si="1675">SUMIF(BO291:CS291,"&lt;0",BO291:CS291)</f>
        <v>0</v>
      </c>
      <c r="CY291" s="449">
        <f t="shared" ref="CY291:CY313" si="1676">SUMIF(BO291:CS291,"&gt;0",BO291:CS291)</f>
        <v>0</v>
      </c>
      <c r="CZ291" s="465"/>
      <c r="DA291" s="465"/>
      <c r="DB291" s="465"/>
      <c r="DC291" s="465"/>
      <c r="DD291" s="465"/>
      <c r="DE291" s="465"/>
      <c r="DF291" s="465"/>
      <c r="DG291" s="465"/>
      <c r="DH291" s="465"/>
      <c r="DS291" s="698"/>
      <c r="DT291" s="702">
        <v>2</v>
      </c>
      <c r="DU291" s="703">
        <f t="shared" ref="DU291:DU313" si="1677">Y291+BO291</f>
        <v>0</v>
      </c>
      <c r="DV291" s="703">
        <f t="shared" si="1640"/>
        <v>0</v>
      </c>
      <c r="DW291" s="703">
        <f t="shared" si="1641"/>
        <v>0</v>
      </c>
      <c r="DX291" s="703">
        <f t="shared" si="1642"/>
        <v>0</v>
      </c>
      <c r="DY291" s="703">
        <f t="shared" si="1643"/>
        <v>0</v>
      </c>
      <c r="DZ291" s="703">
        <f t="shared" si="1644"/>
        <v>0</v>
      </c>
      <c r="EA291" s="703">
        <f t="shared" si="1645"/>
        <v>0</v>
      </c>
      <c r="EB291" s="703">
        <f t="shared" si="1646"/>
        <v>0</v>
      </c>
      <c r="EC291" s="703">
        <f t="shared" si="1647"/>
        <v>0</v>
      </c>
      <c r="ED291" s="703">
        <f t="shared" si="1648"/>
        <v>0</v>
      </c>
      <c r="EE291" s="703">
        <f t="shared" si="1649"/>
        <v>0</v>
      </c>
      <c r="EF291" s="703">
        <f t="shared" si="1650"/>
        <v>0</v>
      </c>
      <c r="EG291" s="703">
        <f t="shared" si="1651"/>
        <v>0</v>
      </c>
      <c r="EH291" s="703">
        <f t="shared" si="1652"/>
        <v>0</v>
      </c>
      <c r="EI291" s="703">
        <f t="shared" si="1653"/>
        <v>0</v>
      </c>
      <c r="EJ291" s="703">
        <f t="shared" si="1654"/>
        <v>0</v>
      </c>
      <c r="EK291" s="703">
        <f t="shared" si="1655"/>
        <v>0</v>
      </c>
      <c r="EL291" s="703">
        <f t="shared" si="1656"/>
        <v>0</v>
      </c>
      <c r="EM291" s="703">
        <f t="shared" si="1657"/>
        <v>0</v>
      </c>
      <c r="EN291" s="703">
        <f t="shared" si="1658"/>
        <v>0</v>
      </c>
      <c r="EO291" s="703">
        <f t="shared" si="1659"/>
        <v>0</v>
      </c>
      <c r="EP291" s="703">
        <f t="shared" si="1660"/>
        <v>0</v>
      </c>
      <c r="EQ291" s="703">
        <f t="shared" si="1661"/>
        <v>0</v>
      </c>
      <c r="ER291" s="703">
        <f t="shared" si="1662"/>
        <v>0</v>
      </c>
      <c r="ES291" s="703">
        <f t="shared" si="1663"/>
        <v>0</v>
      </c>
      <c r="ET291" s="703">
        <f t="shared" si="1664"/>
        <v>0</v>
      </c>
      <c r="EU291" s="703">
        <f t="shared" si="1665"/>
        <v>0</v>
      </c>
      <c r="EV291" s="703">
        <f t="shared" si="1666"/>
        <v>0</v>
      </c>
      <c r="EW291" s="703">
        <f t="shared" si="1667"/>
        <v>0</v>
      </c>
      <c r="EX291" s="703">
        <f t="shared" si="1668"/>
        <v>0</v>
      </c>
      <c r="EY291" s="703">
        <f t="shared" si="1669"/>
        <v>0</v>
      </c>
      <c r="EZ291" s="724"/>
      <c r="FB291" s="698"/>
      <c r="FC291" s="702">
        <v>2</v>
      </c>
      <c r="FD291" s="703" t="e">
        <f t="shared" ref="FD291:FD313" si="1678">FD290+IF(BO291&lt;0,BO291,BO291/(StorEff/100))</f>
        <v>#DIV/0!</v>
      </c>
      <c r="FE291" s="703" t="e">
        <f t="shared" ref="FE291:FE313" si="1679">FE290+IF(BP291&lt;0,BP291,BP291/(StorEff/100))</f>
        <v>#DIV/0!</v>
      </c>
      <c r="FF291" s="703" t="e">
        <f t="shared" ref="FF291:FF313" si="1680">FF290+IF(BQ291&lt;0,BQ291,BQ291/(StorEff/100))</f>
        <v>#DIV/0!</v>
      </c>
      <c r="FG291" s="703" t="e">
        <f t="shared" ref="FG291:FG313" si="1681">FG290+IF(BR291&lt;0,BR291,BR291/(StorEff/100))</f>
        <v>#DIV/0!</v>
      </c>
      <c r="FH291" s="703" t="e">
        <f t="shared" ref="FH291:FH313" si="1682">FH290+IF(BS291&lt;0,BS291,BS291/(StorEff/100))</f>
        <v>#DIV/0!</v>
      </c>
      <c r="FI291" s="703" t="e">
        <f t="shared" ref="FI291:FI313" si="1683">FI290+IF(BT291&lt;0,BT291,BT291/(StorEff/100))</f>
        <v>#DIV/0!</v>
      </c>
      <c r="FJ291" s="703" t="e">
        <f t="shared" ref="FJ291:FJ313" si="1684">FJ290+IF(BU291&lt;0,BU291,BU291/(StorEff/100))</f>
        <v>#DIV/0!</v>
      </c>
      <c r="FK291" s="703" t="e">
        <f t="shared" ref="FK291:FK313" si="1685">FK290+IF(BV291&lt;0,BV291,BV291/(StorEff/100))</f>
        <v>#DIV/0!</v>
      </c>
      <c r="FL291" s="703" t="e">
        <f t="shared" ref="FL291:FL313" si="1686">FL290+IF(BW291&lt;0,BW291,BW291/(StorEff/100))</f>
        <v>#DIV/0!</v>
      </c>
      <c r="FM291" s="703" t="e">
        <f t="shared" ref="FM291:FM313" si="1687">FM290+IF(BX291&lt;0,BX291,BX291/(StorEff/100))</f>
        <v>#DIV/0!</v>
      </c>
      <c r="FN291" s="703" t="e">
        <f t="shared" ref="FN291:FN313" si="1688">FN290+IF(BY291&lt;0,BY291,BY291/(StorEff/100))</f>
        <v>#DIV/0!</v>
      </c>
      <c r="FO291" s="703" t="e">
        <f t="shared" ref="FO291:FO313" si="1689">FO290+IF(BZ291&lt;0,BZ291,BZ291/(StorEff/100))</f>
        <v>#DIV/0!</v>
      </c>
      <c r="FP291" s="703" t="e">
        <f t="shared" ref="FP291:FP313" si="1690">FP290+IF(CA291&lt;0,CA291,CA291/(StorEff/100))</f>
        <v>#DIV/0!</v>
      </c>
      <c r="FQ291" s="703" t="e">
        <f t="shared" ref="FQ291:FQ313" si="1691">FQ290+IF(CB291&lt;0,CB291,CB291/(StorEff/100))</f>
        <v>#DIV/0!</v>
      </c>
      <c r="FR291" s="703" t="e">
        <f t="shared" ref="FR291:FR313" si="1692">FR290+IF(CC291&lt;0,CC291,CC291/(StorEff/100))</f>
        <v>#DIV/0!</v>
      </c>
      <c r="FS291" s="703" t="e">
        <f t="shared" ref="FS291:FS313" si="1693">FS290+IF(CD291&lt;0,CD291,CD291/(StorEff/100))</f>
        <v>#DIV/0!</v>
      </c>
      <c r="FT291" s="703" t="e">
        <f t="shared" ref="FT291:FT313" si="1694">FT290+IF(CE291&lt;0,CE291,CE291/(StorEff/100))</f>
        <v>#DIV/0!</v>
      </c>
      <c r="FU291" s="703" t="e">
        <f t="shared" ref="FU291:FU313" si="1695">FU290+IF(CF291&lt;0,CF291,CF291/(StorEff/100))</f>
        <v>#DIV/0!</v>
      </c>
      <c r="FV291" s="703" t="e">
        <f t="shared" ref="FV291:FV313" si="1696">FV290+IF(CG291&lt;0,CG291,CG291/(StorEff/100))</f>
        <v>#DIV/0!</v>
      </c>
      <c r="FW291" s="703" t="e">
        <f t="shared" ref="FW291:FW313" si="1697">FW290+IF(CH291&lt;0,CH291,CH291/(StorEff/100))</f>
        <v>#DIV/0!</v>
      </c>
      <c r="FX291" s="703" t="e">
        <f t="shared" ref="FX291:FX313" si="1698">FX290+IF(CI291&lt;0,CI291,CI291/(StorEff/100))</f>
        <v>#DIV/0!</v>
      </c>
      <c r="FY291" s="703" t="e">
        <f t="shared" ref="FY291:FY313" si="1699">FY290+IF(CJ291&lt;0,CJ291,CJ291/(StorEff/100))</f>
        <v>#DIV/0!</v>
      </c>
      <c r="FZ291" s="703" t="e">
        <f t="shared" ref="FZ291:FZ313" si="1700">FZ290+IF(CK291&lt;0,CK291,CK291/(StorEff/100))</f>
        <v>#DIV/0!</v>
      </c>
      <c r="GA291" s="703" t="e">
        <f t="shared" ref="GA291:GA313" si="1701">GA290+IF(CL291&lt;0,CL291,CL291/(StorEff/100))</f>
        <v>#DIV/0!</v>
      </c>
      <c r="GB291" s="703" t="e">
        <f t="shared" ref="GB291:GB313" si="1702">GB290+IF(CM291&lt;0,CM291,CM291/(StorEff/100))</f>
        <v>#DIV/0!</v>
      </c>
      <c r="GC291" s="703" t="e">
        <f t="shared" ref="GC291:GC313" si="1703">GC290+IF(CN291&lt;0,CN291,CN291/(StorEff/100))</f>
        <v>#DIV/0!</v>
      </c>
      <c r="GD291" s="703" t="e">
        <f t="shared" ref="GD291:GD313" si="1704">GD290+IF(CO291&lt;0,CO291,CO291/(StorEff/100))</f>
        <v>#DIV/0!</v>
      </c>
      <c r="GE291" s="703" t="e">
        <f t="shared" ref="GE291:GE313" si="1705">GE290+IF(CP291&lt;0,CP291,CP291/(StorEff/100))</f>
        <v>#DIV/0!</v>
      </c>
      <c r="GF291" s="703" t="e">
        <f t="shared" ref="GF291:GF313" si="1706">GF290+IF(CQ291&lt;0,CQ291,CQ291/(StorEff/100))</f>
        <v>#DIV/0!</v>
      </c>
      <c r="GG291" s="703" t="e">
        <f t="shared" ref="GG291:GG313" si="1707">GG290+IF(CR291&lt;0,CR291,CR291/(StorEff/100))</f>
        <v>#DIV/0!</v>
      </c>
      <c r="GH291" s="703" t="e">
        <f t="shared" ref="GH291:GH313" si="1708">GH290+IF(CS291&lt;0,CS291,CS291/(StorEff/100))</f>
        <v>#DIV/0!</v>
      </c>
      <c r="GI291" s="724"/>
    </row>
    <row r="292" spans="23:191" ht="15.75" x14ac:dyDescent="0.25">
      <c r="W292" s="398"/>
      <c r="X292" s="401">
        <v>3</v>
      </c>
      <c r="Y292" s="475"/>
      <c r="Z292" s="475"/>
      <c r="AA292" s="475"/>
      <c r="AB292" s="475"/>
      <c r="AC292" s="475"/>
      <c r="AD292" s="475"/>
      <c r="AE292" s="475"/>
      <c r="AF292" s="475"/>
      <c r="AG292" s="475"/>
      <c r="AH292" s="475"/>
      <c r="AI292" s="475"/>
      <c r="AJ292" s="475"/>
      <c r="AK292" s="475"/>
      <c r="AL292" s="475"/>
      <c r="AM292" s="475"/>
      <c r="AN292" s="475"/>
      <c r="AO292" s="475"/>
      <c r="AP292" s="475"/>
      <c r="AQ292" s="475"/>
      <c r="AR292" s="475"/>
      <c r="AS292" s="475"/>
      <c r="AT292" s="475"/>
      <c r="AU292" s="475"/>
      <c r="AV292" s="475"/>
      <c r="AW292" s="475"/>
      <c r="AX292" s="475"/>
      <c r="AY292" s="475"/>
      <c r="AZ292" s="475"/>
      <c r="BA292" s="475"/>
      <c r="BB292" s="475"/>
      <c r="BC292" s="475"/>
      <c r="BD292" s="857">
        <f t="shared" si="1671"/>
        <v>0</v>
      </c>
      <c r="BE292" s="858">
        <f t="shared" si="1636"/>
        <v>0</v>
      </c>
      <c r="BF292" s="436">
        <f t="shared" si="1637"/>
        <v>0</v>
      </c>
      <c r="BG292" s="436">
        <v>0</v>
      </c>
      <c r="BH292" s="439">
        <f t="shared" si="1672"/>
        <v>0</v>
      </c>
      <c r="BI292" s="449">
        <v>0</v>
      </c>
      <c r="BJ292" s="465"/>
      <c r="BK292" s="465"/>
      <c r="BL292" s="465"/>
      <c r="BM292" s="398"/>
      <c r="BN292" s="401">
        <v>3</v>
      </c>
      <c r="BO292" s="475"/>
      <c r="BP292" s="475"/>
      <c r="BQ292" s="475"/>
      <c r="BR292" s="475"/>
      <c r="BS292" s="475"/>
      <c r="BT292" s="475"/>
      <c r="BU292" s="475"/>
      <c r="BV292" s="475"/>
      <c r="BW292" s="475"/>
      <c r="BX292" s="475"/>
      <c r="BY292" s="475"/>
      <c r="BZ292" s="475"/>
      <c r="CA292" s="475"/>
      <c r="CB292" s="475"/>
      <c r="CC292" s="475"/>
      <c r="CD292" s="475"/>
      <c r="CE292" s="475"/>
      <c r="CF292" s="475"/>
      <c r="CG292" s="475"/>
      <c r="CH292" s="475"/>
      <c r="CI292" s="475"/>
      <c r="CJ292" s="475"/>
      <c r="CK292" s="475"/>
      <c r="CL292" s="475"/>
      <c r="CM292" s="475"/>
      <c r="CN292" s="475"/>
      <c r="CO292" s="475"/>
      <c r="CP292" s="475"/>
      <c r="CQ292" s="475"/>
      <c r="CR292" s="475"/>
      <c r="CS292" s="475"/>
      <c r="CT292" s="857">
        <f t="shared" si="1673"/>
        <v>0</v>
      </c>
      <c r="CU292" s="858">
        <f t="shared" si="1674"/>
        <v>0</v>
      </c>
      <c r="CV292" s="436">
        <f t="shared" si="1639"/>
        <v>0</v>
      </c>
      <c r="CW292" s="436">
        <v>0</v>
      </c>
      <c r="CX292" s="439">
        <f t="shared" si="1675"/>
        <v>0</v>
      </c>
      <c r="CY292" s="449">
        <f t="shared" si="1676"/>
        <v>0</v>
      </c>
      <c r="CZ292" s="465"/>
      <c r="DA292" s="465"/>
      <c r="DB292" s="465"/>
      <c r="DC292" s="465"/>
      <c r="DD292" s="465"/>
      <c r="DE292" s="465"/>
      <c r="DF292" s="465"/>
      <c r="DG292" s="465"/>
      <c r="DH292" s="465"/>
      <c r="DS292" s="698"/>
      <c r="DT292" s="702">
        <v>3</v>
      </c>
      <c r="DU292" s="703">
        <f t="shared" si="1677"/>
        <v>0</v>
      </c>
      <c r="DV292" s="703">
        <f t="shared" si="1640"/>
        <v>0</v>
      </c>
      <c r="DW292" s="703">
        <f t="shared" si="1641"/>
        <v>0</v>
      </c>
      <c r="DX292" s="703">
        <f t="shared" si="1642"/>
        <v>0</v>
      </c>
      <c r="DY292" s="703">
        <f t="shared" si="1643"/>
        <v>0</v>
      </c>
      <c r="DZ292" s="703">
        <f t="shared" si="1644"/>
        <v>0</v>
      </c>
      <c r="EA292" s="703">
        <f t="shared" si="1645"/>
        <v>0</v>
      </c>
      <c r="EB292" s="703">
        <f t="shared" si="1646"/>
        <v>0</v>
      </c>
      <c r="EC292" s="703">
        <f t="shared" si="1647"/>
        <v>0</v>
      </c>
      <c r="ED292" s="703">
        <f t="shared" si="1648"/>
        <v>0</v>
      </c>
      <c r="EE292" s="703">
        <f t="shared" si="1649"/>
        <v>0</v>
      </c>
      <c r="EF292" s="703">
        <f t="shared" si="1650"/>
        <v>0</v>
      </c>
      <c r="EG292" s="703">
        <f t="shared" si="1651"/>
        <v>0</v>
      </c>
      <c r="EH292" s="703">
        <f t="shared" si="1652"/>
        <v>0</v>
      </c>
      <c r="EI292" s="703">
        <f t="shared" si="1653"/>
        <v>0</v>
      </c>
      <c r="EJ292" s="703">
        <f t="shared" si="1654"/>
        <v>0</v>
      </c>
      <c r="EK292" s="703">
        <f t="shared" si="1655"/>
        <v>0</v>
      </c>
      <c r="EL292" s="703">
        <f t="shared" si="1656"/>
        <v>0</v>
      </c>
      <c r="EM292" s="703">
        <f t="shared" si="1657"/>
        <v>0</v>
      </c>
      <c r="EN292" s="703">
        <f t="shared" si="1658"/>
        <v>0</v>
      </c>
      <c r="EO292" s="703">
        <f t="shared" si="1659"/>
        <v>0</v>
      </c>
      <c r="EP292" s="703">
        <f t="shared" si="1660"/>
        <v>0</v>
      </c>
      <c r="EQ292" s="703">
        <f t="shared" si="1661"/>
        <v>0</v>
      </c>
      <c r="ER292" s="703">
        <f t="shared" si="1662"/>
        <v>0</v>
      </c>
      <c r="ES292" s="703">
        <f t="shared" si="1663"/>
        <v>0</v>
      </c>
      <c r="ET292" s="703">
        <f t="shared" si="1664"/>
        <v>0</v>
      </c>
      <c r="EU292" s="703">
        <f t="shared" si="1665"/>
        <v>0</v>
      </c>
      <c r="EV292" s="703">
        <f t="shared" si="1666"/>
        <v>0</v>
      </c>
      <c r="EW292" s="703">
        <f t="shared" si="1667"/>
        <v>0</v>
      </c>
      <c r="EX292" s="703">
        <f t="shared" si="1668"/>
        <v>0</v>
      </c>
      <c r="EY292" s="703">
        <f t="shared" si="1669"/>
        <v>0</v>
      </c>
      <c r="EZ292" s="724"/>
      <c r="FB292" s="698"/>
      <c r="FC292" s="702">
        <v>3</v>
      </c>
      <c r="FD292" s="703" t="e">
        <f t="shared" si="1678"/>
        <v>#DIV/0!</v>
      </c>
      <c r="FE292" s="703" t="e">
        <f t="shared" si="1679"/>
        <v>#DIV/0!</v>
      </c>
      <c r="FF292" s="703" t="e">
        <f t="shared" si="1680"/>
        <v>#DIV/0!</v>
      </c>
      <c r="FG292" s="703" t="e">
        <f t="shared" si="1681"/>
        <v>#DIV/0!</v>
      </c>
      <c r="FH292" s="703" t="e">
        <f t="shared" si="1682"/>
        <v>#DIV/0!</v>
      </c>
      <c r="FI292" s="703" t="e">
        <f t="shared" si="1683"/>
        <v>#DIV/0!</v>
      </c>
      <c r="FJ292" s="703" t="e">
        <f t="shared" si="1684"/>
        <v>#DIV/0!</v>
      </c>
      <c r="FK292" s="703" t="e">
        <f t="shared" si="1685"/>
        <v>#DIV/0!</v>
      </c>
      <c r="FL292" s="703" t="e">
        <f t="shared" si="1686"/>
        <v>#DIV/0!</v>
      </c>
      <c r="FM292" s="703" t="e">
        <f t="shared" si="1687"/>
        <v>#DIV/0!</v>
      </c>
      <c r="FN292" s="703" t="e">
        <f t="shared" si="1688"/>
        <v>#DIV/0!</v>
      </c>
      <c r="FO292" s="703" t="e">
        <f t="shared" si="1689"/>
        <v>#DIV/0!</v>
      </c>
      <c r="FP292" s="703" t="e">
        <f t="shared" si="1690"/>
        <v>#DIV/0!</v>
      </c>
      <c r="FQ292" s="703" t="e">
        <f t="shared" si="1691"/>
        <v>#DIV/0!</v>
      </c>
      <c r="FR292" s="703" t="e">
        <f t="shared" si="1692"/>
        <v>#DIV/0!</v>
      </c>
      <c r="FS292" s="703" t="e">
        <f t="shared" si="1693"/>
        <v>#DIV/0!</v>
      </c>
      <c r="FT292" s="703" t="e">
        <f t="shared" si="1694"/>
        <v>#DIV/0!</v>
      </c>
      <c r="FU292" s="703" t="e">
        <f t="shared" si="1695"/>
        <v>#DIV/0!</v>
      </c>
      <c r="FV292" s="703" t="e">
        <f t="shared" si="1696"/>
        <v>#DIV/0!</v>
      </c>
      <c r="FW292" s="703" t="e">
        <f t="shared" si="1697"/>
        <v>#DIV/0!</v>
      </c>
      <c r="FX292" s="703" t="e">
        <f t="shared" si="1698"/>
        <v>#DIV/0!</v>
      </c>
      <c r="FY292" s="703" t="e">
        <f t="shared" si="1699"/>
        <v>#DIV/0!</v>
      </c>
      <c r="FZ292" s="703" t="e">
        <f t="shared" si="1700"/>
        <v>#DIV/0!</v>
      </c>
      <c r="GA292" s="703" t="e">
        <f t="shared" si="1701"/>
        <v>#DIV/0!</v>
      </c>
      <c r="GB292" s="703" t="e">
        <f t="shared" si="1702"/>
        <v>#DIV/0!</v>
      </c>
      <c r="GC292" s="703" t="e">
        <f t="shared" si="1703"/>
        <v>#DIV/0!</v>
      </c>
      <c r="GD292" s="703" t="e">
        <f t="shared" si="1704"/>
        <v>#DIV/0!</v>
      </c>
      <c r="GE292" s="703" t="e">
        <f t="shared" si="1705"/>
        <v>#DIV/0!</v>
      </c>
      <c r="GF292" s="703" t="e">
        <f t="shared" si="1706"/>
        <v>#DIV/0!</v>
      </c>
      <c r="GG292" s="703" t="e">
        <f t="shared" si="1707"/>
        <v>#DIV/0!</v>
      </c>
      <c r="GH292" s="703" t="e">
        <f t="shared" si="1708"/>
        <v>#DIV/0!</v>
      </c>
      <c r="GI292" s="724"/>
    </row>
    <row r="293" spans="23:191" ht="15.75" x14ac:dyDescent="0.25">
      <c r="W293" s="398"/>
      <c r="X293" s="401">
        <v>4</v>
      </c>
      <c r="Y293" s="475"/>
      <c r="Z293" s="475"/>
      <c r="AA293" s="475"/>
      <c r="AB293" s="475"/>
      <c r="AC293" s="475"/>
      <c r="AD293" s="475"/>
      <c r="AE293" s="475"/>
      <c r="AF293" s="475"/>
      <c r="AG293" s="475"/>
      <c r="AH293" s="475"/>
      <c r="AI293" s="475"/>
      <c r="AJ293" s="475"/>
      <c r="AK293" s="475"/>
      <c r="AL293" s="475"/>
      <c r="AM293" s="475"/>
      <c r="AN293" s="475"/>
      <c r="AO293" s="475"/>
      <c r="AP293" s="475"/>
      <c r="AQ293" s="475"/>
      <c r="AR293" s="475"/>
      <c r="AS293" s="475"/>
      <c r="AT293" s="475"/>
      <c r="AU293" s="475"/>
      <c r="AV293" s="475"/>
      <c r="AW293" s="475"/>
      <c r="AX293" s="475"/>
      <c r="AY293" s="475"/>
      <c r="AZ293" s="475"/>
      <c r="BA293" s="475"/>
      <c r="BB293" s="475"/>
      <c r="BC293" s="475"/>
      <c r="BD293" s="857">
        <f t="shared" si="1671"/>
        <v>0</v>
      </c>
      <c r="BE293" s="858">
        <f t="shared" si="1636"/>
        <v>0</v>
      </c>
      <c r="BF293" s="436">
        <f t="shared" si="1637"/>
        <v>0</v>
      </c>
      <c r="BG293" s="436">
        <v>0</v>
      </c>
      <c r="BH293" s="439">
        <f t="shared" si="1672"/>
        <v>0</v>
      </c>
      <c r="BI293" s="449">
        <v>0</v>
      </c>
      <c r="BJ293" s="465"/>
      <c r="BK293" s="465"/>
      <c r="BL293" s="465"/>
      <c r="BM293" s="398"/>
      <c r="BN293" s="401">
        <v>4</v>
      </c>
      <c r="BO293" s="475"/>
      <c r="BP293" s="475"/>
      <c r="BQ293" s="475"/>
      <c r="BR293" s="475"/>
      <c r="BS293" s="475"/>
      <c r="BT293" s="475"/>
      <c r="BU293" s="475"/>
      <c r="BV293" s="475"/>
      <c r="BW293" s="475"/>
      <c r="BX293" s="475"/>
      <c r="BY293" s="475"/>
      <c r="BZ293" s="475"/>
      <c r="CA293" s="475"/>
      <c r="CB293" s="475"/>
      <c r="CC293" s="475"/>
      <c r="CD293" s="475"/>
      <c r="CE293" s="475"/>
      <c r="CF293" s="475"/>
      <c r="CG293" s="475"/>
      <c r="CH293" s="475"/>
      <c r="CI293" s="475"/>
      <c r="CJ293" s="475"/>
      <c r="CK293" s="475"/>
      <c r="CL293" s="475"/>
      <c r="CM293" s="475"/>
      <c r="CN293" s="475"/>
      <c r="CO293" s="475"/>
      <c r="CP293" s="475"/>
      <c r="CQ293" s="475"/>
      <c r="CR293" s="475"/>
      <c r="CS293" s="475"/>
      <c r="CT293" s="857">
        <f t="shared" si="1673"/>
        <v>0</v>
      </c>
      <c r="CU293" s="858">
        <f t="shared" si="1674"/>
        <v>0</v>
      </c>
      <c r="CV293" s="436">
        <f t="shared" si="1639"/>
        <v>0</v>
      </c>
      <c r="CW293" s="436">
        <v>0</v>
      </c>
      <c r="CX293" s="439">
        <f t="shared" si="1675"/>
        <v>0</v>
      </c>
      <c r="CY293" s="449">
        <f t="shared" si="1676"/>
        <v>0</v>
      </c>
      <c r="CZ293" s="465"/>
      <c r="DA293" s="465"/>
      <c r="DB293" s="465"/>
      <c r="DC293" s="465"/>
      <c r="DD293" s="465"/>
      <c r="DE293" s="465"/>
      <c r="DF293" s="465"/>
      <c r="DG293" s="465"/>
      <c r="DH293" s="465"/>
      <c r="DS293" s="698"/>
      <c r="DT293" s="702">
        <v>4</v>
      </c>
      <c r="DU293" s="703">
        <f t="shared" si="1677"/>
        <v>0</v>
      </c>
      <c r="DV293" s="703">
        <f t="shared" si="1640"/>
        <v>0</v>
      </c>
      <c r="DW293" s="703">
        <f t="shared" si="1641"/>
        <v>0</v>
      </c>
      <c r="DX293" s="703">
        <f t="shared" si="1642"/>
        <v>0</v>
      </c>
      <c r="DY293" s="703">
        <f t="shared" si="1643"/>
        <v>0</v>
      </c>
      <c r="DZ293" s="703">
        <f t="shared" si="1644"/>
        <v>0</v>
      </c>
      <c r="EA293" s="703">
        <f t="shared" si="1645"/>
        <v>0</v>
      </c>
      <c r="EB293" s="703">
        <f t="shared" si="1646"/>
        <v>0</v>
      </c>
      <c r="EC293" s="703">
        <f t="shared" si="1647"/>
        <v>0</v>
      </c>
      <c r="ED293" s="703">
        <f t="shared" si="1648"/>
        <v>0</v>
      </c>
      <c r="EE293" s="703">
        <f t="shared" si="1649"/>
        <v>0</v>
      </c>
      <c r="EF293" s="703">
        <f t="shared" si="1650"/>
        <v>0</v>
      </c>
      <c r="EG293" s="703">
        <f t="shared" si="1651"/>
        <v>0</v>
      </c>
      <c r="EH293" s="703">
        <f t="shared" si="1652"/>
        <v>0</v>
      </c>
      <c r="EI293" s="703">
        <f t="shared" si="1653"/>
        <v>0</v>
      </c>
      <c r="EJ293" s="703">
        <f t="shared" si="1654"/>
        <v>0</v>
      </c>
      <c r="EK293" s="703">
        <f t="shared" si="1655"/>
        <v>0</v>
      </c>
      <c r="EL293" s="703">
        <f t="shared" si="1656"/>
        <v>0</v>
      </c>
      <c r="EM293" s="703">
        <f t="shared" si="1657"/>
        <v>0</v>
      </c>
      <c r="EN293" s="703">
        <f t="shared" si="1658"/>
        <v>0</v>
      </c>
      <c r="EO293" s="703">
        <f t="shared" si="1659"/>
        <v>0</v>
      </c>
      <c r="EP293" s="703">
        <f t="shared" si="1660"/>
        <v>0</v>
      </c>
      <c r="EQ293" s="703">
        <f t="shared" si="1661"/>
        <v>0</v>
      </c>
      <c r="ER293" s="703">
        <f t="shared" si="1662"/>
        <v>0</v>
      </c>
      <c r="ES293" s="703">
        <f t="shared" si="1663"/>
        <v>0</v>
      </c>
      <c r="ET293" s="703">
        <f t="shared" si="1664"/>
        <v>0</v>
      </c>
      <c r="EU293" s="703">
        <f t="shared" si="1665"/>
        <v>0</v>
      </c>
      <c r="EV293" s="703">
        <f t="shared" si="1666"/>
        <v>0</v>
      </c>
      <c r="EW293" s="703">
        <f t="shared" si="1667"/>
        <v>0</v>
      </c>
      <c r="EX293" s="703">
        <f t="shared" si="1668"/>
        <v>0</v>
      </c>
      <c r="EY293" s="703">
        <f t="shared" si="1669"/>
        <v>0</v>
      </c>
      <c r="EZ293" s="724"/>
      <c r="FB293" s="698"/>
      <c r="FC293" s="702">
        <v>4</v>
      </c>
      <c r="FD293" s="703" t="e">
        <f t="shared" si="1678"/>
        <v>#DIV/0!</v>
      </c>
      <c r="FE293" s="703" t="e">
        <f t="shared" si="1679"/>
        <v>#DIV/0!</v>
      </c>
      <c r="FF293" s="703" t="e">
        <f t="shared" si="1680"/>
        <v>#DIV/0!</v>
      </c>
      <c r="FG293" s="703" t="e">
        <f t="shared" si="1681"/>
        <v>#DIV/0!</v>
      </c>
      <c r="FH293" s="703" t="e">
        <f t="shared" si="1682"/>
        <v>#DIV/0!</v>
      </c>
      <c r="FI293" s="703" t="e">
        <f t="shared" si="1683"/>
        <v>#DIV/0!</v>
      </c>
      <c r="FJ293" s="703" t="e">
        <f t="shared" si="1684"/>
        <v>#DIV/0!</v>
      </c>
      <c r="FK293" s="703" t="e">
        <f t="shared" si="1685"/>
        <v>#DIV/0!</v>
      </c>
      <c r="FL293" s="703" t="e">
        <f t="shared" si="1686"/>
        <v>#DIV/0!</v>
      </c>
      <c r="FM293" s="703" t="e">
        <f t="shared" si="1687"/>
        <v>#DIV/0!</v>
      </c>
      <c r="FN293" s="703" t="e">
        <f t="shared" si="1688"/>
        <v>#DIV/0!</v>
      </c>
      <c r="FO293" s="703" t="e">
        <f t="shared" si="1689"/>
        <v>#DIV/0!</v>
      </c>
      <c r="FP293" s="703" t="e">
        <f t="shared" si="1690"/>
        <v>#DIV/0!</v>
      </c>
      <c r="FQ293" s="703" t="e">
        <f t="shared" si="1691"/>
        <v>#DIV/0!</v>
      </c>
      <c r="FR293" s="703" t="e">
        <f t="shared" si="1692"/>
        <v>#DIV/0!</v>
      </c>
      <c r="FS293" s="703" t="e">
        <f t="shared" si="1693"/>
        <v>#DIV/0!</v>
      </c>
      <c r="FT293" s="703" t="e">
        <f t="shared" si="1694"/>
        <v>#DIV/0!</v>
      </c>
      <c r="FU293" s="703" t="e">
        <f t="shared" si="1695"/>
        <v>#DIV/0!</v>
      </c>
      <c r="FV293" s="703" t="e">
        <f t="shared" si="1696"/>
        <v>#DIV/0!</v>
      </c>
      <c r="FW293" s="703" t="e">
        <f t="shared" si="1697"/>
        <v>#DIV/0!</v>
      </c>
      <c r="FX293" s="703" t="e">
        <f t="shared" si="1698"/>
        <v>#DIV/0!</v>
      </c>
      <c r="FY293" s="703" t="e">
        <f t="shared" si="1699"/>
        <v>#DIV/0!</v>
      </c>
      <c r="FZ293" s="703" t="e">
        <f t="shared" si="1700"/>
        <v>#DIV/0!</v>
      </c>
      <c r="GA293" s="703" t="e">
        <f t="shared" si="1701"/>
        <v>#DIV/0!</v>
      </c>
      <c r="GB293" s="703" t="e">
        <f t="shared" si="1702"/>
        <v>#DIV/0!</v>
      </c>
      <c r="GC293" s="703" t="e">
        <f t="shared" si="1703"/>
        <v>#DIV/0!</v>
      </c>
      <c r="GD293" s="703" t="e">
        <f t="shared" si="1704"/>
        <v>#DIV/0!</v>
      </c>
      <c r="GE293" s="703" t="e">
        <f t="shared" si="1705"/>
        <v>#DIV/0!</v>
      </c>
      <c r="GF293" s="703" t="e">
        <f t="shared" si="1706"/>
        <v>#DIV/0!</v>
      </c>
      <c r="GG293" s="703" t="e">
        <f t="shared" si="1707"/>
        <v>#DIV/0!</v>
      </c>
      <c r="GH293" s="703" t="e">
        <f t="shared" si="1708"/>
        <v>#DIV/0!</v>
      </c>
      <c r="GI293" s="724"/>
    </row>
    <row r="294" spans="23:191" ht="15.75" x14ac:dyDescent="0.25">
      <c r="W294" s="398"/>
      <c r="X294" s="401">
        <v>5</v>
      </c>
      <c r="Y294" s="475"/>
      <c r="Z294" s="475"/>
      <c r="AA294" s="475"/>
      <c r="AB294" s="475"/>
      <c r="AC294" s="475"/>
      <c r="AD294" s="475"/>
      <c r="AE294" s="475"/>
      <c r="AF294" s="475"/>
      <c r="AG294" s="475"/>
      <c r="AH294" s="475"/>
      <c r="AI294" s="475"/>
      <c r="AJ294" s="475"/>
      <c r="AK294" s="475"/>
      <c r="AL294" s="475"/>
      <c r="AM294" s="475"/>
      <c r="AN294" s="475"/>
      <c r="AO294" s="475"/>
      <c r="AP294" s="475"/>
      <c r="AQ294" s="475"/>
      <c r="AR294" s="475"/>
      <c r="AS294" s="475"/>
      <c r="AT294" s="475"/>
      <c r="AU294" s="475"/>
      <c r="AV294" s="475"/>
      <c r="AW294" s="475"/>
      <c r="AX294" s="475"/>
      <c r="AY294" s="475"/>
      <c r="AZ294" s="475"/>
      <c r="BA294" s="475"/>
      <c r="BB294" s="475"/>
      <c r="BC294" s="475"/>
      <c r="BD294" s="857">
        <f t="shared" si="1671"/>
        <v>0</v>
      </c>
      <c r="BE294" s="858">
        <f t="shared" si="1636"/>
        <v>0</v>
      </c>
      <c r="BF294" s="436">
        <f t="shared" si="1637"/>
        <v>0</v>
      </c>
      <c r="BG294" s="436">
        <v>0</v>
      </c>
      <c r="BH294" s="439">
        <f t="shared" si="1672"/>
        <v>0</v>
      </c>
      <c r="BI294" s="449">
        <v>0</v>
      </c>
      <c r="BJ294" s="465"/>
      <c r="BK294" s="465"/>
      <c r="BL294" s="465"/>
      <c r="BM294" s="398"/>
      <c r="BN294" s="401">
        <v>5</v>
      </c>
      <c r="BO294" s="475"/>
      <c r="BP294" s="475"/>
      <c r="BQ294" s="475"/>
      <c r="BR294" s="475"/>
      <c r="BS294" s="475"/>
      <c r="BT294" s="475"/>
      <c r="BU294" s="475"/>
      <c r="BV294" s="475"/>
      <c r="BW294" s="475"/>
      <c r="BX294" s="475"/>
      <c r="BY294" s="475"/>
      <c r="BZ294" s="475"/>
      <c r="CA294" s="475"/>
      <c r="CB294" s="475"/>
      <c r="CC294" s="475"/>
      <c r="CD294" s="475"/>
      <c r="CE294" s="475"/>
      <c r="CF294" s="475"/>
      <c r="CG294" s="475"/>
      <c r="CH294" s="475"/>
      <c r="CI294" s="475"/>
      <c r="CJ294" s="475"/>
      <c r="CK294" s="475"/>
      <c r="CL294" s="475"/>
      <c r="CM294" s="475"/>
      <c r="CN294" s="475"/>
      <c r="CO294" s="475"/>
      <c r="CP294" s="475"/>
      <c r="CQ294" s="475"/>
      <c r="CR294" s="475"/>
      <c r="CS294" s="475"/>
      <c r="CT294" s="857">
        <f t="shared" si="1673"/>
        <v>0</v>
      </c>
      <c r="CU294" s="858">
        <f t="shared" si="1674"/>
        <v>0</v>
      </c>
      <c r="CV294" s="436">
        <f t="shared" si="1639"/>
        <v>0</v>
      </c>
      <c r="CW294" s="436">
        <v>0</v>
      </c>
      <c r="CX294" s="439">
        <f t="shared" si="1675"/>
        <v>0</v>
      </c>
      <c r="CY294" s="449">
        <f t="shared" si="1676"/>
        <v>0</v>
      </c>
      <c r="CZ294" s="465"/>
      <c r="DA294" s="465"/>
      <c r="DB294" s="465"/>
      <c r="DC294" s="465"/>
      <c r="DD294" s="465"/>
      <c r="DE294" s="465"/>
      <c r="DF294" s="465"/>
      <c r="DG294" s="465"/>
      <c r="DH294" s="465"/>
      <c r="DS294" s="698"/>
      <c r="DT294" s="702">
        <v>5</v>
      </c>
      <c r="DU294" s="703">
        <f t="shared" si="1677"/>
        <v>0</v>
      </c>
      <c r="DV294" s="703">
        <f t="shared" si="1640"/>
        <v>0</v>
      </c>
      <c r="DW294" s="703">
        <f t="shared" si="1641"/>
        <v>0</v>
      </c>
      <c r="DX294" s="703">
        <f t="shared" si="1642"/>
        <v>0</v>
      </c>
      <c r="DY294" s="703">
        <f t="shared" si="1643"/>
        <v>0</v>
      </c>
      <c r="DZ294" s="703">
        <f t="shared" si="1644"/>
        <v>0</v>
      </c>
      <c r="EA294" s="703">
        <f t="shared" si="1645"/>
        <v>0</v>
      </c>
      <c r="EB294" s="703">
        <f t="shared" si="1646"/>
        <v>0</v>
      </c>
      <c r="EC294" s="703">
        <f t="shared" si="1647"/>
        <v>0</v>
      </c>
      <c r="ED294" s="703">
        <f t="shared" si="1648"/>
        <v>0</v>
      </c>
      <c r="EE294" s="703">
        <f t="shared" si="1649"/>
        <v>0</v>
      </c>
      <c r="EF294" s="703">
        <f t="shared" si="1650"/>
        <v>0</v>
      </c>
      <c r="EG294" s="703">
        <f t="shared" si="1651"/>
        <v>0</v>
      </c>
      <c r="EH294" s="703">
        <f t="shared" si="1652"/>
        <v>0</v>
      </c>
      <c r="EI294" s="703">
        <f t="shared" si="1653"/>
        <v>0</v>
      </c>
      <c r="EJ294" s="703">
        <f t="shared" si="1654"/>
        <v>0</v>
      </c>
      <c r="EK294" s="703">
        <f t="shared" si="1655"/>
        <v>0</v>
      </c>
      <c r="EL294" s="703">
        <f t="shared" si="1656"/>
        <v>0</v>
      </c>
      <c r="EM294" s="703">
        <f t="shared" si="1657"/>
        <v>0</v>
      </c>
      <c r="EN294" s="703">
        <f t="shared" si="1658"/>
        <v>0</v>
      </c>
      <c r="EO294" s="703">
        <f t="shared" si="1659"/>
        <v>0</v>
      </c>
      <c r="EP294" s="703">
        <f t="shared" si="1660"/>
        <v>0</v>
      </c>
      <c r="EQ294" s="703">
        <f t="shared" si="1661"/>
        <v>0</v>
      </c>
      <c r="ER294" s="703">
        <f t="shared" si="1662"/>
        <v>0</v>
      </c>
      <c r="ES294" s="703">
        <f t="shared" si="1663"/>
        <v>0</v>
      </c>
      <c r="ET294" s="703">
        <f t="shared" si="1664"/>
        <v>0</v>
      </c>
      <c r="EU294" s="703">
        <f t="shared" si="1665"/>
        <v>0</v>
      </c>
      <c r="EV294" s="703">
        <f t="shared" si="1666"/>
        <v>0</v>
      </c>
      <c r="EW294" s="703">
        <f t="shared" si="1667"/>
        <v>0</v>
      </c>
      <c r="EX294" s="703">
        <f t="shared" si="1668"/>
        <v>0</v>
      </c>
      <c r="EY294" s="703">
        <f t="shared" si="1669"/>
        <v>0</v>
      </c>
      <c r="EZ294" s="724"/>
      <c r="FB294" s="698"/>
      <c r="FC294" s="702">
        <v>5</v>
      </c>
      <c r="FD294" s="703" t="e">
        <f t="shared" si="1678"/>
        <v>#DIV/0!</v>
      </c>
      <c r="FE294" s="703" t="e">
        <f t="shared" si="1679"/>
        <v>#DIV/0!</v>
      </c>
      <c r="FF294" s="703" t="e">
        <f t="shared" si="1680"/>
        <v>#DIV/0!</v>
      </c>
      <c r="FG294" s="703" t="e">
        <f t="shared" si="1681"/>
        <v>#DIV/0!</v>
      </c>
      <c r="FH294" s="703" t="e">
        <f t="shared" si="1682"/>
        <v>#DIV/0!</v>
      </c>
      <c r="FI294" s="703" t="e">
        <f t="shared" si="1683"/>
        <v>#DIV/0!</v>
      </c>
      <c r="FJ294" s="703" t="e">
        <f t="shared" si="1684"/>
        <v>#DIV/0!</v>
      </c>
      <c r="FK294" s="703" t="e">
        <f t="shared" si="1685"/>
        <v>#DIV/0!</v>
      </c>
      <c r="FL294" s="703" t="e">
        <f t="shared" si="1686"/>
        <v>#DIV/0!</v>
      </c>
      <c r="FM294" s="703" t="e">
        <f t="shared" si="1687"/>
        <v>#DIV/0!</v>
      </c>
      <c r="FN294" s="703" t="e">
        <f t="shared" si="1688"/>
        <v>#DIV/0!</v>
      </c>
      <c r="FO294" s="703" t="e">
        <f t="shared" si="1689"/>
        <v>#DIV/0!</v>
      </c>
      <c r="FP294" s="703" t="e">
        <f t="shared" si="1690"/>
        <v>#DIV/0!</v>
      </c>
      <c r="FQ294" s="703" t="e">
        <f t="shared" si="1691"/>
        <v>#DIV/0!</v>
      </c>
      <c r="FR294" s="703" t="e">
        <f t="shared" si="1692"/>
        <v>#DIV/0!</v>
      </c>
      <c r="FS294" s="703" t="e">
        <f t="shared" si="1693"/>
        <v>#DIV/0!</v>
      </c>
      <c r="FT294" s="703" t="e">
        <f t="shared" si="1694"/>
        <v>#DIV/0!</v>
      </c>
      <c r="FU294" s="703" t="e">
        <f t="shared" si="1695"/>
        <v>#DIV/0!</v>
      </c>
      <c r="FV294" s="703" t="e">
        <f t="shared" si="1696"/>
        <v>#DIV/0!</v>
      </c>
      <c r="FW294" s="703" t="e">
        <f t="shared" si="1697"/>
        <v>#DIV/0!</v>
      </c>
      <c r="FX294" s="703" t="e">
        <f t="shared" si="1698"/>
        <v>#DIV/0!</v>
      </c>
      <c r="FY294" s="703" t="e">
        <f t="shared" si="1699"/>
        <v>#DIV/0!</v>
      </c>
      <c r="FZ294" s="703" t="e">
        <f t="shared" si="1700"/>
        <v>#DIV/0!</v>
      </c>
      <c r="GA294" s="703" t="e">
        <f t="shared" si="1701"/>
        <v>#DIV/0!</v>
      </c>
      <c r="GB294" s="703" t="e">
        <f t="shared" si="1702"/>
        <v>#DIV/0!</v>
      </c>
      <c r="GC294" s="703" t="e">
        <f t="shared" si="1703"/>
        <v>#DIV/0!</v>
      </c>
      <c r="GD294" s="703" t="e">
        <f t="shared" si="1704"/>
        <v>#DIV/0!</v>
      </c>
      <c r="GE294" s="703" t="e">
        <f t="shared" si="1705"/>
        <v>#DIV/0!</v>
      </c>
      <c r="GF294" s="703" t="e">
        <f t="shared" si="1706"/>
        <v>#DIV/0!</v>
      </c>
      <c r="GG294" s="703" t="e">
        <f t="shared" si="1707"/>
        <v>#DIV/0!</v>
      </c>
      <c r="GH294" s="703" t="e">
        <f t="shared" si="1708"/>
        <v>#DIV/0!</v>
      </c>
      <c r="GI294" s="724"/>
    </row>
    <row r="295" spans="23:191" ht="15.75" x14ac:dyDescent="0.25">
      <c r="W295" s="398"/>
      <c r="X295" s="401">
        <v>6</v>
      </c>
      <c r="Y295" s="475"/>
      <c r="Z295" s="475"/>
      <c r="AA295" s="475"/>
      <c r="AB295" s="475"/>
      <c r="AC295" s="475"/>
      <c r="AD295" s="475"/>
      <c r="AE295" s="475"/>
      <c r="AF295" s="475"/>
      <c r="AG295" s="475"/>
      <c r="AH295" s="475"/>
      <c r="AI295" s="475"/>
      <c r="AJ295" s="475"/>
      <c r="AK295" s="475"/>
      <c r="AL295" s="475"/>
      <c r="AM295" s="475"/>
      <c r="AN295" s="475"/>
      <c r="AO295" s="475"/>
      <c r="AP295" s="475"/>
      <c r="AQ295" s="475"/>
      <c r="AR295" s="475"/>
      <c r="AS295" s="475"/>
      <c r="AT295" s="475"/>
      <c r="AU295" s="475"/>
      <c r="AV295" s="475"/>
      <c r="AW295" s="475"/>
      <c r="AX295" s="475"/>
      <c r="AY295" s="475"/>
      <c r="AZ295" s="475"/>
      <c r="BA295" s="475"/>
      <c r="BB295" s="475"/>
      <c r="BC295" s="475"/>
      <c r="BD295" s="857">
        <f t="shared" si="1671"/>
        <v>0</v>
      </c>
      <c r="BE295" s="858">
        <f t="shared" si="1636"/>
        <v>0</v>
      </c>
      <c r="BF295" s="436">
        <f t="shared" si="1637"/>
        <v>0</v>
      </c>
      <c r="BG295" s="436">
        <v>0</v>
      </c>
      <c r="BH295" s="439">
        <f t="shared" si="1672"/>
        <v>0</v>
      </c>
      <c r="BI295" s="449">
        <v>0</v>
      </c>
      <c r="BJ295" s="465"/>
      <c r="BK295" s="465"/>
      <c r="BL295" s="465"/>
      <c r="BM295" s="398"/>
      <c r="BN295" s="401">
        <v>6</v>
      </c>
      <c r="BO295" s="475"/>
      <c r="BP295" s="475"/>
      <c r="BQ295" s="475"/>
      <c r="BR295" s="475"/>
      <c r="BS295" s="475"/>
      <c r="BT295" s="475"/>
      <c r="BU295" s="475"/>
      <c r="BV295" s="475"/>
      <c r="BW295" s="475"/>
      <c r="BX295" s="475"/>
      <c r="BY295" s="475"/>
      <c r="BZ295" s="475"/>
      <c r="CA295" s="475"/>
      <c r="CB295" s="475"/>
      <c r="CC295" s="475"/>
      <c r="CD295" s="475"/>
      <c r="CE295" s="475"/>
      <c r="CF295" s="475"/>
      <c r="CG295" s="475"/>
      <c r="CH295" s="475"/>
      <c r="CI295" s="475"/>
      <c r="CJ295" s="475"/>
      <c r="CK295" s="475"/>
      <c r="CL295" s="475"/>
      <c r="CM295" s="475"/>
      <c r="CN295" s="475"/>
      <c r="CO295" s="475"/>
      <c r="CP295" s="475"/>
      <c r="CQ295" s="475"/>
      <c r="CR295" s="475"/>
      <c r="CS295" s="475"/>
      <c r="CT295" s="857">
        <f t="shared" si="1673"/>
        <v>0</v>
      </c>
      <c r="CU295" s="858">
        <f t="shared" si="1674"/>
        <v>0</v>
      </c>
      <c r="CV295" s="436">
        <f t="shared" si="1639"/>
        <v>0</v>
      </c>
      <c r="CW295" s="436">
        <v>0</v>
      </c>
      <c r="CX295" s="439">
        <f t="shared" si="1675"/>
        <v>0</v>
      </c>
      <c r="CY295" s="449">
        <f t="shared" si="1676"/>
        <v>0</v>
      </c>
      <c r="CZ295" s="465"/>
      <c r="DA295" s="465"/>
      <c r="DB295" s="465"/>
      <c r="DC295" s="465"/>
      <c r="DD295" s="465"/>
      <c r="DE295" s="465"/>
      <c r="DF295" s="465"/>
      <c r="DG295" s="465"/>
      <c r="DH295" s="465"/>
      <c r="DS295" s="698"/>
      <c r="DT295" s="702">
        <v>6</v>
      </c>
      <c r="DU295" s="703">
        <f t="shared" si="1677"/>
        <v>0</v>
      </c>
      <c r="DV295" s="703">
        <f t="shared" si="1640"/>
        <v>0</v>
      </c>
      <c r="DW295" s="703">
        <f t="shared" si="1641"/>
        <v>0</v>
      </c>
      <c r="DX295" s="703">
        <f t="shared" si="1642"/>
        <v>0</v>
      </c>
      <c r="DY295" s="703">
        <f t="shared" si="1643"/>
        <v>0</v>
      </c>
      <c r="DZ295" s="703">
        <f t="shared" si="1644"/>
        <v>0</v>
      </c>
      <c r="EA295" s="703">
        <f t="shared" si="1645"/>
        <v>0</v>
      </c>
      <c r="EB295" s="703">
        <f t="shared" si="1646"/>
        <v>0</v>
      </c>
      <c r="EC295" s="703">
        <f t="shared" si="1647"/>
        <v>0</v>
      </c>
      <c r="ED295" s="703">
        <f t="shared" si="1648"/>
        <v>0</v>
      </c>
      <c r="EE295" s="703">
        <f t="shared" si="1649"/>
        <v>0</v>
      </c>
      <c r="EF295" s="703">
        <f t="shared" si="1650"/>
        <v>0</v>
      </c>
      <c r="EG295" s="703">
        <f t="shared" si="1651"/>
        <v>0</v>
      </c>
      <c r="EH295" s="703">
        <f t="shared" si="1652"/>
        <v>0</v>
      </c>
      <c r="EI295" s="703">
        <f t="shared" si="1653"/>
        <v>0</v>
      </c>
      <c r="EJ295" s="703">
        <f t="shared" si="1654"/>
        <v>0</v>
      </c>
      <c r="EK295" s="703">
        <f t="shared" si="1655"/>
        <v>0</v>
      </c>
      <c r="EL295" s="703">
        <f t="shared" si="1656"/>
        <v>0</v>
      </c>
      <c r="EM295" s="703">
        <f t="shared" si="1657"/>
        <v>0</v>
      </c>
      <c r="EN295" s="703">
        <f t="shared" si="1658"/>
        <v>0</v>
      </c>
      <c r="EO295" s="703">
        <f t="shared" si="1659"/>
        <v>0</v>
      </c>
      <c r="EP295" s="703">
        <f t="shared" si="1660"/>
        <v>0</v>
      </c>
      <c r="EQ295" s="703">
        <f t="shared" si="1661"/>
        <v>0</v>
      </c>
      <c r="ER295" s="703">
        <f t="shared" si="1662"/>
        <v>0</v>
      </c>
      <c r="ES295" s="703">
        <f t="shared" si="1663"/>
        <v>0</v>
      </c>
      <c r="ET295" s="703">
        <f t="shared" si="1664"/>
        <v>0</v>
      </c>
      <c r="EU295" s="703">
        <f t="shared" si="1665"/>
        <v>0</v>
      </c>
      <c r="EV295" s="703">
        <f t="shared" si="1666"/>
        <v>0</v>
      </c>
      <c r="EW295" s="703">
        <f t="shared" si="1667"/>
        <v>0</v>
      </c>
      <c r="EX295" s="703">
        <f t="shared" si="1668"/>
        <v>0</v>
      </c>
      <c r="EY295" s="703">
        <f t="shared" si="1669"/>
        <v>0</v>
      </c>
      <c r="EZ295" s="724"/>
      <c r="FB295" s="698"/>
      <c r="FC295" s="702">
        <v>6</v>
      </c>
      <c r="FD295" s="703" t="e">
        <f t="shared" si="1678"/>
        <v>#DIV/0!</v>
      </c>
      <c r="FE295" s="703" t="e">
        <f t="shared" si="1679"/>
        <v>#DIV/0!</v>
      </c>
      <c r="FF295" s="703" t="e">
        <f t="shared" si="1680"/>
        <v>#DIV/0!</v>
      </c>
      <c r="FG295" s="703" t="e">
        <f t="shared" si="1681"/>
        <v>#DIV/0!</v>
      </c>
      <c r="FH295" s="703" t="e">
        <f t="shared" si="1682"/>
        <v>#DIV/0!</v>
      </c>
      <c r="FI295" s="703" t="e">
        <f t="shared" si="1683"/>
        <v>#DIV/0!</v>
      </c>
      <c r="FJ295" s="703" t="e">
        <f t="shared" si="1684"/>
        <v>#DIV/0!</v>
      </c>
      <c r="FK295" s="703" t="e">
        <f t="shared" si="1685"/>
        <v>#DIV/0!</v>
      </c>
      <c r="FL295" s="703" t="e">
        <f t="shared" si="1686"/>
        <v>#DIV/0!</v>
      </c>
      <c r="FM295" s="703" t="e">
        <f t="shared" si="1687"/>
        <v>#DIV/0!</v>
      </c>
      <c r="FN295" s="703" t="e">
        <f t="shared" si="1688"/>
        <v>#DIV/0!</v>
      </c>
      <c r="FO295" s="703" t="e">
        <f t="shared" si="1689"/>
        <v>#DIV/0!</v>
      </c>
      <c r="FP295" s="703" t="e">
        <f t="shared" si="1690"/>
        <v>#DIV/0!</v>
      </c>
      <c r="FQ295" s="703" t="e">
        <f t="shared" si="1691"/>
        <v>#DIV/0!</v>
      </c>
      <c r="FR295" s="703" t="e">
        <f t="shared" si="1692"/>
        <v>#DIV/0!</v>
      </c>
      <c r="FS295" s="703" t="e">
        <f t="shared" si="1693"/>
        <v>#DIV/0!</v>
      </c>
      <c r="FT295" s="703" t="e">
        <f t="shared" si="1694"/>
        <v>#DIV/0!</v>
      </c>
      <c r="FU295" s="703" t="e">
        <f t="shared" si="1695"/>
        <v>#DIV/0!</v>
      </c>
      <c r="FV295" s="703" t="e">
        <f t="shared" si="1696"/>
        <v>#DIV/0!</v>
      </c>
      <c r="FW295" s="703" t="e">
        <f t="shared" si="1697"/>
        <v>#DIV/0!</v>
      </c>
      <c r="FX295" s="703" t="e">
        <f t="shared" si="1698"/>
        <v>#DIV/0!</v>
      </c>
      <c r="FY295" s="703" t="e">
        <f t="shared" si="1699"/>
        <v>#DIV/0!</v>
      </c>
      <c r="FZ295" s="703" t="e">
        <f t="shared" si="1700"/>
        <v>#DIV/0!</v>
      </c>
      <c r="GA295" s="703" t="e">
        <f t="shared" si="1701"/>
        <v>#DIV/0!</v>
      </c>
      <c r="GB295" s="703" t="e">
        <f t="shared" si="1702"/>
        <v>#DIV/0!</v>
      </c>
      <c r="GC295" s="703" t="e">
        <f t="shared" si="1703"/>
        <v>#DIV/0!</v>
      </c>
      <c r="GD295" s="703" t="e">
        <f t="shared" si="1704"/>
        <v>#DIV/0!</v>
      </c>
      <c r="GE295" s="703" t="e">
        <f t="shared" si="1705"/>
        <v>#DIV/0!</v>
      </c>
      <c r="GF295" s="703" t="e">
        <f t="shared" si="1706"/>
        <v>#DIV/0!</v>
      </c>
      <c r="GG295" s="703" t="e">
        <f t="shared" si="1707"/>
        <v>#DIV/0!</v>
      </c>
      <c r="GH295" s="703" t="e">
        <f t="shared" si="1708"/>
        <v>#DIV/0!</v>
      </c>
      <c r="GI295" s="724"/>
    </row>
    <row r="296" spans="23:191" ht="15.75" x14ac:dyDescent="0.25">
      <c r="W296" s="398"/>
      <c r="X296" s="401">
        <v>7</v>
      </c>
      <c r="Y296" s="475"/>
      <c r="Z296" s="475"/>
      <c r="AA296" s="475"/>
      <c r="AB296" s="475"/>
      <c r="AC296" s="475"/>
      <c r="AD296" s="475"/>
      <c r="AE296" s="475"/>
      <c r="AF296" s="475"/>
      <c r="AG296" s="475"/>
      <c r="AH296" s="475"/>
      <c r="AI296" s="475"/>
      <c r="AJ296" s="475"/>
      <c r="AK296" s="475"/>
      <c r="AL296" s="475"/>
      <c r="AM296" s="475"/>
      <c r="AN296" s="475"/>
      <c r="AO296" s="475"/>
      <c r="AP296" s="475"/>
      <c r="AQ296" s="475"/>
      <c r="AR296" s="475"/>
      <c r="AS296" s="475"/>
      <c r="AT296" s="475"/>
      <c r="AU296" s="475"/>
      <c r="AV296" s="475"/>
      <c r="AW296" s="475"/>
      <c r="AX296" s="475"/>
      <c r="AY296" s="475"/>
      <c r="AZ296" s="475"/>
      <c r="BA296" s="475"/>
      <c r="BB296" s="475"/>
      <c r="BC296" s="475"/>
      <c r="BD296" s="857">
        <f t="shared" si="1671"/>
        <v>0</v>
      </c>
      <c r="BE296" s="858">
        <f t="shared" si="1636"/>
        <v>0</v>
      </c>
      <c r="BF296" s="436">
        <f t="shared" si="1637"/>
        <v>0</v>
      </c>
      <c r="BG296" s="436">
        <v>0</v>
      </c>
      <c r="BH296" s="439">
        <f t="shared" si="1672"/>
        <v>0</v>
      </c>
      <c r="BI296" s="449">
        <v>0</v>
      </c>
      <c r="BJ296" s="465"/>
      <c r="BK296" s="465"/>
      <c r="BL296" s="465"/>
      <c r="BM296" s="398"/>
      <c r="BN296" s="401">
        <v>7</v>
      </c>
      <c r="BO296" s="475"/>
      <c r="BP296" s="475"/>
      <c r="BQ296" s="475"/>
      <c r="BR296" s="475"/>
      <c r="BS296" s="475"/>
      <c r="BT296" s="475"/>
      <c r="BU296" s="475"/>
      <c r="BV296" s="475"/>
      <c r="BW296" s="475"/>
      <c r="BX296" s="475"/>
      <c r="BY296" s="475"/>
      <c r="BZ296" s="475"/>
      <c r="CA296" s="475"/>
      <c r="CB296" s="475"/>
      <c r="CC296" s="475"/>
      <c r="CD296" s="475"/>
      <c r="CE296" s="475"/>
      <c r="CF296" s="475"/>
      <c r="CG296" s="475"/>
      <c r="CH296" s="475"/>
      <c r="CI296" s="475"/>
      <c r="CJ296" s="475"/>
      <c r="CK296" s="475"/>
      <c r="CL296" s="475"/>
      <c r="CM296" s="475"/>
      <c r="CN296" s="475"/>
      <c r="CO296" s="475"/>
      <c r="CP296" s="475"/>
      <c r="CQ296" s="475"/>
      <c r="CR296" s="475"/>
      <c r="CS296" s="475"/>
      <c r="CT296" s="857">
        <f t="shared" si="1673"/>
        <v>0</v>
      </c>
      <c r="CU296" s="858">
        <f t="shared" si="1674"/>
        <v>0</v>
      </c>
      <c r="CV296" s="436">
        <f t="shared" si="1639"/>
        <v>0</v>
      </c>
      <c r="CW296" s="436">
        <v>0</v>
      </c>
      <c r="CX296" s="439">
        <f t="shared" si="1675"/>
        <v>0</v>
      </c>
      <c r="CY296" s="449">
        <f t="shared" si="1676"/>
        <v>0</v>
      </c>
      <c r="CZ296" s="465"/>
      <c r="DA296" s="465"/>
      <c r="DB296" s="465"/>
      <c r="DC296" s="465"/>
      <c r="DD296" s="465"/>
      <c r="DE296" s="465"/>
      <c r="DF296" s="465"/>
      <c r="DG296" s="465"/>
      <c r="DH296" s="465"/>
      <c r="DS296" s="698"/>
      <c r="DT296" s="702">
        <v>7</v>
      </c>
      <c r="DU296" s="703">
        <f t="shared" si="1677"/>
        <v>0</v>
      </c>
      <c r="DV296" s="703">
        <f t="shared" si="1640"/>
        <v>0</v>
      </c>
      <c r="DW296" s="703">
        <f t="shared" si="1641"/>
        <v>0</v>
      </c>
      <c r="DX296" s="703">
        <f t="shared" si="1642"/>
        <v>0</v>
      </c>
      <c r="DY296" s="703">
        <f t="shared" si="1643"/>
        <v>0</v>
      </c>
      <c r="DZ296" s="703">
        <f t="shared" si="1644"/>
        <v>0</v>
      </c>
      <c r="EA296" s="703">
        <f t="shared" si="1645"/>
        <v>0</v>
      </c>
      <c r="EB296" s="703">
        <f t="shared" si="1646"/>
        <v>0</v>
      </c>
      <c r="EC296" s="703">
        <f t="shared" si="1647"/>
        <v>0</v>
      </c>
      <c r="ED296" s="703">
        <f t="shared" si="1648"/>
        <v>0</v>
      </c>
      <c r="EE296" s="703">
        <f t="shared" si="1649"/>
        <v>0</v>
      </c>
      <c r="EF296" s="703">
        <f t="shared" si="1650"/>
        <v>0</v>
      </c>
      <c r="EG296" s="703">
        <f t="shared" si="1651"/>
        <v>0</v>
      </c>
      <c r="EH296" s="703">
        <f t="shared" si="1652"/>
        <v>0</v>
      </c>
      <c r="EI296" s="703">
        <f t="shared" si="1653"/>
        <v>0</v>
      </c>
      <c r="EJ296" s="703">
        <f t="shared" si="1654"/>
        <v>0</v>
      </c>
      <c r="EK296" s="703">
        <f t="shared" si="1655"/>
        <v>0</v>
      </c>
      <c r="EL296" s="703">
        <f t="shared" si="1656"/>
        <v>0</v>
      </c>
      <c r="EM296" s="703">
        <f t="shared" si="1657"/>
        <v>0</v>
      </c>
      <c r="EN296" s="703">
        <f t="shared" si="1658"/>
        <v>0</v>
      </c>
      <c r="EO296" s="703">
        <f t="shared" si="1659"/>
        <v>0</v>
      </c>
      <c r="EP296" s="703">
        <f t="shared" si="1660"/>
        <v>0</v>
      </c>
      <c r="EQ296" s="703">
        <f t="shared" si="1661"/>
        <v>0</v>
      </c>
      <c r="ER296" s="703">
        <f t="shared" si="1662"/>
        <v>0</v>
      </c>
      <c r="ES296" s="703">
        <f t="shared" si="1663"/>
        <v>0</v>
      </c>
      <c r="ET296" s="703">
        <f t="shared" si="1664"/>
        <v>0</v>
      </c>
      <c r="EU296" s="703">
        <f t="shared" si="1665"/>
        <v>0</v>
      </c>
      <c r="EV296" s="703">
        <f t="shared" si="1666"/>
        <v>0</v>
      </c>
      <c r="EW296" s="703">
        <f t="shared" si="1667"/>
        <v>0</v>
      </c>
      <c r="EX296" s="703">
        <f t="shared" si="1668"/>
        <v>0</v>
      </c>
      <c r="EY296" s="703">
        <f t="shared" si="1669"/>
        <v>0</v>
      </c>
      <c r="EZ296" s="724"/>
      <c r="FB296" s="698"/>
      <c r="FC296" s="702">
        <v>7</v>
      </c>
      <c r="FD296" s="703" t="e">
        <f t="shared" si="1678"/>
        <v>#DIV/0!</v>
      </c>
      <c r="FE296" s="703" t="e">
        <f t="shared" si="1679"/>
        <v>#DIV/0!</v>
      </c>
      <c r="FF296" s="703" t="e">
        <f t="shared" si="1680"/>
        <v>#DIV/0!</v>
      </c>
      <c r="FG296" s="703" t="e">
        <f t="shared" si="1681"/>
        <v>#DIV/0!</v>
      </c>
      <c r="FH296" s="703" t="e">
        <f t="shared" si="1682"/>
        <v>#DIV/0!</v>
      </c>
      <c r="FI296" s="703" t="e">
        <f t="shared" si="1683"/>
        <v>#DIV/0!</v>
      </c>
      <c r="FJ296" s="703" t="e">
        <f t="shared" si="1684"/>
        <v>#DIV/0!</v>
      </c>
      <c r="FK296" s="703" t="e">
        <f t="shared" si="1685"/>
        <v>#DIV/0!</v>
      </c>
      <c r="FL296" s="703" t="e">
        <f t="shared" si="1686"/>
        <v>#DIV/0!</v>
      </c>
      <c r="FM296" s="703" t="e">
        <f t="shared" si="1687"/>
        <v>#DIV/0!</v>
      </c>
      <c r="FN296" s="703" t="e">
        <f t="shared" si="1688"/>
        <v>#DIV/0!</v>
      </c>
      <c r="FO296" s="703" t="e">
        <f t="shared" si="1689"/>
        <v>#DIV/0!</v>
      </c>
      <c r="FP296" s="703" t="e">
        <f t="shared" si="1690"/>
        <v>#DIV/0!</v>
      </c>
      <c r="FQ296" s="703" t="e">
        <f t="shared" si="1691"/>
        <v>#DIV/0!</v>
      </c>
      <c r="FR296" s="703" t="e">
        <f t="shared" si="1692"/>
        <v>#DIV/0!</v>
      </c>
      <c r="FS296" s="703" t="e">
        <f t="shared" si="1693"/>
        <v>#DIV/0!</v>
      </c>
      <c r="FT296" s="703" t="e">
        <f t="shared" si="1694"/>
        <v>#DIV/0!</v>
      </c>
      <c r="FU296" s="703" t="e">
        <f t="shared" si="1695"/>
        <v>#DIV/0!</v>
      </c>
      <c r="FV296" s="703" t="e">
        <f t="shared" si="1696"/>
        <v>#DIV/0!</v>
      </c>
      <c r="FW296" s="703" t="e">
        <f t="shared" si="1697"/>
        <v>#DIV/0!</v>
      </c>
      <c r="FX296" s="703" t="e">
        <f t="shared" si="1698"/>
        <v>#DIV/0!</v>
      </c>
      <c r="FY296" s="703" t="e">
        <f t="shared" si="1699"/>
        <v>#DIV/0!</v>
      </c>
      <c r="FZ296" s="703" t="e">
        <f t="shared" si="1700"/>
        <v>#DIV/0!</v>
      </c>
      <c r="GA296" s="703" t="e">
        <f t="shared" si="1701"/>
        <v>#DIV/0!</v>
      </c>
      <c r="GB296" s="703" t="e">
        <f t="shared" si="1702"/>
        <v>#DIV/0!</v>
      </c>
      <c r="GC296" s="703" t="e">
        <f t="shared" si="1703"/>
        <v>#DIV/0!</v>
      </c>
      <c r="GD296" s="703" t="e">
        <f t="shared" si="1704"/>
        <v>#DIV/0!</v>
      </c>
      <c r="GE296" s="703" t="e">
        <f t="shared" si="1705"/>
        <v>#DIV/0!</v>
      </c>
      <c r="GF296" s="703" t="e">
        <f t="shared" si="1706"/>
        <v>#DIV/0!</v>
      </c>
      <c r="GG296" s="703" t="e">
        <f t="shared" si="1707"/>
        <v>#DIV/0!</v>
      </c>
      <c r="GH296" s="703" t="e">
        <f t="shared" si="1708"/>
        <v>#DIV/0!</v>
      </c>
      <c r="GI296" s="724"/>
    </row>
    <row r="297" spans="23:191" ht="15.75" x14ac:dyDescent="0.25">
      <c r="W297" s="398"/>
      <c r="X297" s="401">
        <v>8</v>
      </c>
      <c r="Y297" s="475"/>
      <c r="Z297" s="475"/>
      <c r="AA297" s="475"/>
      <c r="AB297" s="475"/>
      <c r="AC297" s="475"/>
      <c r="AD297" s="475"/>
      <c r="AE297" s="475"/>
      <c r="AF297" s="475"/>
      <c r="AG297" s="475"/>
      <c r="AH297" s="475"/>
      <c r="AI297" s="475"/>
      <c r="AJ297" s="475"/>
      <c r="AK297" s="475"/>
      <c r="AL297" s="475"/>
      <c r="AM297" s="475"/>
      <c r="AN297" s="475"/>
      <c r="AO297" s="475"/>
      <c r="AP297" s="475"/>
      <c r="AQ297" s="475"/>
      <c r="AR297" s="475"/>
      <c r="AS297" s="475"/>
      <c r="AT297" s="475"/>
      <c r="AU297" s="475"/>
      <c r="AV297" s="475"/>
      <c r="AW297" s="475"/>
      <c r="AX297" s="475"/>
      <c r="AY297" s="475"/>
      <c r="AZ297" s="475"/>
      <c r="BA297" s="475"/>
      <c r="BB297" s="475"/>
      <c r="BC297" s="475"/>
      <c r="BD297" s="857">
        <f t="shared" si="1671"/>
        <v>0</v>
      </c>
      <c r="BE297" s="858">
        <f t="shared" si="1636"/>
        <v>0</v>
      </c>
      <c r="BF297" s="436">
        <f t="shared" ref="BF297:BF312" si="1709">(SUMIF($Y$289:$BC$289,"Sat",$Y297:$BC297)+SUMIF($Y$289:$BC$289,"Sun",$Y297:$BC297))</f>
        <v>0</v>
      </c>
      <c r="BG297" s="436">
        <f t="shared" ref="BG297:BG312" si="1710">(SUM($Y297:$BC297)-(SUMIF($Y$289:$BC$289,"Sat",$Y297:$BC297)+SUMIF($Y$289:$BC$289,"Sun",$Y297:$BC297)))</f>
        <v>0</v>
      </c>
      <c r="BH297" s="439">
        <f t="shared" ref="BH297:BH312" si="1711">(SUMIF($Y$289:$BC$289,"Sat",$Y297:$BC297)+SUMIF($Y$289:$BC$289,"Sun",$Y297:$BC297))/(COUNTIF($Y$289:$BC$289,"Sat")+COUNTIF($Y$289:$BC$289,"Sun"))</f>
        <v>0</v>
      </c>
      <c r="BI297" s="449">
        <f t="shared" ref="BI297:BI312" si="1712">(SUM($Y297:$BC297)-(SUMIF($Y$289:$BC$289,"Sat",$Y297:$BC297)+SUMIF($Y$289:$BC$289,"Sun",$Y297:$BC297)))/(COUNT(Y297:BC297)-(COUNTIF($Y$289:$BC$289,"Sat")+COUNTIF($Y$289:$BC$289,"Sun")))</f>
        <v>0</v>
      </c>
      <c r="BJ297" s="465"/>
      <c r="BK297" s="465"/>
      <c r="BL297" s="465"/>
      <c r="BM297" s="398"/>
      <c r="BN297" s="401">
        <v>8</v>
      </c>
      <c r="BO297" s="475"/>
      <c r="BP297" s="475"/>
      <c r="BQ297" s="475"/>
      <c r="BR297" s="475"/>
      <c r="BS297" s="475"/>
      <c r="BT297" s="475"/>
      <c r="BU297" s="475"/>
      <c r="BV297" s="475"/>
      <c r="BW297" s="475"/>
      <c r="BX297" s="475"/>
      <c r="BY297" s="475"/>
      <c r="BZ297" s="475"/>
      <c r="CA297" s="475"/>
      <c r="CB297" s="475"/>
      <c r="CC297" s="475"/>
      <c r="CD297" s="475"/>
      <c r="CE297" s="475"/>
      <c r="CF297" s="475"/>
      <c r="CG297" s="475"/>
      <c r="CH297" s="475"/>
      <c r="CI297" s="475"/>
      <c r="CJ297" s="475"/>
      <c r="CK297" s="475"/>
      <c r="CL297" s="475"/>
      <c r="CM297" s="475"/>
      <c r="CN297" s="475"/>
      <c r="CO297" s="475"/>
      <c r="CP297" s="475"/>
      <c r="CQ297" s="475"/>
      <c r="CR297" s="475"/>
      <c r="CS297" s="475"/>
      <c r="CT297" s="857">
        <f t="shared" si="1673"/>
        <v>0</v>
      </c>
      <c r="CU297" s="858">
        <f t="shared" si="1674"/>
        <v>0</v>
      </c>
      <c r="CV297" s="436">
        <f t="shared" ref="CV297:CV312" si="1713">(SUMIF($Y$289:$BC$289,"Sat",$Y297:$BC297)+SUMIF($Y$289:$BC$289,"Sun",$Y297:$BC297))</f>
        <v>0</v>
      </c>
      <c r="CW297" s="436">
        <f t="shared" ref="CW297:CW312" si="1714">(SUM($Y297:$BC297)-(SUMIF($Y$289:$BC$289,"Sat",$Y297:$BC297)+SUMIF($Y$289:$BC$289,"Sun",$Y297:$BC297)))</f>
        <v>0</v>
      </c>
      <c r="CX297" s="439">
        <f t="shared" si="1675"/>
        <v>0</v>
      </c>
      <c r="CY297" s="449">
        <f t="shared" si="1676"/>
        <v>0</v>
      </c>
      <c r="CZ297" s="465"/>
      <c r="DA297" s="465"/>
      <c r="DB297" s="465"/>
      <c r="DC297" s="465"/>
      <c r="DD297" s="465"/>
      <c r="DE297" s="465"/>
      <c r="DF297" s="465"/>
      <c r="DG297" s="465"/>
      <c r="DH297" s="465"/>
      <c r="DS297" s="698"/>
      <c r="DT297" s="702">
        <v>8</v>
      </c>
      <c r="DU297" s="703">
        <f t="shared" si="1677"/>
        <v>0</v>
      </c>
      <c r="DV297" s="703">
        <f t="shared" si="1640"/>
        <v>0</v>
      </c>
      <c r="DW297" s="703">
        <f t="shared" si="1641"/>
        <v>0</v>
      </c>
      <c r="DX297" s="703">
        <f t="shared" si="1642"/>
        <v>0</v>
      </c>
      <c r="DY297" s="703">
        <f t="shared" si="1643"/>
        <v>0</v>
      </c>
      <c r="DZ297" s="703">
        <f t="shared" si="1644"/>
        <v>0</v>
      </c>
      <c r="EA297" s="703">
        <f t="shared" si="1645"/>
        <v>0</v>
      </c>
      <c r="EB297" s="703">
        <f t="shared" si="1646"/>
        <v>0</v>
      </c>
      <c r="EC297" s="703">
        <f t="shared" si="1647"/>
        <v>0</v>
      </c>
      <c r="ED297" s="703">
        <f t="shared" si="1648"/>
        <v>0</v>
      </c>
      <c r="EE297" s="703">
        <f t="shared" si="1649"/>
        <v>0</v>
      </c>
      <c r="EF297" s="703">
        <f t="shared" si="1650"/>
        <v>0</v>
      </c>
      <c r="EG297" s="703">
        <f t="shared" si="1651"/>
        <v>0</v>
      </c>
      <c r="EH297" s="703">
        <f t="shared" si="1652"/>
        <v>0</v>
      </c>
      <c r="EI297" s="703">
        <f t="shared" si="1653"/>
        <v>0</v>
      </c>
      <c r="EJ297" s="703">
        <f t="shared" si="1654"/>
        <v>0</v>
      </c>
      <c r="EK297" s="703">
        <f t="shared" si="1655"/>
        <v>0</v>
      </c>
      <c r="EL297" s="703">
        <f t="shared" si="1656"/>
        <v>0</v>
      </c>
      <c r="EM297" s="703">
        <f t="shared" si="1657"/>
        <v>0</v>
      </c>
      <c r="EN297" s="703">
        <f t="shared" si="1658"/>
        <v>0</v>
      </c>
      <c r="EO297" s="703">
        <f t="shared" si="1659"/>
        <v>0</v>
      </c>
      <c r="EP297" s="703">
        <f t="shared" si="1660"/>
        <v>0</v>
      </c>
      <c r="EQ297" s="703">
        <f t="shared" si="1661"/>
        <v>0</v>
      </c>
      <c r="ER297" s="703">
        <f t="shared" si="1662"/>
        <v>0</v>
      </c>
      <c r="ES297" s="703">
        <f t="shared" si="1663"/>
        <v>0</v>
      </c>
      <c r="ET297" s="703">
        <f t="shared" si="1664"/>
        <v>0</v>
      </c>
      <c r="EU297" s="703">
        <f t="shared" si="1665"/>
        <v>0</v>
      </c>
      <c r="EV297" s="703">
        <f t="shared" si="1666"/>
        <v>0</v>
      </c>
      <c r="EW297" s="703">
        <f t="shared" si="1667"/>
        <v>0</v>
      </c>
      <c r="EX297" s="703">
        <f t="shared" si="1668"/>
        <v>0</v>
      </c>
      <c r="EY297" s="703">
        <f t="shared" si="1669"/>
        <v>0</v>
      </c>
      <c r="EZ297" s="724"/>
      <c r="FB297" s="698"/>
      <c r="FC297" s="702">
        <v>8</v>
      </c>
      <c r="FD297" s="703" t="e">
        <f t="shared" si="1678"/>
        <v>#DIV/0!</v>
      </c>
      <c r="FE297" s="703" t="e">
        <f t="shared" si="1679"/>
        <v>#DIV/0!</v>
      </c>
      <c r="FF297" s="703" t="e">
        <f t="shared" si="1680"/>
        <v>#DIV/0!</v>
      </c>
      <c r="FG297" s="703" t="e">
        <f t="shared" si="1681"/>
        <v>#DIV/0!</v>
      </c>
      <c r="FH297" s="703" t="e">
        <f t="shared" si="1682"/>
        <v>#DIV/0!</v>
      </c>
      <c r="FI297" s="703" t="e">
        <f t="shared" si="1683"/>
        <v>#DIV/0!</v>
      </c>
      <c r="FJ297" s="703" t="e">
        <f t="shared" si="1684"/>
        <v>#DIV/0!</v>
      </c>
      <c r="FK297" s="703" t="e">
        <f t="shared" si="1685"/>
        <v>#DIV/0!</v>
      </c>
      <c r="FL297" s="703" t="e">
        <f t="shared" si="1686"/>
        <v>#DIV/0!</v>
      </c>
      <c r="FM297" s="703" t="e">
        <f t="shared" si="1687"/>
        <v>#DIV/0!</v>
      </c>
      <c r="FN297" s="703" t="e">
        <f t="shared" si="1688"/>
        <v>#DIV/0!</v>
      </c>
      <c r="FO297" s="703" t="e">
        <f t="shared" si="1689"/>
        <v>#DIV/0!</v>
      </c>
      <c r="FP297" s="703" t="e">
        <f t="shared" si="1690"/>
        <v>#DIV/0!</v>
      </c>
      <c r="FQ297" s="703" t="e">
        <f t="shared" si="1691"/>
        <v>#DIV/0!</v>
      </c>
      <c r="FR297" s="703" t="e">
        <f t="shared" si="1692"/>
        <v>#DIV/0!</v>
      </c>
      <c r="FS297" s="703" t="e">
        <f t="shared" si="1693"/>
        <v>#DIV/0!</v>
      </c>
      <c r="FT297" s="703" t="e">
        <f t="shared" si="1694"/>
        <v>#DIV/0!</v>
      </c>
      <c r="FU297" s="703" t="e">
        <f t="shared" si="1695"/>
        <v>#DIV/0!</v>
      </c>
      <c r="FV297" s="703" t="e">
        <f t="shared" si="1696"/>
        <v>#DIV/0!</v>
      </c>
      <c r="FW297" s="703" t="e">
        <f t="shared" si="1697"/>
        <v>#DIV/0!</v>
      </c>
      <c r="FX297" s="703" t="e">
        <f t="shared" si="1698"/>
        <v>#DIV/0!</v>
      </c>
      <c r="FY297" s="703" t="e">
        <f t="shared" si="1699"/>
        <v>#DIV/0!</v>
      </c>
      <c r="FZ297" s="703" t="e">
        <f t="shared" si="1700"/>
        <v>#DIV/0!</v>
      </c>
      <c r="GA297" s="703" t="e">
        <f t="shared" si="1701"/>
        <v>#DIV/0!</v>
      </c>
      <c r="GB297" s="703" t="e">
        <f t="shared" si="1702"/>
        <v>#DIV/0!</v>
      </c>
      <c r="GC297" s="703" t="e">
        <f t="shared" si="1703"/>
        <v>#DIV/0!</v>
      </c>
      <c r="GD297" s="703" t="e">
        <f t="shared" si="1704"/>
        <v>#DIV/0!</v>
      </c>
      <c r="GE297" s="703" t="e">
        <f t="shared" si="1705"/>
        <v>#DIV/0!</v>
      </c>
      <c r="GF297" s="703" t="e">
        <f t="shared" si="1706"/>
        <v>#DIV/0!</v>
      </c>
      <c r="GG297" s="703" t="e">
        <f t="shared" si="1707"/>
        <v>#DIV/0!</v>
      </c>
      <c r="GH297" s="703" t="e">
        <f t="shared" si="1708"/>
        <v>#DIV/0!</v>
      </c>
      <c r="GI297" s="724"/>
    </row>
    <row r="298" spans="23:191" ht="15.75" x14ac:dyDescent="0.25">
      <c r="W298" s="398"/>
      <c r="X298" s="401">
        <v>9</v>
      </c>
      <c r="Y298" s="475"/>
      <c r="Z298" s="475"/>
      <c r="AA298" s="475"/>
      <c r="AB298" s="475"/>
      <c r="AC298" s="475"/>
      <c r="AD298" s="475"/>
      <c r="AE298" s="475"/>
      <c r="AF298" s="475"/>
      <c r="AG298" s="475"/>
      <c r="AH298" s="475"/>
      <c r="AI298" s="475"/>
      <c r="AJ298" s="475"/>
      <c r="AK298" s="475"/>
      <c r="AL298" s="475"/>
      <c r="AM298" s="475"/>
      <c r="AN298" s="475"/>
      <c r="AO298" s="475"/>
      <c r="AP298" s="475"/>
      <c r="AQ298" s="475"/>
      <c r="AR298" s="475"/>
      <c r="AS298" s="475"/>
      <c r="AT298" s="475"/>
      <c r="AU298" s="475"/>
      <c r="AV298" s="475"/>
      <c r="AW298" s="475"/>
      <c r="AX298" s="475"/>
      <c r="AY298" s="475"/>
      <c r="AZ298" s="475"/>
      <c r="BA298" s="475"/>
      <c r="BB298" s="475"/>
      <c r="BC298" s="475"/>
      <c r="BD298" s="857">
        <f t="shared" si="1671"/>
        <v>0</v>
      </c>
      <c r="BE298" s="858">
        <f t="shared" si="1636"/>
        <v>0</v>
      </c>
      <c r="BF298" s="436">
        <f t="shared" si="1709"/>
        <v>0</v>
      </c>
      <c r="BG298" s="436">
        <f t="shared" si="1710"/>
        <v>0</v>
      </c>
      <c r="BH298" s="439">
        <f t="shared" si="1711"/>
        <v>0</v>
      </c>
      <c r="BI298" s="449">
        <f t="shared" si="1712"/>
        <v>0</v>
      </c>
      <c r="BJ298" s="465"/>
      <c r="BK298" s="465"/>
      <c r="BL298" s="465"/>
      <c r="BM298" s="398"/>
      <c r="BN298" s="401">
        <v>9</v>
      </c>
      <c r="BO298" s="475"/>
      <c r="BP298" s="475"/>
      <c r="BQ298" s="475"/>
      <c r="BR298" s="475"/>
      <c r="BS298" s="475"/>
      <c r="BT298" s="475"/>
      <c r="BU298" s="475"/>
      <c r="BV298" s="475"/>
      <c r="BW298" s="475"/>
      <c r="BX298" s="475"/>
      <c r="BY298" s="475"/>
      <c r="BZ298" s="475"/>
      <c r="CA298" s="475"/>
      <c r="CB298" s="475"/>
      <c r="CC298" s="475"/>
      <c r="CD298" s="475"/>
      <c r="CE298" s="475"/>
      <c r="CF298" s="475"/>
      <c r="CG298" s="475"/>
      <c r="CH298" s="475"/>
      <c r="CI298" s="475"/>
      <c r="CJ298" s="475"/>
      <c r="CK298" s="475"/>
      <c r="CL298" s="475"/>
      <c r="CM298" s="475"/>
      <c r="CN298" s="475"/>
      <c r="CO298" s="475"/>
      <c r="CP298" s="475"/>
      <c r="CQ298" s="475"/>
      <c r="CR298" s="475"/>
      <c r="CS298" s="475"/>
      <c r="CT298" s="857">
        <f t="shared" si="1673"/>
        <v>0</v>
      </c>
      <c r="CU298" s="858">
        <f t="shared" si="1674"/>
        <v>0</v>
      </c>
      <c r="CV298" s="436">
        <f t="shared" si="1713"/>
        <v>0</v>
      </c>
      <c r="CW298" s="436">
        <f t="shared" si="1714"/>
        <v>0</v>
      </c>
      <c r="CX298" s="439">
        <f t="shared" si="1675"/>
        <v>0</v>
      </c>
      <c r="CY298" s="449">
        <f t="shared" si="1676"/>
        <v>0</v>
      </c>
      <c r="CZ298" s="465"/>
      <c r="DA298" s="465"/>
      <c r="DB298" s="465"/>
      <c r="DC298" s="465"/>
      <c r="DD298" s="465"/>
      <c r="DE298" s="465"/>
      <c r="DF298" s="465"/>
      <c r="DG298" s="465"/>
      <c r="DH298" s="465"/>
      <c r="DS298" s="698"/>
      <c r="DT298" s="702">
        <v>9</v>
      </c>
      <c r="DU298" s="703">
        <f t="shared" si="1677"/>
        <v>0</v>
      </c>
      <c r="DV298" s="703">
        <f t="shared" si="1640"/>
        <v>0</v>
      </c>
      <c r="DW298" s="703">
        <f t="shared" si="1641"/>
        <v>0</v>
      </c>
      <c r="DX298" s="703">
        <f t="shared" si="1642"/>
        <v>0</v>
      </c>
      <c r="DY298" s="703">
        <f t="shared" si="1643"/>
        <v>0</v>
      </c>
      <c r="DZ298" s="703">
        <f t="shared" si="1644"/>
        <v>0</v>
      </c>
      <c r="EA298" s="703">
        <f t="shared" si="1645"/>
        <v>0</v>
      </c>
      <c r="EB298" s="703">
        <f t="shared" si="1646"/>
        <v>0</v>
      </c>
      <c r="EC298" s="703">
        <f t="shared" si="1647"/>
        <v>0</v>
      </c>
      <c r="ED298" s="703">
        <f t="shared" si="1648"/>
        <v>0</v>
      </c>
      <c r="EE298" s="703">
        <f t="shared" si="1649"/>
        <v>0</v>
      </c>
      <c r="EF298" s="703">
        <f t="shared" si="1650"/>
        <v>0</v>
      </c>
      <c r="EG298" s="703">
        <f t="shared" si="1651"/>
        <v>0</v>
      </c>
      <c r="EH298" s="703">
        <f t="shared" si="1652"/>
        <v>0</v>
      </c>
      <c r="EI298" s="703">
        <f t="shared" si="1653"/>
        <v>0</v>
      </c>
      <c r="EJ298" s="703">
        <f t="shared" si="1654"/>
        <v>0</v>
      </c>
      <c r="EK298" s="703">
        <f t="shared" si="1655"/>
        <v>0</v>
      </c>
      <c r="EL298" s="703">
        <f t="shared" si="1656"/>
        <v>0</v>
      </c>
      <c r="EM298" s="703">
        <f t="shared" si="1657"/>
        <v>0</v>
      </c>
      <c r="EN298" s="703">
        <f t="shared" si="1658"/>
        <v>0</v>
      </c>
      <c r="EO298" s="703">
        <f t="shared" si="1659"/>
        <v>0</v>
      </c>
      <c r="EP298" s="703">
        <f t="shared" si="1660"/>
        <v>0</v>
      </c>
      <c r="EQ298" s="703">
        <f t="shared" si="1661"/>
        <v>0</v>
      </c>
      <c r="ER298" s="703">
        <f t="shared" si="1662"/>
        <v>0</v>
      </c>
      <c r="ES298" s="703">
        <f t="shared" si="1663"/>
        <v>0</v>
      </c>
      <c r="ET298" s="703">
        <f t="shared" si="1664"/>
        <v>0</v>
      </c>
      <c r="EU298" s="703">
        <f t="shared" si="1665"/>
        <v>0</v>
      </c>
      <c r="EV298" s="703">
        <f t="shared" si="1666"/>
        <v>0</v>
      </c>
      <c r="EW298" s="703">
        <f t="shared" si="1667"/>
        <v>0</v>
      </c>
      <c r="EX298" s="703">
        <f t="shared" si="1668"/>
        <v>0</v>
      </c>
      <c r="EY298" s="703">
        <f t="shared" si="1669"/>
        <v>0</v>
      </c>
      <c r="EZ298" s="724"/>
      <c r="FB298" s="698"/>
      <c r="FC298" s="702">
        <v>9</v>
      </c>
      <c r="FD298" s="703" t="e">
        <f t="shared" si="1678"/>
        <v>#DIV/0!</v>
      </c>
      <c r="FE298" s="703" t="e">
        <f t="shared" si="1679"/>
        <v>#DIV/0!</v>
      </c>
      <c r="FF298" s="703" t="e">
        <f t="shared" si="1680"/>
        <v>#DIV/0!</v>
      </c>
      <c r="FG298" s="703" t="e">
        <f t="shared" si="1681"/>
        <v>#DIV/0!</v>
      </c>
      <c r="FH298" s="703" t="e">
        <f t="shared" si="1682"/>
        <v>#DIV/0!</v>
      </c>
      <c r="FI298" s="703" t="e">
        <f t="shared" si="1683"/>
        <v>#DIV/0!</v>
      </c>
      <c r="FJ298" s="703" t="e">
        <f t="shared" si="1684"/>
        <v>#DIV/0!</v>
      </c>
      <c r="FK298" s="703" t="e">
        <f t="shared" si="1685"/>
        <v>#DIV/0!</v>
      </c>
      <c r="FL298" s="703" t="e">
        <f t="shared" si="1686"/>
        <v>#DIV/0!</v>
      </c>
      <c r="FM298" s="703" t="e">
        <f t="shared" si="1687"/>
        <v>#DIV/0!</v>
      </c>
      <c r="FN298" s="703" t="e">
        <f t="shared" si="1688"/>
        <v>#DIV/0!</v>
      </c>
      <c r="FO298" s="703" t="e">
        <f t="shared" si="1689"/>
        <v>#DIV/0!</v>
      </c>
      <c r="FP298" s="703" t="e">
        <f t="shared" si="1690"/>
        <v>#DIV/0!</v>
      </c>
      <c r="FQ298" s="703" t="e">
        <f t="shared" si="1691"/>
        <v>#DIV/0!</v>
      </c>
      <c r="FR298" s="703" t="e">
        <f t="shared" si="1692"/>
        <v>#DIV/0!</v>
      </c>
      <c r="FS298" s="703" t="e">
        <f t="shared" si="1693"/>
        <v>#DIV/0!</v>
      </c>
      <c r="FT298" s="703" t="e">
        <f t="shared" si="1694"/>
        <v>#DIV/0!</v>
      </c>
      <c r="FU298" s="703" t="e">
        <f t="shared" si="1695"/>
        <v>#DIV/0!</v>
      </c>
      <c r="FV298" s="703" t="e">
        <f t="shared" si="1696"/>
        <v>#DIV/0!</v>
      </c>
      <c r="FW298" s="703" t="e">
        <f t="shared" si="1697"/>
        <v>#DIV/0!</v>
      </c>
      <c r="FX298" s="703" t="e">
        <f t="shared" si="1698"/>
        <v>#DIV/0!</v>
      </c>
      <c r="FY298" s="703" t="e">
        <f t="shared" si="1699"/>
        <v>#DIV/0!</v>
      </c>
      <c r="FZ298" s="703" t="e">
        <f t="shared" si="1700"/>
        <v>#DIV/0!</v>
      </c>
      <c r="GA298" s="703" t="e">
        <f t="shared" si="1701"/>
        <v>#DIV/0!</v>
      </c>
      <c r="GB298" s="703" t="e">
        <f t="shared" si="1702"/>
        <v>#DIV/0!</v>
      </c>
      <c r="GC298" s="703" t="e">
        <f t="shared" si="1703"/>
        <v>#DIV/0!</v>
      </c>
      <c r="GD298" s="703" t="e">
        <f t="shared" si="1704"/>
        <v>#DIV/0!</v>
      </c>
      <c r="GE298" s="703" t="e">
        <f t="shared" si="1705"/>
        <v>#DIV/0!</v>
      </c>
      <c r="GF298" s="703" t="e">
        <f t="shared" si="1706"/>
        <v>#DIV/0!</v>
      </c>
      <c r="GG298" s="703" t="e">
        <f t="shared" si="1707"/>
        <v>#DIV/0!</v>
      </c>
      <c r="GH298" s="703" t="e">
        <f t="shared" si="1708"/>
        <v>#DIV/0!</v>
      </c>
      <c r="GI298" s="724"/>
    </row>
    <row r="299" spans="23:191" ht="15.75" x14ac:dyDescent="0.25">
      <c r="W299" s="398"/>
      <c r="X299" s="401">
        <v>10</v>
      </c>
      <c r="Y299" s="475"/>
      <c r="Z299" s="475"/>
      <c r="AA299" s="475"/>
      <c r="AB299" s="475"/>
      <c r="AC299" s="475"/>
      <c r="AD299" s="475"/>
      <c r="AE299" s="475"/>
      <c r="AF299" s="475"/>
      <c r="AG299" s="475"/>
      <c r="AH299" s="475"/>
      <c r="AI299" s="475"/>
      <c r="AJ299" s="475"/>
      <c r="AK299" s="475"/>
      <c r="AL299" s="475"/>
      <c r="AM299" s="475"/>
      <c r="AN299" s="475"/>
      <c r="AO299" s="475"/>
      <c r="AP299" s="475"/>
      <c r="AQ299" s="475"/>
      <c r="AR299" s="475"/>
      <c r="AS299" s="475"/>
      <c r="AT299" s="475"/>
      <c r="AU299" s="475"/>
      <c r="AV299" s="475"/>
      <c r="AW299" s="475"/>
      <c r="AX299" s="475"/>
      <c r="AY299" s="475"/>
      <c r="AZ299" s="475"/>
      <c r="BA299" s="475"/>
      <c r="BB299" s="475"/>
      <c r="BC299" s="475"/>
      <c r="BD299" s="857">
        <f t="shared" si="1671"/>
        <v>0</v>
      </c>
      <c r="BE299" s="858">
        <f t="shared" si="1636"/>
        <v>0</v>
      </c>
      <c r="BF299" s="436">
        <f t="shared" si="1709"/>
        <v>0</v>
      </c>
      <c r="BG299" s="436">
        <f t="shared" si="1710"/>
        <v>0</v>
      </c>
      <c r="BH299" s="439">
        <f t="shared" si="1711"/>
        <v>0</v>
      </c>
      <c r="BI299" s="449">
        <f t="shared" si="1712"/>
        <v>0</v>
      </c>
      <c r="BJ299" s="465"/>
      <c r="BK299" s="465"/>
      <c r="BL299" s="465"/>
      <c r="BM299" s="398"/>
      <c r="BN299" s="401">
        <v>10</v>
      </c>
      <c r="BO299" s="475"/>
      <c r="BP299" s="475"/>
      <c r="BQ299" s="475"/>
      <c r="BR299" s="475"/>
      <c r="BS299" s="475"/>
      <c r="BT299" s="475"/>
      <c r="BU299" s="475"/>
      <c r="BV299" s="475"/>
      <c r="BW299" s="475"/>
      <c r="BX299" s="475"/>
      <c r="BY299" s="475"/>
      <c r="BZ299" s="475"/>
      <c r="CA299" s="475"/>
      <c r="CB299" s="475"/>
      <c r="CC299" s="475"/>
      <c r="CD299" s="475"/>
      <c r="CE299" s="475"/>
      <c r="CF299" s="475"/>
      <c r="CG299" s="475"/>
      <c r="CH299" s="475"/>
      <c r="CI299" s="475"/>
      <c r="CJ299" s="475"/>
      <c r="CK299" s="475"/>
      <c r="CL299" s="475"/>
      <c r="CM299" s="475"/>
      <c r="CN299" s="475"/>
      <c r="CO299" s="475"/>
      <c r="CP299" s="475"/>
      <c r="CQ299" s="475"/>
      <c r="CR299" s="475"/>
      <c r="CS299" s="475"/>
      <c r="CT299" s="857">
        <f t="shared" si="1673"/>
        <v>0</v>
      </c>
      <c r="CU299" s="858">
        <f t="shared" si="1674"/>
        <v>0</v>
      </c>
      <c r="CV299" s="436">
        <f t="shared" si="1713"/>
        <v>0</v>
      </c>
      <c r="CW299" s="436">
        <f t="shared" si="1714"/>
        <v>0</v>
      </c>
      <c r="CX299" s="439">
        <f t="shared" si="1675"/>
        <v>0</v>
      </c>
      <c r="CY299" s="449">
        <f t="shared" si="1676"/>
        <v>0</v>
      </c>
      <c r="CZ299" s="465"/>
      <c r="DA299" s="465"/>
      <c r="DB299" s="465"/>
      <c r="DC299" s="465"/>
      <c r="DD299" s="465"/>
      <c r="DE299" s="465"/>
      <c r="DF299" s="465"/>
      <c r="DG299" s="465"/>
      <c r="DH299" s="465"/>
      <c r="DS299" s="698"/>
      <c r="DT299" s="702">
        <v>10</v>
      </c>
      <c r="DU299" s="703">
        <f t="shared" si="1677"/>
        <v>0</v>
      </c>
      <c r="DV299" s="703">
        <f t="shared" si="1640"/>
        <v>0</v>
      </c>
      <c r="DW299" s="703">
        <f t="shared" si="1641"/>
        <v>0</v>
      </c>
      <c r="DX299" s="703">
        <f t="shared" si="1642"/>
        <v>0</v>
      </c>
      <c r="DY299" s="703">
        <f t="shared" si="1643"/>
        <v>0</v>
      </c>
      <c r="DZ299" s="703">
        <f t="shared" si="1644"/>
        <v>0</v>
      </c>
      <c r="EA299" s="703">
        <f t="shared" si="1645"/>
        <v>0</v>
      </c>
      <c r="EB299" s="703">
        <f t="shared" si="1646"/>
        <v>0</v>
      </c>
      <c r="EC299" s="703">
        <f t="shared" si="1647"/>
        <v>0</v>
      </c>
      <c r="ED299" s="703">
        <f t="shared" si="1648"/>
        <v>0</v>
      </c>
      <c r="EE299" s="703">
        <f t="shared" si="1649"/>
        <v>0</v>
      </c>
      <c r="EF299" s="703">
        <f t="shared" si="1650"/>
        <v>0</v>
      </c>
      <c r="EG299" s="703">
        <f t="shared" si="1651"/>
        <v>0</v>
      </c>
      <c r="EH299" s="703">
        <f t="shared" si="1652"/>
        <v>0</v>
      </c>
      <c r="EI299" s="703">
        <f t="shared" si="1653"/>
        <v>0</v>
      </c>
      <c r="EJ299" s="703">
        <f t="shared" si="1654"/>
        <v>0</v>
      </c>
      <c r="EK299" s="703">
        <f t="shared" si="1655"/>
        <v>0</v>
      </c>
      <c r="EL299" s="703">
        <f t="shared" si="1656"/>
        <v>0</v>
      </c>
      <c r="EM299" s="703">
        <f t="shared" si="1657"/>
        <v>0</v>
      </c>
      <c r="EN299" s="703">
        <f t="shared" si="1658"/>
        <v>0</v>
      </c>
      <c r="EO299" s="703">
        <f t="shared" si="1659"/>
        <v>0</v>
      </c>
      <c r="EP299" s="703">
        <f t="shared" si="1660"/>
        <v>0</v>
      </c>
      <c r="EQ299" s="703">
        <f t="shared" si="1661"/>
        <v>0</v>
      </c>
      <c r="ER299" s="703">
        <f t="shared" si="1662"/>
        <v>0</v>
      </c>
      <c r="ES299" s="703">
        <f t="shared" si="1663"/>
        <v>0</v>
      </c>
      <c r="ET299" s="703">
        <f t="shared" si="1664"/>
        <v>0</v>
      </c>
      <c r="EU299" s="703">
        <f t="shared" si="1665"/>
        <v>0</v>
      </c>
      <c r="EV299" s="703">
        <f t="shared" si="1666"/>
        <v>0</v>
      </c>
      <c r="EW299" s="703">
        <f t="shared" si="1667"/>
        <v>0</v>
      </c>
      <c r="EX299" s="703">
        <f t="shared" si="1668"/>
        <v>0</v>
      </c>
      <c r="EY299" s="703">
        <f t="shared" si="1669"/>
        <v>0</v>
      </c>
      <c r="EZ299" s="724"/>
      <c r="FB299" s="698"/>
      <c r="FC299" s="702">
        <v>10</v>
      </c>
      <c r="FD299" s="703" t="e">
        <f t="shared" si="1678"/>
        <v>#DIV/0!</v>
      </c>
      <c r="FE299" s="703" t="e">
        <f t="shared" si="1679"/>
        <v>#DIV/0!</v>
      </c>
      <c r="FF299" s="703" t="e">
        <f t="shared" si="1680"/>
        <v>#DIV/0!</v>
      </c>
      <c r="FG299" s="703" t="e">
        <f t="shared" si="1681"/>
        <v>#DIV/0!</v>
      </c>
      <c r="FH299" s="703" t="e">
        <f t="shared" si="1682"/>
        <v>#DIV/0!</v>
      </c>
      <c r="FI299" s="703" t="e">
        <f t="shared" si="1683"/>
        <v>#DIV/0!</v>
      </c>
      <c r="FJ299" s="703" t="e">
        <f t="shared" si="1684"/>
        <v>#DIV/0!</v>
      </c>
      <c r="FK299" s="703" t="e">
        <f t="shared" si="1685"/>
        <v>#DIV/0!</v>
      </c>
      <c r="FL299" s="703" t="e">
        <f t="shared" si="1686"/>
        <v>#DIV/0!</v>
      </c>
      <c r="FM299" s="703" t="e">
        <f t="shared" si="1687"/>
        <v>#DIV/0!</v>
      </c>
      <c r="FN299" s="703" t="e">
        <f t="shared" si="1688"/>
        <v>#DIV/0!</v>
      </c>
      <c r="FO299" s="703" t="e">
        <f t="shared" si="1689"/>
        <v>#DIV/0!</v>
      </c>
      <c r="FP299" s="703" t="e">
        <f t="shared" si="1690"/>
        <v>#DIV/0!</v>
      </c>
      <c r="FQ299" s="703" t="e">
        <f t="shared" si="1691"/>
        <v>#DIV/0!</v>
      </c>
      <c r="FR299" s="703" t="e">
        <f t="shared" si="1692"/>
        <v>#DIV/0!</v>
      </c>
      <c r="FS299" s="703" t="e">
        <f t="shared" si="1693"/>
        <v>#DIV/0!</v>
      </c>
      <c r="FT299" s="703" t="e">
        <f t="shared" si="1694"/>
        <v>#DIV/0!</v>
      </c>
      <c r="FU299" s="703" t="e">
        <f t="shared" si="1695"/>
        <v>#DIV/0!</v>
      </c>
      <c r="FV299" s="703" t="e">
        <f t="shared" si="1696"/>
        <v>#DIV/0!</v>
      </c>
      <c r="FW299" s="703" t="e">
        <f t="shared" si="1697"/>
        <v>#DIV/0!</v>
      </c>
      <c r="FX299" s="703" t="e">
        <f t="shared" si="1698"/>
        <v>#DIV/0!</v>
      </c>
      <c r="FY299" s="703" t="e">
        <f t="shared" si="1699"/>
        <v>#DIV/0!</v>
      </c>
      <c r="FZ299" s="703" t="e">
        <f t="shared" si="1700"/>
        <v>#DIV/0!</v>
      </c>
      <c r="GA299" s="703" t="e">
        <f t="shared" si="1701"/>
        <v>#DIV/0!</v>
      </c>
      <c r="GB299" s="703" t="e">
        <f t="shared" si="1702"/>
        <v>#DIV/0!</v>
      </c>
      <c r="GC299" s="703" t="e">
        <f t="shared" si="1703"/>
        <v>#DIV/0!</v>
      </c>
      <c r="GD299" s="703" t="e">
        <f t="shared" si="1704"/>
        <v>#DIV/0!</v>
      </c>
      <c r="GE299" s="703" t="e">
        <f t="shared" si="1705"/>
        <v>#DIV/0!</v>
      </c>
      <c r="GF299" s="703" t="e">
        <f t="shared" si="1706"/>
        <v>#DIV/0!</v>
      </c>
      <c r="GG299" s="703" t="e">
        <f t="shared" si="1707"/>
        <v>#DIV/0!</v>
      </c>
      <c r="GH299" s="703" t="e">
        <f t="shared" si="1708"/>
        <v>#DIV/0!</v>
      </c>
      <c r="GI299" s="724"/>
    </row>
    <row r="300" spans="23:191" ht="15.75" x14ac:dyDescent="0.25">
      <c r="W300" s="398"/>
      <c r="X300" s="401">
        <v>11</v>
      </c>
      <c r="Y300" s="475"/>
      <c r="Z300" s="475"/>
      <c r="AA300" s="475"/>
      <c r="AB300" s="475"/>
      <c r="AC300" s="475"/>
      <c r="AD300" s="475"/>
      <c r="AE300" s="475"/>
      <c r="AF300" s="475"/>
      <c r="AG300" s="475"/>
      <c r="AH300" s="475"/>
      <c r="AI300" s="475"/>
      <c r="AJ300" s="475"/>
      <c r="AK300" s="475"/>
      <c r="AL300" s="475"/>
      <c r="AM300" s="475"/>
      <c r="AN300" s="475"/>
      <c r="AO300" s="475"/>
      <c r="AP300" s="475"/>
      <c r="AQ300" s="475"/>
      <c r="AR300" s="475"/>
      <c r="AS300" s="475"/>
      <c r="AT300" s="475"/>
      <c r="AU300" s="475"/>
      <c r="AV300" s="475"/>
      <c r="AW300" s="475"/>
      <c r="AX300" s="475"/>
      <c r="AY300" s="475"/>
      <c r="AZ300" s="475"/>
      <c r="BA300" s="475"/>
      <c r="BB300" s="475"/>
      <c r="BC300" s="475"/>
      <c r="BD300" s="857">
        <f t="shared" si="1671"/>
        <v>0</v>
      </c>
      <c r="BE300" s="858">
        <f t="shared" si="1636"/>
        <v>0</v>
      </c>
      <c r="BF300" s="436">
        <f t="shared" si="1709"/>
        <v>0</v>
      </c>
      <c r="BG300" s="436">
        <f t="shared" si="1710"/>
        <v>0</v>
      </c>
      <c r="BH300" s="439">
        <f t="shared" si="1711"/>
        <v>0</v>
      </c>
      <c r="BI300" s="449">
        <f t="shared" si="1712"/>
        <v>0</v>
      </c>
      <c r="BJ300" s="465"/>
      <c r="BK300" s="465"/>
      <c r="BL300" s="465"/>
      <c r="BM300" s="398"/>
      <c r="BN300" s="401">
        <v>11</v>
      </c>
      <c r="BO300" s="475"/>
      <c r="BP300" s="475"/>
      <c r="BQ300" s="475"/>
      <c r="BR300" s="475"/>
      <c r="BS300" s="475"/>
      <c r="BT300" s="475"/>
      <c r="BU300" s="475"/>
      <c r="BV300" s="475"/>
      <c r="BW300" s="475"/>
      <c r="BX300" s="475"/>
      <c r="BY300" s="475"/>
      <c r="BZ300" s="475"/>
      <c r="CA300" s="475"/>
      <c r="CB300" s="475"/>
      <c r="CC300" s="475"/>
      <c r="CD300" s="475"/>
      <c r="CE300" s="475"/>
      <c r="CF300" s="475"/>
      <c r="CG300" s="475"/>
      <c r="CH300" s="475"/>
      <c r="CI300" s="475"/>
      <c r="CJ300" s="475"/>
      <c r="CK300" s="475"/>
      <c r="CL300" s="475"/>
      <c r="CM300" s="475"/>
      <c r="CN300" s="475"/>
      <c r="CO300" s="475"/>
      <c r="CP300" s="475"/>
      <c r="CQ300" s="475"/>
      <c r="CR300" s="475"/>
      <c r="CS300" s="475"/>
      <c r="CT300" s="857">
        <f t="shared" si="1673"/>
        <v>0</v>
      </c>
      <c r="CU300" s="858">
        <f t="shared" si="1674"/>
        <v>0</v>
      </c>
      <c r="CV300" s="436">
        <f t="shared" si="1713"/>
        <v>0</v>
      </c>
      <c r="CW300" s="436">
        <f t="shared" si="1714"/>
        <v>0</v>
      </c>
      <c r="CX300" s="439">
        <f t="shared" si="1675"/>
        <v>0</v>
      </c>
      <c r="CY300" s="449">
        <f t="shared" si="1676"/>
        <v>0</v>
      </c>
      <c r="CZ300" s="465"/>
      <c r="DA300" s="465"/>
      <c r="DB300" s="465"/>
      <c r="DC300" s="465"/>
      <c r="DD300" s="465"/>
      <c r="DE300" s="465"/>
      <c r="DF300" s="465"/>
      <c r="DG300" s="465"/>
      <c r="DH300" s="465"/>
      <c r="DS300" s="698"/>
      <c r="DT300" s="702">
        <v>11</v>
      </c>
      <c r="DU300" s="703">
        <f t="shared" si="1677"/>
        <v>0</v>
      </c>
      <c r="DV300" s="703">
        <f t="shared" si="1640"/>
        <v>0</v>
      </c>
      <c r="DW300" s="703">
        <f t="shared" si="1641"/>
        <v>0</v>
      </c>
      <c r="DX300" s="703">
        <f t="shared" si="1642"/>
        <v>0</v>
      </c>
      <c r="DY300" s="703">
        <f t="shared" si="1643"/>
        <v>0</v>
      </c>
      <c r="DZ300" s="703">
        <f t="shared" si="1644"/>
        <v>0</v>
      </c>
      <c r="EA300" s="703">
        <f t="shared" si="1645"/>
        <v>0</v>
      </c>
      <c r="EB300" s="703">
        <f t="shared" si="1646"/>
        <v>0</v>
      </c>
      <c r="EC300" s="703">
        <f t="shared" si="1647"/>
        <v>0</v>
      </c>
      <c r="ED300" s="703">
        <f t="shared" si="1648"/>
        <v>0</v>
      </c>
      <c r="EE300" s="703">
        <f t="shared" si="1649"/>
        <v>0</v>
      </c>
      <c r="EF300" s="703">
        <f t="shared" si="1650"/>
        <v>0</v>
      </c>
      <c r="EG300" s="703">
        <f t="shared" si="1651"/>
        <v>0</v>
      </c>
      <c r="EH300" s="703">
        <f t="shared" si="1652"/>
        <v>0</v>
      </c>
      <c r="EI300" s="703">
        <f t="shared" si="1653"/>
        <v>0</v>
      </c>
      <c r="EJ300" s="703">
        <f t="shared" si="1654"/>
        <v>0</v>
      </c>
      <c r="EK300" s="703">
        <f t="shared" si="1655"/>
        <v>0</v>
      </c>
      <c r="EL300" s="703">
        <f t="shared" si="1656"/>
        <v>0</v>
      </c>
      <c r="EM300" s="703">
        <f t="shared" si="1657"/>
        <v>0</v>
      </c>
      <c r="EN300" s="703">
        <f t="shared" si="1658"/>
        <v>0</v>
      </c>
      <c r="EO300" s="703">
        <f t="shared" si="1659"/>
        <v>0</v>
      </c>
      <c r="EP300" s="703">
        <f t="shared" si="1660"/>
        <v>0</v>
      </c>
      <c r="EQ300" s="703">
        <f t="shared" si="1661"/>
        <v>0</v>
      </c>
      <c r="ER300" s="703">
        <f t="shared" si="1662"/>
        <v>0</v>
      </c>
      <c r="ES300" s="703">
        <f t="shared" si="1663"/>
        <v>0</v>
      </c>
      <c r="ET300" s="703">
        <f t="shared" si="1664"/>
        <v>0</v>
      </c>
      <c r="EU300" s="703">
        <f t="shared" si="1665"/>
        <v>0</v>
      </c>
      <c r="EV300" s="703">
        <f t="shared" si="1666"/>
        <v>0</v>
      </c>
      <c r="EW300" s="703">
        <f t="shared" si="1667"/>
        <v>0</v>
      </c>
      <c r="EX300" s="703">
        <f t="shared" si="1668"/>
        <v>0</v>
      </c>
      <c r="EY300" s="703">
        <f t="shared" si="1669"/>
        <v>0</v>
      </c>
      <c r="EZ300" s="724"/>
      <c r="FB300" s="698"/>
      <c r="FC300" s="702">
        <v>11</v>
      </c>
      <c r="FD300" s="703" t="e">
        <f t="shared" si="1678"/>
        <v>#DIV/0!</v>
      </c>
      <c r="FE300" s="703" t="e">
        <f t="shared" si="1679"/>
        <v>#DIV/0!</v>
      </c>
      <c r="FF300" s="703" t="e">
        <f t="shared" si="1680"/>
        <v>#DIV/0!</v>
      </c>
      <c r="FG300" s="703" t="e">
        <f t="shared" si="1681"/>
        <v>#DIV/0!</v>
      </c>
      <c r="FH300" s="703" t="e">
        <f t="shared" si="1682"/>
        <v>#DIV/0!</v>
      </c>
      <c r="FI300" s="703" t="e">
        <f t="shared" si="1683"/>
        <v>#DIV/0!</v>
      </c>
      <c r="FJ300" s="703" t="e">
        <f t="shared" si="1684"/>
        <v>#DIV/0!</v>
      </c>
      <c r="FK300" s="703" t="e">
        <f t="shared" si="1685"/>
        <v>#DIV/0!</v>
      </c>
      <c r="FL300" s="703" t="e">
        <f t="shared" si="1686"/>
        <v>#DIV/0!</v>
      </c>
      <c r="FM300" s="703" t="e">
        <f t="shared" si="1687"/>
        <v>#DIV/0!</v>
      </c>
      <c r="FN300" s="703" t="e">
        <f t="shared" si="1688"/>
        <v>#DIV/0!</v>
      </c>
      <c r="FO300" s="703" t="e">
        <f t="shared" si="1689"/>
        <v>#DIV/0!</v>
      </c>
      <c r="FP300" s="703" t="e">
        <f t="shared" si="1690"/>
        <v>#DIV/0!</v>
      </c>
      <c r="FQ300" s="703" t="e">
        <f t="shared" si="1691"/>
        <v>#DIV/0!</v>
      </c>
      <c r="FR300" s="703" t="e">
        <f t="shared" si="1692"/>
        <v>#DIV/0!</v>
      </c>
      <c r="FS300" s="703" t="e">
        <f t="shared" si="1693"/>
        <v>#DIV/0!</v>
      </c>
      <c r="FT300" s="703" t="e">
        <f t="shared" si="1694"/>
        <v>#DIV/0!</v>
      </c>
      <c r="FU300" s="703" t="e">
        <f t="shared" si="1695"/>
        <v>#DIV/0!</v>
      </c>
      <c r="FV300" s="703" t="e">
        <f t="shared" si="1696"/>
        <v>#DIV/0!</v>
      </c>
      <c r="FW300" s="703" t="e">
        <f t="shared" si="1697"/>
        <v>#DIV/0!</v>
      </c>
      <c r="FX300" s="703" t="e">
        <f t="shared" si="1698"/>
        <v>#DIV/0!</v>
      </c>
      <c r="FY300" s="703" t="e">
        <f t="shared" si="1699"/>
        <v>#DIV/0!</v>
      </c>
      <c r="FZ300" s="703" t="e">
        <f t="shared" si="1700"/>
        <v>#DIV/0!</v>
      </c>
      <c r="GA300" s="703" t="e">
        <f t="shared" si="1701"/>
        <v>#DIV/0!</v>
      </c>
      <c r="GB300" s="703" t="e">
        <f t="shared" si="1702"/>
        <v>#DIV/0!</v>
      </c>
      <c r="GC300" s="703" t="e">
        <f t="shared" si="1703"/>
        <v>#DIV/0!</v>
      </c>
      <c r="GD300" s="703" t="e">
        <f t="shared" si="1704"/>
        <v>#DIV/0!</v>
      </c>
      <c r="GE300" s="703" t="e">
        <f t="shared" si="1705"/>
        <v>#DIV/0!</v>
      </c>
      <c r="GF300" s="703" t="e">
        <f t="shared" si="1706"/>
        <v>#DIV/0!</v>
      </c>
      <c r="GG300" s="703" t="e">
        <f t="shared" si="1707"/>
        <v>#DIV/0!</v>
      </c>
      <c r="GH300" s="703" t="e">
        <f t="shared" si="1708"/>
        <v>#DIV/0!</v>
      </c>
      <c r="GI300" s="724"/>
    </row>
    <row r="301" spans="23:191" ht="15.75" x14ac:dyDescent="0.25">
      <c r="W301" s="398"/>
      <c r="X301" s="401">
        <v>12</v>
      </c>
      <c r="Y301" s="475"/>
      <c r="Z301" s="475"/>
      <c r="AA301" s="475"/>
      <c r="AB301" s="475"/>
      <c r="AC301" s="475"/>
      <c r="AD301" s="475"/>
      <c r="AE301" s="475"/>
      <c r="AF301" s="475"/>
      <c r="AG301" s="475"/>
      <c r="AH301" s="475"/>
      <c r="AI301" s="475"/>
      <c r="AJ301" s="475"/>
      <c r="AK301" s="475"/>
      <c r="AL301" s="475"/>
      <c r="AM301" s="475"/>
      <c r="AN301" s="475"/>
      <c r="AO301" s="475"/>
      <c r="AP301" s="475"/>
      <c r="AQ301" s="475"/>
      <c r="AR301" s="475"/>
      <c r="AS301" s="475"/>
      <c r="AT301" s="475"/>
      <c r="AU301" s="475"/>
      <c r="AV301" s="475"/>
      <c r="AW301" s="475"/>
      <c r="AX301" s="475"/>
      <c r="AY301" s="475"/>
      <c r="AZ301" s="475"/>
      <c r="BA301" s="475"/>
      <c r="BB301" s="475"/>
      <c r="BC301" s="475"/>
      <c r="BD301" s="857">
        <f t="shared" si="1671"/>
        <v>0</v>
      </c>
      <c r="BE301" s="858">
        <f t="shared" si="1636"/>
        <v>0</v>
      </c>
      <c r="BF301" s="436">
        <f t="shared" si="1709"/>
        <v>0</v>
      </c>
      <c r="BG301" s="436">
        <f t="shared" si="1710"/>
        <v>0</v>
      </c>
      <c r="BH301" s="439">
        <f t="shared" si="1711"/>
        <v>0</v>
      </c>
      <c r="BI301" s="449">
        <f t="shared" si="1712"/>
        <v>0</v>
      </c>
      <c r="BJ301" s="465"/>
      <c r="BK301" s="465"/>
      <c r="BL301" s="465"/>
      <c r="BM301" s="398"/>
      <c r="BN301" s="401">
        <v>12</v>
      </c>
      <c r="BO301" s="475"/>
      <c r="BP301" s="475"/>
      <c r="BQ301" s="475"/>
      <c r="BR301" s="475"/>
      <c r="BS301" s="475"/>
      <c r="BT301" s="475"/>
      <c r="BU301" s="475"/>
      <c r="BV301" s="475"/>
      <c r="BW301" s="475"/>
      <c r="BX301" s="475"/>
      <c r="BY301" s="475"/>
      <c r="BZ301" s="475"/>
      <c r="CA301" s="475"/>
      <c r="CB301" s="475"/>
      <c r="CC301" s="475"/>
      <c r="CD301" s="475"/>
      <c r="CE301" s="475"/>
      <c r="CF301" s="475"/>
      <c r="CG301" s="475"/>
      <c r="CH301" s="475"/>
      <c r="CI301" s="475"/>
      <c r="CJ301" s="475"/>
      <c r="CK301" s="475"/>
      <c r="CL301" s="475"/>
      <c r="CM301" s="475"/>
      <c r="CN301" s="475"/>
      <c r="CO301" s="475"/>
      <c r="CP301" s="475"/>
      <c r="CQ301" s="475"/>
      <c r="CR301" s="475"/>
      <c r="CS301" s="475"/>
      <c r="CT301" s="857">
        <f t="shared" si="1673"/>
        <v>0</v>
      </c>
      <c r="CU301" s="858">
        <f t="shared" si="1674"/>
        <v>0</v>
      </c>
      <c r="CV301" s="436">
        <f t="shared" si="1713"/>
        <v>0</v>
      </c>
      <c r="CW301" s="436">
        <f t="shared" si="1714"/>
        <v>0</v>
      </c>
      <c r="CX301" s="439">
        <f t="shared" si="1675"/>
        <v>0</v>
      </c>
      <c r="CY301" s="449">
        <f t="shared" si="1676"/>
        <v>0</v>
      </c>
      <c r="CZ301" s="465"/>
      <c r="DA301" s="465"/>
      <c r="DB301" s="465"/>
      <c r="DC301" s="465"/>
      <c r="DD301" s="465"/>
      <c r="DE301" s="465"/>
      <c r="DF301" s="465"/>
      <c r="DG301" s="465"/>
      <c r="DH301" s="465"/>
      <c r="DS301" s="698"/>
      <c r="DT301" s="702">
        <v>12</v>
      </c>
      <c r="DU301" s="703">
        <f t="shared" si="1677"/>
        <v>0</v>
      </c>
      <c r="DV301" s="703">
        <f t="shared" si="1640"/>
        <v>0</v>
      </c>
      <c r="DW301" s="703">
        <f t="shared" si="1641"/>
        <v>0</v>
      </c>
      <c r="DX301" s="703">
        <f t="shared" si="1642"/>
        <v>0</v>
      </c>
      <c r="DY301" s="703">
        <f t="shared" si="1643"/>
        <v>0</v>
      </c>
      <c r="DZ301" s="703">
        <f t="shared" si="1644"/>
        <v>0</v>
      </c>
      <c r="EA301" s="703">
        <f t="shared" si="1645"/>
        <v>0</v>
      </c>
      <c r="EB301" s="703">
        <f t="shared" si="1646"/>
        <v>0</v>
      </c>
      <c r="EC301" s="703">
        <f t="shared" si="1647"/>
        <v>0</v>
      </c>
      <c r="ED301" s="703">
        <f t="shared" si="1648"/>
        <v>0</v>
      </c>
      <c r="EE301" s="703">
        <f t="shared" si="1649"/>
        <v>0</v>
      </c>
      <c r="EF301" s="703">
        <f t="shared" si="1650"/>
        <v>0</v>
      </c>
      <c r="EG301" s="703">
        <f t="shared" si="1651"/>
        <v>0</v>
      </c>
      <c r="EH301" s="703">
        <f t="shared" si="1652"/>
        <v>0</v>
      </c>
      <c r="EI301" s="703">
        <f t="shared" si="1653"/>
        <v>0</v>
      </c>
      <c r="EJ301" s="703">
        <f t="shared" si="1654"/>
        <v>0</v>
      </c>
      <c r="EK301" s="703">
        <f t="shared" si="1655"/>
        <v>0</v>
      </c>
      <c r="EL301" s="703">
        <f t="shared" si="1656"/>
        <v>0</v>
      </c>
      <c r="EM301" s="703">
        <f t="shared" si="1657"/>
        <v>0</v>
      </c>
      <c r="EN301" s="703">
        <f t="shared" si="1658"/>
        <v>0</v>
      </c>
      <c r="EO301" s="703">
        <f t="shared" si="1659"/>
        <v>0</v>
      </c>
      <c r="EP301" s="703">
        <f t="shared" si="1660"/>
        <v>0</v>
      </c>
      <c r="EQ301" s="703">
        <f t="shared" si="1661"/>
        <v>0</v>
      </c>
      <c r="ER301" s="703">
        <f t="shared" si="1662"/>
        <v>0</v>
      </c>
      <c r="ES301" s="703">
        <f t="shared" si="1663"/>
        <v>0</v>
      </c>
      <c r="ET301" s="703">
        <f t="shared" si="1664"/>
        <v>0</v>
      </c>
      <c r="EU301" s="703">
        <f t="shared" si="1665"/>
        <v>0</v>
      </c>
      <c r="EV301" s="703">
        <f t="shared" si="1666"/>
        <v>0</v>
      </c>
      <c r="EW301" s="703">
        <f t="shared" si="1667"/>
        <v>0</v>
      </c>
      <c r="EX301" s="703">
        <f t="shared" si="1668"/>
        <v>0</v>
      </c>
      <c r="EY301" s="703">
        <f t="shared" si="1669"/>
        <v>0</v>
      </c>
      <c r="EZ301" s="724"/>
      <c r="FB301" s="698"/>
      <c r="FC301" s="702">
        <v>12</v>
      </c>
      <c r="FD301" s="703" t="e">
        <f t="shared" si="1678"/>
        <v>#DIV/0!</v>
      </c>
      <c r="FE301" s="703" t="e">
        <f t="shared" si="1679"/>
        <v>#DIV/0!</v>
      </c>
      <c r="FF301" s="703" t="e">
        <f t="shared" si="1680"/>
        <v>#DIV/0!</v>
      </c>
      <c r="FG301" s="703" t="e">
        <f t="shared" si="1681"/>
        <v>#DIV/0!</v>
      </c>
      <c r="FH301" s="703" t="e">
        <f t="shared" si="1682"/>
        <v>#DIV/0!</v>
      </c>
      <c r="FI301" s="703" t="e">
        <f t="shared" si="1683"/>
        <v>#DIV/0!</v>
      </c>
      <c r="FJ301" s="703" t="e">
        <f t="shared" si="1684"/>
        <v>#DIV/0!</v>
      </c>
      <c r="FK301" s="703" t="e">
        <f t="shared" si="1685"/>
        <v>#DIV/0!</v>
      </c>
      <c r="FL301" s="703" t="e">
        <f t="shared" si="1686"/>
        <v>#DIV/0!</v>
      </c>
      <c r="FM301" s="703" t="e">
        <f t="shared" si="1687"/>
        <v>#DIV/0!</v>
      </c>
      <c r="FN301" s="703" t="e">
        <f t="shared" si="1688"/>
        <v>#DIV/0!</v>
      </c>
      <c r="FO301" s="703" t="e">
        <f t="shared" si="1689"/>
        <v>#DIV/0!</v>
      </c>
      <c r="FP301" s="703" t="e">
        <f t="shared" si="1690"/>
        <v>#DIV/0!</v>
      </c>
      <c r="FQ301" s="703" t="e">
        <f t="shared" si="1691"/>
        <v>#DIV/0!</v>
      </c>
      <c r="FR301" s="703" t="e">
        <f t="shared" si="1692"/>
        <v>#DIV/0!</v>
      </c>
      <c r="FS301" s="703" t="e">
        <f t="shared" si="1693"/>
        <v>#DIV/0!</v>
      </c>
      <c r="FT301" s="703" t="e">
        <f t="shared" si="1694"/>
        <v>#DIV/0!</v>
      </c>
      <c r="FU301" s="703" t="e">
        <f t="shared" si="1695"/>
        <v>#DIV/0!</v>
      </c>
      <c r="FV301" s="703" t="e">
        <f t="shared" si="1696"/>
        <v>#DIV/0!</v>
      </c>
      <c r="FW301" s="703" t="e">
        <f t="shared" si="1697"/>
        <v>#DIV/0!</v>
      </c>
      <c r="FX301" s="703" t="e">
        <f t="shared" si="1698"/>
        <v>#DIV/0!</v>
      </c>
      <c r="FY301" s="703" t="e">
        <f t="shared" si="1699"/>
        <v>#DIV/0!</v>
      </c>
      <c r="FZ301" s="703" t="e">
        <f t="shared" si="1700"/>
        <v>#DIV/0!</v>
      </c>
      <c r="GA301" s="703" t="e">
        <f t="shared" si="1701"/>
        <v>#DIV/0!</v>
      </c>
      <c r="GB301" s="703" t="e">
        <f t="shared" si="1702"/>
        <v>#DIV/0!</v>
      </c>
      <c r="GC301" s="703" t="e">
        <f t="shared" si="1703"/>
        <v>#DIV/0!</v>
      </c>
      <c r="GD301" s="703" t="e">
        <f t="shared" si="1704"/>
        <v>#DIV/0!</v>
      </c>
      <c r="GE301" s="703" t="e">
        <f t="shared" si="1705"/>
        <v>#DIV/0!</v>
      </c>
      <c r="GF301" s="703" t="e">
        <f t="shared" si="1706"/>
        <v>#DIV/0!</v>
      </c>
      <c r="GG301" s="703" t="e">
        <f t="shared" si="1707"/>
        <v>#DIV/0!</v>
      </c>
      <c r="GH301" s="703" t="e">
        <f t="shared" si="1708"/>
        <v>#DIV/0!</v>
      </c>
      <c r="GI301" s="724"/>
    </row>
    <row r="302" spans="23:191" ht="15.75" x14ac:dyDescent="0.25">
      <c r="W302" s="398"/>
      <c r="X302" s="401">
        <v>13</v>
      </c>
      <c r="Y302" s="475"/>
      <c r="Z302" s="475"/>
      <c r="AA302" s="475"/>
      <c r="AB302" s="475"/>
      <c r="AC302" s="475"/>
      <c r="AD302" s="475"/>
      <c r="AE302" s="475"/>
      <c r="AF302" s="475"/>
      <c r="AG302" s="475"/>
      <c r="AH302" s="475"/>
      <c r="AI302" s="475"/>
      <c r="AJ302" s="475"/>
      <c r="AK302" s="475"/>
      <c r="AL302" s="475"/>
      <c r="AM302" s="475"/>
      <c r="AN302" s="475"/>
      <c r="AO302" s="475"/>
      <c r="AP302" s="475"/>
      <c r="AQ302" s="475"/>
      <c r="AR302" s="475"/>
      <c r="AS302" s="475"/>
      <c r="AT302" s="475"/>
      <c r="AU302" s="475"/>
      <c r="AV302" s="475"/>
      <c r="AW302" s="475"/>
      <c r="AX302" s="475"/>
      <c r="AY302" s="475"/>
      <c r="AZ302" s="475"/>
      <c r="BA302" s="475"/>
      <c r="BB302" s="475"/>
      <c r="BC302" s="475"/>
      <c r="BD302" s="857">
        <f t="shared" si="1671"/>
        <v>0</v>
      </c>
      <c r="BE302" s="858">
        <f t="shared" si="1636"/>
        <v>0</v>
      </c>
      <c r="BF302" s="436">
        <f t="shared" si="1709"/>
        <v>0</v>
      </c>
      <c r="BG302" s="436">
        <f t="shared" si="1710"/>
        <v>0</v>
      </c>
      <c r="BH302" s="439">
        <f t="shared" si="1711"/>
        <v>0</v>
      </c>
      <c r="BI302" s="449">
        <f t="shared" si="1712"/>
        <v>0</v>
      </c>
      <c r="BJ302" s="465"/>
      <c r="BK302" s="465"/>
      <c r="BL302" s="465"/>
      <c r="BM302" s="398"/>
      <c r="BN302" s="401">
        <v>13</v>
      </c>
      <c r="BO302" s="475"/>
      <c r="BP302" s="475"/>
      <c r="BQ302" s="475"/>
      <c r="BR302" s="475"/>
      <c r="BS302" s="475"/>
      <c r="BT302" s="475"/>
      <c r="BU302" s="475"/>
      <c r="BV302" s="475"/>
      <c r="BW302" s="475"/>
      <c r="BX302" s="475"/>
      <c r="BY302" s="475"/>
      <c r="BZ302" s="475"/>
      <c r="CA302" s="475"/>
      <c r="CB302" s="475"/>
      <c r="CC302" s="475"/>
      <c r="CD302" s="475"/>
      <c r="CE302" s="475"/>
      <c r="CF302" s="475"/>
      <c r="CG302" s="475"/>
      <c r="CH302" s="475"/>
      <c r="CI302" s="475"/>
      <c r="CJ302" s="475"/>
      <c r="CK302" s="475"/>
      <c r="CL302" s="475"/>
      <c r="CM302" s="475"/>
      <c r="CN302" s="475"/>
      <c r="CO302" s="475"/>
      <c r="CP302" s="475"/>
      <c r="CQ302" s="475"/>
      <c r="CR302" s="475"/>
      <c r="CS302" s="475"/>
      <c r="CT302" s="857">
        <f t="shared" si="1673"/>
        <v>0</v>
      </c>
      <c r="CU302" s="858">
        <f t="shared" si="1674"/>
        <v>0</v>
      </c>
      <c r="CV302" s="436">
        <f t="shared" si="1713"/>
        <v>0</v>
      </c>
      <c r="CW302" s="436">
        <f t="shared" si="1714"/>
        <v>0</v>
      </c>
      <c r="CX302" s="439">
        <f t="shared" si="1675"/>
        <v>0</v>
      </c>
      <c r="CY302" s="449">
        <f t="shared" si="1676"/>
        <v>0</v>
      </c>
      <c r="CZ302" s="465"/>
      <c r="DA302" s="465"/>
      <c r="DB302" s="465"/>
      <c r="DC302" s="465"/>
      <c r="DD302" s="465"/>
      <c r="DE302" s="465"/>
      <c r="DF302" s="465"/>
      <c r="DG302" s="465"/>
      <c r="DH302" s="465"/>
      <c r="DS302" s="698"/>
      <c r="DT302" s="702">
        <v>13</v>
      </c>
      <c r="DU302" s="703">
        <f t="shared" si="1677"/>
        <v>0</v>
      </c>
      <c r="DV302" s="703">
        <f t="shared" si="1640"/>
        <v>0</v>
      </c>
      <c r="DW302" s="703">
        <f t="shared" si="1641"/>
        <v>0</v>
      </c>
      <c r="DX302" s="703">
        <f t="shared" si="1642"/>
        <v>0</v>
      </c>
      <c r="DY302" s="703">
        <f t="shared" si="1643"/>
        <v>0</v>
      </c>
      <c r="DZ302" s="703">
        <f t="shared" si="1644"/>
        <v>0</v>
      </c>
      <c r="EA302" s="703">
        <f t="shared" si="1645"/>
        <v>0</v>
      </c>
      <c r="EB302" s="703">
        <f t="shared" si="1646"/>
        <v>0</v>
      </c>
      <c r="EC302" s="703">
        <f t="shared" si="1647"/>
        <v>0</v>
      </c>
      <c r="ED302" s="703">
        <f t="shared" si="1648"/>
        <v>0</v>
      </c>
      <c r="EE302" s="703">
        <f t="shared" si="1649"/>
        <v>0</v>
      </c>
      <c r="EF302" s="703">
        <f t="shared" si="1650"/>
        <v>0</v>
      </c>
      <c r="EG302" s="703">
        <f t="shared" si="1651"/>
        <v>0</v>
      </c>
      <c r="EH302" s="703">
        <f t="shared" si="1652"/>
        <v>0</v>
      </c>
      <c r="EI302" s="703">
        <f t="shared" si="1653"/>
        <v>0</v>
      </c>
      <c r="EJ302" s="703">
        <f t="shared" si="1654"/>
        <v>0</v>
      </c>
      <c r="EK302" s="703">
        <f t="shared" si="1655"/>
        <v>0</v>
      </c>
      <c r="EL302" s="703">
        <f t="shared" si="1656"/>
        <v>0</v>
      </c>
      <c r="EM302" s="703">
        <f t="shared" si="1657"/>
        <v>0</v>
      </c>
      <c r="EN302" s="703">
        <f t="shared" si="1658"/>
        <v>0</v>
      </c>
      <c r="EO302" s="703">
        <f t="shared" si="1659"/>
        <v>0</v>
      </c>
      <c r="EP302" s="703">
        <f t="shared" si="1660"/>
        <v>0</v>
      </c>
      <c r="EQ302" s="703">
        <f t="shared" si="1661"/>
        <v>0</v>
      </c>
      <c r="ER302" s="703">
        <f t="shared" si="1662"/>
        <v>0</v>
      </c>
      <c r="ES302" s="703">
        <f t="shared" si="1663"/>
        <v>0</v>
      </c>
      <c r="ET302" s="703">
        <f t="shared" si="1664"/>
        <v>0</v>
      </c>
      <c r="EU302" s="703">
        <f t="shared" si="1665"/>
        <v>0</v>
      </c>
      <c r="EV302" s="703">
        <f t="shared" si="1666"/>
        <v>0</v>
      </c>
      <c r="EW302" s="703">
        <f t="shared" si="1667"/>
        <v>0</v>
      </c>
      <c r="EX302" s="703">
        <f t="shared" si="1668"/>
        <v>0</v>
      </c>
      <c r="EY302" s="703">
        <f t="shared" si="1669"/>
        <v>0</v>
      </c>
      <c r="EZ302" s="724"/>
      <c r="FB302" s="698"/>
      <c r="FC302" s="702">
        <v>13</v>
      </c>
      <c r="FD302" s="703" t="e">
        <f t="shared" si="1678"/>
        <v>#DIV/0!</v>
      </c>
      <c r="FE302" s="703" t="e">
        <f t="shared" si="1679"/>
        <v>#DIV/0!</v>
      </c>
      <c r="FF302" s="703" t="e">
        <f t="shared" si="1680"/>
        <v>#DIV/0!</v>
      </c>
      <c r="FG302" s="703" t="e">
        <f t="shared" si="1681"/>
        <v>#DIV/0!</v>
      </c>
      <c r="FH302" s="703" t="e">
        <f t="shared" si="1682"/>
        <v>#DIV/0!</v>
      </c>
      <c r="FI302" s="703" t="e">
        <f t="shared" si="1683"/>
        <v>#DIV/0!</v>
      </c>
      <c r="FJ302" s="703" t="e">
        <f t="shared" si="1684"/>
        <v>#DIV/0!</v>
      </c>
      <c r="FK302" s="703" t="e">
        <f t="shared" si="1685"/>
        <v>#DIV/0!</v>
      </c>
      <c r="FL302" s="703" t="e">
        <f t="shared" si="1686"/>
        <v>#DIV/0!</v>
      </c>
      <c r="FM302" s="703" t="e">
        <f t="shared" si="1687"/>
        <v>#DIV/0!</v>
      </c>
      <c r="FN302" s="703" t="e">
        <f t="shared" si="1688"/>
        <v>#DIV/0!</v>
      </c>
      <c r="FO302" s="703" t="e">
        <f t="shared" si="1689"/>
        <v>#DIV/0!</v>
      </c>
      <c r="FP302" s="703" t="e">
        <f t="shared" si="1690"/>
        <v>#DIV/0!</v>
      </c>
      <c r="FQ302" s="703" t="e">
        <f t="shared" si="1691"/>
        <v>#DIV/0!</v>
      </c>
      <c r="FR302" s="703" t="e">
        <f t="shared" si="1692"/>
        <v>#DIV/0!</v>
      </c>
      <c r="FS302" s="703" t="e">
        <f t="shared" si="1693"/>
        <v>#DIV/0!</v>
      </c>
      <c r="FT302" s="703" t="e">
        <f t="shared" si="1694"/>
        <v>#DIV/0!</v>
      </c>
      <c r="FU302" s="703" t="e">
        <f t="shared" si="1695"/>
        <v>#DIV/0!</v>
      </c>
      <c r="FV302" s="703" t="e">
        <f t="shared" si="1696"/>
        <v>#DIV/0!</v>
      </c>
      <c r="FW302" s="703" t="e">
        <f t="shared" si="1697"/>
        <v>#DIV/0!</v>
      </c>
      <c r="FX302" s="703" t="e">
        <f t="shared" si="1698"/>
        <v>#DIV/0!</v>
      </c>
      <c r="FY302" s="703" t="e">
        <f t="shared" si="1699"/>
        <v>#DIV/0!</v>
      </c>
      <c r="FZ302" s="703" t="e">
        <f t="shared" si="1700"/>
        <v>#DIV/0!</v>
      </c>
      <c r="GA302" s="703" t="e">
        <f t="shared" si="1701"/>
        <v>#DIV/0!</v>
      </c>
      <c r="GB302" s="703" t="e">
        <f t="shared" si="1702"/>
        <v>#DIV/0!</v>
      </c>
      <c r="GC302" s="703" t="e">
        <f t="shared" si="1703"/>
        <v>#DIV/0!</v>
      </c>
      <c r="GD302" s="703" t="e">
        <f t="shared" si="1704"/>
        <v>#DIV/0!</v>
      </c>
      <c r="GE302" s="703" t="e">
        <f t="shared" si="1705"/>
        <v>#DIV/0!</v>
      </c>
      <c r="GF302" s="703" t="e">
        <f t="shared" si="1706"/>
        <v>#DIV/0!</v>
      </c>
      <c r="GG302" s="703" t="e">
        <f t="shared" si="1707"/>
        <v>#DIV/0!</v>
      </c>
      <c r="GH302" s="703" t="e">
        <f t="shared" si="1708"/>
        <v>#DIV/0!</v>
      </c>
      <c r="GI302" s="724"/>
    </row>
    <row r="303" spans="23:191" ht="15.75" x14ac:dyDescent="0.25">
      <c r="W303" s="398"/>
      <c r="X303" s="401">
        <v>14</v>
      </c>
      <c r="Y303" s="475"/>
      <c r="Z303" s="475"/>
      <c r="AA303" s="475"/>
      <c r="AB303" s="475"/>
      <c r="AC303" s="475"/>
      <c r="AD303" s="475"/>
      <c r="AE303" s="475"/>
      <c r="AF303" s="475"/>
      <c r="AG303" s="475"/>
      <c r="AH303" s="475"/>
      <c r="AI303" s="475"/>
      <c r="AJ303" s="475"/>
      <c r="AK303" s="475"/>
      <c r="AL303" s="475"/>
      <c r="AM303" s="475"/>
      <c r="AN303" s="475"/>
      <c r="AO303" s="475"/>
      <c r="AP303" s="475"/>
      <c r="AQ303" s="475"/>
      <c r="AR303" s="475"/>
      <c r="AS303" s="475"/>
      <c r="AT303" s="475"/>
      <c r="AU303" s="475"/>
      <c r="AV303" s="475"/>
      <c r="AW303" s="475"/>
      <c r="AX303" s="475"/>
      <c r="AY303" s="475"/>
      <c r="AZ303" s="475"/>
      <c r="BA303" s="475"/>
      <c r="BB303" s="475"/>
      <c r="BC303" s="475"/>
      <c r="BD303" s="857">
        <f t="shared" si="1671"/>
        <v>0</v>
      </c>
      <c r="BE303" s="858">
        <f t="shared" si="1636"/>
        <v>0</v>
      </c>
      <c r="BF303" s="436">
        <f t="shared" si="1709"/>
        <v>0</v>
      </c>
      <c r="BG303" s="436">
        <f t="shared" si="1710"/>
        <v>0</v>
      </c>
      <c r="BH303" s="439">
        <f t="shared" si="1711"/>
        <v>0</v>
      </c>
      <c r="BI303" s="449">
        <f t="shared" si="1712"/>
        <v>0</v>
      </c>
      <c r="BJ303" s="465"/>
      <c r="BK303" s="465"/>
      <c r="BL303" s="465"/>
      <c r="BM303" s="398"/>
      <c r="BN303" s="401">
        <v>14</v>
      </c>
      <c r="BO303" s="475"/>
      <c r="BP303" s="475"/>
      <c r="BQ303" s="475"/>
      <c r="BR303" s="475"/>
      <c r="BS303" s="475"/>
      <c r="BT303" s="475"/>
      <c r="BU303" s="475"/>
      <c r="BV303" s="475"/>
      <c r="BW303" s="475"/>
      <c r="BX303" s="475"/>
      <c r="BY303" s="475"/>
      <c r="BZ303" s="475"/>
      <c r="CA303" s="475"/>
      <c r="CB303" s="475"/>
      <c r="CC303" s="475"/>
      <c r="CD303" s="475"/>
      <c r="CE303" s="475"/>
      <c r="CF303" s="475"/>
      <c r="CG303" s="475"/>
      <c r="CH303" s="475"/>
      <c r="CI303" s="475"/>
      <c r="CJ303" s="475"/>
      <c r="CK303" s="475"/>
      <c r="CL303" s="475"/>
      <c r="CM303" s="475"/>
      <c r="CN303" s="475"/>
      <c r="CO303" s="475"/>
      <c r="CP303" s="475"/>
      <c r="CQ303" s="475"/>
      <c r="CR303" s="475"/>
      <c r="CS303" s="475"/>
      <c r="CT303" s="857">
        <f t="shared" si="1673"/>
        <v>0</v>
      </c>
      <c r="CU303" s="858">
        <f t="shared" si="1674"/>
        <v>0</v>
      </c>
      <c r="CV303" s="436">
        <f t="shared" si="1713"/>
        <v>0</v>
      </c>
      <c r="CW303" s="436">
        <f t="shared" si="1714"/>
        <v>0</v>
      </c>
      <c r="CX303" s="439">
        <f t="shared" si="1675"/>
        <v>0</v>
      </c>
      <c r="CY303" s="449">
        <f t="shared" si="1676"/>
        <v>0</v>
      </c>
      <c r="CZ303" s="465"/>
      <c r="DA303" s="465"/>
      <c r="DB303" s="465"/>
      <c r="DC303" s="465"/>
      <c r="DD303" s="465"/>
      <c r="DE303" s="465"/>
      <c r="DF303" s="465"/>
      <c r="DG303" s="465"/>
      <c r="DH303" s="465"/>
      <c r="DS303" s="698"/>
      <c r="DT303" s="702">
        <v>14</v>
      </c>
      <c r="DU303" s="703">
        <f t="shared" si="1677"/>
        <v>0</v>
      </c>
      <c r="DV303" s="703">
        <f t="shared" si="1640"/>
        <v>0</v>
      </c>
      <c r="DW303" s="703">
        <f t="shared" si="1641"/>
        <v>0</v>
      </c>
      <c r="DX303" s="703">
        <f t="shared" si="1642"/>
        <v>0</v>
      </c>
      <c r="DY303" s="703">
        <f t="shared" si="1643"/>
        <v>0</v>
      </c>
      <c r="DZ303" s="703">
        <f t="shared" si="1644"/>
        <v>0</v>
      </c>
      <c r="EA303" s="703">
        <f t="shared" si="1645"/>
        <v>0</v>
      </c>
      <c r="EB303" s="703">
        <f t="shared" si="1646"/>
        <v>0</v>
      </c>
      <c r="EC303" s="703">
        <f t="shared" si="1647"/>
        <v>0</v>
      </c>
      <c r="ED303" s="703">
        <f t="shared" si="1648"/>
        <v>0</v>
      </c>
      <c r="EE303" s="703">
        <f t="shared" si="1649"/>
        <v>0</v>
      </c>
      <c r="EF303" s="703">
        <f t="shared" si="1650"/>
        <v>0</v>
      </c>
      <c r="EG303" s="703">
        <f t="shared" si="1651"/>
        <v>0</v>
      </c>
      <c r="EH303" s="703">
        <f t="shared" si="1652"/>
        <v>0</v>
      </c>
      <c r="EI303" s="703">
        <f t="shared" si="1653"/>
        <v>0</v>
      </c>
      <c r="EJ303" s="703">
        <f t="shared" si="1654"/>
        <v>0</v>
      </c>
      <c r="EK303" s="703">
        <f t="shared" si="1655"/>
        <v>0</v>
      </c>
      <c r="EL303" s="703">
        <f t="shared" si="1656"/>
        <v>0</v>
      </c>
      <c r="EM303" s="703">
        <f t="shared" si="1657"/>
        <v>0</v>
      </c>
      <c r="EN303" s="703">
        <f t="shared" si="1658"/>
        <v>0</v>
      </c>
      <c r="EO303" s="703">
        <f t="shared" si="1659"/>
        <v>0</v>
      </c>
      <c r="EP303" s="703">
        <f t="shared" si="1660"/>
        <v>0</v>
      </c>
      <c r="EQ303" s="703">
        <f t="shared" si="1661"/>
        <v>0</v>
      </c>
      <c r="ER303" s="703">
        <f t="shared" si="1662"/>
        <v>0</v>
      </c>
      <c r="ES303" s="703">
        <f t="shared" si="1663"/>
        <v>0</v>
      </c>
      <c r="ET303" s="703">
        <f t="shared" si="1664"/>
        <v>0</v>
      </c>
      <c r="EU303" s="703">
        <f t="shared" si="1665"/>
        <v>0</v>
      </c>
      <c r="EV303" s="703">
        <f t="shared" si="1666"/>
        <v>0</v>
      </c>
      <c r="EW303" s="703">
        <f t="shared" si="1667"/>
        <v>0</v>
      </c>
      <c r="EX303" s="703">
        <f t="shared" si="1668"/>
        <v>0</v>
      </c>
      <c r="EY303" s="703">
        <f t="shared" si="1669"/>
        <v>0</v>
      </c>
      <c r="EZ303" s="724"/>
      <c r="FB303" s="698"/>
      <c r="FC303" s="702">
        <v>14</v>
      </c>
      <c r="FD303" s="703" t="e">
        <f t="shared" si="1678"/>
        <v>#DIV/0!</v>
      </c>
      <c r="FE303" s="703" t="e">
        <f t="shared" si="1679"/>
        <v>#DIV/0!</v>
      </c>
      <c r="FF303" s="703" t="e">
        <f t="shared" si="1680"/>
        <v>#DIV/0!</v>
      </c>
      <c r="FG303" s="703" t="e">
        <f t="shared" si="1681"/>
        <v>#DIV/0!</v>
      </c>
      <c r="FH303" s="703" t="e">
        <f t="shared" si="1682"/>
        <v>#DIV/0!</v>
      </c>
      <c r="FI303" s="703" t="e">
        <f t="shared" si="1683"/>
        <v>#DIV/0!</v>
      </c>
      <c r="FJ303" s="703" t="e">
        <f t="shared" si="1684"/>
        <v>#DIV/0!</v>
      </c>
      <c r="FK303" s="703" t="e">
        <f t="shared" si="1685"/>
        <v>#DIV/0!</v>
      </c>
      <c r="FL303" s="703" t="e">
        <f t="shared" si="1686"/>
        <v>#DIV/0!</v>
      </c>
      <c r="FM303" s="703" t="e">
        <f t="shared" si="1687"/>
        <v>#DIV/0!</v>
      </c>
      <c r="FN303" s="703" t="e">
        <f t="shared" si="1688"/>
        <v>#DIV/0!</v>
      </c>
      <c r="FO303" s="703" t="e">
        <f t="shared" si="1689"/>
        <v>#DIV/0!</v>
      </c>
      <c r="FP303" s="703" t="e">
        <f t="shared" si="1690"/>
        <v>#DIV/0!</v>
      </c>
      <c r="FQ303" s="703" t="e">
        <f t="shared" si="1691"/>
        <v>#DIV/0!</v>
      </c>
      <c r="FR303" s="703" t="e">
        <f t="shared" si="1692"/>
        <v>#DIV/0!</v>
      </c>
      <c r="FS303" s="703" t="e">
        <f t="shared" si="1693"/>
        <v>#DIV/0!</v>
      </c>
      <c r="FT303" s="703" t="e">
        <f t="shared" si="1694"/>
        <v>#DIV/0!</v>
      </c>
      <c r="FU303" s="703" t="e">
        <f t="shared" si="1695"/>
        <v>#DIV/0!</v>
      </c>
      <c r="FV303" s="703" t="e">
        <f t="shared" si="1696"/>
        <v>#DIV/0!</v>
      </c>
      <c r="FW303" s="703" t="e">
        <f t="shared" si="1697"/>
        <v>#DIV/0!</v>
      </c>
      <c r="FX303" s="703" t="e">
        <f t="shared" si="1698"/>
        <v>#DIV/0!</v>
      </c>
      <c r="FY303" s="703" t="e">
        <f t="shared" si="1699"/>
        <v>#DIV/0!</v>
      </c>
      <c r="FZ303" s="703" t="e">
        <f t="shared" si="1700"/>
        <v>#DIV/0!</v>
      </c>
      <c r="GA303" s="703" t="e">
        <f t="shared" si="1701"/>
        <v>#DIV/0!</v>
      </c>
      <c r="GB303" s="703" t="e">
        <f t="shared" si="1702"/>
        <v>#DIV/0!</v>
      </c>
      <c r="GC303" s="703" t="e">
        <f t="shared" si="1703"/>
        <v>#DIV/0!</v>
      </c>
      <c r="GD303" s="703" t="e">
        <f t="shared" si="1704"/>
        <v>#DIV/0!</v>
      </c>
      <c r="GE303" s="703" t="e">
        <f t="shared" si="1705"/>
        <v>#DIV/0!</v>
      </c>
      <c r="GF303" s="703" t="e">
        <f t="shared" si="1706"/>
        <v>#DIV/0!</v>
      </c>
      <c r="GG303" s="703" t="e">
        <f t="shared" si="1707"/>
        <v>#DIV/0!</v>
      </c>
      <c r="GH303" s="703" t="e">
        <f t="shared" si="1708"/>
        <v>#DIV/0!</v>
      </c>
      <c r="GI303" s="724"/>
    </row>
    <row r="304" spans="23:191" ht="15.75" x14ac:dyDescent="0.25">
      <c r="W304" s="398"/>
      <c r="X304" s="401">
        <v>15</v>
      </c>
      <c r="Y304" s="475"/>
      <c r="Z304" s="475"/>
      <c r="AA304" s="475"/>
      <c r="AB304" s="475"/>
      <c r="AC304" s="475"/>
      <c r="AD304" s="475"/>
      <c r="AE304" s="475"/>
      <c r="AF304" s="475"/>
      <c r="AG304" s="475"/>
      <c r="AH304" s="475"/>
      <c r="AI304" s="475"/>
      <c r="AJ304" s="475"/>
      <c r="AK304" s="475"/>
      <c r="AL304" s="475"/>
      <c r="AM304" s="475"/>
      <c r="AN304" s="475"/>
      <c r="AO304" s="475"/>
      <c r="AP304" s="475"/>
      <c r="AQ304" s="475"/>
      <c r="AR304" s="475"/>
      <c r="AS304" s="475"/>
      <c r="AT304" s="475"/>
      <c r="AU304" s="475"/>
      <c r="AV304" s="475"/>
      <c r="AW304" s="475"/>
      <c r="AX304" s="475"/>
      <c r="AY304" s="475"/>
      <c r="AZ304" s="475"/>
      <c r="BA304" s="475"/>
      <c r="BB304" s="475"/>
      <c r="BC304" s="475"/>
      <c r="BD304" s="857">
        <f t="shared" si="1671"/>
        <v>0</v>
      </c>
      <c r="BE304" s="858">
        <f t="shared" si="1636"/>
        <v>0</v>
      </c>
      <c r="BF304" s="436">
        <f t="shared" si="1709"/>
        <v>0</v>
      </c>
      <c r="BG304" s="436">
        <f t="shared" si="1710"/>
        <v>0</v>
      </c>
      <c r="BH304" s="439">
        <f t="shared" si="1711"/>
        <v>0</v>
      </c>
      <c r="BI304" s="449">
        <f t="shared" si="1712"/>
        <v>0</v>
      </c>
      <c r="BJ304" s="465"/>
      <c r="BK304" s="465"/>
      <c r="BL304" s="465"/>
      <c r="BM304" s="398"/>
      <c r="BN304" s="401">
        <v>15</v>
      </c>
      <c r="BO304" s="475"/>
      <c r="BP304" s="475"/>
      <c r="BQ304" s="475"/>
      <c r="BR304" s="475"/>
      <c r="BS304" s="475"/>
      <c r="BT304" s="475"/>
      <c r="BU304" s="475"/>
      <c r="BV304" s="475"/>
      <c r="BW304" s="475"/>
      <c r="BX304" s="475"/>
      <c r="BY304" s="475"/>
      <c r="BZ304" s="475"/>
      <c r="CA304" s="475"/>
      <c r="CB304" s="475"/>
      <c r="CC304" s="475"/>
      <c r="CD304" s="475"/>
      <c r="CE304" s="475"/>
      <c r="CF304" s="475"/>
      <c r="CG304" s="475"/>
      <c r="CH304" s="475"/>
      <c r="CI304" s="475"/>
      <c r="CJ304" s="475"/>
      <c r="CK304" s="475"/>
      <c r="CL304" s="475"/>
      <c r="CM304" s="475"/>
      <c r="CN304" s="475"/>
      <c r="CO304" s="475"/>
      <c r="CP304" s="475"/>
      <c r="CQ304" s="475"/>
      <c r="CR304" s="475"/>
      <c r="CS304" s="475"/>
      <c r="CT304" s="857">
        <f t="shared" si="1673"/>
        <v>0</v>
      </c>
      <c r="CU304" s="858">
        <f t="shared" si="1674"/>
        <v>0</v>
      </c>
      <c r="CV304" s="436">
        <f t="shared" si="1713"/>
        <v>0</v>
      </c>
      <c r="CW304" s="436">
        <f t="shared" si="1714"/>
        <v>0</v>
      </c>
      <c r="CX304" s="439">
        <f t="shared" si="1675"/>
        <v>0</v>
      </c>
      <c r="CY304" s="449">
        <f t="shared" si="1676"/>
        <v>0</v>
      </c>
      <c r="CZ304" s="465"/>
      <c r="DA304" s="465"/>
      <c r="DB304" s="465"/>
      <c r="DC304" s="465"/>
      <c r="DD304" s="465"/>
      <c r="DE304" s="465"/>
      <c r="DF304" s="465"/>
      <c r="DG304" s="465"/>
      <c r="DH304" s="465"/>
      <c r="DS304" s="698"/>
      <c r="DT304" s="702">
        <v>15</v>
      </c>
      <c r="DU304" s="703">
        <f t="shared" si="1677"/>
        <v>0</v>
      </c>
      <c r="DV304" s="703">
        <f t="shared" si="1640"/>
        <v>0</v>
      </c>
      <c r="DW304" s="703">
        <f t="shared" si="1641"/>
        <v>0</v>
      </c>
      <c r="DX304" s="703">
        <f t="shared" si="1642"/>
        <v>0</v>
      </c>
      <c r="DY304" s="703">
        <f t="shared" si="1643"/>
        <v>0</v>
      </c>
      <c r="DZ304" s="703">
        <f t="shared" si="1644"/>
        <v>0</v>
      </c>
      <c r="EA304" s="703">
        <f t="shared" si="1645"/>
        <v>0</v>
      </c>
      <c r="EB304" s="703">
        <f t="shared" si="1646"/>
        <v>0</v>
      </c>
      <c r="EC304" s="703">
        <f t="shared" si="1647"/>
        <v>0</v>
      </c>
      <c r="ED304" s="703">
        <f t="shared" si="1648"/>
        <v>0</v>
      </c>
      <c r="EE304" s="703">
        <f t="shared" si="1649"/>
        <v>0</v>
      </c>
      <c r="EF304" s="703">
        <f t="shared" si="1650"/>
        <v>0</v>
      </c>
      <c r="EG304" s="703">
        <f t="shared" si="1651"/>
        <v>0</v>
      </c>
      <c r="EH304" s="703">
        <f t="shared" si="1652"/>
        <v>0</v>
      </c>
      <c r="EI304" s="703">
        <f t="shared" si="1653"/>
        <v>0</v>
      </c>
      <c r="EJ304" s="703">
        <f t="shared" si="1654"/>
        <v>0</v>
      </c>
      <c r="EK304" s="703">
        <f t="shared" si="1655"/>
        <v>0</v>
      </c>
      <c r="EL304" s="703">
        <f t="shared" si="1656"/>
        <v>0</v>
      </c>
      <c r="EM304" s="703">
        <f t="shared" si="1657"/>
        <v>0</v>
      </c>
      <c r="EN304" s="703">
        <f t="shared" si="1658"/>
        <v>0</v>
      </c>
      <c r="EO304" s="703">
        <f t="shared" si="1659"/>
        <v>0</v>
      </c>
      <c r="EP304" s="703">
        <f t="shared" si="1660"/>
        <v>0</v>
      </c>
      <c r="EQ304" s="703">
        <f t="shared" si="1661"/>
        <v>0</v>
      </c>
      <c r="ER304" s="703">
        <f t="shared" si="1662"/>
        <v>0</v>
      </c>
      <c r="ES304" s="703">
        <f t="shared" si="1663"/>
        <v>0</v>
      </c>
      <c r="ET304" s="703">
        <f t="shared" si="1664"/>
        <v>0</v>
      </c>
      <c r="EU304" s="703">
        <f t="shared" si="1665"/>
        <v>0</v>
      </c>
      <c r="EV304" s="703">
        <f t="shared" si="1666"/>
        <v>0</v>
      </c>
      <c r="EW304" s="703">
        <f t="shared" si="1667"/>
        <v>0</v>
      </c>
      <c r="EX304" s="703">
        <f t="shared" si="1668"/>
        <v>0</v>
      </c>
      <c r="EY304" s="703">
        <f t="shared" si="1669"/>
        <v>0</v>
      </c>
      <c r="EZ304" s="724"/>
      <c r="FB304" s="698"/>
      <c r="FC304" s="702">
        <v>15</v>
      </c>
      <c r="FD304" s="703" t="e">
        <f t="shared" si="1678"/>
        <v>#DIV/0!</v>
      </c>
      <c r="FE304" s="703" t="e">
        <f t="shared" si="1679"/>
        <v>#DIV/0!</v>
      </c>
      <c r="FF304" s="703" t="e">
        <f t="shared" si="1680"/>
        <v>#DIV/0!</v>
      </c>
      <c r="FG304" s="703" t="e">
        <f t="shared" si="1681"/>
        <v>#DIV/0!</v>
      </c>
      <c r="FH304" s="703" t="e">
        <f t="shared" si="1682"/>
        <v>#DIV/0!</v>
      </c>
      <c r="FI304" s="703" t="e">
        <f t="shared" si="1683"/>
        <v>#DIV/0!</v>
      </c>
      <c r="FJ304" s="703" t="e">
        <f t="shared" si="1684"/>
        <v>#DIV/0!</v>
      </c>
      <c r="FK304" s="703" t="e">
        <f t="shared" si="1685"/>
        <v>#DIV/0!</v>
      </c>
      <c r="FL304" s="703" t="e">
        <f t="shared" si="1686"/>
        <v>#DIV/0!</v>
      </c>
      <c r="FM304" s="703" t="e">
        <f t="shared" si="1687"/>
        <v>#DIV/0!</v>
      </c>
      <c r="FN304" s="703" t="e">
        <f t="shared" si="1688"/>
        <v>#DIV/0!</v>
      </c>
      <c r="FO304" s="703" t="e">
        <f t="shared" si="1689"/>
        <v>#DIV/0!</v>
      </c>
      <c r="FP304" s="703" t="e">
        <f t="shared" si="1690"/>
        <v>#DIV/0!</v>
      </c>
      <c r="FQ304" s="703" t="e">
        <f t="shared" si="1691"/>
        <v>#DIV/0!</v>
      </c>
      <c r="FR304" s="703" t="e">
        <f t="shared" si="1692"/>
        <v>#DIV/0!</v>
      </c>
      <c r="FS304" s="703" t="e">
        <f t="shared" si="1693"/>
        <v>#DIV/0!</v>
      </c>
      <c r="FT304" s="703" t="e">
        <f t="shared" si="1694"/>
        <v>#DIV/0!</v>
      </c>
      <c r="FU304" s="703" t="e">
        <f t="shared" si="1695"/>
        <v>#DIV/0!</v>
      </c>
      <c r="FV304" s="703" t="e">
        <f t="shared" si="1696"/>
        <v>#DIV/0!</v>
      </c>
      <c r="FW304" s="703" t="e">
        <f t="shared" si="1697"/>
        <v>#DIV/0!</v>
      </c>
      <c r="FX304" s="703" t="e">
        <f t="shared" si="1698"/>
        <v>#DIV/0!</v>
      </c>
      <c r="FY304" s="703" t="e">
        <f t="shared" si="1699"/>
        <v>#DIV/0!</v>
      </c>
      <c r="FZ304" s="703" t="e">
        <f t="shared" si="1700"/>
        <v>#DIV/0!</v>
      </c>
      <c r="GA304" s="703" t="e">
        <f t="shared" si="1701"/>
        <v>#DIV/0!</v>
      </c>
      <c r="GB304" s="703" t="e">
        <f t="shared" si="1702"/>
        <v>#DIV/0!</v>
      </c>
      <c r="GC304" s="703" t="e">
        <f t="shared" si="1703"/>
        <v>#DIV/0!</v>
      </c>
      <c r="GD304" s="703" t="e">
        <f t="shared" si="1704"/>
        <v>#DIV/0!</v>
      </c>
      <c r="GE304" s="703" t="e">
        <f t="shared" si="1705"/>
        <v>#DIV/0!</v>
      </c>
      <c r="GF304" s="703" t="e">
        <f t="shared" si="1706"/>
        <v>#DIV/0!</v>
      </c>
      <c r="GG304" s="703" t="e">
        <f t="shared" si="1707"/>
        <v>#DIV/0!</v>
      </c>
      <c r="GH304" s="703" t="e">
        <f t="shared" si="1708"/>
        <v>#DIV/0!</v>
      </c>
      <c r="GI304" s="724"/>
    </row>
    <row r="305" spans="23:191" ht="15.75" x14ac:dyDescent="0.25">
      <c r="W305" s="398"/>
      <c r="X305" s="401">
        <v>16</v>
      </c>
      <c r="Y305" s="475"/>
      <c r="Z305" s="475"/>
      <c r="AA305" s="475"/>
      <c r="AB305" s="475"/>
      <c r="AC305" s="475"/>
      <c r="AD305" s="475"/>
      <c r="AE305" s="475"/>
      <c r="AF305" s="475"/>
      <c r="AG305" s="475"/>
      <c r="AH305" s="475"/>
      <c r="AI305" s="475"/>
      <c r="AJ305" s="475"/>
      <c r="AK305" s="475"/>
      <c r="AL305" s="475"/>
      <c r="AM305" s="475"/>
      <c r="AN305" s="475"/>
      <c r="AO305" s="475"/>
      <c r="AP305" s="475"/>
      <c r="AQ305" s="475"/>
      <c r="AR305" s="475"/>
      <c r="AS305" s="475"/>
      <c r="AT305" s="475"/>
      <c r="AU305" s="475"/>
      <c r="AV305" s="475"/>
      <c r="AW305" s="475"/>
      <c r="AX305" s="475"/>
      <c r="AY305" s="475"/>
      <c r="AZ305" s="475"/>
      <c r="BA305" s="475"/>
      <c r="BB305" s="475"/>
      <c r="BC305" s="475"/>
      <c r="BD305" s="857">
        <f t="shared" si="1671"/>
        <v>0</v>
      </c>
      <c r="BE305" s="858">
        <f t="shared" si="1636"/>
        <v>0</v>
      </c>
      <c r="BF305" s="436">
        <f t="shared" si="1709"/>
        <v>0</v>
      </c>
      <c r="BG305" s="436">
        <f t="shared" si="1710"/>
        <v>0</v>
      </c>
      <c r="BH305" s="439">
        <f t="shared" si="1711"/>
        <v>0</v>
      </c>
      <c r="BI305" s="449">
        <f t="shared" si="1712"/>
        <v>0</v>
      </c>
      <c r="BJ305" s="465"/>
      <c r="BK305" s="465"/>
      <c r="BL305" s="465"/>
      <c r="BM305" s="398"/>
      <c r="BN305" s="401">
        <v>16</v>
      </c>
      <c r="BO305" s="475"/>
      <c r="BP305" s="475"/>
      <c r="BQ305" s="475"/>
      <c r="BR305" s="475"/>
      <c r="BS305" s="475"/>
      <c r="BT305" s="475"/>
      <c r="BU305" s="475"/>
      <c r="BV305" s="475"/>
      <c r="BW305" s="475"/>
      <c r="BX305" s="475"/>
      <c r="BY305" s="475"/>
      <c r="BZ305" s="475"/>
      <c r="CA305" s="475"/>
      <c r="CB305" s="475"/>
      <c r="CC305" s="475"/>
      <c r="CD305" s="475"/>
      <c r="CE305" s="475"/>
      <c r="CF305" s="475"/>
      <c r="CG305" s="475"/>
      <c r="CH305" s="475"/>
      <c r="CI305" s="475"/>
      <c r="CJ305" s="475"/>
      <c r="CK305" s="475"/>
      <c r="CL305" s="475"/>
      <c r="CM305" s="475"/>
      <c r="CN305" s="475"/>
      <c r="CO305" s="475"/>
      <c r="CP305" s="475"/>
      <c r="CQ305" s="475"/>
      <c r="CR305" s="475"/>
      <c r="CS305" s="475"/>
      <c r="CT305" s="857">
        <f t="shared" si="1673"/>
        <v>0</v>
      </c>
      <c r="CU305" s="858">
        <f t="shared" si="1674"/>
        <v>0</v>
      </c>
      <c r="CV305" s="436">
        <f t="shared" si="1713"/>
        <v>0</v>
      </c>
      <c r="CW305" s="436">
        <f t="shared" si="1714"/>
        <v>0</v>
      </c>
      <c r="CX305" s="439">
        <f t="shared" si="1675"/>
        <v>0</v>
      </c>
      <c r="CY305" s="449">
        <f t="shared" si="1676"/>
        <v>0</v>
      </c>
      <c r="CZ305" s="465"/>
      <c r="DA305" s="465"/>
      <c r="DB305" s="465"/>
      <c r="DC305" s="465"/>
      <c r="DD305" s="465"/>
      <c r="DE305" s="465"/>
      <c r="DF305" s="465"/>
      <c r="DG305" s="465"/>
      <c r="DH305" s="465"/>
      <c r="DS305" s="698"/>
      <c r="DT305" s="702">
        <v>16</v>
      </c>
      <c r="DU305" s="703">
        <f t="shared" si="1677"/>
        <v>0</v>
      </c>
      <c r="DV305" s="703">
        <f t="shared" si="1640"/>
        <v>0</v>
      </c>
      <c r="DW305" s="703">
        <f t="shared" si="1641"/>
        <v>0</v>
      </c>
      <c r="DX305" s="703">
        <f t="shared" si="1642"/>
        <v>0</v>
      </c>
      <c r="DY305" s="703">
        <f t="shared" si="1643"/>
        <v>0</v>
      </c>
      <c r="DZ305" s="703">
        <f t="shared" si="1644"/>
        <v>0</v>
      </c>
      <c r="EA305" s="703">
        <f t="shared" si="1645"/>
        <v>0</v>
      </c>
      <c r="EB305" s="703">
        <f t="shared" si="1646"/>
        <v>0</v>
      </c>
      <c r="EC305" s="703">
        <f t="shared" si="1647"/>
        <v>0</v>
      </c>
      <c r="ED305" s="703">
        <f t="shared" si="1648"/>
        <v>0</v>
      </c>
      <c r="EE305" s="703">
        <f t="shared" si="1649"/>
        <v>0</v>
      </c>
      <c r="EF305" s="703">
        <f t="shared" si="1650"/>
        <v>0</v>
      </c>
      <c r="EG305" s="703">
        <f t="shared" si="1651"/>
        <v>0</v>
      </c>
      <c r="EH305" s="703">
        <f t="shared" si="1652"/>
        <v>0</v>
      </c>
      <c r="EI305" s="703">
        <f t="shared" si="1653"/>
        <v>0</v>
      </c>
      <c r="EJ305" s="703">
        <f t="shared" si="1654"/>
        <v>0</v>
      </c>
      <c r="EK305" s="703">
        <f t="shared" si="1655"/>
        <v>0</v>
      </c>
      <c r="EL305" s="703">
        <f t="shared" si="1656"/>
        <v>0</v>
      </c>
      <c r="EM305" s="703">
        <f t="shared" si="1657"/>
        <v>0</v>
      </c>
      <c r="EN305" s="703">
        <f t="shared" si="1658"/>
        <v>0</v>
      </c>
      <c r="EO305" s="703">
        <f t="shared" si="1659"/>
        <v>0</v>
      </c>
      <c r="EP305" s="703">
        <f t="shared" si="1660"/>
        <v>0</v>
      </c>
      <c r="EQ305" s="703">
        <f t="shared" si="1661"/>
        <v>0</v>
      </c>
      <c r="ER305" s="703">
        <f t="shared" si="1662"/>
        <v>0</v>
      </c>
      <c r="ES305" s="703">
        <f t="shared" si="1663"/>
        <v>0</v>
      </c>
      <c r="ET305" s="703">
        <f t="shared" si="1664"/>
        <v>0</v>
      </c>
      <c r="EU305" s="703">
        <f t="shared" si="1665"/>
        <v>0</v>
      </c>
      <c r="EV305" s="703">
        <f t="shared" si="1666"/>
        <v>0</v>
      </c>
      <c r="EW305" s="703">
        <f t="shared" si="1667"/>
        <v>0</v>
      </c>
      <c r="EX305" s="703">
        <f t="shared" si="1668"/>
        <v>0</v>
      </c>
      <c r="EY305" s="703">
        <f t="shared" si="1669"/>
        <v>0</v>
      </c>
      <c r="EZ305" s="724"/>
      <c r="FB305" s="698"/>
      <c r="FC305" s="702">
        <v>16</v>
      </c>
      <c r="FD305" s="703" t="e">
        <f t="shared" si="1678"/>
        <v>#DIV/0!</v>
      </c>
      <c r="FE305" s="703" t="e">
        <f t="shared" si="1679"/>
        <v>#DIV/0!</v>
      </c>
      <c r="FF305" s="703" t="e">
        <f t="shared" si="1680"/>
        <v>#DIV/0!</v>
      </c>
      <c r="FG305" s="703" t="e">
        <f t="shared" si="1681"/>
        <v>#DIV/0!</v>
      </c>
      <c r="FH305" s="703" t="e">
        <f t="shared" si="1682"/>
        <v>#DIV/0!</v>
      </c>
      <c r="FI305" s="703" t="e">
        <f t="shared" si="1683"/>
        <v>#DIV/0!</v>
      </c>
      <c r="FJ305" s="703" t="e">
        <f t="shared" si="1684"/>
        <v>#DIV/0!</v>
      </c>
      <c r="FK305" s="703" t="e">
        <f t="shared" si="1685"/>
        <v>#DIV/0!</v>
      </c>
      <c r="FL305" s="703" t="e">
        <f t="shared" si="1686"/>
        <v>#DIV/0!</v>
      </c>
      <c r="FM305" s="703" t="e">
        <f t="shared" si="1687"/>
        <v>#DIV/0!</v>
      </c>
      <c r="FN305" s="703" t="e">
        <f t="shared" si="1688"/>
        <v>#DIV/0!</v>
      </c>
      <c r="FO305" s="703" t="e">
        <f t="shared" si="1689"/>
        <v>#DIV/0!</v>
      </c>
      <c r="FP305" s="703" t="e">
        <f t="shared" si="1690"/>
        <v>#DIV/0!</v>
      </c>
      <c r="FQ305" s="703" t="e">
        <f t="shared" si="1691"/>
        <v>#DIV/0!</v>
      </c>
      <c r="FR305" s="703" t="e">
        <f t="shared" si="1692"/>
        <v>#DIV/0!</v>
      </c>
      <c r="FS305" s="703" t="e">
        <f t="shared" si="1693"/>
        <v>#DIV/0!</v>
      </c>
      <c r="FT305" s="703" t="e">
        <f t="shared" si="1694"/>
        <v>#DIV/0!</v>
      </c>
      <c r="FU305" s="703" t="e">
        <f t="shared" si="1695"/>
        <v>#DIV/0!</v>
      </c>
      <c r="FV305" s="703" t="e">
        <f t="shared" si="1696"/>
        <v>#DIV/0!</v>
      </c>
      <c r="FW305" s="703" t="e">
        <f t="shared" si="1697"/>
        <v>#DIV/0!</v>
      </c>
      <c r="FX305" s="703" t="e">
        <f t="shared" si="1698"/>
        <v>#DIV/0!</v>
      </c>
      <c r="FY305" s="703" t="e">
        <f t="shared" si="1699"/>
        <v>#DIV/0!</v>
      </c>
      <c r="FZ305" s="703" t="e">
        <f t="shared" si="1700"/>
        <v>#DIV/0!</v>
      </c>
      <c r="GA305" s="703" t="e">
        <f t="shared" si="1701"/>
        <v>#DIV/0!</v>
      </c>
      <c r="GB305" s="703" t="e">
        <f t="shared" si="1702"/>
        <v>#DIV/0!</v>
      </c>
      <c r="GC305" s="703" t="e">
        <f t="shared" si="1703"/>
        <v>#DIV/0!</v>
      </c>
      <c r="GD305" s="703" t="e">
        <f t="shared" si="1704"/>
        <v>#DIV/0!</v>
      </c>
      <c r="GE305" s="703" t="e">
        <f t="shared" si="1705"/>
        <v>#DIV/0!</v>
      </c>
      <c r="GF305" s="703" t="e">
        <f t="shared" si="1706"/>
        <v>#DIV/0!</v>
      </c>
      <c r="GG305" s="703" t="e">
        <f t="shared" si="1707"/>
        <v>#DIV/0!</v>
      </c>
      <c r="GH305" s="703" t="e">
        <f t="shared" si="1708"/>
        <v>#DIV/0!</v>
      </c>
      <c r="GI305" s="724"/>
    </row>
    <row r="306" spans="23:191" ht="15.75" x14ac:dyDescent="0.25">
      <c r="W306" s="398"/>
      <c r="X306" s="401">
        <v>17</v>
      </c>
      <c r="Y306" s="475"/>
      <c r="Z306" s="475"/>
      <c r="AA306" s="475"/>
      <c r="AB306" s="475"/>
      <c r="AC306" s="475"/>
      <c r="AD306" s="475"/>
      <c r="AE306" s="475"/>
      <c r="AF306" s="475"/>
      <c r="AG306" s="475"/>
      <c r="AH306" s="475"/>
      <c r="AI306" s="475"/>
      <c r="AJ306" s="475"/>
      <c r="AK306" s="475"/>
      <c r="AL306" s="475"/>
      <c r="AM306" s="475"/>
      <c r="AN306" s="475"/>
      <c r="AO306" s="475"/>
      <c r="AP306" s="475"/>
      <c r="AQ306" s="475"/>
      <c r="AR306" s="475"/>
      <c r="AS306" s="475"/>
      <c r="AT306" s="475"/>
      <c r="AU306" s="475"/>
      <c r="AV306" s="475"/>
      <c r="AW306" s="475"/>
      <c r="AX306" s="475"/>
      <c r="AY306" s="475"/>
      <c r="AZ306" s="475"/>
      <c r="BA306" s="475"/>
      <c r="BB306" s="475"/>
      <c r="BC306" s="475"/>
      <c r="BD306" s="857">
        <f t="shared" si="1671"/>
        <v>0</v>
      </c>
      <c r="BE306" s="858">
        <f t="shared" si="1636"/>
        <v>0</v>
      </c>
      <c r="BF306" s="436">
        <f t="shared" si="1709"/>
        <v>0</v>
      </c>
      <c r="BG306" s="436">
        <f t="shared" si="1710"/>
        <v>0</v>
      </c>
      <c r="BH306" s="439">
        <f t="shared" si="1711"/>
        <v>0</v>
      </c>
      <c r="BI306" s="449">
        <f t="shared" si="1712"/>
        <v>0</v>
      </c>
      <c r="BJ306" s="465"/>
      <c r="BK306" s="465"/>
      <c r="BL306" s="465"/>
      <c r="BM306" s="398"/>
      <c r="BN306" s="401">
        <v>17</v>
      </c>
      <c r="BO306" s="475"/>
      <c r="BP306" s="475"/>
      <c r="BQ306" s="475"/>
      <c r="BR306" s="475"/>
      <c r="BS306" s="475"/>
      <c r="BT306" s="475"/>
      <c r="BU306" s="475"/>
      <c r="BV306" s="475"/>
      <c r="BW306" s="475"/>
      <c r="BX306" s="475"/>
      <c r="BY306" s="475"/>
      <c r="BZ306" s="475"/>
      <c r="CA306" s="475"/>
      <c r="CB306" s="475"/>
      <c r="CC306" s="475"/>
      <c r="CD306" s="475"/>
      <c r="CE306" s="475"/>
      <c r="CF306" s="475"/>
      <c r="CG306" s="475"/>
      <c r="CH306" s="475"/>
      <c r="CI306" s="475"/>
      <c r="CJ306" s="475"/>
      <c r="CK306" s="475"/>
      <c r="CL306" s="475"/>
      <c r="CM306" s="475"/>
      <c r="CN306" s="475"/>
      <c r="CO306" s="475"/>
      <c r="CP306" s="475"/>
      <c r="CQ306" s="475"/>
      <c r="CR306" s="475"/>
      <c r="CS306" s="475"/>
      <c r="CT306" s="857">
        <f t="shared" si="1673"/>
        <v>0</v>
      </c>
      <c r="CU306" s="858">
        <f t="shared" si="1674"/>
        <v>0</v>
      </c>
      <c r="CV306" s="436">
        <f t="shared" si="1713"/>
        <v>0</v>
      </c>
      <c r="CW306" s="436">
        <f t="shared" si="1714"/>
        <v>0</v>
      </c>
      <c r="CX306" s="439">
        <f t="shared" si="1675"/>
        <v>0</v>
      </c>
      <c r="CY306" s="449">
        <f t="shared" si="1676"/>
        <v>0</v>
      </c>
      <c r="CZ306" s="465"/>
      <c r="DA306" s="465"/>
      <c r="DB306" s="465"/>
      <c r="DC306" s="465"/>
      <c r="DD306" s="465"/>
      <c r="DE306" s="465"/>
      <c r="DF306" s="465"/>
      <c r="DG306" s="465"/>
      <c r="DH306" s="465"/>
      <c r="DS306" s="698"/>
      <c r="DT306" s="702">
        <v>17</v>
      </c>
      <c r="DU306" s="703">
        <f t="shared" si="1677"/>
        <v>0</v>
      </c>
      <c r="DV306" s="703">
        <f t="shared" si="1640"/>
        <v>0</v>
      </c>
      <c r="DW306" s="703">
        <f t="shared" si="1641"/>
        <v>0</v>
      </c>
      <c r="DX306" s="703">
        <f t="shared" si="1642"/>
        <v>0</v>
      </c>
      <c r="DY306" s="703">
        <f t="shared" si="1643"/>
        <v>0</v>
      </c>
      <c r="DZ306" s="703">
        <f t="shared" si="1644"/>
        <v>0</v>
      </c>
      <c r="EA306" s="703">
        <f t="shared" si="1645"/>
        <v>0</v>
      </c>
      <c r="EB306" s="703">
        <f t="shared" si="1646"/>
        <v>0</v>
      </c>
      <c r="EC306" s="703">
        <f t="shared" si="1647"/>
        <v>0</v>
      </c>
      <c r="ED306" s="703">
        <f t="shared" si="1648"/>
        <v>0</v>
      </c>
      <c r="EE306" s="703">
        <f t="shared" si="1649"/>
        <v>0</v>
      </c>
      <c r="EF306" s="703">
        <f t="shared" si="1650"/>
        <v>0</v>
      </c>
      <c r="EG306" s="703">
        <f t="shared" si="1651"/>
        <v>0</v>
      </c>
      <c r="EH306" s="703">
        <f t="shared" si="1652"/>
        <v>0</v>
      </c>
      <c r="EI306" s="703">
        <f t="shared" si="1653"/>
        <v>0</v>
      </c>
      <c r="EJ306" s="703">
        <f t="shared" si="1654"/>
        <v>0</v>
      </c>
      <c r="EK306" s="703">
        <f t="shared" si="1655"/>
        <v>0</v>
      </c>
      <c r="EL306" s="703">
        <f t="shared" si="1656"/>
        <v>0</v>
      </c>
      <c r="EM306" s="703">
        <f t="shared" si="1657"/>
        <v>0</v>
      </c>
      <c r="EN306" s="703">
        <f t="shared" si="1658"/>
        <v>0</v>
      </c>
      <c r="EO306" s="703">
        <f t="shared" si="1659"/>
        <v>0</v>
      </c>
      <c r="EP306" s="703">
        <f t="shared" si="1660"/>
        <v>0</v>
      </c>
      <c r="EQ306" s="703">
        <f t="shared" si="1661"/>
        <v>0</v>
      </c>
      <c r="ER306" s="703">
        <f t="shared" si="1662"/>
        <v>0</v>
      </c>
      <c r="ES306" s="703">
        <f t="shared" si="1663"/>
        <v>0</v>
      </c>
      <c r="ET306" s="703">
        <f t="shared" si="1664"/>
        <v>0</v>
      </c>
      <c r="EU306" s="703">
        <f t="shared" si="1665"/>
        <v>0</v>
      </c>
      <c r="EV306" s="703">
        <f t="shared" si="1666"/>
        <v>0</v>
      </c>
      <c r="EW306" s="703">
        <f t="shared" si="1667"/>
        <v>0</v>
      </c>
      <c r="EX306" s="703">
        <f t="shared" si="1668"/>
        <v>0</v>
      </c>
      <c r="EY306" s="703">
        <f t="shared" si="1669"/>
        <v>0</v>
      </c>
      <c r="EZ306" s="724"/>
      <c r="FB306" s="698"/>
      <c r="FC306" s="702">
        <v>17</v>
      </c>
      <c r="FD306" s="703" t="e">
        <f t="shared" si="1678"/>
        <v>#DIV/0!</v>
      </c>
      <c r="FE306" s="703" t="e">
        <f t="shared" si="1679"/>
        <v>#DIV/0!</v>
      </c>
      <c r="FF306" s="703" t="e">
        <f t="shared" si="1680"/>
        <v>#DIV/0!</v>
      </c>
      <c r="FG306" s="703" t="e">
        <f t="shared" si="1681"/>
        <v>#DIV/0!</v>
      </c>
      <c r="FH306" s="703" t="e">
        <f t="shared" si="1682"/>
        <v>#DIV/0!</v>
      </c>
      <c r="FI306" s="703" t="e">
        <f t="shared" si="1683"/>
        <v>#DIV/0!</v>
      </c>
      <c r="FJ306" s="703" t="e">
        <f t="shared" si="1684"/>
        <v>#DIV/0!</v>
      </c>
      <c r="FK306" s="703" t="e">
        <f t="shared" si="1685"/>
        <v>#DIV/0!</v>
      </c>
      <c r="FL306" s="703" t="e">
        <f t="shared" si="1686"/>
        <v>#DIV/0!</v>
      </c>
      <c r="FM306" s="703" t="e">
        <f t="shared" si="1687"/>
        <v>#DIV/0!</v>
      </c>
      <c r="FN306" s="703" t="e">
        <f t="shared" si="1688"/>
        <v>#DIV/0!</v>
      </c>
      <c r="FO306" s="703" t="e">
        <f t="shared" si="1689"/>
        <v>#DIV/0!</v>
      </c>
      <c r="FP306" s="703" t="e">
        <f t="shared" si="1690"/>
        <v>#DIV/0!</v>
      </c>
      <c r="FQ306" s="703" t="e">
        <f t="shared" si="1691"/>
        <v>#DIV/0!</v>
      </c>
      <c r="FR306" s="703" t="e">
        <f t="shared" si="1692"/>
        <v>#DIV/0!</v>
      </c>
      <c r="FS306" s="703" t="e">
        <f t="shared" si="1693"/>
        <v>#DIV/0!</v>
      </c>
      <c r="FT306" s="703" t="e">
        <f t="shared" si="1694"/>
        <v>#DIV/0!</v>
      </c>
      <c r="FU306" s="703" t="e">
        <f t="shared" si="1695"/>
        <v>#DIV/0!</v>
      </c>
      <c r="FV306" s="703" t="e">
        <f t="shared" si="1696"/>
        <v>#DIV/0!</v>
      </c>
      <c r="FW306" s="703" t="e">
        <f t="shared" si="1697"/>
        <v>#DIV/0!</v>
      </c>
      <c r="FX306" s="703" t="e">
        <f t="shared" si="1698"/>
        <v>#DIV/0!</v>
      </c>
      <c r="FY306" s="703" t="e">
        <f t="shared" si="1699"/>
        <v>#DIV/0!</v>
      </c>
      <c r="FZ306" s="703" t="e">
        <f t="shared" si="1700"/>
        <v>#DIV/0!</v>
      </c>
      <c r="GA306" s="703" t="e">
        <f t="shared" si="1701"/>
        <v>#DIV/0!</v>
      </c>
      <c r="GB306" s="703" t="e">
        <f t="shared" si="1702"/>
        <v>#DIV/0!</v>
      </c>
      <c r="GC306" s="703" t="e">
        <f t="shared" si="1703"/>
        <v>#DIV/0!</v>
      </c>
      <c r="GD306" s="703" t="e">
        <f t="shared" si="1704"/>
        <v>#DIV/0!</v>
      </c>
      <c r="GE306" s="703" t="e">
        <f t="shared" si="1705"/>
        <v>#DIV/0!</v>
      </c>
      <c r="GF306" s="703" t="e">
        <f t="shared" si="1706"/>
        <v>#DIV/0!</v>
      </c>
      <c r="GG306" s="703" t="e">
        <f t="shared" si="1707"/>
        <v>#DIV/0!</v>
      </c>
      <c r="GH306" s="703" t="e">
        <f t="shared" si="1708"/>
        <v>#DIV/0!</v>
      </c>
      <c r="GI306" s="724"/>
    </row>
    <row r="307" spans="23:191" ht="15.75" x14ac:dyDescent="0.25">
      <c r="W307" s="398"/>
      <c r="X307" s="401">
        <v>18</v>
      </c>
      <c r="Y307" s="475"/>
      <c r="Z307" s="475"/>
      <c r="AA307" s="475"/>
      <c r="AB307" s="475"/>
      <c r="AC307" s="475"/>
      <c r="AD307" s="475"/>
      <c r="AE307" s="475"/>
      <c r="AF307" s="475"/>
      <c r="AG307" s="475"/>
      <c r="AH307" s="475"/>
      <c r="AI307" s="475"/>
      <c r="AJ307" s="475"/>
      <c r="AK307" s="475"/>
      <c r="AL307" s="475"/>
      <c r="AM307" s="475"/>
      <c r="AN307" s="475"/>
      <c r="AO307" s="475"/>
      <c r="AP307" s="475"/>
      <c r="AQ307" s="475"/>
      <c r="AR307" s="475"/>
      <c r="AS307" s="475"/>
      <c r="AT307" s="475"/>
      <c r="AU307" s="475"/>
      <c r="AV307" s="475"/>
      <c r="AW307" s="475"/>
      <c r="AX307" s="475"/>
      <c r="AY307" s="475"/>
      <c r="AZ307" s="475"/>
      <c r="BA307" s="475"/>
      <c r="BB307" s="475"/>
      <c r="BC307" s="475"/>
      <c r="BD307" s="857">
        <f t="shared" si="1671"/>
        <v>0</v>
      </c>
      <c r="BE307" s="858">
        <f t="shared" si="1636"/>
        <v>0</v>
      </c>
      <c r="BF307" s="436">
        <f t="shared" si="1709"/>
        <v>0</v>
      </c>
      <c r="BG307" s="436">
        <f t="shared" si="1710"/>
        <v>0</v>
      </c>
      <c r="BH307" s="439">
        <f t="shared" si="1711"/>
        <v>0</v>
      </c>
      <c r="BI307" s="449">
        <f t="shared" si="1712"/>
        <v>0</v>
      </c>
      <c r="BJ307" s="465"/>
      <c r="BK307" s="465"/>
      <c r="BL307" s="465"/>
      <c r="BM307" s="398"/>
      <c r="BN307" s="401">
        <v>18</v>
      </c>
      <c r="BO307" s="475"/>
      <c r="BP307" s="475"/>
      <c r="BQ307" s="475"/>
      <c r="BR307" s="475"/>
      <c r="BS307" s="475"/>
      <c r="BT307" s="475"/>
      <c r="BU307" s="475"/>
      <c r="BV307" s="475"/>
      <c r="BW307" s="475"/>
      <c r="BX307" s="475"/>
      <c r="BY307" s="475"/>
      <c r="BZ307" s="475"/>
      <c r="CA307" s="475"/>
      <c r="CB307" s="475"/>
      <c r="CC307" s="475"/>
      <c r="CD307" s="475"/>
      <c r="CE307" s="475"/>
      <c r="CF307" s="475"/>
      <c r="CG307" s="475"/>
      <c r="CH307" s="475"/>
      <c r="CI307" s="475"/>
      <c r="CJ307" s="475"/>
      <c r="CK307" s="475"/>
      <c r="CL307" s="475"/>
      <c r="CM307" s="475"/>
      <c r="CN307" s="475"/>
      <c r="CO307" s="475"/>
      <c r="CP307" s="475"/>
      <c r="CQ307" s="475"/>
      <c r="CR307" s="475"/>
      <c r="CS307" s="475"/>
      <c r="CT307" s="857">
        <f t="shared" si="1673"/>
        <v>0</v>
      </c>
      <c r="CU307" s="858">
        <f t="shared" si="1674"/>
        <v>0</v>
      </c>
      <c r="CV307" s="436">
        <f t="shared" si="1713"/>
        <v>0</v>
      </c>
      <c r="CW307" s="436">
        <f t="shared" si="1714"/>
        <v>0</v>
      </c>
      <c r="CX307" s="439">
        <f t="shared" si="1675"/>
        <v>0</v>
      </c>
      <c r="CY307" s="449">
        <f t="shared" si="1676"/>
        <v>0</v>
      </c>
      <c r="CZ307" s="465"/>
      <c r="DA307" s="465"/>
      <c r="DB307" s="465"/>
      <c r="DC307" s="465"/>
      <c r="DD307" s="465"/>
      <c r="DE307" s="465"/>
      <c r="DF307" s="465"/>
      <c r="DG307" s="465"/>
      <c r="DH307" s="465"/>
      <c r="DS307" s="698"/>
      <c r="DT307" s="702">
        <v>18</v>
      </c>
      <c r="DU307" s="703">
        <f t="shared" si="1677"/>
        <v>0</v>
      </c>
      <c r="DV307" s="703">
        <f t="shared" si="1640"/>
        <v>0</v>
      </c>
      <c r="DW307" s="703">
        <f t="shared" si="1641"/>
        <v>0</v>
      </c>
      <c r="DX307" s="703">
        <f t="shared" si="1642"/>
        <v>0</v>
      </c>
      <c r="DY307" s="703">
        <f t="shared" si="1643"/>
        <v>0</v>
      </c>
      <c r="DZ307" s="703">
        <f t="shared" si="1644"/>
        <v>0</v>
      </c>
      <c r="EA307" s="703">
        <f t="shared" si="1645"/>
        <v>0</v>
      </c>
      <c r="EB307" s="703">
        <f t="shared" si="1646"/>
        <v>0</v>
      </c>
      <c r="EC307" s="703">
        <f t="shared" si="1647"/>
        <v>0</v>
      </c>
      <c r="ED307" s="703">
        <f t="shared" si="1648"/>
        <v>0</v>
      </c>
      <c r="EE307" s="703">
        <f t="shared" si="1649"/>
        <v>0</v>
      </c>
      <c r="EF307" s="703">
        <f t="shared" si="1650"/>
        <v>0</v>
      </c>
      <c r="EG307" s="703">
        <f t="shared" si="1651"/>
        <v>0</v>
      </c>
      <c r="EH307" s="703">
        <f t="shared" si="1652"/>
        <v>0</v>
      </c>
      <c r="EI307" s="703">
        <f t="shared" si="1653"/>
        <v>0</v>
      </c>
      <c r="EJ307" s="703">
        <f t="shared" si="1654"/>
        <v>0</v>
      </c>
      <c r="EK307" s="703">
        <f t="shared" si="1655"/>
        <v>0</v>
      </c>
      <c r="EL307" s="703">
        <f t="shared" si="1656"/>
        <v>0</v>
      </c>
      <c r="EM307" s="703">
        <f t="shared" si="1657"/>
        <v>0</v>
      </c>
      <c r="EN307" s="703">
        <f t="shared" si="1658"/>
        <v>0</v>
      </c>
      <c r="EO307" s="703">
        <f t="shared" si="1659"/>
        <v>0</v>
      </c>
      <c r="EP307" s="703">
        <f t="shared" si="1660"/>
        <v>0</v>
      </c>
      <c r="EQ307" s="703">
        <f t="shared" si="1661"/>
        <v>0</v>
      </c>
      <c r="ER307" s="703">
        <f t="shared" si="1662"/>
        <v>0</v>
      </c>
      <c r="ES307" s="703">
        <f t="shared" si="1663"/>
        <v>0</v>
      </c>
      <c r="ET307" s="703">
        <f t="shared" si="1664"/>
        <v>0</v>
      </c>
      <c r="EU307" s="703">
        <f t="shared" si="1665"/>
        <v>0</v>
      </c>
      <c r="EV307" s="703">
        <f t="shared" si="1666"/>
        <v>0</v>
      </c>
      <c r="EW307" s="703">
        <f t="shared" si="1667"/>
        <v>0</v>
      </c>
      <c r="EX307" s="703">
        <f t="shared" si="1668"/>
        <v>0</v>
      </c>
      <c r="EY307" s="703">
        <f t="shared" si="1669"/>
        <v>0</v>
      </c>
      <c r="EZ307" s="724"/>
      <c r="FB307" s="698"/>
      <c r="FC307" s="702">
        <v>18</v>
      </c>
      <c r="FD307" s="703" t="e">
        <f t="shared" si="1678"/>
        <v>#DIV/0!</v>
      </c>
      <c r="FE307" s="703" t="e">
        <f t="shared" si="1679"/>
        <v>#DIV/0!</v>
      </c>
      <c r="FF307" s="703" t="e">
        <f t="shared" si="1680"/>
        <v>#DIV/0!</v>
      </c>
      <c r="FG307" s="703" t="e">
        <f t="shared" si="1681"/>
        <v>#DIV/0!</v>
      </c>
      <c r="FH307" s="703" t="e">
        <f t="shared" si="1682"/>
        <v>#DIV/0!</v>
      </c>
      <c r="FI307" s="703" t="e">
        <f t="shared" si="1683"/>
        <v>#DIV/0!</v>
      </c>
      <c r="FJ307" s="703" t="e">
        <f t="shared" si="1684"/>
        <v>#DIV/0!</v>
      </c>
      <c r="FK307" s="703" t="e">
        <f t="shared" si="1685"/>
        <v>#DIV/0!</v>
      </c>
      <c r="FL307" s="703" t="e">
        <f t="shared" si="1686"/>
        <v>#DIV/0!</v>
      </c>
      <c r="FM307" s="703" t="e">
        <f t="shared" si="1687"/>
        <v>#DIV/0!</v>
      </c>
      <c r="FN307" s="703" t="e">
        <f t="shared" si="1688"/>
        <v>#DIV/0!</v>
      </c>
      <c r="FO307" s="703" t="e">
        <f t="shared" si="1689"/>
        <v>#DIV/0!</v>
      </c>
      <c r="FP307" s="703" t="e">
        <f t="shared" si="1690"/>
        <v>#DIV/0!</v>
      </c>
      <c r="FQ307" s="703" t="e">
        <f t="shared" si="1691"/>
        <v>#DIV/0!</v>
      </c>
      <c r="FR307" s="703" t="e">
        <f t="shared" si="1692"/>
        <v>#DIV/0!</v>
      </c>
      <c r="FS307" s="703" t="e">
        <f t="shared" si="1693"/>
        <v>#DIV/0!</v>
      </c>
      <c r="FT307" s="703" t="e">
        <f t="shared" si="1694"/>
        <v>#DIV/0!</v>
      </c>
      <c r="FU307" s="703" t="e">
        <f t="shared" si="1695"/>
        <v>#DIV/0!</v>
      </c>
      <c r="FV307" s="703" t="e">
        <f t="shared" si="1696"/>
        <v>#DIV/0!</v>
      </c>
      <c r="FW307" s="703" t="e">
        <f t="shared" si="1697"/>
        <v>#DIV/0!</v>
      </c>
      <c r="FX307" s="703" t="e">
        <f t="shared" si="1698"/>
        <v>#DIV/0!</v>
      </c>
      <c r="FY307" s="703" t="e">
        <f t="shared" si="1699"/>
        <v>#DIV/0!</v>
      </c>
      <c r="FZ307" s="703" t="e">
        <f t="shared" si="1700"/>
        <v>#DIV/0!</v>
      </c>
      <c r="GA307" s="703" t="e">
        <f t="shared" si="1701"/>
        <v>#DIV/0!</v>
      </c>
      <c r="GB307" s="703" t="e">
        <f t="shared" si="1702"/>
        <v>#DIV/0!</v>
      </c>
      <c r="GC307" s="703" t="e">
        <f t="shared" si="1703"/>
        <v>#DIV/0!</v>
      </c>
      <c r="GD307" s="703" t="e">
        <f t="shared" si="1704"/>
        <v>#DIV/0!</v>
      </c>
      <c r="GE307" s="703" t="e">
        <f t="shared" si="1705"/>
        <v>#DIV/0!</v>
      </c>
      <c r="GF307" s="703" t="e">
        <f t="shared" si="1706"/>
        <v>#DIV/0!</v>
      </c>
      <c r="GG307" s="703" t="e">
        <f t="shared" si="1707"/>
        <v>#DIV/0!</v>
      </c>
      <c r="GH307" s="703" t="e">
        <f t="shared" si="1708"/>
        <v>#DIV/0!</v>
      </c>
      <c r="GI307" s="724"/>
    </row>
    <row r="308" spans="23:191" ht="15.75" x14ac:dyDescent="0.25">
      <c r="W308" s="398"/>
      <c r="X308" s="401">
        <v>19</v>
      </c>
      <c r="Y308" s="475"/>
      <c r="Z308" s="475"/>
      <c r="AA308" s="475"/>
      <c r="AB308" s="475"/>
      <c r="AC308" s="475"/>
      <c r="AD308" s="475"/>
      <c r="AE308" s="475"/>
      <c r="AF308" s="475"/>
      <c r="AG308" s="475"/>
      <c r="AH308" s="475"/>
      <c r="AI308" s="475"/>
      <c r="AJ308" s="475"/>
      <c r="AK308" s="475"/>
      <c r="AL308" s="475"/>
      <c r="AM308" s="475"/>
      <c r="AN308" s="475"/>
      <c r="AO308" s="475"/>
      <c r="AP308" s="475"/>
      <c r="AQ308" s="475"/>
      <c r="AR308" s="475"/>
      <c r="AS308" s="475"/>
      <c r="AT308" s="475"/>
      <c r="AU308" s="475"/>
      <c r="AV308" s="475"/>
      <c r="AW308" s="475"/>
      <c r="AX308" s="475"/>
      <c r="AY308" s="475"/>
      <c r="AZ308" s="475"/>
      <c r="BA308" s="475"/>
      <c r="BB308" s="475"/>
      <c r="BC308" s="475"/>
      <c r="BD308" s="857">
        <f t="shared" si="1671"/>
        <v>0</v>
      </c>
      <c r="BE308" s="858">
        <f t="shared" si="1636"/>
        <v>0</v>
      </c>
      <c r="BF308" s="436">
        <f t="shared" si="1709"/>
        <v>0</v>
      </c>
      <c r="BG308" s="436">
        <f t="shared" si="1710"/>
        <v>0</v>
      </c>
      <c r="BH308" s="439">
        <f t="shared" si="1711"/>
        <v>0</v>
      </c>
      <c r="BI308" s="449">
        <f t="shared" si="1712"/>
        <v>0</v>
      </c>
      <c r="BJ308" s="465"/>
      <c r="BK308" s="465"/>
      <c r="BL308" s="465"/>
      <c r="BM308" s="398"/>
      <c r="BN308" s="401">
        <v>19</v>
      </c>
      <c r="BO308" s="475"/>
      <c r="BP308" s="475"/>
      <c r="BQ308" s="475"/>
      <c r="BR308" s="475"/>
      <c r="BS308" s="475"/>
      <c r="BT308" s="475"/>
      <c r="BU308" s="475"/>
      <c r="BV308" s="475"/>
      <c r="BW308" s="475"/>
      <c r="BX308" s="475"/>
      <c r="BY308" s="475"/>
      <c r="BZ308" s="475"/>
      <c r="CA308" s="475"/>
      <c r="CB308" s="475"/>
      <c r="CC308" s="475"/>
      <c r="CD308" s="475"/>
      <c r="CE308" s="475"/>
      <c r="CF308" s="475"/>
      <c r="CG308" s="475"/>
      <c r="CH308" s="475"/>
      <c r="CI308" s="475"/>
      <c r="CJ308" s="475"/>
      <c r="CK308" s="475"/>
      <c r="CL308" s="475"/>
      <c r="CM308" s="475"/>
      <c r="CN308" s="475"/>
      <c r="CO308" s="475"/>
      <c r="CP308" s="475"/>
      <c r="CQ308" s="475"/>
      <c r="CR308" s="475"/>
      <c r="CS308" s="475"/>
      <c r="CT308" s="857">
        <f t="shared" si="1673"/>
        <v>0</v>
      </c>
      <c r="CU308" s="858">
        <f t="shared" si="1674"/>
        <v>0</v>
      </c>
      <c r="CV308" s="436">
        <f t="shared" si="1713"/>
        <v>0</v>
      </c>
      <c r="CW308" s="436">
        <f t="shared" si="1714"/>
        <v>0</v>
      </c>
      <c r="CX308" s="439">
        <f t="shared" si="1675"/>
        <v>0</v>
      </c>
      <c r="CY308" s="449">
        <f t="shared" si="1676"/>
        <v>0</v>
      </c>
      <c r="CZ308" s="465"/>
      <c r="DA308" s="465"/>
      <c r="DB308" s="465"/>
      <c r="DC308" s="465"/>
      <c r="DD308" s="465"/>
      <c r="DE308" s="465"/>
      <c r="DF308" s="465"/>
      <c r="DG308" s="465"/>
      <c r="DH308" s="465"/>
      <c r="DS308" s="698"/>
      <c r="DT308" s="702">
        <v>19</v>
      </c>
      <c r="DU308" s="703">
        <f t="shared" si="1677"/>
        <v>0</v>
      </c>
      <c r="DV308" s="703">
        <f t="shared" si="1640"/>
        <v>0</v>
      </c>
      <c r="DW308" s="703">
        <f t="shared" si="1641"/>
        <v>0</v>
      </c>
      <c r="DX308" s="703">
        <f t="shared" si="1642"/>
        <v>0</v>
      </c>
      <c r="DY308" s="703">
        <f t="shared" si="1643"/>
        <v>0</v>
      </c>
      <c r="DZ308" s="703">
        <f t="shared" si="1644"/>
        <v>0</v>
      </c>
      <c r="EA308" s="703">
        <f t="shared" si="1645"/>
        <v>0</v>
      </c>
      <c r="EB308" s="703">
        <f t="shared" si="1646"/>
        <v>0</v>
      </c>
      <c r="EC308" s="703">
        <f t="shared" si="1647"/>
        <v>0</v>
      </c>
      <c r="ED308" s="703">
        <f t="shared" si="1648"/>
        <v>0</v>
      </c>
      <c r="EE308" s="703">
        <f t="shared" si="1649"/>
        <v>0</v>
      </c>
      <c r="EF308" s="703">
        <f t="shared" si="1650"/>
        <v>0</v>
      </c>
      <c r="EG308" s="703">
        <f t="shared" si="1651"/>
        <v>0</v>
      </c>
      <c r="EH308" s="703">
        <f t="shared" si="1652"/>
        <v>0</v>
      </c>
      <c r="EI308" s="703">
        <f t="shared" si="1653"/>
        <v>0</v>
      </c>
      <c r="EJ308" s="703">
        <f t="shared" si="1654"/>
        <v>0</v>
      </c>
      <c r="EK308" s="703">
        <f t="shared" si="1655"/>
        <v>0</v>
      </c>
      <c r="EL308" s="703">
        <f t="shared" si="1656"/>
        <v>0</v>
      </c>
      <c r="EM308" s="703">
        <f t="shared" si="1657"/>
        <v>0</v>
      </c>
      <c r="EN308" s="703">
        <f t="shared" si="1658"/>
        <v>0</v>
      </c>
      <c r="EO308" s="703">
        <f t="shared" si="1659"/>
        <v>0</v>
      </c>
      <c r="EP308" s="703">
        <f t="shared" si="1660"/>
        <v>0</v>
      </c>
      <c r="EQ308" s="703">
        <f t="shared" si="1661"/>
        <v>0</v>
      </c>
      <c r="ER308" s="703">
        <f t="shared" si="1662"/>
        <v>0</v>
      </c>
      <c r="ES308" s="703">
        <f t="shared" si="1663"/>
        <v>0</v>
      </c>
      <c r="ET308" s="703">
        <f t="shared" si="1664"/>
        <v>0</v>
      </c>
      <c r="EU308" s="703">
        <f t="shared" si="1665"/>
        <v>0</v>
      </c>
      <c r="EV308" s="703">
        <f t="shared" si="1666"/>
        <v>0</v>
      </c>
      <c r="EW308" s="703">
        <f t="shared" si="1667"/>
        <v>0</v>
      </c>
      <c r="EX308" s="703">
        <f t="shared" si="1668"/>
        <v>0</v>
      </c>
      <c r="EY308" s="703">
        <f t="shared" si="1669"/>
        <v>0</v>
      </c>
      <c r="EZ308" s="724"/>
      <c r="FB308" s="698"/>
      <c r="FC308" s="702">
        <v>19</v>
      </c>
      <c r="FD308" s="703" t="e">
        <f t="shared" si="1678"/>
        <v>#DIV/0!</v>
      </c>
      <c r="FE308" s="703" t="e">
        <f t="shared" si="1679"/>
        <v>#DIV/0!</v>
      </c>
      <c r="FF308" s="703" t="e">
        <f t="shared" si="1680"/>
        <v>#DIV/0!</v>
      </c>
      <c r="FG308" s="703" t="e">
        <f t="shared" si="1681"/>
        <v>#DIV/0!</v>
      </c>
      <c r="FH308" s="703" t="e">
        <f t="shared" si="1682"/>
        <v>#DIV/0!</v>
      </c>
      <c r="FI308" s="703" t="e">
        <f t="shared" si="1683"/>
        <v>#DIV/0!</v>
      </c>
      <c r="FJ308" s="703" t="e">
        <f t="shared" si="1684"/>
        <v>#DIV/0!</v>
      </c>
      <c r="FK308" s="703" t="e">
        <f t="shared" si="1685"/>
        <v>#DIV/0!</v>
      </c>
      <c r="FL308" s="703" t="e">
        <f t="shared" si="1686"/>
        <v>#DIV/0!</v>
      </c>
      <c r="FM308" s="703" t="e">
        <f t="shared" si="1687"/>
        <v>#DIV/0!</v>
      </c>
      <c r="FN308" s="703" t="e">
        <f t="shared" si="1688"/>
        <v>#DIV/0!</v>
      </c>
      <c r="FO308" s="703" t="e">
        <f t="shared" si="1689"/>
        <v>#DIV/0!</v>
      </c>
      <c r="FP308" s="703" t="e">
        <f t="shared" si="1690"/>
        <v>#DIV/0!</v>
      </c>
      <c r="FQ308" s="703" t="e">
        <f t="shared" si="1691"/>
        <v>#DIV/0!</v>
      </c>
      <c r="FR308" s="703" t="e">
        <f t="shared" si="1692"/>
        <v>#DIV/0!</v>
      </c>
      <c r="FS308" s="703" t="e">
        <f t="shared" si="1693"/>
        <v>#DIV/0!</v>
      </c>
      <c r="FT308" s="703" t="e">
        <f t="shared" si="1694"/>
        <v>#DIV/0!</v>
      </c>
      <c r="FU308" s="703" t="e">
        <f t="shared" si="1695"/>
        <v>#DIV/0!</v>
      </c>
      <c r="FV308" s="703" t="e">
        <f t="shared" si="1696"/>
        <v>#DIV/0!</v>
      </c>
      <c r="FW308" s="703" t="e">
        <f t="shared" si="1697"/>
        <v>#DIV/0!</v>
      </c>
      <c r="FX308" s="703" t="e">
        <f t="shared" si="1698"/>
        <v>#DIV/0!</v>
      </c>
      <c r="FY308" s="703" t="e">
        <f t="shared" si="1699"/>
        <v>#DIV/0!</v>
      </c>
      <c r="FZ308" s="703" t="e">
        <f t="shared" si="1700"/>
        <v>#DIV/0!</v>
      </c>
      <c r="GA308" s="703" t="e">
        <f t="shared" si="1701"/>
        <v>#DIV/0!</v>
      </c>
      <c r="GB308" s="703" t="e">
        <f t="shared" si="1702"/>
        <v>#DIV/0!</v>
      </c>
      <c r="GC308" s="703" t="e">
        <f t="shared" si="1703"/>
        <v>#DIV/0!</v>
      </c>
      <c r="GD308" s="703" t="e">
        <f t="shared" si="1704"/>
        <v>#DIV/0!</v>
      </c>
      <c r="GE308" s="703" t="e">
        <f t="shared" si="1705"/>
        <v>#DIV/0!</v>
      </c>
      <c r="GF308" s="703" t="e">
        <f t="shared" si="1706"/>
        <v>#DIV/0!</v>
      </c>
      <c r="GG308" s="703" t="e">
        <f t="shared" si="1707"/>
        <v>#DIV/0!</v>
      </c>
      <c r="GH308" s="703" t="e">
        <f t="shared" si="1708"/>
        <v>#DIV/0!</v>
      </c>
      <c r="GI308" s="724"/>
    </row>
    <row r="309" spans="23:191" ht="15.75" x14ac:dyDescent="0.25">
      <c r="W309" s="398"/>
      <c r="X309" s="401">
        <v>20</v>
      </c>
      <c r="Y309" s="475"/>
      <c r="Z309" s="475"/>
      <c r="AA309" s="475"/>
      <c r="AB309" s="475"/>
      <c r="AC309" s="475"/>
      <c r="AD309" s="475"/>
      <c r="AE309" s="475"/>
      <c r="AF309" s="475"/>
      <c r="AG309" s="475"/>
      <c r="AH309" s="475"/>
      <c r="AI309" s="475"/>
      <c r="AJ309" s="475"/>
      <c r="AK309" s="475"/>
      <c r="AL309" s="475"/>
      <c r="AM309" s="475"/>
      <c r="AN309" s="475"/>
      <c r="AO309" s="475"/>
      <c r="AP309" s="475"/>
      <c r="AQ309" s="475"/>
      <c r="AR309" s="475"/>
      <c r="AS309" s="475"/>
      <c r="AT309" s="475"/>
      <c r="AU309" s="475"/>
      <c r="AV309" s="475"/>
      <c r="AW309" s="475"/>
      <c r="AX309" s="475"/>
      <c r="AY309" s="475"/>
      <c r="AZ309" s="475"/>
      <c r="BA309" s="475"/>
      <c r="BB309" s="475"/>
      <c r="BC309" s="475"/>
      <c r="BD309" s="857">
        <f t="shared" si="1671"/>
        <v>0</v>
      </c>
      <c r="BE309" s="858">
        <f t="shared" si="1636"/>
        <v>0</v>
      </c>
      <c r="BF309" s="436">
        <f t="shared" si="1709"/>
        <v>0</v>
      </c>
      <c r="BG309" s="436">
        <f t="shared" si="1710"/>
        <v>0</v>
      </c>
      <c r="BH309" s="439">
        <f t="shared" si="1711"/>
        <v>0</v>
      </c>
      <c r="BI309" s="449">
        <f t="shared" si="1712"/>
        <v>0</v>
      </c>
      <c r="BJ309" s="465"/>
      <c r="BK309" s="465"/>
      <c r="BL309" s="465"/>
      <c r="BM309" s="398"/>
      <c r="BN309" s="401">
        <v>20</v>
      </c>
      <c r="BO309" s="475"/>
      <c r="BP309" s="475"/>
      <c r="BQ309" s="475"/>
      <c r="BR309" s="475"/>
      <c r="BS309" s="475"/>
      <c r="BT309" s="475"/>
      <c r="BU309" s="475"/>
      <c r="BV309" s="475"/>
      <c r="BW309" s="475"/>
      <c r="BX309" s="475"/>
      <c r="BY309" s="475"/>
      <c r="BZ309" s="475"/>
      <c r="CA309" s="475"/>
      <c r="CB309" s="475"/>
      <c r="CC309" s="475"/>
      <c r="CD309" s="475"/>
      <c r="CE309" s="475"/>
      <c r="CF309" s="475"/>
      <c r="CG309" s="475"/>
      <c r="CH309" s="475"/>
      <c r="CI309" s="475"/>
      <c r="CJ309" s="475"/>
      <c r="CK309" s="475"/>
      <c r="CL309" s="475"/>
      <c r="CM309" s="475"/>
      <c r="CN309" s="475"/>
      <c r="CO309" s="475"/>
      <c r="CP309" s="475"/>
      <c r="CQ309" s="475"/>
      <c r="CR309" s="475"/>
      <c r="CS309" s="475"/>
      <c r="CT309" s="857">
        <f t="shared" si="1673"/>
        <v>0</v>
      </c>
      <c r="CU309" s="858">
        <f t="shared" si="1674"/>
        <v>0</v>
      </c>
      <c r="CV309" s="436">
        <f t="shared" si="1713"/>
        <v>0</v>
      </c>
      <c r="CW309" s="436">
        <f t="shared" si="1714"/>
        <v>0</v>
      </c>
      <c r="CX309" s="439">
        <f t="shared" si="1675"/>
        <v>0</v>
      </c>
      <c r="CY309" s="449">
        <f t="shared" si="1676"/>
        <v>0</v>
      </c>
      <c r="CZ309" s="465"/>
      <c r="DA309" s="465"/>
      <c r="DB309" s="465"/>
      <c r="DC309" s="465"/>
      <c r="DD309" s="465"/>
      <c r="DE309" s="465"/>
      <c r="DF309" s="465"/>
      <c r="DG309" s="465"/>
      <c r="DH309" s="465"/>
      <c r="DS309" s="698"/>
      <c r="DT309" s="702">
        <v>20</v>
      </c>
      <c r="DU309" s="703">
        <f t="shared" si="1677"/>
        <v>0</v>
      </c>
      <c r="DV309" s="703">
        <f t="shared" si="1640"/>
        <v>0</v>
      </c>
      <c r="DW309" s="703">
        <f t="shared" si="1641"/>
        <v>0</v>
      </c>
      <c r="DX309" s="703">
        <f t="shared" si="1642"/>
        <v>0</v>
      </c>
      <c r="DY309" s="703">
        <f t="shared" si="1643"/>
        <v>0</v>
      </c>
      <c r="DZ309" s="703">
        <f t="shared" si="1644"/>
        <v>0</v>
      </c>
      <c r="EA309" s="703">
        <f t="shared" si="1645"/>
        <v>0</v>
      </c>
      <c r="EB309" s="703">
        <f t="shared" si="1646"/>
        <v>0</v>
      </c>
      <c r="EC309" s="703">
        <f t="shared" si="1647"/>
        <v>0</v>
      </c>
      <c r="ED309" s="703">
        <f t="shared" si="1648"/>
        <v>0</v>
      </c>
      <c r="EE309" s="703">
        <f t="shared" si="1649"/>
        <v>0</v>
      </c>
      <c r="EF309" s="703">
        <f t="shared" si="1650"/>
        <v>0</v>
      </c>
      <c r="EG309" s="703">
        <f t="shared" si="1651"/>
        <v>0</v>
      </c>
      <c r="EH309" s="703">
        <f t="shared" si="1652"/>
        <v>0</v>
      </c>
      <c r="EI309" s="703">
        <f t="shared" si="1653"/>
        <v>0</v>
      </c>
      <c r="EJ309" s="703">
        <f t="shared" si="1654"/>
        <v>0</v>
      </c>
      <c r="EK309" s="703">
        <f t="shared" si="1655"/>
        <v>0</v>
      </c>
      <c r="EL309" s="703">
        <f t="shared" si="1656"/>
        <v>0</v>
      </c>
      <c r="EM309" s="703">
        <f t="shared" si="1657"/>
        <v>0</v>
      </c>
      <c r="EN309" s="703">
        <f t="shared" si="1658"/>
        <v>0</v>
      </c>
      <c r="EO309" s="703">
        <f t="shared" si="1659"/>
        <v>0</v>
      </c>
      <c r="EP309" s="703">
        <f t="shared" si="1660"/>
        <v>0</v>
      </c>
      <c r="EQ309" s="703">
        <f t="shared" si="1661"/>
        <v>0</v>
      </c>
      <c r="ER309" s="703">
        <f t="shared" si="1662"/>
        <v>0</v>
      </c>
      <c r="ES309" s="703">
        <f t="shared" si="1663"/>
        <v>0</v>
      </c>
      <c r="ET309" s="703">
        <f t="shared" si="1664"/>
        <v>0</v>
      </c>
      <c r="EU309" s="703">
        <f t="shared" si="1665"/>
        <v>0</v>
      </c>
      <c r="EV309" s="703">
        <f t="shared" si="1666"/>
        <v>0</v>
      </c>
      <c r="EW309" s="703">
        <f t="shared" si="1667"/>
        <v>0</v>
      </c>
      <c r="EX309" s="703">
        <f t="shared" si="1668"/>
        <v>0</v>
      </c>
      <c r="EY309" s="703">
        <f t="shared" si="1669"/>
        <v>0</v>
      </c>
      <c r="EZ309" s="724"/>
      <c r="FB309" s="698"/>
      <c r="FC309" s="702">
        <v>20</v>
      </c>
      <c r="FD309" s="703" t="e">
        <f t="shared" si="1678"/>
        <v>#DIV/0!</v>
      </c>
      <c r="FE309" s="703" t="e">
        <f t="shared" si="1679"/>
        <v>#DIV/0!</v>
      </c>
      <c r="FF309" s="703" t="e">
        <f t="shared" si="1680"/>
        <v>#DIV/0!</v>
      </c>
      <c r="FG309" s="703" t="e">
        <f t="shared" si="1681"/>
        <v>#DIV/0!</v>
      </c>
      <c r="FH309" s="703" t="e">
        <f t="shared" si="1682"/>
        <v>#DIV/0!</v>
      </c>
      <c r="FI309" s="703" t="e">
        <f t="shared" si="1683"/>
        <v>#DIV/0!</v>
      </c>
      <c r="FJ309" s="703" t="e">
        <f t="shared" si="1684"/>
        <v>#DIV/0!</v>
      </c>
      <c r="FK309" s="703" t="e">
        <f t="shared" si="1685"/>
        <v>#DIV/0!</v>
      </c>
      <c r="FL309" s="703" t="e">
        <f t="shared" si="1686"/>
        <v>#DIV/0!</v>
      </c>
      <c r="FM309" s="703" t="e">
        <f t="shared" si="1687"/>
        <v>#DIV/0!</v>
      </c>
      <c r="FN309" s="703" t="e">
        <f t="shared" si="1688"/>
        <v>#DIV/0!</v>
      </c>
      <c r="FO309" s="703" t="e">
        <f t="shared" si="1689"/>
        <v>#DIV/0!</v>
      </c>
      <c r="FP309" s="703" t="e">
        <f t="shared" si="1690"/>
        <v>#DIV/0!</v>
      </c>
      <c r="FQ309" s="703" t="e">
        <f t="shared" si="1691"/>
        <v>#DIV/0!</v>
      </c>
      <c r="FR309" s="703" t="e">
        <f t="shared" si="1692"/>
        <v>#DIV/0!</v>
      </c>
      <c r="FS309" s="703" t="e">
        <f t="shared" si="1693"/>
        <v>#DIV/0!</v>
      </c>
      <c r="FT309" s="703" t="e">
        <f t="shared" si="1694"/>
        <v>#DIV/0!</v>
      </c>
      <c r="FU309" s="703" t="e">
        <f t="shared" si="1695"/>
        <v>#DIV/0!</v>
      </c>
      <c r="FV309" s="703" t="e">
        <f t="shared" si="1696"/>
        <v>#DIV/0!</v>
      </c>
      <c r="FW309" s="703" t="e">
        <f t="shared" si="1697"/>
        <v>#DIV/0!</v>
      </c>
      <c r="FX309" s="703" t="e">
        <f t="shared" si="1698"/>
        <v>#DIV/0!</v>
      </c>
      <c r="FY309" s="703" t="e">
        <f t="shared" si="1699"/>
        <v>#DIV/0!</v>
      </c>
      <c r="FZ309" s="703" t="e">
        <f t="shared" si="1700"/>
        <v>#DIV/0!</v>
      </c>
      <c r="GA309" s="703" t="e">
        <f t="shared" si="1701"/>
        <v>#DIV/0!</v>
      </c>
      <c r="GB309" s="703" t="e">
        <f t="shared" si="1702"/>
        <v>#DIV/0!</v>
      </c>
      <c r="GC309" s="703" t="e">
        <f t="shared" si="1703"/>
        <v>#DIV/0!</v>
      </c>
      <c r="GD309" s="703" t="e">
        <f t="shared" si="1704"/>
        <v>#DIV/0!</v>
      </c>
      <c r="GE309" s="703" t="e">
        <f t="shared" si="1705"/>
        <v>#DIV/0!</v>
      </c>
      <c r="GF309" s="703" t="e">
        <f t="shared" si="1706"/>
        <v>#DIV/0!</v>
      </c>
      <c r="GG309" s="703" t="e">
        <f t="shared" si="1707"/>
        <v>#DIV/0!</v>
      </c>
      <c r="GH309" s="703" t="e">
        <f t="shared" si="1708"/>
        <v>#DIV/0!</v>
      </c>
      <c r="GI309" s="724"/>
    </row>
    <row r="310" spans="23:191" ht="15.75" x14ac:dyDescent="0.25">
      <c r="W310" s="398"/>
      <c r="X310" s="401">
        <v>21</v>
      </c>
      <c r="Y310" s="475"/>
      <c r="Z310" s="475"/>
      <c r="AA310" s="475"/>
      <c r="AB310" s="475"/>
      <c r="AC310" s="475"/>
      <c r="AD310" s="475"/>
      <c r="AE310" s="475"/>
      <c r="AF310" s="475"/>
      <c r="AG310" s="475"/>
      <c r="AH310" s="475"/>
      <c r="AI310" s="475"/>
      <c r="AJ310" s="475"/>
      <c r="AK310" s="475"/>
      <c r="AL310" s="475"/>
      <c r="AM310" s="475"/>
      <c r="AN310" s="475"/>
      <c r="AO310" s="475"/>
      <c r="AP310" s="475"/>
      <c r="AQ310" s="475"/>
      <c r="AR310" s="475"/>
      <c r="AS310" s="475"/>
      <c r="AT310" s="475"/>
      <c r="AU310" s="475"/>
      <c r="AV310" s="475"/>
      <c r="AW310" s="475"/>
      <c r="AX310" s="475"/>
      <c r="AY310" s="475"/>
      <c r="AZ310" s="475"/>
      <c r="BA310" s="475"/>
      <c r="BB310" s="475"/>
      <c r="BC310" s="475"/>
      <c r="BD310" s="857">
        <f t="shared" si="1671"/>
        <v>0</v>
      </c>
      <c r="BE310" s="858">
        <f t="shared" si="1636"/>
        <v>0</v>
      </c>
      <c r="BF310" s="436">
        <f t="shared" si="1709"/>
        <v>0</v>
      </c>
      <c r="BG310" s="436">
        <f t="shared" si="1710"/>
        <v>0</v>
      </c>
      <c r="BH310" s="439">
        <f t="shared" si="1711"/>
        <v>0</v>
      </c>
      <c r="BI310" s="449">
        <f t="shared" si="1712"/>
        <v>0</v>
      </c>
      <c r="BJ310" s="465"/>
      <c r="BK310" s="465"/>
      <c r="BL310" s="465"/>
      <c r="BM310" s="398"/>
      <c r="BN310" s="401">
        <v>21</v>
      </c>
      <c r="BO310" s="475"/>
      <c r="BP310" s="475"/>
      <c r="BQ310" s="475"/>
      <c r="BR310" s="475"/>
      <c r="BS310" s="475"/>
      <c r="BT310" s="475"/>
      <c r="BU310" s="475"/>
      <c r="BV310" s="475"/>
      <c r="BW310" s="475"/>
      <c r="BX310" s="475"/>
      <c r="BY310" s="475"/>
      <c r="BZ310" s="475"/>
      <c r="CA310" s="475"/>
      <c r="CB310" s="475"/>
      <c r="CC310" s="475"/>
      <c r="CD310" s="475"/>
      <c r="CE310" s="475"/>
      <c r="CF310" s="475"/>
      <c r="CG310" s="475"/>
      <c r="CH310" s="475"/>
      <c r="CI310" s="475"/>
      <c r="CJ310" s="475"/>
      <c r="CK310" s="475"/>
      <c r="CL310" s="475"/>
      <c r="CM310" s="475"/>
      <c r="CN310" s="475"/>
      <c r="CO310" s="475"/>
      <c r="CP310" s="475"/>
      <c r="CQ310" s="475"/>
      <c r="CR310" s="475"/>
      <c r="CS310" s="475"/>
      <c r="CT310" s="857">
        <f t="shared" si="1673"/>
        <v>0</v>
      </c>
      <c r="CU310" s="858">
        <f t="shared" si="1674"/>
        <v>0</v>
      </c>
      <c r="CV310" s="436">
        <f t="shared" si="1713"/>
        <v>0</v>
      </c>
      <c r="CW310" s="436">
        <f t="shared" si="1714"/>
        <v>0</v>
      </c>
      <c r="CX310" s="439">
        <f t="shared" si="1675"/>
        <v>0</v>
      </c>
      <c r="CY310" s="449">
        <f t="shared" si="1676"/>
        <v>0</v>
      </c>
      <c r="CZ310" s="465"/>
      <c r="DA310" s="465"/>
      <c r="DB310" s="465"/>
      <c r="DC310" s="465"/>
      <c r="DD310" s="465"/>
      <c r="DE310" s="465"/>
      <c r="DF310" s="465"/>
      <c r="DG310" s="465"/>
      <c r="DH310" s="465"/>
      <c r="DS310" s="698"/>
      <c r="DT310" s="702">
        <v>21</v>
      </c>
      <c r="DU310" s="703">
        <f t="shared" si="1677"/>
        <v>0</v>
      </c>
      <c r="DV310" s="703">
        <f t="shared" si="1640"/>
        <v>0</v>
      </c>
      <c r="DW310" s="703">
        <f t="shared" si="1641"/>
        <v>0</v>
      </c>
      <c r="DX310" s="703">
        <f t="shared" si="1642"/>
        <v>0</v>
      </c>
      <c r="DY310" s="703">
        <f t="shared" si="1643"/>
        <v>0</v>
      </c>
      <c r="DZ310" s="703">
        <f t="shared" si="1644"/>
        <v>0</v>
      </c>
      <c r="EA310" s="703">
        <f t="shared" si="1645"/>
        <v>0</v>
      </c>
      <c r="EB310" s="703">
        <f t="shared" si="1646"/>
        <v>0</v>
      </c>
      <c r="EC310" s="703">
        <f t="shared" si="1647"/>
        <v>0</v>
      </c>
      <c r="ED310" s="703">
        <f t="shared" si="1648"/>
        <v>0</v>
      </c>
      <c r="EE310" s="703">
        <f t="shared" si="1649"/>
        <v>0</v>
      </c>
      <c r="EF310" s="703">
        <f t="shared" si="1650"/>
        <v>0</v>
      </c>
      <c r="EG310" s="703">
        <f t="shared" si="1651"/>
        <v>0</v>
      </c>
      <c r="EH310" s="703">
        <f t="shared" si="1652"/>
        <v>0</v>
      </c>
      <c r="EI310" s="703">
        <f t="shared" si="1653"/>
        <v>0</v>
      </c>
      <c r="EJ310" s="703">
        <f t="shared" si="1654"/>
        <v>0</v>
      </c>
      <c r="EK310" s="703">
        <f t="shared" si="1655"/>
        <v>0</v>
      </c>
      <c r="EL310" s="703">
        <f t="shared" si="1656"/>
        <v>0</v>
      </c>
      <c r="EM310" s="703">
        <f t="shared" si="1657"/>
        <v>0</v>
      </c>
      <c r="EN310" s="703">
        <f t="shared" si="1658"/>
        <v>0</v>
      </c>
      <c r="EO310" s="703">
        <f t="shared" si="1659"/>
        <v>0</v>
      </c>
      <c r="EP310" s="703">
        <f t="shared" si="1660"/>
        <v>0</v>
      </c>
      <c r="EQ310" s="703">
        <f t="shared" si="1661"/>
        <v>0</v>
      </c>
      <c r="ER310" s="703">
        <f t="shared" si="1662"/>
        <v>0</v>
      </c>
      <c r="ES310" s="703">
        <f t="shared" si="1663"/>
        <v>0</v>
      </c>
      <c r="ET310" s="703">
        <f t="shared" si="1664"/>
        <v>0</v>
      </c>
      <c r="EU310" s="703">
        <f t="shared" si="1665"/>
        <v>0</v>
      </c>
      <c r="EV310" s="703">
        <f t="shared" si="1666"/>
        <v>0</v>
      </c>
      <c r="EW310" s="703">
        <f t="shared" si="1667"/>
        <v>0</v>
      </c>
      <c r="EX310" s="703">
        <f t="shared" si="1668"/>
        <v>0</v>
      </c>
      <c r="EY310" s="703">
        <f t="shared" si="1669"/>
        <v>0</v>
      </c>
      <c r="EZ310" s="724"/>
      <c r="FB310" s="698"/>
      <c r="FC310" s="702">
        <v>21</v>
      </c>
      <c r="FD310" s="703" t="e">
        <f t="shared" si="1678"/>
        <v>#DIV/0!</v>
      </c>
      <c r="FE310" s="703" t="e">
        <f t="shared" si="1679"/>
        <v>#DIV/0!</v>
      </c>
      <c r="FF310" s="703" t="e">
        <f t="shared" si="1680"/>
        <v>#DIV/0!</v>
      </c>
      <c r="FG310" s="703" t="e">
        <f t="shared" si="1681"/>
        <v>#DIV/0!</v>
      </c>
      <c r="FH310" s="703" t="e">
        <f t="shared" si="1682"/>
        <v>#DIV/0!</v>
      </c>
      <c r="FI310" s="703" t="e">
        <f t="shared" si="1683"/>
        <v>#DIV/0!</v>
      </c>
      <c r="FJ310" s="703" t="e">
        <f t="shared" si="1684"/>
        <v>#DIV/0!</v>
      </c>
      <c r="FK310" s="703" t="e">
        <f t="shared" si="1685"/>
        <v>#DIV/0!</v>
      </c>
      <c r="FL310" s="703" t="e">
        <f t="shared" si="1686"/>
        <v>#DIV/0!</v>
      </c>
      <c r="FM310" s="703" t="e">
        <f t="shared" si="1687"/>
        <v>#DIV/0!</v>
      </c>
      <c r="FN310" s="703" t="e">
        <f t="shared" si="1688"/>
        <v>#DIV/0!</v>
      </c>
      <c r="FO310" s="703" t="e">
        <f t="shared" si="1689"/>
        <v>#DIV/0!</v>
      </c>
      <c r="FP310" s="703" t="e">
        <f t="shared" si="1690"/>
        <v>#DIV/0!</v>
      </c>
      <c r="FQ310" s="703" t="e">
        <f t="shared" si="1691"/>
        <v>#DIV/0!</v>
      </c>
      <c r="FR310" s="703" t="e">
        <f t="shared" si="1692"/>
        <v>#DIV/0!</v>
      </c>
      <c r="FS310" s="703" t="e">
        <f t="shared" si="1693"/>
        <v>#DIV/0!</v>
      </c>
      <c r="FT310" s="703" t="e">
        <f t="shared" si="1694"/>
        <v>#DIV/0!</v>
      </c>
      <c r="FU310" s="703" t="e">
        <f t="shared" si="1695"/>
        <v>#DIV/0!</v>
      </c>
      <c r="FV310" s="703" t="e">
        <f t="shared" si="1696"/>
        <v>#DIV/0!</v>
      </c>
      <c r="FW310" s="703" t="e">
        <f t="shared" si="1697"/>
        <v>#DIV/0!</v>
      </c>
      <c r="FX310" s="703" t="e">
        <f t="shared" si="1698"/>
        <v>#DIV/0!</v>
      </c>
      <c r="FY310" s="703" t="e">
        <f t="shared" si="1699"/>
        <v>#DIV/0!</v>
      </c>
      <c r="FZ310" s="703" t="e">
        <f t="shared" si="1700"/>
        <v>#DIV/0!</v>
      </c>
      <c r="GA310" s="703" t="e">
        <f t="shared" si="1701"/>
        <v>#DIV/0!</v>
      </c>
      <c r="GB310" s="703" t="e">
        <f t="shared" si="1702"/>
        <v>#DIV/0!</v>
      </c>
      <c r="GC310" s="703" t="e">
        <f t="shared" si="1703"/>
        <v>#DIV/0!</v>
      </c>
      <c r="GD310" s="703" t="e">
        <f t="shared" si="1704"/>
        <v>#DIV/0!</v>
      </c>
      <c r="GE310" s="703" t="e">
        <f t="shared" si="1705"/>
        <v>#DIV/0!</v>
      </c>
      <c r="GF310" s="703" t="e">
        <f t="shared" si="1706"/>
        <v>#DIV/0!</v>
      </c>
      <c r="GG310" s="703" t="e">
        <f t="shared" si="1707"/>
        <v>#DIV/0!</v>
      </c>
      <c r="GH310" s="703" t="e">
        <f t="shared" si="1708"/>
        <v>#DIV/0!</v>
      </c>
      <c r="GI310" s="724"/>
    </row>
    <row r="311" spans="23:191" ht="15.75" x14ac:dyDescent="0.25">
      <c r="W311" s="398"/>
      <c r="X311" s="401">
        <v>22</v>
      </c>
      <c r="Y311" s="475"/>
      <c r="Z311" s="475"/>
      <c r="AA311" s="475"/>
      <c r="AB311" s="475"/>
      <c r="AC311" s="475"/>
      <c r="AD311" s="475"/>
      <c r="AE311" s="475"/>
      <c r="AF311" s="475"/>
      <c r="AG311" s="475"/>
      <c r="AH311" s="475"/>
      <c r="AI311" s="475"/>
      <c r="AJ311" s="475"/>
      <c r="AK311" s="475"/>
      <c r="AL311" s="475"/>
      <c r="AM311" s="475"/>
      <c r="AN311" s="475"/>
      <c r="AO311" s="475"/>
      <c r="AP311" s="475"/>
      <c r="AQ311" s="475"/>
      <c r="AR311" s="475"/>
      <c r="AS311" s="475"/>
      <c r="AT311" s="475"/>
      <c r="AU311" s="475"/>
      <c r="AV311" s="475"/>
      <c r="AW311" s="475"/>
      <c r="AX311" s="475"/>
      <c r="AY311" s="475"/>
      <c r="AZ311" s="475"/>
      <c r="BA311" s="475"/>
      <c r="BB311" s="475"/>
      <c r="BC311" s="475"/>
      <c r="BD311" s="857">
        <f t="shared" si="1671"/>
        <v>0</v>
      </c>
      <c r="BE311" s="858">
        <f t="shared" si="1636"/>
        <v>0</v>
      </c>
      <c r="BF311" s="436">
        <f t="shared" si="1709"/>
        <v>0</v>
      </c>
      <c r="BG311" s="436">
        <f t="shared" si="1710"/>
        <v>0</v>
      </c>
      <c r="BH311" s="439">
        <f t="shared" si="1711"/>
        <v>0</v>
      </c>
      <c r="BI311" s="449">
        <f t="shared" si="1712"/>
        <v>0</v>
      </c>
      <c r="BJ311" s="465"/>
      <c r="BK311" s="465"/>
      <c r="BL311" s="465"/>
      <c r="BM311" s="398"/>
      <c r="BN311" s="401">
        <v>22</v>
      </c>
      <c r="BO311" s="475"/>
      <c r="BP311" s="475"/>
      <c r="BQ311" s="475"/>
      <c r="BR311" s="475"/>
      <c r="BS311" s="475"/>
      <c r="BT311" s="475"/>
      <c r="BU311" s="475"/>
      <c r="BV311" s="475"/>
      <c r="BW311" s="475"/>
      <c r="BX311" s="475"/>
      <c r="BY311" s="475"/>
      <c r="BZ311" s="475"/>
      <c r="CA311" s="475"/>
      <c r="CB311" s="475"/>
      <c r="CC311" s="475"/>
      <c r="CD311" s="475"/>
      <c r="CE311" s="475"/>
      <c r="CF311" s="475"/>
      <c r="CG311" s="475"/>
      <c r="CH311" s="475"/>
      <c r="CI311" s="475"/>
      <c r="CJ311" s="475"/>
      <c r="CK311" s="475"/>
      <c r="CL311" s="475"/>
      <c r="CM311" s="475"/>
      <c r="CN311" s="475"/>
      <c r="CO311" s="475"/>
      <c r="CP311" s="475"/>
      <c r="CQ311" s="475"/>
      <c r="CR311" s="475"/>
      <c r="CS311" s="475"/>
      <c r="CT311" s="857">
        <f t="shared" si="1673"/>
        <v>0</v>
      </c>
      <c r="CU311" s="858">
        <f t="shared" si="1674"/>
        <v>0</v>
      </c>
      <c r="CV311" s="436">
        <f t="shared" si="1713"/>
        <v>0</v>
      </c>
      <c r="CW311" s="436">
        <f t="shared" si="1714"/>
        <v>0</v>
      </c>
      <c r="CX311" s="439">
        <f t="shared" si="1675"/>
        <v>0</v>
      </c>
      <c r="CY311" s="449">
        <f t="shared" si="1676"/>
        <v>0</v>
      </c>
      <c r="CZ311" s="465"/>
      <c r="DA311" s="465"/>
      <c r="DB311" s="477" t="s">
        <v>312</v>
      </c>
      <c r="DC311" s="465"/>
      <c r="DD311" s="465"/>
      <c r="DE311" s="465"/>
      <c r="DF311" s="465"/>
      <c r="DG311" s="465"/>
      <c r="DH311" s="465"/>
      <c r="DS311" s="698"/>
      <c r="DT311" s="702">
        <v>22</v>
      </c>
      <c r="DU311" s="703">
        <f t="shared" si="1677"/>
        <v>0</v>
      </c>
      <c r="DV311" s="703">
        <f t="shared" si="1640"/>
        <v>0</v>
      </c>
      <c r="DW311" s="703">
        <f t="shared" si="1641"/>
        <v>0</v>
      </c>
      <c r="DX311" s="703">
        <f t="shared" si="1642"/>
        <v>0</v>
      </c>
      <c r="DY311" s="703">
        <f t="shared" si="1643"/>
        <v>0</v>
      </c>
      <c r="DZ311" s="703">
        <f t="shared" si="1644"/>
        <v>0</v>
      </c>
      <c r="EA311" s="703">
        <f t="shared" si="1645"/>
        <v>0</v>
      </c>
      <c r="EB311" s="703">
        <f t="shared" si="1646"/>
        <v>0</v>
      </c>
      <c r="EC311" s="703">
        <f t="shared" si="1647"/>
        <v>0</v>
      </c>
      <c r="ED311" s="703">
        <f t="shared" si="1648"/>
        <v>0</v>
      </c>
      <c r="EE311" s="703">
        <f t="shared" si="1649"/>
        <v>0</v>
      </c>
      <c r="EF311" s="703">
        <f t="shared" si="1650"/>
        <v>0</v>
      </c>
      <c r="EG311" s="703">
        <f t="shared" si="1651"/>
        <v>0</v>
      </c>
      <c r="EH311" s="703">
        <f t="shared" si="1652"/>
        <v>0</v>
      </c>
      <c r="EI311" s="703">
        <f t="shared" si="1653"/>
        <v>0</v>
      </c>
      <c r="EJ311" s="703">
        <f t="shared" si="1654"/>
        <v>0</v>
      </c>
      <c r="EK311" s="703">
        <f t="shared" si="1655"/>
        <v>0</v>
      </c>
      <c r="EL311" s="703">
        <f t="shared" si="1656"/>
        <v>0</v>
      </c>
      <c r="EM311" s="703">
        <f t="shared" si="1657"/>
        <v>0</v>
      </c>
      <c r="EN311" s="703">
        <f t="shared" si="1658"/>
        <v>0</v>
      </c>
      <c r="EO311" s="703">
        <f t="shared" si="1659"/>
        <v>0</v>
      </c>
      <c r="EP311" s="703">
        <f t="shared" si="1660"/>
        <v>0</v>
      </c>
      <c r="EQ311" s="703">
        <f t="shared" si="1661"/>
        <v>0</v>
      </c>
      <c r="ER311" s="703">
        <f t="shared" si="1662"/>
        <v>0</v>
      </c>
      <c r="ES311" s="703">
        <f t="shared" si="1663"/>
        <v>0</v>
      </c>
      <c r="ET311" s="703">
        <f t="shared" si="1664"/>
        <v>0</v>
      </c>
      <c r="EU311" s="703">
        <f t="shared" si="1665"/>
        <v>0</v>
      </c>
      <c r="EV311" s="703">
        <f t="shared" si="1666"/>
        <v>0</v>
      </c>
      <c r="EW311" s="703">
        <f t="shared" si="1667"/>
        <v>0</v>
      </c>
      <c r="EX311" s="703">
        <f t="shared" si="1668"/>
        <v>0</v>
      </c>
      <c r="EY311" s="703">
        <f t="shared" si="1669"/>
        <v>0</v>
      </c>
      <c r="EZ311" s="724"/>
      <c r="FB311" s="698"/>
      <c r="FC311" s="702">
        <v>22</v>
      </c>
      <c r="FD311" s="703" t="e">
        <f t="shared" si="1678"/>
        <v>#DIV/0!</v>
      </c>
      <c r="FE311" s="703" t="e">
        <f t="shared" si="1679"/>
        <v>#DIV/0!</v>
      </c>
      <c r="FF311" s="703" t="e">
        <f t="shared" si="1680"/>
        <v>#DIV/0!</v>
      </c>
      <c r="FG311" s="703" t="e">
        <f t="shared" si="1681"/>
        <v>#DIV/0!</v>
      </c>
      <c r="FH311" s="703" t="e">
        <f t="shared" si="1682"/>
        <v>#DIV/0!</v>
      </c>
      <c r="FI311" s="703" t="e">
        <f t="shared" si="1683"/>
        <v>#DIV/0!</v>
      </c>
      <c r="FJ311" s="703" t="e">
        <f t="shared" si="1684"/>
        <v>#DIV/0!</v>
      </c>
      <c r="FK311" s="703" t="e">
        <f t="shared" si="1685"/>
        <v>#DIV/0!</v>
      </c>
      <c r="FL311" s="703" t="e">
        <f t="shared" si="1686"/>
        <v>#DIV/0!</v>
      </c>
      <c r="FM311" s="703" t="e">
        <f t="shared" si="1687"/>
        <v>#DIV/0!</v>
      </c>
      <c r="FN311" s="703" t="e">
        <f t="shared" si="1688"/>
        <v>#DIV/0!</v>
      </c>
      <c r="FO311" s="703" t="e">
        <f t="shared" si="1689"/>
        <v>#DIV/0!</v>
      </c>
      <c r="FP311" s="703" t="e">
        <f t="shared" si="1690"/>
        <v>#DIV/0!</v>
      </c>
      <c r="FQ311" s="703" t="e">
        <f t="shared" si="1691"/>
        <v>#DIV/0!</v>
      </c>
      <c r="FR311" s="703" t="e">
        <f t="shared" si="1692"/>
        <v>#DIV/0!</v>
      </c>
      <c r="FS311" s="703" t="e">
        <f t="shared" si="1693"/>
        <v>#DIV/0!</v>
      </c>
      <c r="FT311" s="703" t="e">
        <f t="shared" si="1694"/>
        <v>#DIV/0!</v>
      </c>
      <c r="FU311" s="703" t="e">
        <f t="shared" si="1695"/>
        <v>#DIV/0!</v>
      </c>
      <c r="FV311" s="703" t="e">
        <f t="shared" si="1696"/>
        <v>#DIV/0!</v>
      </c>
      <c r="FW311" s="703" t="e">
        <f t="shared" si="1697"/>
        <v>#DIV/0!</v>
      </c>
      <c r="FX311" s="703" t="e">
        <f t="shared" si="1698"/>
        <v>#DIV/0!</v>
      </c>
      <c r="FY311" s="703" t="e">
        <f t="shared" si="1699"/>
        <v>#DIV/0!</v>
      </c>
      <c r="FZ311" s="703" t="e">
        <f t="shared" si="1700"/>
        <v>#DIV/0!</v>
      </c>
      <c r="GA311" s="703" t="e">
        <f t="shared" si="1701"/>
        <v>#DIV/0!</v>
      </c>
      <c r="GB311" s="703" t="e">
        <f t="shared" si="1702"/>
        <v>#DIV/0!</v>
      </c>
      <c r="GC311" s="703" t="e">
        <f t="shared" si="1703"/>
        <v>#DIV/0!</v>
      </c>
      <c r="GD311" s="703" t="e">
        <f t="shared" si="1704"/>
        <v>#DIV/0!</v>
      </c>
      <c r="GE311" s="703" t="e">
        <f t="shared" si="1705"/>
        <v>#DIV/0!</v>
      </c>
      <c r="GF311" s="703" t="e">
        <f t="shared" si="1706"/>
        <v>#DIV/0!</v>
      </c>
      <c r="GG311" s="703" t="e">
        <f t="shared" si="1707"/>
        <v>#DIV/0!</v>
      </c>
      <c r="GH311" s="703" t="e">
        <f t="shared" si="1708"/>
        <v>#DIV/0!</v>
      </c>
      <c r="GI311" s="724"/>
    </row>
    <row r="312" spans="23:191" ht="15.75" x14ac:dyDescent="0.25">
      <c r="W312" s="398"/>
      <c r="X312" s="401">
        <v>23</v>
      </c>
      <c r="Y312" s="475"/>
      <c r="Z312" s="475"/>
      <c r="AA312" s="475"/>
      <c r="AB312" s="475"/>
      <c r="AC312" s="475"/>
      <c r="AD312" s="475"/>
      <c r="AE312" s="475"/>
      <c r="AF312" s="475"/>
      <c r="AG312" s="475"/>
      <c r="AH312" s="475"/>
      <c r="AI312" s="475"/>
      <c r="AJ312" s="475"/>
      <c r="AK312" s="475"/>
      <c r="AL312" s="475"/>
      <c r="AM312" s="475"/>
      <c r="AN312" s="475"/>
      <c r="AO312" s="475"/>
      <c r="AP312" s="475"/>
      <c r="AQ312" s="475"/>
      <c r="AR312" s="475"/>
      <c r="AS312" s="475"/>
      <c r="AT312" s="475"/>
      <c r="AU312" s="475"/>
      <c r="AV312" s="475"/>
      <c r="AW312" s="475"/>
      <c r="AX312" s="475"/>
      <c r="AY312" s="475"/>
      <c r="AZ312" s="475"/>
      <c r="BA312" s="475"/>
      <c r="BB312" s="475"/>
      <c r="BC312" s="475"/>
      <c r="BD312" s="857">
        <f t="shared" si="1671"/>
        <v>0</v>
      </c>
      <c r="BE312" s="858">
        <f t="shared" si="1636"/>
        <v>0</v>
      </c>
      <c r="BF312" s="436">
        <f t="shared" si="1709"/>
        <v>0</v>
      </c>
      <c r="BG312" s="436">
        <f t="shared" si="1710"/>
        <v>0</v>
      </c>
      <c r="BH312" s="439">
        <f t="shared" si="1711"/>
        <v>0</v>
      </c>
      <c r="BI312" s="449">
        <f t="shared" si="1712"/>
        <v>0</v>
      </c>
      <c r="BJ312" s="465"/>
      <c r="BK312" s="465"/>
      <c r="BL312" s="465"/>
      <c r="BM312" s="398"/>
      <c r="BN312" s="401">
        <v>23</v>
      </c>
      <c r="BO312" s="475"/>
      <c r="BP312" s="475"/>
      <c r="BQ312" s="475"/>
      <c r="BR312" s="475"/>
      <c r="BS312" s="475"/>
      <c r="BT312" s="475"/>
      <c r="BU312" s="475"/>
      <c r="BV312" s="475"/>
      <c r="BW312" s="475"/>
      <c r="BX312" s="475"/>
      <c r="BY312" s="475"/>
      <c r="BZ312" s="475"/>
      <c r="CA312" s="475"/>
      <c r="CB312" s="475"/>
      <c r="CC312" s="475"/>
      <c r="CD312" s="475"/>
      <c r="CE312" s="475"/>
      <c r="CF312" s="475"/>
      <c r="CG312" s="475"/>
      <c r="CH312" s="475"/>
      <c r="CI312" s="475"/>
      <c r="CJ312" s="475"/>
      <c r="CK312" s="475"/>
      <c r="CL312" s="475"/>
      <c r="CM312" s="475"/>
      <c r="CN312" s="475"/>
      <c r="CO312" s="475"/>
      <c r="CP312" s="475"/>
      <c r="CQ312" s="475"/>
      <c r="CR312" s="475"/>
      <c r="CS312" s="475"/>
      <c r="CT312" s="857">
        <f t="shared" si="1673"/>
        <v>0</v>
      </c>
      <c r="CU312" s="858">
        <f t="shared" si="1674"/>
        <v>0</v>
      </c>
      <c r="CV312" s="436">
        <f t="shared" si="1713"/>
        <v>0</v>
      </c>
      <c r="CW312" s="436">
        <f t="shared" si="1714"/>
        <v>0</v>
      </c>
      <c r="CX312" s="439">
        <f t="shared" si="1675"/>
        <v>0</v>
      </c>
      <c r="CY312" s="449">
        <f t="shared" si="1676"/>
        <v>0</v>
      </c>
      <c r="CZ312" s="465"/>
      <c r="DA312" s="477">
        <f>COUNTIF(BO290:CS313,"&gt;"&amp;MxDisch)</f>
        <v>0</v>
      </c>
      <c r="DB312" s="477" t="s">
        <v>309</v>
      </c>
      <c r="DC312" s="465"/>
      <c r="DD312" s="465"/>
      <c r="DE312" s="465"/>
      <c r="DF312" s="465"/>
      <c r="DG312" s="465"/>
      <c r="DH312" s="465"/>
      <c r="DS312" s="698"/>
      <c r="DT312" s="702">
        <v>23</v>
      </c>
      <c r="DU312" s="703">
        <f t="shared" si="1677"/>
        <v>0</v>
      </c>
      <c r="DV312" s="703">
        <f t="shared" si="1640"/>
        <v>0</v>
      </c>
      <c r="DW312" s="703">
        <f t="shared" si="1641"/>
        <v>0</v>
      </c>
      <c r="DX312" s="703">
        <f t="shared" si="1642"/>
        <v>0</v>
      </c>
      <c r="DY312" s="703">
        <f t="shared" si="1643"/>
        <v>0</v>
      </c>
      <c r="DZ312" s="703">
        <f t="shared" si="1644"/>
        <v>0</v>
      </c>
      <c r="EA312" s="703">
        <f t="shared" si="1645"/>
        <v>0</v>
      </c>
      <c r="EB312" s="703">
        <f t="shared" si="1646"/>
        <v>0</v>
      </c>
      <c r="EC312" s="703">
        <f t="shared" si="1647"/>
        <v>0</v>
      </c>
      <c r="ED312" s="703">
        <f t="shared" si="1648"/>
        <v>0</v>
      </c>
      <c r="EE312" s="703">
        <f t="shared" si="1649"/>
        <v>0</v>
      </c>
      <c r="EF312" s="703">
        <f t="shared" si="1650"/>
        <v>0</v>
      </c>
      <c r="EG312" s="703">
        <f t="shared" si="1651"/>
        <v>0</v>
      </c>
      <c r="EH312" s="703">
        <f t="shared" si="1652"/>
        <v>0</v>
      </c>
      <c r="EI312" s="703">
        <f t="shared" si="1653"/>
        <v>0</v>
      </c>
      <c r="EJ312" s="703">
        <f t="shared" si="1654"/>
        <v>0</v>
      </c>
      <c r="EK312" s="703">
        <f t="shared" si="1655"/>
        <v>0</v>
      </c>
      <c r="EL312" s="703">
        <f t="shared" si="1656"/>
        <v>0</v>
      </c>
      <c r="EM312" s="703">
        <f t="shared" si="1657"/>
        <v>0</v>
      </c>
      <c r="EN312" s="703">
        <f t="shared" si="1658"/>
        <v>0</v>
      </c>
      <c r="EO312" s="703">
        <f t="shared" si="1659"/>
        <v>0</v>
      </c>
      <c r="EP312" s="703">
        <f t="shared" si="1660"/>
        <v>0</v>
      </c>
      <c r="EQ312" s="703">
        <f t="shared" si="1661"/>
        <v>0</v>
      </c>
      <c r="ER312" s="703">
        <f t="shared" si="1662"/>
        <v>0</v>
      </c>
      <c r="ES312" s="703">
        <f t="shared" si="1663"/>
        <v>0</v>
      </c>
      <c r="ET312" s="703">
        <f t="shared" si="1664"/>
        <v>0</v>
      </c>
      <c r="EU312" s="703">
        <f t="shared" si="1665"/>
        <v>0</v>
      </c>
      <c r="EV312" s="703">
        <f t="shared" si="1666"/>
        <v>0</v>
      </c>
      <c r="EW312" s="703">
        <f t="shared" si="1667"/>
        <v>0</v>
      </c>
      <c r="EX312" s="703">
        <f t="shared" si="1668"/>
        <v>0</v>
      </c>
      <c r="EY312" s="703">
        <f t="shared" si="1669"/>
        <v>0</v>
      </c>
      <c r="EZ312" s="724"/>
      <c r="FB312" s="698"/>
      <c r="FC312" s="702">
        <v>23</v>
      </c>
      <c r="FD312" s="703" t="e">
        <f t="shared" si="1678"/>
        <v>#DIV/0!</v>
      </c>
      <c r="FE312" s="703" t="e">
        <f t="shared" si="1679"/>
        <v>#DIV/0!</v>
      </c>
      <c r="FF312" s="703" t="e">
        <f t="shared" si="1680"/>
        <v>#DIV/0!</v>
      </c>
      <c r="FG312" s="703" t="e">
        <f t="shared" si="1681"/>
        <v>#DIV/0!</v>
      </c>
      <c r="FH312" s="703" t="e">
        <f t="shared" si="1682"/>
        <v>#DIV/0!</v>
      </c>
      <c r="FI312" s="703" t="e">
        <f t="shared" si="1683"/>
        <v>#DIV/0!</v>
      </c>
      <c r="FJ312" s="703" t="e">
        <f t="shared" si="1684"/>
        <v>#DIV/0!</v>
      </c>
      <c r="FK312" s="703" t="e">
        <f t="shared" si="1685"/>
        <v>#DIV/0!</v>
      </c>
      <c r="FL312" s="703" t="e">
        <f t="shared" si="1686"/>
        <v>#DIV/0!</v>
      </c>
      <c r="FM312" s="703" t="e">
        <f t="shared" si="1687"/>
        <v>#DIV/0!</v>
      </c>
      <c r="FN312" s="703" t="e">
        <f t="shared" si="1688"/>
        <v>#DIV/0!</v>
      </c>
      <c r="FO312" s="703" t="e">
        <f t="shared" si="1689"/>
        <v>#DIV/0!</v>
      </c>
      <c r="FP312" s="703" t="e">
        <f t="shared" si="1690"/>
        <v>#DIV/0!</v>
      </c>
      <c r="FQ312" s="703" t="e">
        <f t="shared" si="1691"/>
        <v>#DIV/0!</v>
      </c>
      <c r="FR312" s="703" t="e">
        <f t="shared" si="1692"/>
        <v>#DIV/0!</v>
      </c>
      <c r="FS312" s="703" t="e">
        <f t="shared" si="1693"/>
        <v>#DIV/0!</v>
      </c>
      <c r="FT312" s="703" t="e">
        <f t="shared" si="1694"/>
        <v>#DIV/0!</v>
      </c>
      <c r="FU312" s="703" t="e">
        <f t="shared" si="1695"/>
        <v>#DIV/0!</v>
      </c>
      <c r="FV312" s="703" t="e">
        <f t="shared" si="1696"/>
        <v>#DIV/0!</v>
      </c>
      <c r="FW312" s="703" t="e">
        <f t="shared" si="1697"/>
        <v>#DIV/0!</v>
      </c>
      <c r="FX312" s="703" t="e">
        <f t="shared" si="1698"/>
        <v>#DIV/0!</v>
      </c>
      <c r="FY312" s="703" t="e">
        <f t="shared" si="1699"/>
        <v>#DIV/0!</v>
      </c>
      <c r="FZ312" s="703" t="e">
        <f t="shared" si="1700"/>
        <v>#DIV/0!</v>
      </c>
      <c r="GA312" s="703" t="e">
        <f t="shared" si="1701"/>
        <v>#DIV/0!</v>
      </c>
      <c r="GB312" s="703" t="e">
        <f t="shared" si="1702"/>
        <v>#DIV/0!</v>
      </c>
      <c r="GC312" s="703" t="e">
        <f t="shared" si="1703"/>
        <v>#DIV/0!</v>
      </c>
      <c r="GD312" s="703" t="e">
        <f t="shared" si="1704"/>
        <v>#DIV/0!</v>
      </c>
      <c r="GE312" s="703" t="e">
        <f t="shared" si="1705"/>
        <v>#DIV/0!</v>
      </c>
      <c r="GF312" s="703" t="e">
        <f t="shared" si="1706"/>
        <v>#DIV/0!</v>
      </c>
      <c r="GG312" s="703" t="e">
        <f t="shared" si="1707"/>
        <v>#DIV/0!</v>
      </c>
      <c r="GH312" s="703" t="e">
        <f t="shared" si="1708"/>
        <v>#DIV/0!</v>
      </c>
      <c r="GI312" s="724"/>
    </row>
    <row r="313" spans="23:191" ht="15.75" x14ac:dyDescent="0.25">
      <c r="W313" s="398"/>
      <c r="X313" s="402">
        <v>24</v>
      </c>
      <c r="Y313" s="476"/>
      <c r="Z313" s="476"/>
      <c r="AA313" s="476"/>
      <c r="AB313" s="476"/>
      <c r="AC313" s="476"/>
      <c r="AD313" s="476"/>
      <c r="AE313" s="476"/>
      <c r="AF313" s="476"/>
      <c r="AG313" s="476"/>
      <c r="AH313" s="476"/>
      <c r="AI313" s="476"/>
      <c r="AJ313" s="476"/>
      <c r="AK313" s="476"/>
      <c r="AL313" s="476"/>
      <c r="AM313" s="476"/>
      <c r="AN313" s="476"/>
      <c r="AO313" s="476"/>
      <c r="AP313" s="476"/>
      <c r="AQ313" s="476"/>
      <c r="AR313" s="476"/>
      <c r="AS313" s="476"/>
      <c r="AT313" s="476"/>
      <c r="AU313" s="476"/>
      <c r="AV313" s="476"/>
      <c r="AW313" s="476"/>
      <c r="AX313" s="476"/>
      <c r="AY313" s="476"/>
      <c r="AZ313" s="476"/>
      <c r="BA313" s="476"/>
      <c r="BB313" s="476"/>
      <c r="BC313" s="476"/>
      <c r="BD313" s="861">
        <f t="shared" si="1671"/>
        <v>0</v>
      </c>
      <c r="BE313" s="862">
        <f t="shared" si="1636"/>
        <v>0</v>
      </c>
      <c r="BF313" s="437">
        <f>SUM($Y313:$BC313)</f>
        <v>0</v>
      </c>
      <c r="BG313" s="437">
        <v>0</v>
      </c>
      <c r="BH313" s="440">
        <f t="shared" ref="BH313" si="1715">IFERROR(SUM(Y313:BC313)/COUNT(Y313:BC313),0)</f>
        <v>0</v>
      </c>
      <c r="BI313" s="450">
        <v>0</v>
      </c>
      <c r="BJ313" s="465"/>
      <c r="BK313" s="465"/>
      <c r="BL313" s="465"/>
      <c r="BM313" s="398"/>
      <c r="BN313" s="402">
        <v>24</v>
      </c>
      <c r="BO313" s="476"/>
      <c r="BP313" s="476"/>
      <c r="BQ313" s="476"/>
      <c r="BR313" s="476"/>
      <c r="BS313" s="476"/>
      <c r="BT313" s="476"/>
      <c r="BU313" s="476"/>
      <c r="BV313" s="476"/>
      <c r="BW313" s="476"/>
      <c r="BX313" s="476"/>
      <c r="BY313" s="476"/>
      <c r="BZ313" s="476"/>
      <c r="CA313" s="476"/>
      <c r="CB313" s="476"/>
      <c r="CC313" s="476"/>
      <c r="CD313" s="476"/>
      <c r="CE313" s="476"/>
      <c r="CF313" s="476"/>
      <c r="CG313" s="476"/>
      <c r="CH313" s="476"/>
      <c r="CI313" s="476"/>
      <c r="CJ313" s="476"/>
      <c r="CK313" s="476"/>
      <c r="CL313" s="476"/>
      <c r="CM313" s="476"/>
      <c r="CN313" s="476"/>
      <c r="CO313" s="476"/>
      <c r="CP313" s="476"/>
      <c r="CQ313" s="476"/>
      <c r="CR313" s="476"/>
      <c r="CS313" s="476"/>
      <c r="CT313" s="861">
        <f t="shared" si="1673"/>
        <v>0</v>
      </c>
      <c r="CU313" s="862">
        <f t="shared" si="1674"/>
        <v>0</v>
      </c>
      <c r="CV313" s="437">
        <f>SUM($Y313:$BC313)</f>
        <v>0</v>
      </c>
      <c r="CW313" s="437">
        <v>0</v>
      </c>
      <c r="CX313" s="440">
        <f t="shared" si="1675"/>
        <v>0</v>
      </c>
      <c r="CY313" s="450">
        <f t="shared" si="1676"/>
        <v>0</v>
      </c>
      <c r="CZ313" s="465"/>
      <c r="DA313" s="477">
        <f>COUNTIF(BO290:CS313,"&lt;"&amp;MXChgRate)</f>
        <v>0</v>
      </c>
      <c r="DB313" s="477" t="s">
        <v>310</v>
      </c>
      <c r="DC313" s="465"/>
      <c r="DD313" s="465"/>
      <c r="DE313" s="465"/>
      <c r="DF313" s="465"/>
      <c r="DG313" s="465"/>
      <c r="DH313" s="465"/>
      <c r="DS313" s="698"/>
      <c r="DT313" s="704">
        <v>24</v>
      </c>
      <c r="DU313" s="705">
        <f t="shared" si="1677"/>
        <v>0</v>
      </c>
      <c r="DV313" s="705">
        <f t="shared" si="1640"/>
        <v>0</v>
      </c>
      <c r="DW313" s="705">
        <f t="shared" si="1641"/>
        <v>0</v>
      </c>
      <c r="DX313" s="705">
        <f t="shared" si="1642"/>
        <v>0</v>
      </c>
      <c r="DY313" s="705">
        <f t="shared" si="1643"/>
        <v>0</v>
      </c>
      <c r="DZ313" s="705">
        <f t="shared" si="1644"/>
        <v>0</v>
      </c>
      <c r="EA313" s="705">
        <f t="shared" si="1645"/>
        <v>0</v>
      </c>
      <c r="EB313" s="705">
        <f t="shared" si="1646"/>
        <v>0</v>
      </c>
      <c r="EC313" s="705">
        <f t="shared" si="1647"/>
        <v>0</v>
      </c>
      <c r="ED313" s="705">
        <f t="shared" si="1648"/>
        <v>0</v>
      </c>
      <c r="EE313" s="705">
        <f t="shared" si="1649"/>
        <v>0</v>
      </c>
      <c r="EF313" s="705">
        <f t="shared" si="1650"/>
        <v>0</v>
      </c>
      <c r="EG313" s="705">
        <f t="shared" si="1651"/>
        <v>0</v>
      </c>
      <c r="EH313" s="705">
        <f t="shared" si="1652"/>
        <v>0</v>
      </c>
      <c r="EI313" s="705">
        <f t="shared" si="1653"/>
        <v>0</v>
      </c>
      <c r="EJ313" s="705">
        <f t="shared" si="1654"/>
        <v>0</v>
      </c>
      <c r="EK313" s="705">
        <f t="shared" si="1655"/>
        <v>0</v>
      </c>
      <c r="EL313" s="705">
        <f t="shared" si="1656"/>
        <v>0</v>
      </c>
      <c r="EM313" s="705">
        <f t="shared" si="1657"/>
        <v>0</v>
      </c>
      <c r="EN313" s="705">
        <f t="shared" si="1658"/>
        <v>0</v>
      </c>
      <c r="EO313" s="705">
        <f t="shared" si="1659"/>
        <v>0</v>
      </c>
      <c r="EP313" s="705">
        <f t="shared" si="1660"/>
        <v>0</v>
      </c>
      <c r="EQ313" s="705">
        <f t="shared" si="1661"/>
        <v>0</v>
      </c>
      <c r="ER313" s="705">
        <f t="shared" si="1662"/>
        <v>0</v>
      </c>
      <c r="ES313" s="705">
        <f t="shared" si="1663"/>
        <v>0</v>
      </c>
      <c r="ET313" s="705">
        <f t="shared" si="1664"/>
        <v>0</v>
      </c>
      <c r="EU313" s="705">
        <f t="shared" si="1665"/>
        <v>0</v>
      </c>
      <c r="EV313" s="705">
        <f t="shared" si="1666"/>
        <v>0</v>
      </c>
      <c r="EW313" s="705">
        <f t="shared" si="1667"/>
        <v>0</v>
      </c>
      <c r="EX313" s="705">
        <f t="shared" si="1668"/>
        <v>0</v>
      </c>
      <c r="EY313" s="705">
        <f t="shared" si="1669"/>
        <v>0</v>
      </c>
      <c r="EZ313" s="661">
        <f>COUNTIF(DU290:EY313,"&lt;0")</f>
        <v>0</v>
      </c>
      <c r="FB313" s="698"/>
      <c r="FC313" s="704">
        <v>24</v>
      </c>
      <c r="FD313" s="705" t="e">
        <f t="shared" si="1678"/>
        <v>#DIV/0!</v>
      </c>
      <c r="FE313" s="705" t="e">
        <f t="shared" si="1679"/>
        <v>#DIV/0!</v>
      </c>
      <c r="FF313" s="705" t="e">
        <f t="shared" si="1680"/>
        <v>#DIV/0!</v>
      </c>
      <c r="FG313" s="705" t="e">
        <f t="shared" si="1681"/>
        <v>#DIV/0!</v>
      </c>
      <c r="FH313" s="705" t="e">
        <f t="shared" si="1682"/>
        <v>#DIV/0!</v>
      </c>
      <c r="FI313" s="705" t="e">
        <f t="shared" si="1683"/>
        <v>#DIV/0!</v>
      </c>
      <c r="FJ313" s="705" t="e">
        <f t="shared" si="1684"/>
        <v>#DIV/0!</v>
      </c>
      <c r="FK313" s="705" t="e">
        <f t="shared" si="1685"/>
        <v>#DIV/0!</v>
      </c>
      <c r="FL313" s="705" t="e">
        <f t="shared" si="1686"/>
        <v>#DIV/0!</v>
      </c>
      <c r="FM313" s="705" t="e">
        <f t="shared" si="1687"/>
        <v>#DIV/0!</v>
      </c>
      <c r="FN313" s="705" t="e">
        <f t="shared" si="1688"/>
        <v>#DIV/0!</v>
      </c>
      <c r="FO313" s="705" t="e">
        <f t="shared" si="1689"/>
        <v>#DIV/0!</v>
      </c>
      <c r="FP313" s="705" t="e">
        <f t="shared" si="1690"/>
        <v>#DIV/0!</v>
      </c>
      <c r="FQ313" s="705" t="e">
        <f t="shared" si="1691"/>
        <v>#DIV/0!</v>
      </c>
      <c r="FR313" s="705" t="e">
        <f t="shared" si="1692"/>
        <v>#DIV/0!</v>
      </c>
      <c r="FS313" s="705" t="e">
        <f t="shared" si="1693"/>
        <v>#DIV/0!</v>
      </c>
      <c r="FT313" s="705" t="e">
        <f t="shared" si="1694"/>
        <v>#DIV/0!</v>
      </c>
      <c r="FU313" s="705" t="e">
        <f t="shared" si="1695"/>
        <v>#DIV/0!</v>
      </c>
      <c r="FV313" s="705" t="e">
        <f t="shared" si="1696"/>
        <v>#DIV/0!</v>
      </c>
      <c r="FW313" s="705" t="e">
        <f t="shared" si="1697"/>
        <v>#DIV/0!</v>
      </c>
      <c r="FX313" s="705" t="e">
        <f t="shared" si="1698"/>
        <v>#DIV/0!</v>
      </c>
      <c r="FY313" s="705" t="e">
        <f t="shared" si="1699"/>
        <v>#DIV/0!</v>
      </c>
      <c r="FZ313" s="705" t="e">
        <f t="shared" si="1700"/>
        <v>#DIV/0!</v>
      </c>
      <c r="GA313" s="705" t="e">
        <f t="shared" si="1701"/>
        <v>#DIV/0!</v>
      </c>
      <c r="GB313" s="705" t="e">
        <f t="shared" si="1702"/>
        <v>#DIV/0!</v>
      </c>
      <c r="GC313" s="705" t="e">
        <f t="shared" si="1703"/>
        <v>#DIV/0!</v>
      </c>
      <c r="GD313" s="705" t="e">
        <f t="shared" si="1704"/>
        <v>#DIV/0!</v>
      </c>
      <c r="GE313" s="705" t="e">
        <f t="shared" si="1705"/>
        <v>#DIV/0!</v>
      </c>
      <c r="GF313" s="705" t="e">
        <f t="shared" si="1706"/>
        <v>#DIV/0!</v>
      </c>
      <c r="GG313" s="705" t="e">
        <f t="shared" si="1707"/>
        <v>#DIV/0!</v>
      </c>
      <c r="GH313" s="705" t="e">
        <f t="shared" si="1708"/>
        <v>#DIV/0!</v>
      </c>
      <c r="GI313" s="661">
        <f>COUNTIF(FD290:GH313,"&lt;"&amp;-StorCap)</f>
        <v>0</v>
      </c>
    </row>
    <row r="314" spans="23:191" ht="15.75" x14ac:dyDescent="0.25">
      <c r="W314" s="398"/>
      <c r="X314" s="403"/>
      <c r="Y314" s="467"/>
      <c r="Z314" s="467"/>
      <c r="AA314" s="467"/>
      <c r="AB314" s="467"/>
      <c r="AC314" s="467"/>
      <c r="AD314" s="467"/>
      <c r="AE314" s="467"/>
      <c r="AF314" s="467"/>
      <c r="AG314" s="467"/>
      <c r="AH314" s="467"/>
      <c r="AI314" s="467"/>
      <c r="AJ314" s="467"/>
      <c r="AK314" s="467"/>
      <c r="AL314" s="467"/>
      <c r="AM314" s="467"/>
      <c r="AN314" s="467"/>
      <c r="AO314" s="466"/>
      <c r="AP314" s="466"/>
      <c r="AQ314" s="466"/>
      <c r="AR314" s="466"/>
      <c r="AS314" s="466"/>
      <c r="AT314" s="466"/>
      <c r="AU314" s="466"/>
      <c r="AV314" s="466"/>
      <c r="AW314" s="466"/>
      <c r="AX314" s="466"/>
      <c r="AY314" s="466"/>
      <c r="AZ314" s="466"/>
      <c r="BA314" s="466"/>
      <c r="BB314" s="466"/>
      <c r="BC314" s="466"/>
      <c r="BD314" s="481"/>
      <c r="BE314" s="481"/>
      <c r="BF314" s="437">
        <f>SUM(BF290:BF313)</f>
        <v>0</v>
      </c>
      <c r="BG314" s="437">
        <f>SUM(BG297:BG312)</f>
        <v>0</v>
      </c>
      <c r="BH314" s="442"/>
      <c r="BI314" s="452"/>
      <c r="BJ314" s="465"/>
      <c r="BK314" s="465"/>
      <c r="BL314" s="465"/>
      <c r="BM314" s="398"/>
      <c r="BN314" s="403"/>
      <c r="BO314" s="547" t="str">
        <f t="shared" ref="BO314" si="1716">IF(SUM(BO290:BO313)&gt;0,"Verify","")</f>
        <v/>
      </c>
      <c r="BP314" s="547" t="str">
        <f t="shared" ref="BP314" si="1717">IF(SUM(BP290:BP313)&gt;0,"Verify","")</f>
        <v/>
      </c>
      <c r="BQ314" s="547" t="str">
        <f t="shared" ref="BQ314" si="1718">IF(SUM(BQ290:BQ313)&gt;0,"Verify","")</f>
        <v/>
      </c>
      <c r="BR314" s="547" t="str">
        <f t="shared" ref="BR314" si="1719">IF(SUM(BR290:BR313)&gt;0,"Verify","")</f>
        <v/>
      </c>
      <c r="BS314" s="547" t="str">
        <f t="shared" ref="BS314" si="1720">IF(SUM(BS290:BS313)&gt;0,"Verify","")</f>
        <v/>
      </c>
      <c r="BT314" s="547" t="str">
        <f t="shared" ref="BT314" si="1721">IF(SUM(BT290:BT313)&gt;0,"Verify","")</f>
        <v/>
      </c>
      <c r="BU314" s="547" t="str">
        <f t="shared" ref="BU314" si="1722">IF(SUM(BU290:BU313)&gt;0,"Verify","")</f>
        <v/>
      </c>
      <c r="BV314" s="547" t="str">
        <f t="shared" ref="BV314" si="1723">IF(SUM(BV290:BV313)&gt;0,"Verify","")</f>
        <v/>
      </c>
      <c r="BW314" s="547" t="str">
        <f t="shared" ref="BW314" si="1724">IF(SUM(BW290:BW313)&gt;0,"Verify","")</f>
        <v/>
      </c>
      <c r="BX314" s="547" t="str">
        <f t="shared" ref="BX314" si="1725">IF(SUM(BX290:BX313)&gt;0,"Verify","")</f>
        <v/>
      </c>
      <c r="BY314" s="547" t="str">
        <f t="shared" ref="BY314" si="1726">IF(SUM(BY290:BY313)&gt;0,"Verify","")</f>
        <v/>
      </c>
      <c r="BZ314" s="547" t="str">
        <f t="shared" ref="BZ314" si="1727">IF(SUM(BZ290:BZ313)&gt;0,"Verify","")</f>
        <v/>
      </c>
      <c r="CA314" s="547" t="str">
        <f t="shared" ref="CA314" si="1728">IF(SUM(CA290:CA313)&gt;0,"Verify","")</f>
        <v/>
      </c>
      <c r="CB314" s="547" t="str">
        <f t="shared" ref="CB314" si="1729">IF(SUM(CB290:CB313)&gt;0,"Verify","")</f>
        <v/>
      </c>
      <c r="CC314" s="547" t="str">
        <f t="shared" ref="CC314" si="1730">IF(SUM(CC290:CC313)&gt;0,"Verify","")</f>
        <v/>
      </c>
      <c r="CD314" s="547" t="str">
        <f t="shared" ref="CD314" si="1731">IF(SUM(CD290:CD313)&gt;0,"Verify","")</f>
        <v/>
      </c>
      <c r="CE314" s="547" t="str">
        <f t="shared" ref="CE314" si="1732">IF(SUM(CE290:CE313)&gt;0,"Verify","")</f>
        <v/>
      </c>
      <c r="CF314" s="547" t="str">
        <f t="shared" ref="CF314" si="1733">IF(SUM(CF290:CF313)&gt;0,"Verify","")</f>
        <v/>
      </c>
      <c r="CG314" s="547" t="str">
        <f t="shared" ref="CG314" si="1734">IF(SUM(CG290:CG313)&gt;0,"Verify","")</f>
        <v/>
      </c>
      <c r="CH314" s="547" t="str">
        <f t="shared" ref="CH314" si="1735">IF(SUM(CH290:CH313)&gt;0,"Verify","")</f>
        <v/>
      </c>
      <c r="CI314" s="547" t="str">
        <f t="shared" ref="CI314" si="1736">IF(SUM(CI290:CI313)&gt;0,"Verify","")</f>
        <v/>
      </c>
      <c r="CJ314" s="547" t="str">
        <f t="shared" ref="CJ314" si="1737">IF(SUM(CJ290:CJ313)&gt;0,"Verify","")</f>
        <v/>
      </c>
      <c r="CK314" s="547" t="str">
        <f t="shared" ref="CK314" si="1738">IF(SUM(CK290:CK313)&gt;0,"Verify","")</f>
        <v/>
      </c>
      <c r="CL314" s="547" t="str">
        <f t="shared" ref="CL314" si="1739">IF(SUM(CL290:CL313)&gt;0,"Verify","")</f>
        <v/>
      </c>
      <c r="CM314" s="547" t="str">
        <f t="shared" ref="CM314" si="1740">IF(SUM(CM290:CM313)&gt;0,"Verify","")</f>
        <v/>
      </c>
      <c r="CN314" s="547" t="str">
        <f t="shared" ref="CN314" si="1741">IF(SUM(CN290:CN313)&gt;0,"Verify","")</f>
        <v/>
      </c>
      <c r="CO314" s="547" t="str">
        <f t="shared" ref="CO314" si="1742">IF(SUM(CO290:CO313)&gt;0,"Verify","")</f>
        <v/>
      </c>
      <c r="CP314" s="547" t="str">
        <f t="shared" ref="CP314" si="1743">IF(SUM(CP290:CP313)&gt;0,"Verify","")</f>
        <v/>
      </c>
      <c r="CQ314" s="547" t="str">
        <f t="shared" ref="CQ314" si="1744">IF(SUM(CQ290:CQ313)&gt;0,"Verify","")</f>
        <v/>
      </c>
      <c r="CR314" s="547" t="str">
        <f t="shared" ref="CR314" si="1745">IF(SUM(CR290:CR313)&gt;0,"Verify","")</f>
        <v/>
      </c>
      <c r="CS314" s="547" t="str">
        <f t="shared" ref="CS314" si="1746">IF(SUM(CS290:CS313)&gt;0,"Verify","")</f>
        <v/>
      </c>
      <c r="CT314" s="466"/>
      <c r="CU314" s="466"/>
      <c r="CV314" s="437">
        <f>SUM(CV290:CV313)</f>
        <v>0</v>
      </c>
      <c r="CW314" s="437">
        <f>SUM(CW297:CW312)</f>
        <v>0</v>
      </c>
      <c r="CX314" s="437">
        <f>SUM(CX290:CX313)</f>
        <v>0</v>
      </c>
      <c r="CY314" s="462">
        <f>SUM(CY297:CY312)</f>
        <v>0</v>
      </c>
      <c r="CZ314" s="465"/>
      <c r="DA314" s="465"/>
      <c r="DB314" s="465"/>
      <c r="DC314" s="465"/>
      <c r="DD314" s="465"/>
      <c r="DE314" s="465"/>
      <c r="DF314" s="465"/>
      <c r="DG314" s="465"/>
      <c r="DH314" s="465"/>
      <c r="DS314" s="698"/>
      <c r="DT314" s="706"/>
      <c r="DU314" s="713"/>
      <c r="DV314" s="713"/>
      <c r="DW314" s="713"/>
      <c r="DX314" s="713"/>
      <c r="DY314" s="713"/>
      <c r="DZ314" s="713"/>
      <c r="EA314" s="713"/>
      <c r="EB314" s="713"/>
      <c r="EC314" s="713"/>
      <c r="ED314" s="713"/>
      <c r="EE314" s="713"/>
      <c r="EF314" s="713"/>
      <c r="EG314" s="713"/>
      <c r="EH314" s="713"/>
      <c r="EI314" s="713"/>
      <c r="EJ314" s="713"/>
      <c r="EK314" s="713"/>
      <c r="EL314" s="713"/>
      <c r="EM314" s="713"/>
      <c r="EN314" s="713"/>
      <c r="EO314" s="713"/>
      <c r="EP314" s="713"/>
      <c r="EQ314" s="713"/>
      <c r="ER314" s="713"/>
      <c r="ES314" s="713"/>
      <c r="ET314" s="713"/>
      <c r="EU314" s="713"/>
      <c r="EV314" s="713"/>
      <c r="EW314" s="713"/>
      <c r="EX314" s="713"/>
      <c r="EY314" s="713"/>
      <c r="EZ314" s="724"/>
      <c r="FB314" s="698"/>
      <c r="FC314" s="706"/>
      <c r="FD314" s="713"/>
      <c r="FE314" s="713"/>
      <c r="FF314" s="713"/>
      <c r="FG314" s="713"/>
      <c r="FH314" s="713"/>
      <c r="FI314" s="713"/>
      <c r="FJ314" s="713"/>
      <c r="FK314" s="713"/>
      <c r="FL314" s="713"/>
      <c r="FM314" s="713"/>
      <c r="FN314" s="713"/>
      <c r="FO314" s="713"/>
      <c r="FP314" s="713"/>
      <c r="FQ314" s="713"/>
      <c r="FR314" s="713"/>
      <c r="FS314" s="713"/>
      <c r="FT314" s="713"/>
      <c r="FU314" s="713"/>
      <c r="FV314" s="713"/>
      <c r="FW314" s="713"/>
      <c r="FX314" s="713"/>
      <c r="FY314" s="713"/>
      <c r="FZ314" s="713"/>
      <c r="GA314" s="713"/>
      <c r="GB314" s="713"/>
      <c r="GC314" s="713"/>
      <c r="GD314" s="713"/>
      <c r="GE314" s="713"/>
      <c r="GF314" s="713"/>
      <c r="GG314" s="713"/>
      <c r="GH314" s="713"/>
      <c r="GI314" s="724"/>
    </row>
    <row r="315" spans="23:191" ht="15.75" x14ac:dyDescent="0.25">
      <c r="W315" s="404"/>
      <c r="X315" s="405"/>
      <c r="Y315" s="406"/>
      <c r="Z315" s="406"/>
      <c r="AA315" s="406"/>
      <c r="AB315" s="406"/>
      <c r="AC315" s="406"/>
      <c r="AD315" s="406"/>
      <c r="AE315" s="406"/>
      <c r="AF315" s="406"/>
      <c r="AG315" s="406"/>
      <c r="AH315" s="406"/>
      <c r="AI315" s="406"/>
      <c r="AJ315" s="406"/>
      <c r="AK315" s="406"/>
      <c r="AL315" s="406"/>
      <c r="AM315" s="406"/>
      <c r="AN315" s="406"/>
      <c r="AO315" s="406"/>
      <c r="AP315" s="406"/>
      <c r="AQ315" s="406"/>
      <c r="AR315" s="406"/>
      <c r="AS315" s="406"/>
      <c r="AT315" s="406"/>
      <c r="AU315" s="406"/>
      <c r="AV315" s="406"/>
      <c r="AW315" s="406"/>
      <c r="AX315" s="406"/>
      <c r="AY315" s="406"/>
      <c r="AZ315" s="406"/>
      <c r="BA315" s="406"/>
      <c r="BB315" s="406"/>
      <c r="BC315" s="406"/>
      <c r="BD315" s="406"/>
      <c r="BE315" s="406"/>
      <c r="BF315" s="455"/>
      <c r="BG315" s="343"/>
      <c r="BH315" s="343"/>
      <c r="BI315" s="456"/>
      <c r="BJ315" s="465"/>
      <c r="BK315" s="465"/>
      <c r="BL315" s="465"/>
      <c r="BM315" s="404"/>
      <c r="BN315" s="405"/>
      <c r="BO315" s="405"/>
      <c r="BP315" s="405"/>
      <c r="BQ315" s="405"/>
      <c r="BR315" s="405"/>
      <c r="BS315" s="405"/>
      <c r="BT315" s="405"/>
      <c r="BU315" s="405"/>
      <c r="BV315" s="405"/>
      <c r="BW315" s="405"/>
      <c r="BX315" s="405"/>
      <c r="BY315" s="405"/>
      <c r="BZ315" s="405"/>
      <c r="CA315" s="405"/>
      <c r="CB315" s="405"/>
      <c r="CC315" s="405"/>
      <c r="CD315" s="405"/>
      <c r="CE315" s="405"/>
      <c r="CF315" s="405"/>
      <c r="CG315" s="405"/>
      <c r="CH315" s="405"/>
      <c r="CI315" s="405"/>
      <c r="CJ315" s="405"/>
      <c r="CK315" s="405"/>
      <c r="CL315" s="405"/>
      <c r="CM315" s="405"/>
      <c r="CN315" s="405"/>
      <c r="CO315" s="405"/>
      <c r="CP315" s="405"/>
      <c r="CQ315" s="405"/>
      <c r="CR315" s="405"/>
      <c r="CS315" s="405"/>
      <c r="CT315" s="406"/>
      <c r="CU315" s="406"/>
      <c r="CV315" s="455"/>
      <c r="CW315" s="343"/>
      <c r="CX315" s="343"/>
      <c r="CY315" s="456"/>
      <c r="CZ315" s="465"/>
      <c r="DA315" s="465"/>
      <c r="DB315" s="465"/>
      <c r="DC315" s="465"/>
      <c r="DD315" s="465"/>
      <c r="DE315" s="465"/>
      <c r="DF315" s="465"/>
      <c r="DG315" s="465"/>
      <c r="DH315" s="465"/>
      <c r="DS315" s="707"/>
      <c r="DT315" s="708"/>
      <c r="DU315" s="708"/>
      <c r="DV315" s="708"/>
      <c r="DW315" s="708"/>
      <c r="DX315" s="708"/>
      <c r="DY315" s="708"/>
      <c r="DZ315" s="708"/>
      <c r="EA315" s="708"/>
      <c r="EB315" s="708"/>
      <c r="EC315" s="708"/>
      <c r="ED315" s="708"/>
      <c r="EE315" s="708"/>
      <c r="EF315" s="708"/>
      <c r="EG315" s="708"/>
      <c r="EH315" s="708"/>
      <c r="EI315" s="708"/>
      <c r="EJ315" s="708"/>
      <c r="EK315" s="708"/>
      <c r="EL315" s="708"/>
      <c r="EM315" s="708"/>
      <c r="EN315" s="708"/>
      <c r="EO315" s="708"/>
      <c r="EP315" s="708"/>
      <c r="EQ315" s="708"/>
      <c r="ER315" s="708"/>
      <c r="ES315" s="708"/>
      <c r="ET315" s="708"/>
      <c r="EU315" s="708"/>
      <c r="EV315" s="708"/>
      <c r="EW315" s="708"/>
      <c r="EX315" s="708"/>
      <c r="EY315" s="708"/>
      <c r="EZ315" s="724"/>
      <c r="FB315" s="707"/>
      <c r="FC315" s="708"/>
      <c r="FD315" s="708"/>
      <c r="FE315" s="708"/>
      <c r="FF315" s="708"/>
      <c r="FG315" s="708"/>
      <c r="FH315" s="708"/>
      <c r="FI315" s="708"/>
      <c r="FJ315" s="708"/>
      <c r="FK315" s="708"/>
      <c r="FL315" s="708"/>
      <c r="FM315" s="708"/>
      <c r="FN315" s="708"/>
      <c r="FO315" s="708"/>
      <c r="FP315" s="708"/>
      <c r="FQ315" s="708"/>
      <c r="FR315" s="708"/>
      <c r="FS315" s="708"/>
      <c r="FT315" s="708"/>
      <c r="FU315" s="708"/>
      <c r="FV315" s="708"/>
      <c r="FW315" s="708"/>
      <c r="FX315" s="708"/>
      <c r="FY315" s="708"/>
      <c r="FZ315" s="708"/>
      <c r="GA315" s="708"/>
      <c r="GB315" s="708"/>
      <c r="GC315" s="708"/>
      <c r="GD315" s="708"/>
      <c r="GE315" s="708"/>
      <c r="GF315" s="708"/>
      <c r="GG315" s="708"/>
      <c r="GH315" s="708"/>
      <c r="GI315" s="724"/>
    </row>
    <row r="316" spans="23:191" ht="15.75" x14ac:dyDescent="0.25">
      <c r="W316" s="457"/>
      <c r="X316" s="410"/>
      <c r="Y316" s="410"/>
      <c r="Z316" s="410"/>
      <c r="AA316" s="410"/>
      <c r="AB316" s="410"/>
      <c r="AC316" s="410"/>
      <c r="AD316" s="410"/>
      <c r="AE316" s="410"/>
      <c r="AF316" s="410"/>
      <c r="AG316" s="410"/>
      <c r="AH316" s="410"/>
      <c r="AI316" s="410"/>
      <c r="AJ316" s="410"/>
      <c r="AK316" s="410"/>
      <c r="AL316" s="410"/>
      <c r="AM316" s="410"/>
      <c r="AN316" s="410"/>
      <c r="AO316" s="410"/>
      <c r="AP316" s="410"/>
      <c r="AQ316" s="410"/>
      <c r="AR316" s="410"/>
      <c r="AS316" s="410"/>
      <c r="AT316" s="410"/>
      <c r="AU316" s="410"/>
      <c r="AV316" s="410"/>
      <c r="AW316" s="410"/>
      <c r="AX316" s="410"/>
      <c r="AY316" s="410"/>
      <c r="AZ316" s="410"/>
      <c r="BA316" s="410"/>
      <c r="BB316" s="410"/>
      <c r="BC316" s="410"/>
      <c r="BD316" s="411"/>
      <c r="BE316" s="411"/>
      <c r="BF316" s="466"/>
      <c r="BG316" s="466"/>
      <c r="BH316" s="466"/>
      <c r="BI316" s="395"/>
      <c r="BJ316" s="465"/>
      <c r="BK316" s="465"/>
      <c r="BL316" s="465"/>
      <c r="BM316" s="407"/>
      <c r="BN316" s="408"/>
      <c r="BO316" s="408"/>
      <c r="BP316" s="408"/>
      <c r="BQ316" s="408"/>
      <c r="BR316" s="408"/>
      <c r="BS316" s="408"/>
      <c r="BT316" s="408"/>
      <c r="BU316" s="408"/>
      <c r="BV316" s="408"/>
      <c r="BW316" s="408"/>
      <c r="BX316" s="408"/>
      <c r="BY316" s="408"/>
      <c r="BZ316" s="408"/>
      <c r="CA316" s="408"/>
      <c r="CB316" s="408"/>
      <c r="CC316" s="409"/>
      <c r="CD316" s="410"/>
      <c r="CE316" s="410"/>
      <c r="CF316" s="410"/>
      <c r="CG316" s="410"/>
      <c r="CH316" s="410"/>
      <c r="CI316" s="410"/>
      <c r="CJ316" s="410"/>
      <c r="CK316" s="410"/>
      <c r="CL316" s="410"/>
      <c r="CM316" s="410"/>
      <c r="CN316" s="410"/>
      <c r="CO316" s="410"/>
      <c r="CP316" s="410"/>
      <c r="CQ316" s="410"/>
      <c r="CR316" s="410"/>
      <c r="CS316" s="410"/>
      <c r="CT316" s="411"/>
      <c r="CU316" s="411"/>
      <c r="CV316" s="466"/>
      <c r="CW316" s="466"/>
      <c r="CX316" s="466"/>
      <c r="CY316" s="395"/>
      <c r="CZ316" s="465"/>
      <c r="DA316" s="465"/>
      <c r="DB316" s="465"/>
      <c r="DC316" s="465"/>
      <c r="DD316" s="465"/>
      <c r="DE316" s="465"/>
      <c r="DF316" s="465"/>
      <c r="DG316" s="465"/>
      <c r="DH316" s="465"/>
      <c r="DS316" s="714"/>
      <c r="DT316" s="715"/>
      <c r="DU316" s="715"/>
      <c r="DV316" s="715"/>
      <c r="DW316" s="715"/>
      <c r="DX316" s="715"/>
      <c r="DY316" s="715"/>
      <c r="DZ316" s="715"/>
      <c r="EA316" s="715"/>
      <c r="EB316" s="715"/>
      <c r="EC316" s="715"/>
      <c r="ED316" s="715"/>
      <c r="EE316" s="715"/>
      <c r="EF316" s="715"/>
      <c r="EG316" s="715"/>
      <c r="EH316" s="715"/>
      <c r="EI316" s="716"/>
      <c r="EJ316" s="717"/>
      <c r="EK316" s="717"/>
      <c r="EL316" s="717"/>
      <c r="EM316" s="717"/>
      <c r="EN316" s="717"/>
      <c r="EO316" s="717"/>
      <c r="EP316" s="717"/>
      <c r="EQ316" s="717"/>
      <c r="ER316" s="717"/>
      <c r="ES316" s="717"/>
      <c r="ET316" s="717"/>
      <c r="EU316" s="717"/>
      <c r="EV316" s="717"/>
      <c r="EW316" s="717"/>
      <c r="EX316" s="717"/>
      <c r="EY316" s="717"/>
      <c r="EZ316" s="724"/>
      <c r="FB316" s="714"/>
      <c r="FC316" s="715"/>
      <c r="FD316" s="715"/>
      <c r="FE316" s="715"/>
      <c r="FF316" s="715"/>
      <c r="FG316" s="715"/>
      <c r="FH316" s="715"/>
      <c r="FI316" s="715"/>
      <c r="FJ316" s="715"/>
      <c r="FK316" s="715"/>
      <c r="FL316" s="715"/>
      <c r="FM316" s="715"/>
      <c r="FN316" s="715"/>
      <c r="FO316" s="715"/>
      <c r="FP316" s="715"/>
      <c r="FQ316" s="715"/>
      <c r="FR316" s="716"/>
      <c r="FS316" s="717"/>
      <c r="FT316" s="717"/>
      <c r="FU316" s="717"/>
      <c r="FV316" s="717"/>
      <c r="FW316" s="717"/>
      <c r="FX316" s="717"/>
      <c r="FY316" s="717"/>
      <c r="FZ316" s="717"/>
      <c r="GA316" s="717"/>
      <c r="GB316" s="717"/>
      <c r="GC316" s="717"/>
      <c r="GD316" s="717"/>
      <c r="GE316" s="717"/>
      <c r="GF316" s="717"/>
      <c r="GG316" s="717"/>
      <c r="GH316" s="717"/>
      <c r="GI316" s="724"/>
    </row>
    <row r="317" spans="23:191" ht="15.75" x14ac:dyDescent="0.25">
      <c r="W317" s="398" t="s">
        <v>231</v>
      </c>
      <c r="X317" s="467"/>
      <c r="Y317" s="467"/>
      <c r="Z317" s="467"/>
      <c r="AA317" s="467"/>
      <c r="AB317" s="467"/>
      <c r="AC317" s="467"/>
      <c r="AD317" s="467"/>
      <c r="AE317" s="467"/>
      <c r="AF317" s="467"/>
      <c r="AG317" s="467"/>
      <c r="AH317" s="467"/>
      <c r="AI317" s="467"/>
      <c r="AJ317" s="467"/>
      <c r="AK317" s="467"/>
      <c r="AL317" s="467"/>
      <c r="AM317" s="467"/>
      <c r="AN317" s="467"/>
      <c r="AO317" s="467"/>
      <c r="AP317" s="467"/>
      <c r="AQ317" s="467"/>
      <c r="AR317" s="467"/>
      <c r="AS317" s="467"/>
      <c r="AT317" s="467"/>
      <c r="AU317" s="467"/>
      <c r="AV317" s="467"/>
      <c r="AW317" s="467"/>
      <c r="AX317" s="467"/>
      <c r="AY317" s="467"/>
      <c r="AZ317" s="467"/>
      <c r="BA317" s="467"/>
      <c r="BB317" s="467"/>
      <c r="BC317" s="467"/>
      <c r="BD317" s="481"/>
      <c r="BE317" s="481"/>
      <c r="BF317" s="466"/>
      <c r="BG317" s="466"/>
      <c r="BH317" s="466"/>
      <c r="BI317" s="395"/>
      <c r="BJ317" s="465"/>
      <c r="BK317" s="465"/>
      <c r="BL317" s="465"/>
      <c r="BM317" s="398" t="s">
        <v>231</v>
      </c>
      <c r="BN317" s="467"/>
      <c r="BO317" s="467"/>
      <c r="BP317" s="467"/>
      <c r="BQ317" s="467"/>
      <c r="BR317" s="467"/>
      <c r="BS317" s="467"/>
      <c r="BT317" s="467"/>
      <c r="BU317" s="467"/>
      <c r="BV317" s="467"/>
      <c r="BW317" s="467"/>
      <c r="BX317" s="467"/>
      <c r="BY317" s="467"/>
      <c r="BZ317" s="467"/>
      <c r="CA317" s="467"/>
      <c r="CB317" s="467"/>
      <c r="CC317" s="467"/>
      <c r="CD317" s="467"/>
      <c r="CE317" s="467"/>
      <c r="CF317" s="467"/>
      <c r="CG317" s="467"/>
      <c r="CH317" s="467"/>
      <c r="CI317" s="467"/>
      <c r="CJ317" s="467"/>
      <c r="CK317" s="467"/>
      <c r="CL317" s="467"/>
      <c r="CM317" s="467"/>
      <c r="CN317" s="467"/>
      <c r="CO317" s="467"/>
      <c r="CP317" s="467"/>
      <c r="CQ317" s="467"/>
      <c r="CR317" s="467"/>
      <c r="CS317" s="467"/>
      <c r="CT317" s="466"/>
      <c r="CU317" s="466"/>
      <c r="CV317" s="466"/>
      <c r="CW317" s="466"/>
      <c r="CX317" s="466"/>
      <c r="CY317" s="395"/>
      <c r="CZ317" s="465"/>
      <c r="DA317" s="465"/>
      <c r="DB317" s="465"/>
      <c r="DC317" s="465"/>
      <c r="DD317" s="465"/>
      <c r="DE317" s="465"/>
      <c r="DF317" s="465"/>
      <c r="DG317" s="465"/>
      <c r="DH317" s="465"/>
      <c r="DS317" s="698" t="s">
        <v>231</v>
      </c>
      <c r="DT317" s="695"/>
      <c r="DU317" s="695"/>
      <c r="DV317" s="695"/>
      <c r="DW317" s="695"/>
      <c r="DX317" s="695"/>
      <c r="DY317" s="695"/>
      <c r="DZ317" s="695"/>
      <c r="EA317" s="695"/>
      <c r="EB317" s="695"/>
      <c r="EC317" s="695"/>
      <c r="ED317" s="695"/>
      <c r="EE317" s="695"/>
      <c r="EF317" s="695"/>
      <c r="EG317" s="695"/>
      <c r="EH317" s="695"/>
      <c r="EI317" s="695"/>
      <c r="EJ317" s="695"/>
      <c r="EK317" s="695"/>
      <c r="EL317" s="695"/>
      <c r="EM317" s="695"/>
      <c r="EN317" s="695"/>
      <c r="EO317" s="695"/>
      <c r="EP317" s="695"/>
      <c r="EQ317" s="695"/>
      <c r="ER317" s="695"/>
      <c r="ES317" s="695"/>
      <c r="ET317" s="695"/>
      <c r="EU317" s="695"/>
      <c r="EV317" s="695"/>
      <c r="EW317" s="695"/>
      <c r="EX317" s="695"/>
      <c r="EY317" s="695"/>
      <c r="EZ317" s="724"/>
      <c r="FB317" s="698" t="s">
        <v>231</v>
      </c>
      <c r="FC317" s="695"/>
      <c r="FD317" s="695"/>
      <c r="FE317" s="695"/>
      <c r="FF317" s="695"/>
      <c r="FG317" s="695"/>
      <c r="FH317" s="695"/>
      <c r="FI317" s="695"/>
      <c r="FJ317" s="695"/>
      <c r="FK317" s="695"/>
      <c r="FL317" s="695"/>
      <c r="FM317" s="695"/>
      <c r="FN317" s="695"/>
      <c r="FO317" s="695"/>
      <c r="FP317" s="695"/>
      <c r="FQ317" s="695"/>
      <c r="FR317" s="695"/>
      <c r="FS317" s="695"/>
      <c r="FT317" s="695"/>
      <c r="FU317" s="695"/>
      <c r="FV317" s="695"/>
      <c r="FW317" s="695"/>
      <c r="FX317" s="695"/>
      <c r="FY317" s="695"/>
      <c r="FZ317" s="695"/>
      <c r="GA317" s="695"/>
      <c r="GB317" s="695"/>
      <c r="GC317" s="695"/>
      <c r="GD317" s="695"/>
      <c r="GE317" s="695"/>
      <c r="GF317" s="695"/>
      <c r="GG317" s="695"/>
      <c r="GH317" s="695"/>
      <c r="GI317" s="724"/>
    </row>
    <row r="318" spans="23:191" ht="15.75" x14ac:dyDescent="0.25">
      <c r="W318" s="398"/>
      <c r="X318" s="467"/>
      <c r="Y318" s="467"/>
      <c r="Z318" s="467"/>
      <c r="AA318" s="467"/>
      <c r="AB318" s="467"/>
      <c r="AC318" s="467"/>
      <c r="AD318" s="467"/>
      <c r="AE318" s="467"/>
      <c r="AF318" s="467"/>
      <c r="AG318" s="467"/>
      <c r="AH318" s="467"/>
      <c r="AI318" s="467"/>
      <c r="AJ318" s="467"/>
      <c r="AK318" s="467"/>
      <c r="AL318" s="467"/>
      <c r="AM318" s="467"/>
      <c r="AN318" s="467"/>
      <c r="AO318" s="467"/>
      <c r="AP318" s="467"/>
      <c r="AQ318" s="467"/>
      <c r="AR318" s="467"/>
      <c r="AS318" s="467"/>
      <c r="AT318" s="467"/>
      <c r="AU318" s="467"/>
      <c r="AV318" s="467"/>
      <c r="AW318" s="467"/>
      <c r="AX318" s="467"/>
      <c r="AY318" s="467"/>
      <c r="AZ318" s="467"/>
      <c r="BA318" s="467"/>
      <c r="BB318" s="467"/>
      <c r="BC318" s="467"/>
      <c r="BD318" s="481"/>
      <c r="BE318" s="481"/>
      <c r="BF318" s="445"/>
      <c r="BG318" s="466"/>
      <c r="BH318" s="466"/>
      <c r="BI318" s="395"/>
      <c r="BJ318" s="465"/>
      <c r="BK318" s="465"/>
      <c r="BL318" s="465"/>
      <c r="BM318" s="398"/>
      <c r="BN318" s="467"/>
      <c r="BO318" s="649" t="str">
        <f t="shared" ref="BO318:CR318" si="1747">IFERROR(SUMIF(BO321:BO344,"&gt;0",BO321:BO344)/-SUMIF(BO321:BO344,"&lt;0",BO321:BO344),"")</f>
        <v/>
      </c>
      <c r="BP318" s="649" t="str">
        <f t="shared" si="1747"/>
        <v/>
      </c>
      <c r="BQ318" s="649" t="str">
        <f t="shared" si="1747"/>
        <v/>
      </c>
      <c r="BR318" s="649" t="str">
        <f t="shared" si="1747"/>
        <v/>
      </c>
      <c r="BS318" s="649" t="str">
        <f t="shared" si="1747"/>
        <v/>
      </c>
      <c r="BT318" s="649" t="str">
        <f t="shared" si="1747"/>
        <v/>
      </c>
      <c r="BU318" s="649" t="str">
        <f t="shared" si="1747"/>
        <v/>
      </c>
      <c r="BV318" s="649" t="str">
        <f t="shared" si="1747"/>
        <v/>
      </c>
      <c r="BW318" s="649" t="str">
        <f t="shared" si="1747"/>
        <v/>
      </c>
      <c r="BX318" s="649" t="str">
        <f t="shared" si="1747"/>
        <v/>
      </c>
      <c r="BY318" s="649" t="str">
        <f t="shared" si="1747"/>
        <v/>
      </c>
      <c r="BZ318" s="649" t="str">
        <f t="shared" si="1747"/>
        <v/>
      </c>
      <c r="CA318" s="649" t="str">
        <f t="shared" si="1747"/>
        <v/>
      </c>
      <c r="CB318" s="649" t="str">
        <f t="shared" si="1747"/>
        <v/>
      </c>
      <c r="CC318" s="649" t="str">
        <f t="shared" si="1747"/>
        <v/>
      </c>
      <c r="CD318" s="649" t="str">
        <f t="shared" si="1747"/>
        <v/>
      </c>
      <c r="CE318" s="649" t="str">
        <f t="shared" si="1747"/>
        <v/>
      </c>
      <c r="CF318" s="649" t="str">
        <f t="shared" si="1747"/>
        <v/>
      </c>
      <c r="CG318" s="649" t="str">
        <f t="shared" si="1747"/>
        <v/>
      </c>
      <c r="CH318" s="649" t="str">
        <f t="shared" si="1747"/>
        <v/>
      </c>
      <c r="CI318" s="649" t="str">
        <f t="shared" si="1747"/>
        <v/>
      </c>
      <c r="CJ318" s="649" t="str">
        <f t="shared" si="1747"/>
        <v/>
      </c>
      <c r="CK318" s="649" t="str">
        <f t="shared" si="1747"/>
        <v/>
      </c>
      <c r="CL318" s="649" t="str">
        <f t="shared" si="1747"/>
        <v/>
      </c>
      <c r="CM318" s="649" t="str">
        <f t="shared" si="1747"/>
        <v/>
      </c>
      <c r="CN318" s="649" t="str">
        <f t="shared" si="1747"/>
        <v/>
      </c>
      <c r="CO318" s="649" t="str">
        <f t="shared" si="1747"/>
        <v/>
      </c>
      <c r="CP318" s="649" t="str">
        <f t="shared" si="1747"/>
        <v/>
      </c>
      <c r="CQ318" s="649" t="str">
        <f t="shared" si="1747"/>
        <v/>
      </c>
      <c r="CR318" s="649" t="str">
        <f t="shared" si="1747"/>
        <v/>
      </c>
      <c r="CS318" s="467"/>
      <c r="CT318" s="466"/>
      <c r="CU318" s="466"/>
      <c r="CV318" s="445"/>
      <c r="CW318" s="466"/>
      <c r="CX318" s="466"/>
      <c r="CY318" s="395"/>
      <c r="CZ318" s="465"/>
      <c r="DA318" s="465"/>
      <c r="DB318" s="465"/>
      <c r="DC318" s="465"/>
      <c r="DD318" s="465"/>
      <c r="DE318" s="465"/>
      <c r="DF318" s="465"/>
      <c r="DG318" s="465"/>
      <c r="DH318" s="465"/>
      <c r="DS318" s="698"/>
      <c r="DT318" s="695"/>
      <c r="DU318" s="699"/>
      <c r="DV318" s="699"/>
      <c r="DW318" s="699"/>
      <c r="DX318" s="699"/>
      <c r="DY318" s="699"/>
      <c r="DZ318" s="699"/>
      <c r="EA318" s="699"/>
      <c r="EB318" s="699"/>
      <c r="EC318" s="699"/>
      <c r="ED318" s="699"/>
      <c r="EE318" s="699"/>
      <c r="EF318" s="699"/>
      <c r="EG318" s="699"/>
      <c r="EH318" s="699"/>
      <c r="EI318" s="699"/>
      <c r="EJ318" s="699"/>
      <c r="EK318" s="699"/>
      <c r="EL318" s="699"/>
      <c r="EM318" s="699"/>
      <c r="EN318" s="699"/>
      <c r="EO318" s="699"/>
      <c r="EP318" s="699"/>
      <c r="EQ318" s="699"/>
      <c r="ER318" s="699"/>
      <c r="ES318" s="699"/>
      <c r="ET318" s="699"/>
      <c r="EU318" s="699"/>
      <c r="EV318" s="699"/>
      <c r="EW318" s="699"/>
      <c r="EX318" s="699"/>
      <c r="EY318" s="695"/>
      <c r="EZ318" s="724"/>
      <c r="FB318" s="698"/>
      <c r="FC318" s="695"/>
      <c r="FD318" s="699"/>
      <c r="FE318" s="699"/>
      <c r="FF318" s="699"/>
      <c r="FG318" s="699"/>
      <c r="FH318" s="699"/>
      <c r="FI318" s="699"/>
      <c r="FJ318" s="699"/>
      <c r="FK318" s="699"/>
      <c r="FL318" s="699"/>
      <c r="FM318" s="699"/>
      <c r="FN318" s="699"/>
      <c r="FO318" s="699"/>
      <c r="FP318" s="699"/>
      <c r="FQ318" s="699"/>
      <c r="FR318" s="699"/>
      <c r="FS318" s="699"/>
      <c r="FT318" s="699"/>
      <c r="FU318" s="699"/>
      <c r="FV318" s="699"/>
      <c r="FW318" s="699"/>
      <c r="FX318" s="699"/>
      <c r="FY318" s="699"/>
      <c r="FZ318" s="699"/>
      <c r="GA318" s="699"/>
      <c r="GB318" s="699"/>
      <c r="GC318" s="699"/>
      <c r="GD318" s="699"/>
      <c r="GE318" s="699"/>
      <c r="GF318" s="699"/>
      <c r="GG318" s="699"/>
      <c r="GH318" s="695"/>
      <c r="GI318" s="724"/>
    </row>
    <row r="319" spans="23:191" ht="15.75" x14ac:dyDescent="0.25">
      <c r="W319" s="398"/>
      <c r="X319" s="399" t="s">
        <v>57</v>
      </c>
      <c r="Y319" s="400">
        <v>1</v>
      </c>
      <c r="Z319" s="400">
        <v>2</v>
      </c>
      <c r="AA319" s="400">
        <v>3</v>
      </c>
      <c r="AB319" s="400">
        <v>4</v>
      </c>
      <c r="AC319" s="400">
        <v>5</v>
      </c>
      <c r="AD319" s="400">
        <v>6</v>
      </c>
      <c r="AE319" s="400">
        <v>7</v>
      </c>
      <c r="AF319" s="400">
        <v>8</v>
      </c>
      <c r="AG319" s="400">
        <v>9</v>
      </c>
      <c r="AH319" s="400">
        <v>10</v>
      </c>
      <c r="AI319" s="400">
        <v>11</v>
      </c>
      <c r="AJ319" s="400">
        <v>12</v>
      </c>
      <c r="AK319" s="400">
        <v>13</v>
      </c>
      <c r="AL319" s="400">
        <v>14</v>
      </c>
      <c r="AM319" s="400">
        <v>15</v>
      </c>
      <c r="AN319" s="400">
        <v>16</v>
      </c>
      <c r="AO319" s="400">
        <v>17</v>
      </c>
      <c r="AP319" s="400">
        <v>18</v>
      </c>
      <c r="AQ319" s="400">
        <v>19</v>
      </c>
      <c r="AR319" s="400">
        <v>20</v>
      </c>
      <c r="AS319" s="400">
        <v>21</v>
      </c>
      <c r="AT319" s="400">
        <v>22</v>
      </c>
      <c r="AU319" s="400">
        <v>23</v>
      </c>
      <c r="AV319" s="400">
        <v>24</v>
      </c>
      <c r="AW319" s="400">
        <v>25</v>
      </c>
      <c r="AX319" s="400">
        <v>26</v>
      </c>
      <c r="AY319" s="400">
        <v>27</v>
      </c>
      <c r="AZ319" s="400">
        <v>28</v>
      </c>
      <c r="BA319" s="400">
        <v>29</v>
      </c>
      <c r="BB319" s="400">
        <v>30</v>
      </c>
      <c r="BC319" s="467"/>
      <c r="BD319" s="863" t="s">
        <v>215</v>
      </c>
      <c r="BE319" s="864"/>
      <c r="BF319" s="434" t="s">
        <v>250</v>
      </c>
      <c r="BG319" s="434" t="s">
        <v>251</v>
      </c>
      <c r="BH319" s="434" t="s">
        <v>250</v>
      </c>
      <c r="BI319" s="447" t="s">
        <v>251</v>
      </c>
      <c r="BJ319" s="465"/>
      <c r="BK319" s="465"/>
      <c r="BL319" s="465"/>
      <c r="BM319" s="398"/>
      <c r="BN319" s="399" t="s">
        <v>57</v>
      </c>
      <c r="BO319" s="400">
        <v>1</v>
      </c>
      <c r="BP319" s="400">
        <v>2</v>
      </c>
      <c r="BQ319" s="400">
        <v>3</v>
      </c>
      <c r="BR319" s="400">
        <v>4</v>
      </c>
      <c r="BS319" s="400">
        <v>5</v>
      </c>
      <c r="BT319" s="400">
        <v>6</v>
      </c>
      <c r="BU319" s="400">
        <v>7</v>
      </c>
      <c r="BV319" s="400">
        <v>8</v>
      </c>
      <c r="BW319" s="400">
        <v>9</v>
      </c>
      <c r="BX319" s="400">
        <v>10</v>
      </c>
      <c r="BY319" s="400">
        <v>11</v>
      </c>
      <c r="BZ319" s="400">
        <v>12</v>
      </c>
      <c r="CA319" s="400">
        <v>13</v>
      </c>
      <c r="CB319" s="400">
        <v>14</v>
      </c>
      <c r="CC319" s="400">
        <v>15</v>
      </c>
      <c r="CD319" s="400">
        <v>16</v>
      </c>
      <c r="CE319" s="400">
        <v>17</v>
      </c>
      <c r="CF319" s="400">
        <v>18</v>
      </c>
      <c r="CG319" s="400">
        <v>19</v>
      </c>
      <c r="CH319" s="400">
        <v>20</v>
      </c>
      <c r="CI319" s="400">
        <v>21</v>
      </c>
      <c r="CJ319" s="400">
        <v>22</v>
      </c>
      <c r="CK319" s="400">
        <v>23</v>
      </c>
      <c r="CL319" s="400">
        <v>24</v>
      </c>
      <c r="CM319" s="400">
        <v>25</v>
      </c>
      <c r="CN319" s="400">
        <v>26</v>
      </c>
      <c r="CO319" s="400">
        <v>27</v>
      </c>
      <c r="CP319" s="400">
        <v>28</v>
      </c>
      <c r="CQ319" s="400">
        <v>29</v>
      </c>
      <c r="CR319" s="400">
        <v>30</v>
      </c>
      <c r="CS319" s="467"/>
      <c r="CT319" s="863" t="s">
        <v>215</v>
      </c>
      <c r="CU319" s="864"/>
      <c r="CV319" s="434" t="s">
        <v>250</v>
      </c>
      <c r="CW319" s="434" t="s">
        <v>251</v>
      </c>
      <c r="CX319" s="434" t="s">
        <v>253</v>
      </c>
      <c r="CY319" s="447" t="s">
        <v>254</v>
      </c>
      <c r="CZ319" s="465"/>
      <c r="DA319" s="465"/>
      <c r="DB319" s="465"/>
      <c r="DC319" s="465"/>
      <c r="DD319" s="465"/>
      <c r="DE319" s="465"/>
      <c r="DF319" s="465"/>
      <c r="DG319" s="465"/>
      <c r="DH319" s="465"/>
      <c r="DS319" s="698"/>
      <c r="DT319" s="700" t="s">
        <v>57</v>
      </c>
      <c r="DU319" s="701">
        <v>1</v>
      </c>
      <c r="DV319" s="701">
        <v>2</v>
      </c>
      <c r="DW319" s="701">
        <v>3</v>
      </c>
      <c r="DX319" s="701">
        <v>4</v>
      </c>
      <c r="DY319" s="701">
        <v>5</v>
      </c>
      <c r="DZ319" s="701">
        <v>6</v>
      </c>
      <c r="EA319" s="701">
        <v>7</v>
      </c>
      <c r="EB319" s="701">
        <v>8</v>
      </c>
      <c r="EC319" s="701">
        <v>9</v>
      </c>
      <c r="ED319" s="701">
        <v>10</v>
      </c>
      <c r="EE319" s="701">
        <v>11</v>
      </c>
      <c r="EF319" s="701">
        <v>12</v>
      </c>
      <c r="EG319" s="701">
        <v>13</v>
      </c>
      <c r="EH319" s="701">
        <v>14</v>
      </c>
      <c r="EI319" s="701">
        <v>15</v>
      </c>
      <c r="EJ319" s="701">
        <v>16</v>
      </c>
      <c r="EK319" s="701">
        <v>17</v>
      </c>
      <c r="EL319" s="701">
        <v>18</v>
      </c>
      <c r="EM319" s="701">
        <v>19</v>
      </c>
      <c r="EN319" s="701">
        <v>20</v>
      </c>
      <c r="EO319" s="701">
        <v>21</v>
      </c>
      <c r="EP319" s="701">
        <v>22</v>
      </c>
      <c r="EQ319" s="701">
        <v>23</v>
      </c>
      <c r="ER319" s="701">
        <v>24</v>
      </c>
      <c r="ES319" s="701">
        <v>25</v>
      </c>
      <c r="ET319" s="701">
        <v>26</v>
      </c>
      <c r="EU319" s="701">
        <v>27</v>
      </c>
      <c r="EV319" s="701">
        <v>28</v>
      </c>
      <c r="EW319" s="701">
        <v>29</v>
      </c>
      <c r="EX319" s="701">
        <v>30</v>
      </c>
      <c r="EY319" s="695"/>
      <c r="EZ319" s="724"/>
      <c r="FB319" s="698"/>
      <c r="FC319" s="700" t="s">
        <v>57</v>
      </c>
      <c r="FD319" s="701">
        <v>1</v>
      </c>
      <c r="FE319" s="701">
        <v>2</v>
      </c>
      <c r="FF319" s="701">
        <v>3</v>
      </c>
      <c r="FG319" s="701">
        <v>4</v>
      </c>
      <c r="FH319" s="701">
        <v>5</v>
      </c>
      <c r="FI319" s="701">
        <v>6</v>
      </c>
      <c r="FJ319" s="701">
        <v>7</v>
      </c>
      <c r="FK319" s="701">
        <v>8</v>
      </c>
      <c r="FL319" s="701">
        <v>9</v>
      </c>
      <c r="FM319" s="701">
        <v>10</v>
      </c>
      <c r="FN319" s="701">
        <v>11</v>
      </c>
      <c r="FO319" s="701">
        <v>12</v>
      </c>
      <c r="FP319" s="701">
        <v>13</v>
      </c>
      <c r="FQ319" s="701">
        <v>14</v>
      </c>
      <c r="FR319" s="701">
        <v>15</v>
      </c>
      <c r="FS319" s="701">
        <v>16</v>
      </c>
      <c r="FT319" s="701">
        <v>17</v>
      </c>
      <c r="FU319" s="701">
        <v>18</v>
      </c>
      <c r="FV319" s="701">
        <v>19</v>
      </c>
      <c r="FW319" s="701">
        <v>20</v>
      </c>
      <c r="FX319" s="701">
        <v>21</v>
      </c>
      <c r="FY319" s="701">
        <v>22</v>
      </c>
      <c r="FZ319" s="701">
        <v>23</v>
      </c>
      <c r="GA319" s="701">
        <v>24</v>
      </c>
      <c r="GB319" s="701">
        <v>25</v>
      </c>
      <c r="GC319" s="701">
        <v>26</v>
      </c>
      <c r="GD319" s="701">
        <v>27</v>
      </c>
      <c r="GE319" s="701">
        <v>28</v>
      </c>
      <c r="GF319" s="701">
        <v>29</v>
      </c>
      <c r="GG319" s="701">
        <v>30</v>
      </c>
      <c r="GH319" s="695"/>
      <c r="GI319" s="724"/>
    </row>
    <row r="320" spans="23:191" ht="15.75" x14ac:dyDescent="0.25">
      <c r="W320" s="398"/>
      <c r="X320" s="399"/>
      <c r="Y320" s="400" t="str">
        <f t="shared" ref="Y320:AE320" si="1748">VLOOKUP(WEEKDAY(CONCATENATE("11","/",Y319,"/",$AE$6)),$DN$11:$DO$17,2,FALSE)</f>
        <v>Wed</v>
      </c>
      <c r="Z320" s="400" t="str">
        <f t="shared" si="1748"/>
        <v>Thur</v>
      </c>
      <c r="AA320" s="400" t="str">
        <f t="shared" si="1748"/>
        <v>Fri</v>
      </c>
      <c r="AB320" s="400" t="str">
        <f t="shared" si="1748"/>
        <v>Sat</v>
      </c>
      <c r="AC320" s="400" t="str">
        <f t="shared" si="1748"/>
        <v>Sun</v>
      </c>
      <c r="AD320" s="400" t="str">
        <f t="shared" si="1748"/>
        <v>Mon</v>
      </c>
      <c r="AE320" s="400" t="str">
        <f t="shared" si="1748"/>
        <v>Tues</v>
      </c>
      <c r="AF320" s="400" t="str">
        <f>Y320</f>
        <v>Wed</v>
      </c>
      <c r="AG320" s="400" t="str">
        <f t="shared" ref="AG320:BB320" si="1749">Z320</f>
        <v>Thur</v>
      </c>
      <c r="AH320" s="400" t="str">
        <f t="shared" si="1749"/>
        <v>Fri</v>
      </c>
      <c r="AI320" s="400" t="str">
        <f t="shared" si="1749"/>
        <v>Sat</v>
      </c>
      <c r="AJ320" s="400" t="str">
        <f t="shared" si="1749"/>
        <v>Sun</v>
      </c>
      <c r="AK320" s="400" t="str">
        <f t="shared" si="1749"/>
        <v>Mon</v>
      </c>
      <c r="AL320" s="400" t="str">
        <f t="shared" si="1749"/>
        <v>Tues</v>
      </c>
      <c r="AM320" s="400" t="str">
        <f t="shared" si="1749"/>
        <v>Wed</v>
      </c>
      <c r="AN320" s="400" t="str">
        <f t="shared" si="1749"/>
        <v>Thur</v>
      </c>
      <c r="AO320" s="400" t="str">
        <f t="shared" si="1749"/>
        <v>Fri</v>
      </c>
      <c r="AP320" s="400" t="str">
        <f t="shared" si="1749"/>
        <v>Sat</v>
      </c>
      <c r="AQ320" s="400" t="str">
        <f t="shared" si="1749"/>
        <v>Sun</v>
      </c>
      <c r="AR320" s="400" t="str">
        <f t="shared" si="1749"/>
        <v>Mon</v>
      </c>
      <c r="AS320" s="400" t="str">
        <f t="shared" si="1749"/>
        <v>Tues</v>
      </c>
      <c r="AT320" s="400" t="str">
        <f t="shared" si="1749"/>
        <v>Wed</v>
      </c>
      <c r="AU320" s="400" t="str">
        <f t="shared" si="1749"/>
        <v>Thur</v>
      </c>
      <c r="AV320" s="400" t="str">
        <f t="shared" si="1749"/>
        <v>Fri</v>
      </c>
      <c r="AW320" s="400" t="str">
        <f t="shared" si="1749"/>
        <v>Sat</v>
      </c>
      <c r="AX320" s="400" t="str">
        <f t="shared" si="1749"/>
        <v>Sun</v>
      </c>
      <c r="AY320" s="400" t="str">
        <f t="shared" si="1749"/>
        <v>Mon</v>
      </c>
      <c r="AZ320" s="400" t="str">
        <f t="shared" si="1749"/>
        <v>Tues</v>
      </c>
      <c r="BA320" s="400" t="str">
        <f t="shared" si="1749"/>
        <v>Wed</v>
      </c>
      <c r="BB320" s="400" t="str">
        <f t="shared" si="1749"/>
        <v>Thur</v>
      </c>
      <c r="BC320" s="467"/>
      <c r="BD320" s="863" t="s">
        <v>221</v>
      </c>
      <c r="BE320" s="864"/>
      <c r="BF320" s="434" t="s">
        <v>244</v>
      </c>
      <c r="BG320" s="434" t="s">
        <v>244</v>
      </c>
      <c r="BH320" s="434" t="s">
        <v>221</v>
      </c>
      <c r="BI320" s="447" t="s">
        <v>221</v>
      </c>
      <c r="BJ320" s="465"/>
      <c r="BK320" s="465"/>
      <c r="BL320" s="465"/>
      <c r="BM320" s="398"/>
      <c r="BN320" s="399"/>
      <c r="BO320" s="400" t="str">
        <f t="shared" ref="BO320:BU320" si="1750">Y320</f>
        <v>Wed</v>
      </c>
      <c r="BP320" s="400" t="str">
        <f t="shared" si="1750"/>
        <v>Thur</v>
      </c>
      <c r="BQ320" s="400" t="str">
        <f t="shared" si="1750"/>
        <v>Fri</v>
      </c>
      <c r="BR320" s="400" t="str">
        <f t="shared" si="1750"/>
        <v>Sat</v>
      </c>
      <c r="BS320" s="400" t="str">
        <f t="shared" si="1750"/>
        <v>Sun</v>
      </c>
      <c r="BT320" s="400" t="str">
        <f t="shared" si="1750"/>
        <v>Mon</v>
      </c>
      <c r="BU320" s="400" t="str">
        <f t="shared" si="1750"/>
        <v>Tues</v>
      </c>
      <c r="BV320" s="400" t="str">
        <f>BO320</f>
        <v>Wed</v>
      </c>
      <c r="BW320" s="400" t="str">
        <f t="shared" ref="BW320" si="1751">BP320</f>
        <v>Thur</v>
      </c>
      <c r="BX320" s="400" t="str">
        <f t="shared" ref="BX320" si="1752">BQ320</f>
        <v>Fri</v>
      </c>
      <c r="BY320" s="400" t="str">
        <f t="shared" ref="BY320" si="1753">BR320</f>
        <v>Sat</v>
      </c>
      <c r="BZ320" s="400" t="str">
        <f t="shared" ref="BZ320" si="1754">BS320</f>
        <v>Sun</v>
      </c>
      <c r="CA320" s="400" t="str">
        <f t="shared" ref="CA320" si="1755">BT320</f>
        <v>Mon</v>
      </c>
      <c r="CB320" s="400" t="str">
        <f t="shared" ref="CB320" si="1756">BU320</f>
        <v>Tues</v>
      </c>
      <c r="CC320" s="400" t="str">
        <f t="shared" ref="CC320" si="1757">BV320</f>
        <v>Wed</v>
      </c>
      <c r="CD320" s="400" t="str">
        <f t="shared" ref="CD320" si="1758">BW320</f>
        <v>Thur</v>
      </c>
      <c r="CE320" s="400" t="str">
        <f t="shared" ref="CE320" si="1759">BX320</f>
        <v>Fri</v>
      </c>
      <c r="CF320" s="400" t="str">
        <f t="shared" ref="CF320" si="1760">BY320</f>
        <v>Sat</v>
      </c>
      <c r="CG320" s="400" t="str">
        <f t="shared" ref="CG320" si="1761">BZ320</f>
        <v>Sun</v>
      </c>
      <c r="CH320" s="400" t="str">
        <f t="shared" ref="CH320" si="1762">CA320</f>
        <v>Mon</v>
      </c>
      <c r="CI320" s="400" t="str">
        <f t="shared" ref="CI320" si="1763">CB320</f>
        <v>Tues</v>
      </c>
      <c r="CJ320" s="400" t="str">
        <f t="shared" ref="CJ320" si="1764">CC320</f>
        <v>Wed</v>
      </c>
      <c r="CK320" s="400" t="str">
        <f t="shared" ref="CK320" si="1765">CD320</f>
        <v>Thur</v>
      </c>
      <c r="CL320" s="400" t="str">
        <f t="shared" ref="CL320" si="1766">CE320</f>
        <v>Fri</v>
      </c>
      <c r="CM320" s="400" t="str">
        <f t="shared" ref="CM320" si="1767">CF320</f>
        <v>Sat</v>
      </c>
      <c r="CN320" s="400" t="str">
        <f t="shared" ref="CN320" si="1768">CG320</f>
        <v>Sun</v>
      </c>
      <c r="CO320" s="400" t="str">
        <f t="shared" ref="CO320" si="1769">CH320</f>
        <v>Mon</v>
      </c>
      <c r="CP320" s="400" t="str">
        <f t="shared" ref="CP320" si="1770">CI320</f>
        <v>Tues</v>
      </c>
      <c r="CQ320" s="400" t="str">
        <f t="shared" ref="CQ320" si="1771">CJ320</f>
        <v>Wed</v>
      </c>
      <c r="CR320" s="400" t="str">
        <f t="shared" ref="CR320" si="1772">CK320</f>
        <v>Thur</v>
      </c>
      <c r="CS320" s="467"/>
      <c r="CT320" s="863" t="s">
        <v>221</v>
      </c>
      <c r="CU320" s="864"/>
      <c r="CV320" s="434" t="s">
        <v>244</v>
      </c>
      <c r="CW320" s="434" t="s">
        <v>244</v>
      </c>
      <c r="CX320" s="434" t="s">
        <v>221</v>
      </c>
      <c r="CY320" s="447" t="s">
        <v>221</v>
      </c>
      <c r="CZ320" s="465"/>
      <c r="DA320" s="465"/>
      <c r="DB320" s="465"/>
      <c r="DC320" s="465"/>
      <c r="DD320" s="465"/>
      <c r="DE320" s="465"/>
      <c r="DF320" s="465"/>
      <c r="DG320" s="465"/>
      <c r="DH320" s="465"/>
      <c r="DS320" s="698"/>
      <c r="DT320" s="700"/>
      <c r="DU320" s="701" t="str">
        <f t="shared" ref="DU320:EA320" si="1773">Y320</f>
        <v>Wed</v>
      </c>
      <c r="DV320" s="701" t="str">
        <f t="shared" si="1773"/>
        <v>Thur</v>
      </c>
      <c r="DW320" s="701" t="str">
        <f t="shared" si="1773"/>
        <v>Fri</v>
      </c>
      <c r="DX320" s="701" t="str">
        <f t="shared" si="1773"/>
        <v>Sat</v>
      </c>
      <c r="DY320" s="701" t="str">
        <f t="shared" si="1773"/>
        <v>Sun</v>
      </c>
      <c r="DZ320" s="701" t="str">
        <f t="shared" si="1773"/>
        <v>Mon</v>
      </c>
      <c r="EA320" s="701" t="str">
        <f t="shared" si="1773"/>
        <v>Tues</v>
      </c>
      <c r="EB320" s="701" t="str">
        <f>DU320</f>
        <v>Wed</v>
      </c>
      <c r="EC320" s="701" t="str">
        <f t="shared" ref="EC320" si="1774">DV320</f>
        <v>Thur</v>
      </c>
      <c r="ED320" s="701" t="str">
        <f t="shared" ref="ED320" si="1775">DW320</f>
        <v>Fri</v>
      </c>
      <c r="EE320" s="701" t="str">
        <f t="shared" ref="EE320" si="1776">DX320</f>
        <v>Sat</v>
      </c>
      <c r="EF320" s="701" t="str">
        <f t="shared" ref="EF320" si="1777">DY320</f>
        <v>Sun</v>
      </c>
      <c r="EG320" s="701" t="str">
        <f t="shared" ref="EG320" si="1778">DZ320</f>
        <v>Mon</v>
      </c>
      <c r="EH320" s="701" t="str">
        <f t="shared" ref="EH320" si="1779">EA320</f>
        <v>Tues</v>
      </c>
      <c r="EI320" s="701" t="str">
        <f t="shared" ref="EI320" si="1780">EB320</f>
        <v>Wed</v>
      </c>
      <c r="EJ320" s="701" t="str">
        <f t="shared" ref="EJ320" si="1781">EC320</f>
        <v>Thur</v>
      </c>
      <c r="EK320" s="701" t="str">
        <f t="shared" ref="EK320" si="1782">ED320</f>
        <v>Fri</v>
      </c>
      <c r="EL320" s="701" t="str">
        <f t="shared" ref="EL320" si="1783">EE320</f>
        <v>Sat</v>
      </c>
      <c r="EM320" s="701" t="str">
        <f t="shared" ref="EM320" si="1784">EF320</f>
        <v>Sun</v>
      </c>
      <c r="EN320" s="701" t="str">
        <f t="shared" ref="EN320" si="1785">EG320</f>
        <v>Mon</v>
      </c>
      <c r="EO320" s="701" t="str">
        <f t="shared" ref="EO320" si="1786">EH320</f>
        <v>Tues</v>
      </c>
      <c r="EP320" s="701" t="str">
        <f t="shared" ref="EP320" si="1787">EI320</f>
        <v>Wed</v>
      </c>
      <c r="EQ320" s="701" t="str">
        <f t="shared" ref="EQ320" si="1788">EJ320</f>
        <v>Thur</v>
      </c>
      <c r="ER320" s="701" t="str">
        <f t="shared" ref="ER320" si="1789">EK320</f>
        <v>Fri</v>
      </c>
      <c r="ES320" s="701" t="str">
        <f t="shared" ref="ES320" si="1790">EL320</f>
        <v>Sat</v>
      </c>
      <c r="ET320" s="701" t="str">
        <f t="shared" ref="ET320" si="1791">EM320</f>
        <v>Sun</v>
      </c>
      <c r="EU320" s="701" t="str">
        <f t="shared" ref="EU320" si="1792">EN320</f>
        <v>Mon</v>
      </c>
      <c r="EV320" s="701" t="str">
        <f t="shared" ref="EV320" si="1793">EO320</f>
        <v>Tues</v>
      </c>
      <c r="EW320" s="701" t="str">
        <f t="shared" ref="EW320" si="1794">EP320</f>
        <v>Wed</v>
      </c>
      <c r="EX320" s="701" t="str">
        <f t="shared" ref="EX320" si="1795">EQ320</f>
        <v>Thur</v>
      </c>
      <c r="EY320" s="695"/>
      <c r="EZ320" s="724"/>
      <c r="FB320" s="698"/>
      <c r="FC320" s="700"/>
      <c r="FD320" s="701" t="str">
        <f t="shared" ref="FD320:FJ320" si="1796">BO320</f>
        <v>Wed</v>
      </c>
      <c r="FE320" s="701" t="str">
        <f t="shared" si="1796"/>
        <v>Thur</v>
      </c>
      <c r="FF320" s="701" t="str">
        <f t="shared" si="1796"/>
        <v>Fri</v>
      </c>
      <c r="FG320" s="701" t="str">
        <f t="shared" si="1796"/>
        <v>Sat</v>
      </c>
      <c r="FH320" s="701" t="str">
        <f t="shared" si="1796"/>
        <v>Sun</v>
      </c>
      <c r="FI320" s="701" t="str">
        <f t="shared" si="1796"/>
        <v>Mon</v>
      </c>
      <c r="FJ320" s="701" t="str">
        <f t="shared" si="1796"/>
        <v>Tues</v>
      </c>
      <c r="FK320" s="701" t="str">
        <f>FD320</f>
        <v>Wed</v>
      </c>
      <c r="FL320" s="701" t="str">
        <f t="shared" ref="FL320" si="1797">FE320</f>
        <v>Thur</v>
      </c>
      <c r="FM320" s="701" t="str">
        <f t="shared" ref="FM320" si="1798">FF320</f>
        <v>Fri</v>
      </c>
      <c r="FN320" s="701" t="str">
        <f t="shared" ref="FN320" si="1799">FG320</f>
        <v>Sat</v>
      </c>
      <c r="FO320" s="701" t="str">
        <f t="shared" ref="FO320" si="1800">FH320</f>
        <v>Sun</v>
      </c>
      <c r="FP320" s="701" t="str">
        <f t="shared" ref="FP320" si="1801">FI320</f>
        <v>Mon</v>
      </c>
      <c r="FQ320" s="701" t="str">
        <f t="shared" ref="FQ320" si="1802">FJ320</f>
        <v>Tues</v>
      </c>
      <c r="FR320" s="701" t="str">
        <f t="shared" ref="FR320" si="1803">FK320</f>
        <v>Wed</v>
      </c>
      <c r="FS320" s="701" t="str">
        <f t="shared" ref="FS320" si="1804">FL320</f>
        <v>Thur</v>
      </c>
      <c r="FT320" s="701" t="str">
        <f t="shared" ref="FT320" si="1805">FM320</f>
        <v>Fri</v>
      </c>
      <c r="FU320" s="701" t="str">
        <f t="shared" ref="FU320" si="1806">FN320</f>
        <v>Sat</v>
      </c>
      <c r="FV320" s="701" t="str">
        <f t="shared" ref="FV320" si="1807">FO320</f>
        <v>Sun</v>
      </c>
      <c r="FW320" s="701" t="str">
        <f t="shared" ref="FW320" si="1808">FP320</f>
        <v>Mon</v>
      </c>
      <c r="FX320" s="701" t="str">
        <f t="shared" ref="FX320" si="1809">FQ320</f>
        <v>Tues</v>
      </c>
      <c r="FY320" s="701" t="str">
        <f t="shared" ref="FY320" si="1810">FR320</f>
        <v>Wed</v>
      </c>
      <c r="FZ320" s="701" t="str">
        <f t="shared" ref="FZ320" si="1811">FS320</f>
        <v>Thur</v>
      </c>
      <c r="GA320" s="701" t="str">
        <f t="shared" ref="GA320" si="1812">FT320</f>
        <v>Fri</v>
      </c>
      <c r="GB320" s="701" t="str">
        <f t="shared" ref="GB320" si="1813">FU320</f>
        <v>Sat</v>
      </c>
      <c r="GC320" s="701" t="str">
        <f t="shared" ref="GC320" si="1814">FV320</f>
        <v>Sun</v>
      </c>
      <c r="GD320" s="701" t="str">
        <f t="shared" ref="GD320" si="1815">FW320</f>
        <v>Mon</v>
      </c>
      <c r="GE320" s="701" t="str">
        <f t="shared" ref="GE320" si="1816">FX320</f>
        <v>Tues</v>
      </c>
      <c r="GF320" s="701" t="str">
        <f t="shared" ref="GF320" si="1817">FY320</f>
        <v>Wed</v>
      </c>
      <c r="GG320" s="701" t="str">
        <f t="shared" ref="GG320" si="1818">FZ320</f>
        <v>Thur</v>
      </c>
      <c r="GH320" s="695"/>
      <c r="GI320" s="724"/>
    </row>
    <row r="321" spans="23:191" ht="15.75" x14ac:dyDescent="0.25">
      <c r="W321" s="398"/>
      <c r="X321" s="401">
        <v>1</v>
      </c>
      <c r="Y321" s="475"/>
      <c r="Z321" s="475"/>
      <c r="AA321" s="475"/>
      <c r="AB321" s="475"/>
      <c r="AC321" s="475"/>
      <c r="AD321" s="475"/>
      <c r="AE321" s="475"/>
      <c r="AF321" s="475"/>
      <c r="AG321" s="475"/>
      <c r="AH321" s="475"/>
      <c r="AI321" s="475"/>
      <c r="AJ321" s="475"/>
      <c r="AK321" s="475"/>
      <c r="AL321" s="475"/>
      <c r="AM321" s="475"/>
      <c r="AN321" s="475"/>
      <c r="AO321" s="475"/>
      <c r="AP321" s="475"/>
      <c r="AQ321" s="475"/>
      <c r="AR321" s="475"/>
      <c r="AS321" s="475"/>
      <c r="AT321" s="475"/>
      <c r="AU321" s="475"/>
      <c r="AV321" s="475"/>
      <c r="AW321" s="475"/>
      <c r="AX321" s="475"/>
      <c r="AY321" s="475"/>
      <c r="AZ321" s="475"/>
      <c r="BA321" s="475"/>
      <c r="BB321" s="475"/>
      <c r="BC321" s="467"/>
      <c r="BD321" s="857">
        <f>SUM(Y321:BB321)/COUNT(Y$319:BB$319)</f>
        <v>0</v>
      </c>
      <c r="BE321" s="858">
        <f t="shared" ref="BE321:BE344" si="1819">SUM(Z321:BB321)/COUNT(Z$40:BB$40)</f>
        <v>0</v>
      </c>
      <c r="BF321" s="435">
        <f t="shared" ref="BF321:BF327" si="1820">SUM($Y321:$BC321)</f>
        <v>0</v>
      </c>
      <c r="BG321" s="435">
        <v>0</v>
      </c>
      <c r="BH321" s="438">
        <f>IFERROR(SUM(Y321:BC321)/COUNT(Y321:BC321),0)</f>
        <v>0</v>
      </c>
      <c r="BI321" s="448">
        <v>0</v>
      </c>
      <c r="BJ321" s="465"/>
      <c r="BK321" s="465"/>
      <c r="BL321" s="465"/>
      <c r="BM321" s="398"/>
      <c r="BN321" s="401">
        <v>1</v>
      </c>
      <c r="BO321" s="475"/>
      <c r="BP321" s="475"/>
      <c r="BQ321" s="475"/>
      <c r="BR321" s="475"/>
      <c r="BS321" s="475"/>
      <c r="BT321" s="475"/>
      <c r="BU321" s="475"/>
      <c r="BV321" s="475"/>
      <c r="BW321" s="475"/>
      <c r="BX321" s="475"/>
      <c r="BY321" s="475"/>
      <c r="BZ321" s="475"/>
      <c r="CA321" s="475"/>
      <c r="CB321" s="475"/>
      <c r="CC321" s="475"/>
      <c r="CD321" s="475"/>
      <c r="CE321" s="475"/>
      <c r="CF321" s="475"/>
      <c r="CG321" s="475"/>
      <c r="CH321" s="475"/>
      <c r="CI321" s="475"/>
      <c r="CJ321" s="475"/>
      <c r="CK321" s="475"/>
      <c r="CL321" s="475"/>
      <c r="CM321" s="475"/>
      <c r="CN321" s="475"/>
      <c r="CO321" s="475"/>
      <c r="CP321" s="475"/>
      <c r="CQ321" s="475"/>
      <c r="CR321" s="475"/>
      <c r="CS321" s="467"/>
      <c r="CT321" s="857">
        <f>SUM(BO321:CR321)/COUNT(BO$319:CR$319)</f>
        <v>0</v>
      </c>
      <c r="CU321" s="858">
        <f t="shared" ref="CU321" si="1821">SUM(BP321:CR321)/COUNT(BP$40:CR$40)</f>
        <v>0</v>
      </c>
      <c r="CV321" s="435">
        <f t="shared" ref="CV321:CV327" si="1822">SUM($Y321:$BC321)</f>
        <v>0</v>
      </c>
      <c r="CW321" s="435">
        <v>0</v>
      </c>
      <c r="CX321" s="438">
        <f>SUMIF(BO321:CS321,"&lt;0",BO321:CS321)</f>
        <v>0</v>
      </c>
      <c r="CY321" s="448">
        <f>SUMIF(BO321:CS321,"&gt;0",BO321:CS321)</f>
        <v>0</v>
      </c>
      <c r="CZ321" s="465"/>
      <c r="DA321" s="465"/>
      <c r="DB321" s="465"/>
      <c r="DC321" s="465"/>
      <c r="DD321" s="465"/>
      <c r="DE321" s="465"/>
      <c r="DF321" s="465"/>
      <c r="DG321" s="465"/>
      <c r="DH321" s="465"/>
      <c r="DS321" s="698"/>
      <c r="DT321" s="702">
        <v>1</v>
      </c>
      <c r="DU321" s="703">
        <f>Y321+BO321</f>
        <v>0</v>
      </c>
      <c r="DV321" s="703">
        <f t="shared" ref="DV321:DV344" si="1823">Z321+BP321</f>
        <v>0</v>
      </c>
      <c r="DW321" s="703">
        <f t="shared" ref="DW321:DW344" si="1824">AA321+BQ321</f>
        <v>0</v>
      </c>
      <c r="DX321" s="703">
        <f t="shared" ref="DX321:DX344" si="1825">AB321+BR321</f>
        <v>0</v>
      </c>
      <c r="DY321" s="703">
        <f t="shared" ref="DY321:DY344" si="1826">AC321+BS321</f>
        <v>0</v>
      </c>
      <c r="DZ321" s="703">
        <f t="shared" ref="DZ321:DZ344" si="1827">AD321+BT321</f>
        <v>0</v>
      </c>
      <c r="EA321" s="703">
        <f t="shared" ref="EA321:EA344" si="1828">AE321+BU321</f>
        <v>0</v>
      </c>
      <c r="EB321" s="703">
        <f t="shared" ref="EB321:EB344" si="1829">AF321+BV321</f>
        <v>0</v>
      </c>
      <c r="EC321" s="703">
        <f t="shared" ref="EC321:EC344" si="1830">AG321+BW321</f>
        <v>0</v>
      </c>
      <c r="ED321" s="703">
        <f t="shared" ref="ED321:ED344" si="1831">AH321+BX321</f>
        <v>0</v>
      </c>
      <c r="EE321" s="703">
        <f t="shared" ref="EE321:EE344" si="1832">AI321+BY321</f>
        <v>0</v>
      </c>
      <c r="EF321" s="703">
        <f t="shared" ref="EF321:EF344" si="1833">AJ321+BZ321</f>
        <v>0</v>
      </c>
      <c r="EG321" s="703">
        <f t="shared" ref="EG321:EG344" si="1834">AK321+CA321</f>
        <v>0</v>
      </c>
      <c r="EH321" s="703">
        <f t="shared" ref="EH321:EH344" si="1835">AL321+CB321</f>
        <v>0</v>
      </c>
      <c r="EI321" s="703">
        <f t="shared" ref="EI321:EI344" si="1836">AM321+CC321</f>
        <v>0</v>
      </c>
      <c r="EJ321" s="703">
        <f t="shared" ref="EJ321:EJ344" si="1837">AN321+CD321</f>
        <v>0</v>
      </c>
      <c r="EK321" s="703">
        <f t="shared" ref="EK321:EK344" si="1838">AO321+CE321</f>
        <v>0</v>
      </c>
      <c r="EL321" s="703">
        <f t="shared" ref="EL321:EL344" si="1839">AP321+CF321</f>
        <v>0</v>
      </c>
      <c r="EM321" s="703">
        <f t="shared" ref="EM321:EM344" si="1840">AQ321+CG321</f>
        <v>0</v>
      </c>
      <c r="EN321" s="703">
        <f t="shared" ref="EN321:EN344" si="1841">AR321+CH321</f>
        <v>0</v>
      </c>
      <c r="EO321" s="703">
        <f t="shared" ref="EO321:EO344" si="1842">AS321+CI321</f>
        <v>0</v>
      </c>
      <c r="EP321" s="703">
        <f t="shared" ref="EP321:EP344" si="1843">AT321+CJ321</f>
        <v>0</v>
      </c>
      <c r="EQ321" s="703">
        <f t="shared" ref="EQ321:EQ344" si="1844">AU321+CK321</f>
        <v>0</v>
      </c>
      <c r="ER321" s="703">
        <f t="shared" ref="ER321:ER344" si="1845">AV321+CL321</f>
        <v>0</v>
      </c>
      <c r="ES321" s="703">
        <f t="shared" ref="ES321:ES344" si="1846">AW321+CM321</f>
        <v>0</v>
      </c>
      <c r="ET321" s="703">
        <f t="shared" ref="ET321:ET344" si="1847">AX321+CN321</f>
        <v>0</v>
      </c>
      <c r="EU321" s="703">
        <f t="shared" ref="EU321:EU344" si="1848">AY321+CO321</f>
        <v>0</v>
      </c>
      <c r="EV321" s="703">
        <f t="shared" ref="EV321:EV344" si="1849">AZ321+CP321</f>
        <v>0</v>
      </c>
      <c r="EW321" s="703">
        <f t="shared" ref="EW321:EW344" si="1850">BA321+CQ321</f>
        <v>0</v>
      </c>
      <c r="EX321" s="703">
        <f t="shared" ref="EX321:EX344" si="1851">BB321+CR321</f>
        <v>0</v>
      </c>
      <c r="EY321" s="695"/>
      <c r="EZ321" s="724"/>
      <c r="FB321" s="698"/>
      <c r="FC321" s="702">
        <v>1</v>
      </c>
      <c r="FD321" s="703" t="e">
        <f>GH313+IF(BO321&lt;0,BO321,BO321/(StorEff/100))</f>
        <v>#DIV/0!</v>
      </c>
      <c r="FE321" s="703" t="e">
        <f t="shared" ref="FE321:GG321" si="1852">FD344+IF(BP321&lt;0,BP321,BP321/(StorEff/100))</f>
        <v>#DIV/0!</v>
      </c>
      <c r="FF321" s="703" t="e">
        <f t="shared" si="1852"/>
        <v>#DIV/0!</v>
      </c>
      <c r="FG321" s="703" t="e">
        <f t="shared" si="1852"/>
        <v>#DIV/0!</v>
      </c>
      <c r="FH321" s="703" t="e">
        <f t="shared" si="1852"/>
        <v>#DIV/0!</v>
      </c>
      <c r="FI321" s="703" t="e">
        <f t="shared" si="1852"/>
        <v>#DIV/0!</v>
      </c>
      <c r="FJ321" s="703" t="e">
        <f t="shared" si="1852"/>
        <v>#DIV/0!</v>
      </c>
      <c r="FK321" s="703" t="e">
        <f t="shared" si="1852"/>
        <v>#DIV/0!</v>
      </c>
      <c r="FL321" s="703" t="e">
        <f t="shared" si="1852"/>
        <v>#DIV/0!</v>
      </c>
      <c r="FM321" s="703" t="e">
        <f t="shared" si="1852"/>
        <v>#DIV/0!</v>
      </c>
      <c r="FN321" s="703" t="e">
        <f t="shared" si="1852"/>
        <v>#DIV/0!</v>
      </c>
      <c r="FO321" s="703" t="e">
        <f t="shared" si="1852"/>
        <v>#DIV/0!</v>
      </c>
      <c r="FP321" s="703" t="e">
        <f t="shared" si="1852"/>
        <v>#DIV/0!</v>
      </c>
      <c r="FQ321" s="703" t="e">
        <f t="shared" si="1852"/>
        <v>#DIV/0!</v>
      </c>
      <c r="FR321" s="703" t="e">
        <f t="shared" si="1852"/>
        <v>#DIV/0!</v>
      </c>
      <c r="FS321" s="703" t="e">
        <f t="shared" si="1852"/>
        <v>#DIV/0!</v>
      </c>
      <c r="FT321" s="703" t="e">
        <f t="shared" si="1852"/>
        <v>#DIV/0!</v>
      </c>
      <c r="FU321" s="703" t="e">
        <f t="shared" si="1852"/>
        <v>#DIV/0!</v>
      </c>
      <c r="FV321" s="703" t="e">
        <f t="shared" si="1852"/>
        <v>#DIV/0!</v>
      </c>
      <c r="FW321" s="703" t="e">
        <f t="shared" si="1852"/>
        <v>#DIV/0!</v>
      </c>
      <c r="FX321" s="703" t="e">
        <f t="shared" si="1852"/>
        <v>#DIV/0!</v>
      </c>
      <c r="FY321" s="703" t="e">
        <f t="shared" si="1852"/>
        <v>#DIV/0!</v>
      </c>
      <c r="FZ321" s="703" t="e">
        <f t="shared" si="1852"/>
        <v>#DIV/0!</v>
      </c>
      <c r="GA321" s="703" t="e">
        <f t="shared" si="1852"/>
        <v>#DIV/0!</v>
      </c>
      <c r="GB321" s="703" t="e">
        <f t="shared" si="1852"/>
        <v>#DIV/0!</v>
      </c>
      <c r="GC321" s="703" t="e">
        <f t="shared" si="1852"/>
        <v>#DIV/0!</v>
      </c>
      <c r="GD321" s="703" t="e">
        <f t="shared" si="1852"/>
        <v>#DIV/0!</v>
      </c>
      <c r="GE321" s="703" t="e">
        <f t="shared" si="1852"/>
        <v>#DIV/0!</v>
      </c>
      <c r="GF321" s="703" t="e">
        <f t="shared" si="1852"/>
        <v>#DIV/0!</v>
      </c>
      <c r="GG321" s="703" t="e">
        <f t="shared" si="1852"/>
        <v>#DIV/0!</v>
      </c>
      <c r="GH321" s="695"/>
      <c r="GI321" s="724"/>
    </row>
    <row r="322" spans="23:191" ht="15.75" x14ac:dyDescent="0.25">
      <c r="W322" s="398"/>
      <c r="X322" s="401">
        <v>2</v>
      </c>
      <c r="Y322" s="475"/>
      <c r="Z322" s="475"/>
      <c r="AA322" s="475"/>
      <c r="AB322" s="475"/>
      <c r="AC322" s="475"/>
      <c r="AD322" s="475"/>
      <c r="AE322" s="475"/>
      <c r="AF322" s="475"/>
      <c r="AG322" s="475"/>
      <c r="AH322" s="475"/>
      <c r="AI322" s="475"/>
      <c r="AJ322" s="475"/>
      <c r="AK322" s="475"/>
      <c r="AL322" s="475"/>
      <c r="AM322" s="475"/>
      <c r="AN322" s="475"/>
      <c r="AO322" s="475"/>
      <c r="AP322" s="475"/>
      <c r="AQ322" s="475"/>
      <c r="AR322" s="475"/>
      <c r="AS322" s="475"/>
      <c r="AT322" s="475"/>
      <c r="AU322" s="475"/>
      <c r="AV322" s="475"/>
      <c r="AW322" s="475"/>
      <c r="AX322" s="475"/>
      <c r="AY322" s="475"/>
      <c r="AZ322" s="475"/>
      <c r="BA322" s="475"/>
      <c r="BB322" s="475"/>
      <c r="BC322" s="467"/>
      <c r="BD322" s="857">
        <f t="shared" ref="BD322:BD344" si="1853">SUM(Y322:BB322)/COUNT(Y$319:BB$319)</f>
        <v>0</v>
      </c>
      <c r="BE322" s="858">
        <f t="shared" si="1819"/>
        <v>0</v>
      </c>
      <c r="BF322" s="436">
        <f t="shared" si="1820"/>
        <v>0</v>
      </c>
      <c r="BG322" s="436">
        <v>0</v>
      </c>
      <c r="BH322" s="439">
        <f t="shared" ref="BH322:BH327" si="1854">IFERROR(SUM(Y322:BC322)/COUNT(Y322:BC322),0)</f>
        <v>0</v>
      </c>
      <c r="BI322" s="449">
        <v>0</v>
      </c>
      <c r="BJ322" s="465"/>
      <c r="BK322" s="465"/>
      <c r="BL322" s="465"/>
      <c r="BM322" s="398"/>
      <c r="BN322" s="401">
        <v>2</v>
      </c>
      <c r="BO322" s="475"/>
      <c r="BP322" s="475"/>
      <c r="BQ322" s="475"/>
      <c r="BR322" s="475"/>
      <c r="BS322" s="475"/>
      <c r="BT322" s="475"/>
      <c r="BU322" s="475"/>
      <c r="BV322" s="475"/>
      <c r="BW322" s="475"/>
      <c r="BX322" s="475"/>
      <c r="BY322" s="475"/>
      <c r="BZ322" s="475"/>
      <c r="CA322" s="475"/>
      <c r="CB322" s="475"/>
      <c r="CC322" s="475"/>
      <c r="CD322" s="475"/>
      <c r="CE322" s="475"/>
      <c r="CF322" s="475"/>
      <c r="CG322" s="475"/>
      <c r="CH322" s="475"/>
      <c r="CI322" s="475"/>
      <c r="CJ322" s="475"/>
      <c r="CK322" s="475"/>
      <c r="CL322" s="475"/>
      <c r="CM322" s="475"/>
      <c r="CN322" s="475"/>
      <c r="CO322" s="475"/>
      <c r="CP322" s="475"/>
      <c r="CQ322" s="475"/>
      <c r="CR322" s="475"/>
      <c r="CS322" s="467"/>
      <c r="CT322" s="857">
        <f t="shared" ref="CT322:CT344" si="1855">SUM(BO322:CR322)/COUNT(BO$319:CR$319)</f>
        <v>0</v>
      </c>
      <c r="CU322" s="858">
        <f t="shared" ref="CU322:CU344" si="1856">SUM(BP322:CR322)/COUNT(BP$40:CR$40)</f>
        <v>0</v>
      </c>
      <c r="CV322" s="436">
        <f t="shared" si="1822"/>
        <v>0</v>
      </c>
      <c r="CW322" s="436">
        <v>0</v>
      </c>
      <c r="CX322" s="439">
        <f t="shared" ref="CX322:CX344" si="1857">SUMIF(BO322:CS322,"&lt;0",BO322:CS322)</f>
        <v>0</v>
      </c>
      <c r="CY322" s="449">
        <f t="shared" ref="CY322:CY344" si="1858">SUMIF(BO322:CS322,"&gt;0",BO322:CS322)</f>
        <v>0</v>
      </c>
      <c r="CZ322" s="465"/>
      <c r="DA322" s="465"/>
      <c r="DB322" s="465"/>
      <c r="DC322" s="465"/>
      <c r="DD322" s="465"/>
      <c r="DE322" s="465"/>
      <c r="DF322" s="465"/>
      <c r="DG322" s="465"/>
      <c r="DH322" s="465"/>
      <c r="DS322" s="698"/>
      <c r="DT322" s="702">
        <v>2</v>
      </c>
      <c r="DU322" s="703">
        <f t="shared" ref="DU322:DU344" si="1859">Y322+BO322</f>
        <v>0</v>
      </c>
      <c r="DV322" s="703">
        <f t="shared" si="1823"/>
        <v>0</v>
      </c>
      <c r="DW322" s="703">
        <f t="shared" si="1824"/>
        <v>0</v>
      </c>
      <c r="DX322" s="703">
        <f t="shared" si="1825"/>
        <v>0</v>
      </c>
      <c r="DY322" s="703">
        <f t="shared" si="1826"/>
        <v>0</v>
      </c>
      <c r="DZ322" s="703">
        <f t="shared" si="1827"/>
        <v>0</v>
      </c>
      <c r="EA322" s="703">
        <f t="shared" si="1828"/>
        <v>0</v>
      </c>
      <c r="EB322" s="703">
        <f t="shared" si="1829"/>
        <v>0</v>
      </c>
      <c r="EC322" s="703">
        <f t="shared" si="1830"/>
        <v>0</v>
      </c>
      <c r="ED322" s="703">
        <f t="shared" si="1831"/>
        <v>0</v>
      </c>
      <c r="EE322" s="703">
        <f t="shared" si="1832"/>
        <v>0</v>
      </c>
      <c r="EF322" s="703">
        <f t="shared" si="1833"/>
        <v>0</v>
      </c>
      <c r="EG322" s="703">
        <f t="shared" si="1834"/>
        <v>0</v>
      </c>
      <c r="EH322" s="703">
        <f t="shared" si="1835"/>
        <v>0</v>
      </c>
      <c r="EI322" s="703">
        <f t="shared" si="1836"/>
        <v>0</v>
      </c>
      <c r="EJ322" s="703">
        <f t="shared" si="1837"/>
        <v>0</v>
      </c>
      <c r="EK322" s="703">
        <f t="shared" si="1838"/>
        <v>0</v>
      </c>
      <c r="EL322" s="703">
        <f t="shared" si="1839"/>
        <v>0</v>
      </c>
      <c r="EM322" s="703">
        <f t="shared" si="1840"/>
        <v>0</v>
      </c>
      <c r="EN322" s="703">
        <f t="shared" si="1841"/>
        <v>0</v>
      </c>
      <c r="EO322" s="703">
        <f t="shared" si="1842"/>
        <v>0</v>
      </c>
      <c r="EP322" s="703">
        <f t="shared" si="1843"/>
        <v>0</v>
      </c>
      <c r="EQ322" s="703">
        <f t="shared" si="1844"/>
        <v>0</v>
      </c>
      <c r="ER322" s="703">
        <f t="shared" si="1845"/>
        <v>0</v>
      </c>
      <c r="ES322" s="703">
        <f t="shared" si="1846"/>
        <v>0</v>
      </c>
      <c r="ET322" s="703">
        <f t="shared" si="1847"/>
        <v>0</v>
      </c>
      <c r="EU322" s="703">
        <f t="shared" si="1848"/>
        <v>0</v>
      </c>
      <c r="EV322" s="703">
        <f t="shared" si="1849"/>
        <v>0</v>
      </c>
      <c r="EW322" s="703">
        <f t="shared" si="1850"/>
        <v>0</v>
      </c>
      <c r="EX322" s="703">
        <f t="shared" si="1851"/>
        <v>0</v>
      </c>
      <c r="EY322" s="695"/>
      <c r="EZ322" s="724"/>
      <c r="FB322" s="698"/>
      <c r="FC322" s="702">
        <v>2</v>
      </c>
      <c r="FD322" s="703" t="e">
        <f t="shared" ref="FD322:FD344" si="1860">FD321+IF(BO322&lt;0,BO322,BO322/(StorEff/100))</f>
        <v>#DIV/0!</v>
      </c>
      <c r="FE322" s="703" t="e">
        <f t="shared" ref="FE322:FE344" si="1861">FE321+IF(BP322&lt;0,BP322,BP322/(StorEff/100))</f>
        <v>#DIV/0!</v>
      </c>
      <c r="FF322" s="703" t="e">
        <f t="shared" ref="FF322:FF344" si="1862">FF321+IF(BQ322&lt;0,BQ322,BQ322/(StorEff/100))</f>
        <v>#DIV/0!</v>
      </c>
      <c r="FG322" s="703" t="e">
        <f t="shared" ref="FG322:FG344" si="1863">FG321+IF(BR322&lt;0,BR322,BR322/(StorEff/100))</f>
        <v>#DIV/0!</v>
      </c>
      <c r="FH322" s="703" t="e">
        <f t="shared" ref="FH322:FH344" si="1864">FH321+IF(BS322&lt;0,BS322,BS322/(StorEff/100))</f>
        <v>#DIV/0!</v>
      </c>
      <c r="FI322" s="703" t="e">
        <f t="shared" ref="FI322:FI344" si="1865">FI321+IF(BT322&lt;0,BT322,BT322/(StorEff/100))</f>
        <v>#DIV/0!</v>
      </c>
      <c r="FJ322" s="703" t="e">
        <f t="shared" ref="FJ322:FJ344" si="1866">FJ321+IF(BU322&lt;0,BU322,BU322/(StorEff/100))</f>
        <v>#DIV/0!</v>
      </c>
      <c r="FK322" s="703" t="e">
        <f t="shared" ref="FK322:FK344" si="1867">FK321+IF(BV322&lt;0,BV322,BV322/(StorEff/100))</f>
        <v>#DIV/0!</v>
      </c>
      <c r="FL322" s="703" t="e">
        <f t="shared" ref="FL322:FL344" si="1868">FL321+IF(BW322&lt;0,BW322,BW322/(StorEff/100))</f>
        <v>#DIV/0!</v>
      </c>
      <c r="FM322" s="703" t="e">
        <f t="shared" ref="FM322:FM344" si="1869">FM321+IF(BX322&lt;0,BX322,BX322/(StorEff/100))</f>
        <v>#DIV/0!</v>
      </c>
      <c r="FN322" s="703" t="e">
        <f t="shared" ref="FN322:FN344" si="1870">FN321+IF(BY322&lt;0,BY322,BY322/(StorEff/100))</f>
        <v>#DIV/0!</v>
      </c>
      <c r="FO322" s="703" t="e">
        <f t="shared" ref="FO322:FO344" si="1871">FO321+IF(BZ322&lt;0,BZ322,BZ322/(StorEff/100))</f>
        <v>#DIV/0!</v>
      </c>
      <c r="FP322" s="703" t="e">
        <f t="shared" ref="FP322:FP344" si="1872">FP321+IF(CA322&lt;0,CA322,CA322/(StorEff/100))</f>
        <v>#DIV/0!</v>
      </c>
      <c r="FQ322" s="703" t="e">
        <f t="shared" ref="FQ322:FQ344" si="1873">FQ321+IF(CB322&lt;0,CB322,CB322/(StorEff/100))</f>
        <v>#DIV/0!</v>
      </c>
      <c r="FR322" s="703" t="e">
        <f t="shared" ref="FR322:FR344" si="1874">FR321+IF(CC322&lt;0,CC322,CC322/(StorEff/100))</f>
        <v>#DIV/0!</v>
      </c>
      <c r="FS322" s="703" t="e">
        <f t="shared" ref="FS322:FS344" si="1875">FS321+IF(CD322&lt;0,CD322,CD322/(StorEff/100))</f>
        <v>#DIV/0!</v>
      </c>
      <c r="FT322" s="703" t="e">
        <f t="shared" ref="FT322:FT344" si="1876">FT321+IF(CE322&lt;0,CE322,CE322/(StorEff/100))</f>
        <v>#DIV/0!</v>
      </c>
      <c r="FU322" s="703" t="e">
        <f t="shared" ref="FU322:FU344" si="1877">FU321+IF(CF322&lt;0,CF322,CF322/(StorEff/100))</f>
        <v>#DIV/0!</v>
      </c>
      <c r="FV322" s="703" t="e">
        <f t="shared" ref="FV322:FV344" si="1878">FV321+IF(CG322&lt;0,CG322,CG322/(StorEff/100))</f>
        <v>#DIV/0!</v>
      </c>
      <c r="FW322" s="703" t="e">
        <f t="shared" ref="FW322:FW344" si="1879">FW321+IF(CH322&lt;0,CH322,CH322/(StorEff/100))</f>
        <v>#DIV/0!</v>
      </c>
      <c r="FX322" s="703" t="e">
        <f t="shared" ref="FX322:FX344" si="1880">FX321+IF(CI322&lt;0,CI322,CI322/(StorEff/100))</f>
        <v>#DIV/0!</v>
      </c>
      <c r="FY322" s="703" t="e">
        <f t="shared" ref="FY322:FY344" si="1881">FY321+IF(CJ322&lt;0,CJ322,CJ322/(StorEff/100))</f>
        <v>#DIV/0!</v>
      </c>
      <c r="FZ322" s="703" t="e">
        <f t="shared" ref="FZ322:FZ344" si="1882">FZ321+IF(CK322&lt;0,CK322,CK322/(StorEff/100))</f>
        <v>#DIV/0!</v>
      </c>
      <c r="GA322" s="703" t="e">
        <f t="shared" ref="GA322:GA344" si="1883">GA321+IF(CL322&lt;0,CL322,CL322/(StorEff/100))</f>
        <v>#DIV/0!</v>
      </c>
      <c r="GB322" s="703" t="e">
        <f t="shared" ref="GB322:GB344" si="1884">GB321+IF(CM322&lt;0,CM322,CM322/(StorEff/100))</f>
        <v>#DIV/0!</v>
      </c>
      <c r="GC322" s="703" t="e">
        <f t="shared" ref="GC322:GC344" si="1885">GC321+IF(CN322&lt;0,CN322,CN322/(StorEff/100))</f>
        <v>#DIV/0!</v>
      </c>
      <c r="GD322" s="703" t="e">
        <f t="shared" ref="GD322:GD344" si="1886">GD321+IF(CO322&lt;0,CO322,CO322/(StorEff/100))</f>
        <v>#DIV/0!</v>
      </c>
      <c r="GE322" s="703" t="e">
        <f t="shared" ref="GE322:GE344" si="1887">GE321+IF(CP322&lt;0,CP322,CP322/(StorEff/100))</f>
        <v>#DIV/0!</v>
      </c>
      <c r="GF322" s="703" t="e">
        <f t="shared" ref="GF322:GF344" si="1888">GF321+IF(CQ322&lt;0,CQ322,CQ322/(StorEff/100))</f>
        <v>#DIV/0!</v>
      </c>
      <c r="GG322" s="703" t="e">
        <f t="shared" ref="GG322:GG344" si="1889">GG321+IF(CR322&lt;0,CR322,CR322/(StorEff/100))</f>
        <v>#DIV/0!</v>
      </c>
      <c r="GH322" s="695"/>
      <c r="GI322" s="724"/>
    </row>
    <row r="323" spans="23:191" ht="15.75" x14ac:dyDescent="0.25">
      <c r="W323" s="398"/>
      <c r="X323" s="401">
        <v>3</v>
      </c>
      <c r="Y323" s="475"/>
      <c r="Z323" s="475"/>
      <c r="AA323" s="475"/>
      <c r="AB323" s="475"/>
      <c r="AC323" s="475"/>
      <c r="AD323" s="475"/>
      <c r="AE323" s="475"/>
      <c r="AF323" s="475"/>
      <c r="AG323" s="475"/>
      <c r="AH323" s="475"/>
      <c r="AI323" s="475"/>
      <c r="AJ323" s="475"/>
      <c r="AK323" s="475"/>
      <c r="AL323" s="475"/>
      <c r="AM323" s="475"/>
      <c r="AN323" s="475"/>
      <c r="AO323" s="475"/>
      <c r="AP323" s="475"/>
      <c r="AQ323" s="475"/>
      <c r="AR323" s="475"/>
      <c r="AS323" s="475"/>
      <c r="AT323" s="475"/>
      <c r="AU323" s="475"/>
      <c r="AV323" s="475"/>
      <c r="AW323" s="475"/>
      <c r="AX323" s="475"/>
      <c r="AY323" s="475"/>
      <c r="AZ323" s="475"/>
      <c r="BA323" s="475"/>
      <c r="BB323" s="475"/>
      <c r="BC323" s="467"/>
      <c r="BD323" s="857">
        <f t="shared" si="1853"/>
        <v>0</v>
      </c>
      <c r="BE323" s="858">
        <f t="shared" si="1819"/>
        <v>0</v>
      </c>
      <c r="BF323" s="436">
        <f t="shared" si="1820"/>
        <v>0</v>
      </c>
      <c r="BG323" s="436">
        <v>0</v>
      </c>
      <c r="BH323" s="439">
        <f t="shared" si="1854"/>
        <v>0</v>
      </c>
      <c r="BI323" s="449">
        <v>0</v>
      </c>
      <c r="BJ323" s="465"/>
      <c r="BK323" s="465"/>
      <c r="BL323" s="465"/>
      <c r="BM323" s="398"/>
      <c r="BN323" s="401">
        <v>3</v>
      </c>
      <c r="BO323" s="475"/>
      <c r="BP323" s="475"/>
      <c r="BQ323" s="475"/>
      <c r="BR323" s="475"/>
      <c r="BS323" s="475"/>
      <c r="BT323" s="475"/>
      <c r="BU323" s="475"/>
      <c r="BV323" s="475"/>
      <c r="BW323" s="475"/>
      <c r="BX323" s="475"/>
      <c r="BY323" s="475"/>
      <c r="BZ323" s="475"/>
      <c r="CA323" s="475"/>
      <c r="CB323" s="475"/>
      <c r="CC323" s="475"/>
      <c r="CD323" s="475"/>
      <c r="CE323" s="475"/>
      <c r="CF323" s="475"/>
      <c r="CG323" s="475"/>
      <c r="CH323" s="475"/>
      <c r="CI323" s="475"/>
      <c r="CJ323" s="475"/>
      <c r="CK323" s="475"/>
      <c r="CL323" s="475"/>
      <c r="CM323" s="475"/>
      <c r="CN323" s="475"/>
      <c r="CO323" s="475"/>
      <c r="CP323" s="475"/>
      <c r="CQ323" s="475"/>
      <c r="CR323" s="475"/>
      <c r="CS323" s="467"/>
      <c r="CT323" s="857">
        <f t="shared" si="1855"/>
        <v>0</v>
      </c>
      <c r="CU323" s="858">
        <f t="shared" si="1856"/>
        <v>0</v>
      </c>
      <c r="CV323" s="436">
        <f t="shared" si="1822"/>
        <v>0</v>
      </c>
      <c r="CW323" s="436">
        <v>0</v>
      </c>
      <c r="CX323" s="439">
        <f t="shared" si="1857"/>
        <v>0</v>
      </c>
      <c r="CY323" s="449">
        <f t="shared" si="1858"/>
        <v>0</v>
      </c>
      <c r="CZ323" s="465"/>
      <c r="DA323" s="465"/>
      <c r="DB323" s="465"/>
      <c r="DC323" s="465"/>
      <c r="DD323" s="465"/>
      <c r="DE323" s="465"/>
      <c r="DF323" s="465"/>
      <c r="DG323" s="465"/>
      <c r="DH323" s="465"/>
      <c r="DS323" s="698"/>
      <c r="DT323" s="702">
        <v>3</v>
      </c>
      <c r="DU323" s="703">
        <f t="shared" si="1859"/>
        <v>0</v>
      </c>
      <c r="DV323" s="703">
        <f t="shared" si="1823"/>
        <v>0</v>
      </c>
      <c r="DW323" s="703">
        <f t="shared" si="1824"/>
        <v>0</v>
      </c>
      <c r="DX323" s="703">
        <f t="shared" si="1825"/>
        <v>0</v>
      </c>
      <c r="DY323" s="703">
        <f t="shared" si="1826"/>
        <v>0</v>
      </c>
      <c r="DZ323" s="703">
        <f t="shared" si="1827"/>
        <v>0</v>
      </c>
      <c r="EA323" s="703">
        <f t="shared" si="1828"/>
        <v>0</v>
      </c>
      <c r="EB323" s="703">
        <f t="shared" si="1829"/>
        <v>0</v>
      </c>
      <c r="EC323" s="703">
        <f t="shared" si="1830"/>
        <v>0</v>
      </c>
      <c r="ED323" s="703">
        <f t="shared" si="1831"/>
        <v>0</v>
      </c>
      <c r="EE323" s="703">
        <f t="shared" si="1832"/>
        <v>0</v>
      </c>
      <c r="EF323" s="703">
        <f t="shared" si="1833"/>
        <v>0</v>
      </c>
      <c r="EG323" s="703">
        <f t="shared" si="1834"/>
        <v>0</v>
      </c>
      <c r="EH323" s="703">
        <f t="shared" si="1835"/>
        <v>0</v>
      </c>
      <c r="EI323" s="703">
        <f t="shared" si="1836"/>
        <v>0</v>
      </c>
      <c r="EJ323" s="703">
        <f t="shared" si="1837"/>
        <v>0</v>
      </c>
      <c r="EK323" s="703">
        <f t="shared" si="1838"/>
        <v>0</v>
      </c>
      <c r="EL323" s="703">
        <f t="shared" si="1839"/>
        <v>0</v>
      </c>
      <c r="EM323" s="703">
        <f t="shared" si="1840"/>
        <v>0</v>
      </c>
      <c r="EN323" s="703">
        <f t="shared" si="1841"/>
        <v>0</v>
      </c>
      <c r="EO323" s="703">
        <f t="shared" si="1842"/>
        <v>0</v>
      </c>
      <c r="EP323" s="703">
        <f t="shared" si="1843"/>
        <v>0</v>
      </c>
      <c r="EQ323" s="703">
        <f t="shared" si="1844"/>
        <v>0</v>
      </c>
      <c r="ER323" s="703">
        <f t="shared" si="1845"/>
        <v>0</v>
      </c>
      <c r="ES323" s="703">
        <f t="shared" si="1846"/>
        <v>0</v>
      </c>
      <c r="ET323" s="703">
        <f t="shared" si="1847"/>
        <v>0</v>
      </c>
      <c r="EU323" s="703">
        <f t="shared" si="1848"/>
        <v>0</v>
      </c>
      <c r="EV323" s="703">
        <f t="shared" si="1849"/>
        <v>0</v>
      </c>
      <c r="EW323" s="703">
        <f t="shared" si="1850"/>
        <v>0</v>
      </c>
      <c r="EX323" s="703">
        <f t="shared" si="1851"/>
        <v>0</v>
      </c>
      <c r="EY323" s="695"/>
      <c r="EZ323" s="724"/>
      <c r="FB323" s="698"/>
      <c r="FC323" s="702">
        <v>3</v>
      </c>
      <c r="FD323" s="703" t="e">
        <f t="shared" si="1860"/>
        <v>#DIV/0!</v>
      </c>
      <c r="FE323" s="703" t="e">
        <f t="shared" si="1861"/>
        <v>#DIV/0!</v>
      </c>
      <c r="FF323" s="703" t="e">
        <f t="shared" si="1862"/>
        <v>#DIV/0!</v>
      </c>
      <c r="FG323" s="703" t="e">
        <f t="shared" si="1863"/>
        <v>#DIV/0!</v>
      </c>
      <c r="FH323" s="703" t="e">
        <f t="shared" si="1864"/>
        <v>#DIV/0!</v>
      </c>
      <c r="FI323" s="703" t="e">
        <f t="shared" si="1865"/>
        <v>#DIV/0!</v>
      </c>
      <c r="FJ323" s="703" t="e">
        <f t="shared" si="1866"/>
        <v>#DIV/0!</v>
      </c>
      <c r="FK323" s="703" t="e">
        <f t="shared" si="1867"/>
        <v>#DIV/0!</v>
      </c>
      <c r="FL323" s="703" t="e">
        <f t="shared" si="1868"/>
        <v>#DIV/0!</v>
      </c>
      <c r="FM323" s="703" t="e">
        <f t="shared" si="1869"/>
        <v>#DIV/0!</v>
      </c>
      <c r="FN323" s="703" t="e">
        <f t="shared" si="1870"/>
        <v>#DIV/0!</v>
      </c>
      <c r="FO323" s="703" t="e">
        <f t="shared" si="1871"/>
        <v>#DIV/0!</v>
      </c>
      <c r="FP323" s="703" t="e">
        <f t="shared" si="1872"/>
        <v>#DIV/0!</v>
      </c>
      <c r="FQ323" s="703" t="e">
        <f t="shared" si="1873"/>
        <v>#DIV/0!</v>
      </c>
      <c r="FR323" s="703" t="e">
        <f t="shared" si="1874"/>
        <v>#DIV/0!</v>
      </c>
      <c r="FS323" s="703" t="e">
        <f t="shared" si="1875"/>
        <v>#DIV/0!</v>
      </c>
      <c r="FT323" s="703" t="e">
        <f t="shared" si="1876"/>
        <v>#DIV/0!</v>
      </c>
      <c r="FU323" s="703" t="e">
        <f t="shared" si="1877"/>
        <v>#DIV/0!</v>
      </c>
      <c r="FV323" s="703" t="e">
        <f t="shared" si="1878"/>
        <v>#DIV/0!</v>
      </c>
      <c r="FW323" s="703" t="e">
        <f t="shared" si="1879"/>
        <v>#DIV/0!</v>
      </c>
      <c r="FX323" s="703" t="e">
        <f t="shared" si="1880"/>
        <v>#DIV/0!</v>
      </c>
      <c r="FY323" s="703" t="e">
        <f t="shared" si="1881"/>
        <v>#DIV/0!</v>
      </c>
      <c r="FZ323" s="703" t="e">
        <f t="shared" si="1882"/>
        <v>#DIV/0!</v>
      </c>
      <c r="GA323" s="703" t="e">
        <f t="shared" si="1883"/>
        <v>#DIV/0!</v>
      </c>
      <c r="GB323" s="703" t="e">
        <f t="shared" si="1884"/>
        <v>#DIV/0!</v>
      </c>
      <c r="GC323" s="703" t="e">
        <f t="shared" si="1885"/>
        <v>#DIV/0!</v>
      </c>
      <c r="GD323" s="703" t="e">
        <f t="shared" si="1886"/>
        <v>#DIV/0!</v>
      </c>
      <c r="GE323" s="703" t="e">
        <f t="shared" si="1887"/>
        <v>#DIV/0!</v>
      </c>
      <c r="GF323" s="703" t="e">
        <f t="shared" si="1888"/>
        <v>#DIV/0!</v>
      </c>
      <c r="GG323" s="703" t="e">
        <f t="shared" si="1889"/>
        <v>#DIV/0!</v>
      </c>
      <c r="GH323" s="695"/>
      <c r="GI323" s="724"/>
    </row>
    <row r="324" spans="23:191" ht="15.75" x14ac:dyDescent="0.25">
      <c r="W324" s="398"/>
      <c r="X324" s="401">
        <v>4</v>
      </c>
      <c r="Y324" s="475"/>
      <c r="Z324" s="475"/>
      <c r="AA324" s="475"/>
      <c r="AB324" s="475"/>
      <c r="AC324" s="475"/>
      <c r="AD324" s="475"/>
      <c r="AE324" s="475"/>
      <c r="AF324" s="475"/>
      <c r="AG324" s="475"/>
      <c r="AH324" s="475"/>
      <c r="AI324" s="475"/>
      <c r="AJ324" s="475"/>
      <c r="AK324" s="475"/>
      <c r="AL324" s="475"/>
      <c r="AM324" s="475"/>
      <c r="AN324" s="475"/>
      <c r="AO324" s="475"/>
      <c r="AP324" s="475"/>
      <c r="AQ324" s="475"/>
      <c r="AR324" s="475"/>
      <c r="AS324" s="475"/>
      <c r="AT324" s="475"/>
      <c r="AU324" s="475"/>
      <c r="AV324" s="475"/>
      <c r="AW324" s="475"/>
      <c r="AX324" s="475"/>
      <c r="AY324" s="475"/>
      <c r="AZ324" s="475"/>
      <c r="BA324" s="475"/>
      <c r="BB324" s="475"/>
      <c r="BC324" s="467"/>
      <c r="BD324" s="857">
        <f t="shared" si="1853"/>
        <v>0</v>
      </c>
      <c r="BE324" s="858">
        <f t="shared" si="1819"/>
        <v>0</v>
      </c>
      <c r="BF324" s="436">
        <f t="shared" si="1820"/>
        <v>0</v>
      </c>
      <c r="BG324" s="436">
        <v>0</v>
      </c>
      <c r="BH324" s="439">
        <f t="shared" si="1854"/>
        <v>0</v>
      </c>
      <c r="BI324" s="449">
        <v>0</v>
      </c>
      <c r="BJ324" s="465"/>
      <c r="BK324" s="465"/>
      <c r="BL324" s="465"/>
      <c r="BM324" s="398"/>
      <c r="BN324" s="401">
        <v>4</v>
      </c>
      <c r="BO324" s="475"/>
      <c r="BP324" s="475"/>
      <c r="BQ324" s="475"/>
      <c r="BR324" s="475"/>
      <c r="BS324" s="475"/>
      <c r="BT324" s="475"/>
      <c r="BU324" s="475"/>
      <c r="BV324" s="475"/>
      <c r="BW324" s="475"/>
      <c r="BX324" s="475"/>
      <c r="BY324" s="475"/>
      <c r="BZ324" s="475"/>
      <c r="CA324" s="475"/>
      <c r="CB324" s="475"/>
      <c r="CC324" s="475"/>
      <c r="CD324" s="475"/>
      <c r="CE324" s="475"/>
      <c r="CF324" s="475"/>
      <c r="CG324" s="475"/>
      <c r="CH324" s="475"/>
      <c r="CI324" s="475"/>
      <c r="CJ324" s="475"/>
      <c r="CK324" s="475"/>
      <c r="CL324" s="475"/>
      <c r="CM324" s="475"/>
      <c r="CN324" s="475"/>
      <c r="CO324" s="475"/>
      <c r="CP324" s="475"/>
      <c r="CQ324" s="475"/>
      <c r="CR324" s="475"/>
      <c r="CS324" s="467"/>
      <c r="CT324" s="857">
        <f t="shared" si="1855"/>
        <v>0</v>
      </c>
      <c r="CU324" s="858">
        <f t="shared" si="1856"/>
        <v>0</v>
      </c>
      <c r="CV324" s="436">
        <f t="shared" si="1822"/>
        <v>0</v>
      </c>
      <c r="CW324" s="436">
        <v>0</v>
      </c>
      <c r="CX324" s="439">
        <f t="shared" si="1857"/>
        <v>0</v>
      </c>
      <c r="CY324" s="449">
        <f t="shared" si="1858"/>
        <v>0</v>
      </c>
      <c r="CZ324" s="465"/>
      <c r="DA324" s="465"/>
      <c r="DB324" s="465"/>
      <c r="DC324" s="465"/>
      <c r="DD324" s="465"/>
      <c r="DE324" s="465"/>
      <c r="DF324" s="465"/>
      <c r="DG324" s="465"/>
      <c r="DH324" s="465"/>
      <c r="DS324" s="698"/>
      <c r="DT324" s="702">
        <v>4</v>
      </c>
      <c r="DU324" s="703">
        <f t="shared" si="1859"/>
        <v>0</v>
      </c>
      <c r="DV324" s="703">
        <f t="shared" si="1823"/>
        <v>0</v>
      </c>
      <c r="DW324" s="703">
        <f t="shared" si="1824"/>
        <v>0</v>
      </c>
      <c r="DX324" s="703">
        <f t="shared" si="1825"/>
        <v>0</v>
      </c>
      <c r="DY324" s="703">
        <f t="shared" si="1826"/>
        <v>0</v>
      </c>
      <c r="DZ324" s="703">
        <f t="shared" si="1827"/>
        <v>0</v>
      </c>
      <c r="EA324" s="703">
        <f t="shared" si="1828"/>
        <v>0</v>
      </c>
      <c r="EB324" s="703">
        <f t="shared" si="1829"/>
        <v>0</v>
      </c>
      <c r="EC324" s="703">
        <f t="shared" si="1830"/>
        <v>0</v>
      </c>
      <c r="ED324" s="703">
        <f t="shared" si="1831"/>
        <v>0</v>
      </c>
      <c r="EE324" s="703">
        <f t="shared" si="1832"/>
        <v>0</v>
      </c>
      <c r="EF324" s="703">
        <f t="shared" si="1833"/>
        <v>0</v>
      </c>
      <c r="EG324" s="703">
        <f t="shared" si="1834"/>
        <v>0</v>
      </c>
      <c r="EH324" s="703">
        <f t="shared" si="1835"/>
        <v>0</v>
      </c>
      <c r="EI324" s="703">
        <f t="shared" si="1836"/>
        <v>0</v>
      </c>
      <c r="EJ324" s="703">
        <f t="shared" si="1837"/>
        <v>0</v>
      </c>
      <c r="EK324" s="703">
        <f t="shared" si="1838"/>
        <v>0</v>
      </c>
      <c r="EL324" s="703">
        <f t="shared" si="1839"/>
        <v>0</v>
      </c>
      <c r="EM324" s="703">
        <f t="shared" si="1840"/>
        <v>0</v>
      </c>
      <c r="EN324" s="703">
        <f t="shared" si="1841"/>
        <v>0</v>
      </c>
      <c r="EO324" s="703">
        <f t="shared" si="1842"/>
        <v>0</v>
      </c>
      <c r="EP324" s="703">
        <f t="shared" si="1843"/>
        <v>0</v>
      </c>
      <c r="EQ324" s="703">
        <f t="shared" si="1844"/>
        <v>0</v>
      </c>
      <c r="ER324" s="703">
        <f t="shared" si="1845"/>
        <v>0</v>
      </c>
      <c r="ES324" s="703">
        <f t="shared" si="1846"/>
        <v>0</v>
      </c>
      <c r="ET324" s="703">
        <f t="shared" si="1847"/>
        <v>0</v>
      </c>
      <c r="EU324" s="703">
        <f t="shared" si="1848"/>
        <v>0</v>
      </c>
      <c r="EV324" s="703">
        <f t="shared" si="1849"/>
        <v>0</v>
      </c>
      <c r="EW324" s="703">
        <f t="shared" si="1850"/>
        <v>0</v>
      </c>
      <c r="EX324" s="703">
        <f t="shared" si="1851"/>
        <v>0</v>
      </c>
      <c r="EY324" s="695"/>
      <c r="EZ324" s="724"/>
      <c r="FB324" s="698"/>
      <c r="FC324" s="702">
        <v>4</v>
      </c>
      <c r="FD324" s="703" t="e">
        <f t="shared" si="1860"/>
        <v>#DIV/0!</v>
      </c>
      <c r="FE324" s="703" t="e">
        <f t="shared" si="1861"/>
        <v>#DIV/0!</v>
      </c>
      <c r="FF324" s="703" t="e">
        <f t="shared" si="1862"/>
        <v>#DIV/0!</v>
      </c>
      <c r="FG324" s="703" t="e">
        <f t="shared" si="1863"/>
        <v>#DIV/0!</v>
      </c>
      <c r="FH324" s="703" t="e">
        <f t="shared" si="1864"/>
        <v>#DIV/0!</v>
      </c>
      <c r="FI324" s="703" t="e">
        <f t="shared" si="1865"/>
        <v>#DIV/0!</v>
      </c>
      <c r="FJ324" s="703" t="e">
        <f t="shared" si="1866"/>
        <v>#DIV/0!</v>
      </c>
      <c r="FK324" s="703" t="e">
        <f t="shared" si="1867"/>
        <v>#DIV/0!</v>
      </c>
      <c r="FL324" s="703" t="e">
        <f t="shared" si="1868"/>
        <v>#DIV/0!</v>
      </c>
      <c r="FM324" s="703" t="e">
        <f t="shared" si="1869"/>
        <v>#DIV/0!</v>
      </c>
      <c r="FN324" s="703" t="e">
        <f t="shared" si="1870"/>
        <v>#DIV/0!</v>
      </c>
      <c r="FO324" s="703" t="e">
        <f t="shared" si="1871"/>
        <v>#DIV/0!</v>
      </c>
      <c r="FP324" s="703" t="e">
        <f t="shared" si="1872"/>
        <v>#DIV/0!</v>
      </c>
      <c r="FQ324" s="703" t="e">
        <f t="shared" si="1873"/>
        <v>#DIV/0!</v>
      </c>
      <c r="FR324" s="703" t="e">
        <f t="shared" si="1874"/>
        <v>#DIV/0!</v>
      </c>
      <c r="FS324" s="703" t="e">
        <f t="shared" si="1875"/>
        <v>#DIV/0!</v>
      </c>
      <c r="FT324" s="703" t="e">
        <f t="shared" si="1876"/>
        <v>#DIV/0!</v>
      </c>
      <c r="FU324" s="703" t="e">
        <f t="shared" si="1877"/>
        <v>#DIV/0!</v>
      </c>
      <c r="FV324" s="703" t="e">
        <f t="shared" si="1878"/>
        <v>#DIV/0!</v>
      </c>
      <c r="FW324" s="703" t="e">
        <f t="shared" si="1879"/>
        <v>#DIV/0!</v>
      </c>
      <c r="FX324" s="703" t="e">
        <f t="shared" si="1880"/>
        <v>#DIV/0!</v>
      </c>
      <c r="FY324" s="703" t="e">
        <f t="shared" si="1881"/>
        <v>#DIV/0!</v>
      </c>
      <c r="FZ324" s="703" t="e">
        <f t="shared" si="1882"/>
        <v>#DIV/0!</v>
      </c>
      <c r="GA324" s="703" t="e">
        <f t="shared" si="1883"/>
        <v>#DIV/0!</v>
      </c>
      <c r="GB324" s="703" t="e">
        <f t="shared" si="1884"/>
        <v>#DIV/0!</v>
      </c>
      <c r="GC324" s="703" t="e">
        <f t="shared" si="1885"/>
        <v>#DIV/0!</v>
      </c>
      <c r="GD324" s="703" t="e">
        <f t="shared" si="1886"/>
        <v>#DIV/0!</v>
      </c>
      <c r="GE324" s="703" t="e">
        <f t="shared" si="1887"/>
        <v>#DIV/0!</v>
      </c>
      <c r="GF324" s="703" t="e">
        <f t="shared" si="1888"/>
        <v>#DIV/0!</v>
      </c>
      <c r="GG324" s="703" t="e">
        <f t="shared" si="1889"/>
        <v>#DIV/0!</v>
      </c>
      <c r="GH324" s="695"/>
      <c r="GI324" s="724"/>
    </row>
    <row r="325" spans="23:191" ht="15.75" x14ac:dyDescent="0.25">
      <c r="W325" s="398"/>
      <c r="X325" s="401">
        <v>5</v>
      </c>
      <c r="Y325" s="475"/>
      <c r="Z325" s="475"/>
      <c r="AA325" s="475"/>
      <c r="AB325" s="475"/>
      <c r="AC325" s="475"/>
      <c r="AD325" s="475"/>
      <c r="AE325" s="475"/>
      <c r="AF325" s="475"/>
      <c r="AG325" s="475"/>
      <c r="AH325" s="475"/>
      <c r="AI325" s="475"/>
      <c r="AJ325" s="475"/>
      <c r="AK325" s="475"/>
      <c r="AL325" s="475"/>
      <c r="AM325" s="475"/>
      <c r="AN325" s="475"/>
      <c r="AO325" s="475"/>
      <c r="AP325" s="475"/>
      <c r="AQ325" s="475"/>
      <c r="AR325" s="475"/>
      <c r="AS325" s="475"/>
      <c r="AT325" s="475"/>
      <c r="AU325" s="475"/>
      <c r="AV325" s="475"/>
      <c r="AW325" s="475"/>
      <c r="AX325" s="475"/>
      <c r="AY325" s="475"/>
      <c r="AZ325" s="475"/>
      <c r="BA325" s="475"/>
      <c r="BB325" s="475"/>
      <c r="BC325" s="467"/>
      <c r="BD325" s="857">
        <f t="shared" si="1853"/>
        <v>0</v>
      </c>
      <c r="BE325" s="858">
        <f t="shared" si="1819"/>
        <v>0</v>
      </c>
      <c r="BF325" s="436">
        <f t="shared" si="1820"/>
        <v>0</v>
      </c>
      <c r="BG325" s="436">
        <v>0</v>
      </c>
      <c r="BH325" s="439">
        <f t="shared" si="1854"/>
        <v>0</v>
      </c>
      <c r="BI325" s="449">
        <v>0</v>
      </c>
      <c r="BJ325" s="465"/>
      <c r="BK325" s="465"/>
      <c r="BL325" s="465"/>
      <c r="BM325" s="398"/>
      <c r="BN325" s="401">
        <v>5</v>
      </c>
      <c r="BO325" s="475"/>
      <c r="BP325" s="475"/>
      <c r="BQ325" s="475"/>
      <c r="BR325" s="475"/>
      <c r="BS325" s="475"/>
      <c r="BT325" s="475"/>
      <c r="BU325" s="475"/>
      <c r="BV325" s="475"/>
      <c r="BW325" s="475"/>
      <c r="BX325" s="475"/>
      <c r="BY325" s="475"/>
      <c r="BZ325" s="475"/>
      <c r="CA325" s="475"/>
      <c r="CB325" s="475"/>
      <c r="CC325" s="475"/>
      <c r="CD325" s="475"/>
      <c r="CE325" s="475"/>
      <c r="CF325" s="475"/>
      <c r="CG325" s="475"/>
      <c r="CH325" s="475"/>
      <c r="CI325" s="475"/>
      <c r="CJ325" s="475"/>
      <c r="CK325" s="475"/>
      <c r="CL325" s="475"/>
      <c r="CM325" s="475"/>
      <c r="CN325" s="475"/>
      <c r="CO325" s="475"/>
      <c r="CP325" s="475"/>
      <c r="CQ325" s="475"/>
      <c r="CR325" s="475"/>
      <c r="CS325" s="467"/>
      <c r="CT325" s="857">
        <f t="shared" si="1855"/>
        <v>0</v>
      </c>
      <c r="CU325" s="858">
        <f t="shared" si="1856"/>
        <v>0</v>
      </c>
      <c r="CV325" s="436">
        <f t="shared" si="1822"/>
        <v>0</v>
      </c>
      <c r="CW325" s="436">
        <v>0</v>
      </c>
      <c r="CX325" s="439">
        <f t="shared" si="1857"/>
        <v>0</v>
      </c>
      <c r="CY325" s="449">
        <f t="shared" si="1858"/>
        <v>0</v>
      </c>
      <c r="CZ325" s="465"/>
      <c r="DA325" s="465"/>
      <c r="DB325" s="465"/>
      <c r="DC325" s="465"/>
      <c r="DD325" s="465"/>
      <c r="DE325" s="465"/>
      <c r="DF325" s="465"/>
      <c r="DG325" s="465"/>
      <c r="DH325" s="465"/>
      <c r="DS325" s="698"/>
      <c r="DT325" s="702">
        <v>5</v>
      </c>
      <c r="DU325" s="703">
        <f t="shared" si="1859"/>
        <v>0</v>
      </c>
      <c r="DV325" s="703">
        <f t="shared" si="1823"/>
        <v>0</v>
      </c>
      <c r="DW325" s="703">
        <f t="shared" si="1824"/>
        <v>0</v>
      </c>
      <c r="DX325" s="703">
        <f t="shared" si="1825"/>
        <v>0</v>
      </c>
      <c r="DY325" s="703">
        <f t="shared" si="1826"/>
        <v>0</v>
      </c>
      <c r="DZ325" s="703">
        <f t="shared" si="1827"/>
        <v>0</v>
      </c>
      <c r="EA325" s="703">
        <f t="shared" si="1828"/>
        <v>0</v>
      </c>
      <c r="EB325" s="703">
        <f t="shared" si="1829"/>
        <v>0</v>
      </c>
      <c r="EC325" s="703">
        <f t="shared" si="1830"/>
        <v>0</v>
      </c>
      <c r="ED325" s="703">
        <f t="shared" si="1831"/>
        <v>0</v>
      </c>
      <c r="EE325" s="703">
        <f t="shared" si="1832"/>
        <v>0</v>
      </c>
      <c r="EF325" s="703">
        <f t="shared" si="1833"/>
        <v>0</v>
      </c>
      <c r="EG325" s="703">
        <f t="shared" si="1834"/>
        <v>0</v>
      </c>
      <c r="EH325" s="703">
        <f t="shared" si="1835"/>
        <v>0</v>
      </c>
      <c r="EI325" s="703">
        <f t="shared" si="1836"/>
        <v>0</v>
      </c>
      <c r="EJ325" s="703">
        <f t="shared" si="1837"/>
        <v>0</v>
      </c>
      <c r="EK325" s="703">
        <f t="shared" si="1838"/>
        <v>0</v>
      </c>
      <c r="EL325" s="703">
        <f t="shared" si="1839"/>
        <v>0</v>
      </c>
      <c r="EM325" s="703">
        <f t="shared" si="1840"/>
        <v>0</v>
      </c>
      <c r="EN325" s="703">
        <f t="shared" si="1841"/>
        <v>0</v>
      </c>
      <c r="EO325" s="703">
        <f t="shared" si="1842"/>
        <v>0</v>
      </c>
      <c r="EP325" s="703">
        <f t="shared" si="1843"/>
        <v>0</v>
      </c>
      <c r="EQ325" s="703">
        <f t="shared" si="1844"/>
        <v>0</v>
      </c>
      <c r="ER325" s="703">
        <f t="shared" si="1845"/>
        <v>0</v>
      </c>
      <c r="ES325" s="703">
        <f t="shared" si="1846"/>
        <v>0</v>
      </c>
      <c r="ET325" s="703">
        <f t="shared" si="1847"/>
        <v>0</v>
      </c>
      <c r="EU325" s="703">
        <f t="shared" si="1848"/>
        <v>0</v>
      </c>
      <c r="EV325" s="703">
        <f t="shared" si="1849"/>
        <v>0</v>
      </c>
      <c r="EW325" s="703">
        <f t="shared" si="1850"/>
        <v>0</v>
      </c>
      <c r="EX325" s="703">
        <f t="shared" si="1851"/>
        <v>0</v>
      </c>
      <c r="EY325" s="695"/>
      <c r="EZ325" s="724"/>
      <c r="FB325" s="698"/>
      <c r="FC325" s="702">
        <v>5</v>
      </c>
      <c r="FD325" s="703" t="e">
        <f t="shared" si="1860"/>
        <v>#DIV/0!</v>
      </c>
      <c r="FE325" s="703" t="e">
        <f t="shared" si="1861"/>
        <v>#DIV/0!</v>
      </c>
      <c r="FF325" s="703" t="e">
        <f t="shared" si="1862"/>
        <v>#DIV/0!</v>
      </c>
      <c r="FG325" s="703" t="e">
        <f t="shared" si="1863"/>
        <v>#DIV/0!</v>
      </c>
      <c r="FH325" s="703" t="e">
        <f t="shared" si="1864"/>
        <v>#DIV/0!</v>
      </c>
      <c r="FI325" s="703" t="e">
        <f t="shared" si="1865"/>
        <v>#DIV/0!</v>
      </c>
      <c r="FJ325" s="703" t="e">
        <f t="shared" si="1866"/>
        <v>#DIV/0!</v>
      </c>
      <c r="FK325" s="703" t="e">
        <f t="shared" si="1867"/>
        <v>#DIV/0!</v>
      </c>
      <c r="FL325" s="703" t="e">
        <f t="shared" si="1868"/>
        <v>#DIV/0!</v>
      </c>
      <c r="FM325" s="703" t="e">
        <f t="shared" si="1869"/>
        <v>#DIV/0!</v>
      </c>
      <c r="FN325" s="703" t="e">
        <f t="shared" si="1870"/>
        <v>#DIV/0!</v>
      </c>
      <c r="FO325" s="703" t="e">
        <f t="shared" si="1871"/>
        <v>#DIV/0!</v>
      </c>
      <c r="FP325" s="703" t="e">
        <f t="shared" si="1872"/>
        <v>#DIV/0!</v>
      </c>
      <c r="FQ325" s="703" t="e">
        <f t="shared" si="1873"/>
        <v>#DIV/0!</v>
      </c>
      <c r="FR325" s="703" t="e">
        <f t="shared" si="1874"/>
        <v>#DIV/0!</v>
      </c>
      <c r="FS325" s="703" t="e">
        <f t="shared" si="1875"/>
        <v>#DIV/0!</v>
      </c>
      <c r="FT325" s="703" t="e">
        <f t="shared" si="1876"/>
        <v>#DIV/0!</v>
      </c>
      <c r="FU325" s="703" t="e">
        <f t="shared" si="1877"/>
        <v>#DIV/0!</v>
      </c>
      <c r="FV325" s="703" t="e">
        <f t="shared" si="1878"/>
        <v>#DIV/0!</v>
      </c>
      <c r="FW325" s="703" t="e">
        <f t="shared" si="1879"/>
        <v>#DIV/0!</v>
      </c>
      <c r="FX325" s="703" t="e">
        <f t="shared" si="1880"/>
        <v>#DIV/0!</v>
      </c>
      <c r="FY325" s="703" t="e">
        <f t="shared" si="1881"/>
        <v>#DIV/0!</v>
      </c>
      <c r="FZ325" s="703" t="e">
        <f t="shared" si="1882"/>
        <v>#DIV/0!</v>
      </c>
      <c r="GA325" s="703" t="e">
        <f t="shared" si="1883"/>
        <v>#DIV/0!</v>
      </c>
      <c r="GB325" s="703" t="e">
        <f t="shared" si="1884"/>
        <v>#DIV/0!</v>
      </c>
      <c r="GC325" s="703" t="e">
        <f t="shared" si="1885"/>
        <v>#DIV/0!</v>
      </c>
      <c r="GD325" s="703" t="e">
        <f t="shared" si="1886"/>
        <v>#DIV/0!</v>
      </c>
      <c r="GE325" s="703" t="e">
        <f t="shared" si="1887"/>
        <v>#DIV/0!</v>
      </c>
      <c r="GF325" s="703" t="e">
        <f t="shared" si="1888"/>
        <v>#DIV/0!</v>
      </c>
      <c r="GG325" s="703" t="e">
        <f t="shared" si="1889"/>
        <v>#DIV/0!</v>
      </c>
      <c r="GH325" s="695"/>
      <c r="GI325" s="724"/>
    </row>
    <row r="326" spans="23:191" ht="15.75" x14ac:dyDescent="0.25">
      <c r="W326" s="398"/>
      <c r="X326" s="401">
        <v>6</v>
      </c>
      <c r="Y326" s="475"/>
      <c r="Z326" s="475"/>
      <c r="AA326" s="475"/>
      <c r="AB326" s="475"/>
      <c r="AC326" s="475"/>
      <c r="AD326" s="475"/>
      <c r="AE326" s="475"/>
      <c r="AF326" s="475"/>
      <c r="AG326" s="475"/>
      <c r="AH326" s="475"/>
      <c r="AI326" s="475"/>
      <c r="AJ326" s="475"/>
      <c r="AK326" s="475"/>
      <c r="AL326" s="475"/>
      <c r="AM326" s="475"/>
      <c r="AN326" s="475"/>
      <c r="AO326" s="475"/>
      <c r="AP326" s="475"/>
      <c r="AQ326" s="475"/>
      <c r="AR326" s="475"/>
      <c r="AS326" s="475"/>
      <c r="AT326" s="475"/>
      <c r="AU326" s="475"/>
      <c r="AV326" s="475"/>
      <c r="AW326" s="475"/>
      <c r="AX326" s="475"/>
      <c r="AY326" s="475"/>
      <c r="AZ326" s="475"/>
      <c r="BA326" s="475"/>
      <c r="BB326" s="475"/>
      <c r="BC326" s="467"/>
      <c r="BD326" s="857">
        <f t="shared" si="1853"/>
        <v>0</v>
      </c>
      <c r="BE326" s="858">
        <f t="shared" si="1819"/>
        <v>0</v>
      </c>
      <c r="BF326" s="436">
        <f t="shared" si="1820"/>
        <v>0</v>
      </c>
      <c r="BG326" s="436">
        <v>0</v>
      </c>
      <c r="BH326" s="439">
        <f t="shared" si="1854"/>
        <v>0</v>
      </c>
      <c r="BI326" s="449">
        <v>0</v>
      </c>
      <c r="BJ326" s="465"/>
      <c r="BK326" s="465"/>
      <c r="BL326" s="465"/>
      <c r="BM326" s="398"/>
      <c r="BN326" s="401">
        <v>6</v>
      </c>
      <c r="BO326" s="475"/>
      <c r="BP326" s="475"/>
      <c r="BQ326" s="475"/>
      <c r="BR326" s="475"/>
      <c r="BS326" s="475"/>
      <c r="BT326" s="475"/>
      <c r="BU326" s="475"/>
      <c r="BV326" s="475"/>
      <c r="BW326" s="475"/>
      <c r="BX326" s="475"/>
      <c r="BY326" s="475"/>
      <c r="BZ326" s="475"/>
      <c r="CA326" s="475"/>
      <c r="CB326" s="475"/>
      <c r="CC326" s="475"/>
      <c r="CD326" s="475"/>
      <c r="CE326" s="475"/>
      <c r="CF326" s="475"/>
      <c r="CG326" s="475"/>
      <c r="CH326" s="475"/>
      <c r="CI326" s="475"/>
      <c r="CJ326" s="475"/>
      <c r="CK326" s="475"/>
      <c r="CL326" s="475"/>
      <c r="CM326" s="475"/>
      <c r="CN326" s="475"/>
      <c r="CO326" s="475"/>
      <c r="CP326" s="475"/>
      <c r="CQ326" s="475"/>
      <c r="CR326" s="475"/>
      <c r="CS326" s="467"/>
      <c r="CT326" s="857">
        <f t="shared" si="1855"/>
        <v>0</v>
      </c>
      <c r="CU326" s="858">
        <f t="shared" si="1856"/>
        <v>0</v>
      </c>
      <c r="CV326" s="436">
        <f t="shared" si="1822"/>
        <v>0</v>
      </c>
      <c r="CW326" s="436">
        <v>0</v>
      </c>
      <c r="CX326" s="439">
        <f t="shared" si="1857"/>
        <v>0</v>
      </c>
      <c r="CY326" s="449">
        <f t="shared" si="1858"/>
        <v>0</v>
      </c>
      <c r="CZ326" s="465"/>
      <c r="DA326" s="465"/>
      <c r="DB326" s="465"/>
      <c r="DC326" s="465"/>
      <c r="DD326" s="465"/>
      <c r="DE326" s="465"/>
      <c r="DF326" s="465"/>
      <c r="DG326" s="465"/>
      <c r="DH326" s="465"/>
      <c r="DS326" s="698"/>
      <c r="DT326" s="702">
        <v>6</v>
      </c>
      <c r="DU326" s="703">
        <f t="shared" si="1859"/>
        <v>0</v>
      </c>
      <c r="DV326" s="703">
        <f t="shared" si="1823"/>
        <v>0</v>
      </c>
      <c r="DW326" s="703">
        <f t="shared" si="1824"/>
        <v>0</v>
      </c>
      <c r="DX326" s="703">
        <f t="shared" si="1825"/>
        <v>0</v>
      </c>
      <c r="DY326" s="703">
        <f t="shared" si="1826"/>
        <v>0</v>
      </c>
      <c r="DZ326" s="703">
        <f t="shared" si="1827"/>
        <v>0</v>
      </c>
      <c r="EA326" s="703">
        <f t="shared" si="1828"/>
        <v>0</v>
      </c>
      <c r="EB326" s="703">
        <f t="shared" si="1829"/>
        <v>0</v>
      </c>
      <c r="EC326" s="703">
        <f t="shared" si="1830"/>
        <v>0</v>
      </c>
      <c r="ED326" s="703">
        <f t="shared" si="1831"/>
        <v>0</v>
      </c>
      <c r="EE326" s="703">
        <f t="shared" si="1832"/>
        <v>0</v>
      </c>
      <c r="EF326" s="703">
        <f t="shared" si="1833"/>
        <v>0</v>
      </c>
      <c r="EG326" s="703">
        <f t="shared" si="1834"/>
        <v>0</v>
      </c>
      <c r="EH326" s="703">
        <f t="shared" si="1835"/>
        <v>0</v>
      </c>
      <c r="EI326" s="703">
        <f t="shared" si="1836"/>
        <v>0</v>
      </c>
      <c r="EJ326" s="703">
        <f t="shared" si="1837"/>
        <v>0</v>
      </c>
      <c r="EK326" s="703">
        <f t="shared" si="1838"/>
        <v>0</v>
      </c>
      <c r="EL326" s="703">
        <f t="shared" si="1839"/>
        <v>0</v>
      </c>
      <c r="EM326" s="703">
        <f t="shared" si="1840"/>
        <v>0</v>
      </c>
      <c r="EN326" s="703">
        <f t="shared" si="1841"/>
        <v>0</v>
      </c>
      <c r="EO326" s="703">
        <f t="shared" si="1842"/>
        <v>0</v>
      </c>
      <c r="EP326" s="703">
        <f t="shared" si="1843"/>
        <v>0</v>
      </c>
      <c r="EQ326" s="703">
        <f t="shared" si="1844"/>
        <v>0</v>
      </c>
      <c r="ER326" s="703">
        <f t="shared" si="1845"/>
        <v>0</v>
      </c>
      <c r="ES326" s="703">
        <f t="shared" si="1846"/>
        <v>0</v>
      </c>
      <c r="ET326" s="703">
        <f t="shared" si="1847"/>
        <v>0</v>
      </c>
      <c r="EU326" s="703">
        <f t="shared" si="1848"/>
        <v>0</v>
      </c>
      <c r="EV326" s="703">
        <f t="shared" si="1849"/>
        <v>0</v>
      </c>
      <c r="EW326" s="703">
        <f t="shared" si="1850"/>
        <v>0</v>
      </c>
      <c r="EX326" s="703">
        <f t="shared" si="1851"/>
        <v>0</v>
      </c>
      <c r="EY326" s="695"/>
      <c r="EZ326" s="724"/>
      <c r="FB326" s="698"/>
      <c r="FC326" s="702">
        <v>6</v>
      </c>
      <c r="FD326" s="703" t="e">
        <f t="shared" si="1860"/>
        <v>#DIV/0!</v>
      </c>
      <c r="FE326" s="703" t="e">
        <f t="shared" si="1861"/>
        <v>#DIV/0!</v>
      </c>
      <c r="FF326" s="703" t="e">
        <f t="shared" si="1862"/>
        <v>#DIV/0!</v>
      </c>
      <c r="FG326" s="703" t="e">
        <f t="shared" si="1863"/>
        <v>#DIV/0!</v>
      </c>
      <c r="FH326" s="703" t="e">
        <f t="shared" si="1864"/>
        <v>#DIV/0!</v>
      </c>
      <c r="FI326" s="703" t="e">
        <f t="shared" si="1865"/>
        <v>#DIV/0!</v>
      </c>
      <c r="FJ326" s="703" t="e">
        <f t="shared" si="1866"/>
        <v>#DIV/0!</v>
      </c>
      <c r="FK326" s="703" t="e">
        <f t="shared" si="1867"/>
        <v>#DIV/0!</v>
      </c>
      <c r="FL326" s="703" t="e">
        <f t="shared" si="1868"/>
        <v>#DIV/0!</v>
      </c>
      <c r="FM326" s="703" t="e">
        <f t="shared" si="1869"/>
        <v>#DIV/0!</v>
      </c>
      <c r="FN326" s="703" t="e">
        <f t="shared" si="1870"/>
        <v>#DIV/0!</v>
      </c>
      <c r="FO326" s="703" t="e">
        <f t="shared" si="1871"/>
        <v>#DIV/0!</v>
      </c>
      <c r="FP326" s="703" t="e">
        <f t="shared" si="1872"/>
        <v>#DIV/0!</v>
      </c>
      <c r="FQ326" s="703" t="e">
        <f t="shared" si="1873"/>
        <v>#DIV/0!</v>
      </c>
      <c r="FR326" s="703" t="e">
        <f t="shared" si="1874"/>
        <v>#DIV/0!</v>
      </c>
      <c r="FS326" s="703" t="e">
        <f t="shared" si="1875"/>
        <v>#DIV/0!</v>
      </c>
      <c r="FT326" s="703" t="e">
        <f t="shared" si="1876"/>
        <v>#DIV/0!</v>
      </c>
      <c r="FU326" s="703" t="e">
        <f t="shared" si="1877"/>
        <v>#DIV/0!</v>
      </c>
      <c r="FV326" s="703" t="e">
        <f t="shared" si="1878"/>
        <v>#DIV/0!</v>
      </c>
      <c r="FW326" s="703" t="e">
        <f t="shared" si="1879"/>
        <v>#DIV/0!</v>
      </c>
      <c r="FX326" s="703" t="e">
        <f t="shared" si="1880"/>
        <v>#DIV/0!</v>
      </c>
      <c r="FY326" s="703" t="e">
        <f t="shared" si="1881"/>
        <v>#DIV/0!</v>
      </c>
      <c r="FZ326" s="703" t="e">
        <f t="shared" si="1882"/>
        <v>#DIV/0!</v>
      </c>
      <c r="GA326" s="703" t="e">
        <f t="shared" si="1883"/>
        <v>#DIV/0!</v>
      </c>
      <c r="GB326" s="703" t="e">
        <f t="shared" si="1884"/>
        <v>#DIV/0!</v>
      </c>
      <c r="GC326" s="703" t="e">
        <f t="shared" si="1885"/>
        <v>#DIV/0!</v>
      </c>
      <c r="GD326" s="703" t="e">
        <f t="shared" si="1886"/>
        <v>#DIV/0!</v>
      </c>
      <c r="GE326" s="703" t="e">
        <f t="shared" si="1887"/>
        <v>#DIV/0!</v>
      </c>
      <c r="GF326" s="703" t="e">
        <f t="shared" si="1888"/>
        <v>#DIV/0!</v>
      </c>
      <c r="GG326" s="703" t="e">
        <f t="shared" si="1889"/>
        <v>#DIV/0!</v>
      </c>
      <c r="GH326" s="695"/>
      <c r="GI326" s="724"/>
    </row>
    <row r="327" spans="23:191" ht="15.75" x14ac:dyDescent="0.25">
      <c r="W327" s="398"/>
      <c r="X327" s="401">
        <v>7</v>
      </c>
      <c r="Y327" s="475"/>
      <c r="Z327" s="475"/>
      <c r="AA327" s="475"/>
      <c r="AB327" s="475"/>
      <c r="AC327" s="475"/>
      <c r="AD327" s="475"/>
      <c r="AE327" s="475"/>
      <c r="AF327" s="475"/>
      <c r="AG327" s="475"/>
      <c r="AH327" s="475"/>
      <c r="AI327" s="475"/>
      <c r="AJ327" s="475"/>
      <c r="AK327" s="475"/>
      <c r="AL327" s="475"/>
      <c r="AM327" s="475"/>
      <c r="AN327" s="475"/>
      <c r="AO327" s="475"/>
      <c r="AP327" s="475"/>
      <c r="AQ327" s="475"/>
      <c r="AR327" s="475"/>
      <c r="AS327" s="475"/>
      <c r="AT327" s="475"/>
      <c r="AU327" s="475"/>
      <c r="AV327" s="475"/>
      <c r="AW327" s="475"/>
      <c r="AX327" s="475"/>
      <c r="AY327" s="475"/>
      <c r="AZ327" s="475"/>
      <c r="BA327" s="475"/>
      <c r="BB327" s="475"/>
      <c r="BC327" s="467"/>
      <c r="BD327" s="857">
        <f t="shared" si="1853"/>
        <v>0</v>
      </c>
      <c r="BE327" s="858">
        <f t="shared" si="1819"/>
        <v>0</v>
      </c>
      <c r="BF327" s="436">
        <f t="shared" si="1820"/>
        <v>0</v>
      </c>
      <c r="BG327" s="436">
        <v>0</v>
      </c>
      <c r="BH327" s="439">
        <f t="shared" si="1854"/>
        <v>0</v>
      </c>
      <c r="BI327" s="449">
        <v>0</v>
      </c>
      <c r="BJ327" s="465"/>
      <c r="BK327" s="465"/>
      <c r="BL327" s="465"/>
      <c r="BM327" s="398"/>
      <c r="BN327" s="401">
        <v>7</v>
      </c>
      <c r="BO327" s="475"/>
      <c r="BP327" s="475"/>
      <c r="BQ327" s="475"/>
      <c r="BR327" s="475"/>
      <c r="BS327" s="475"/>
      <c r="BT327" s="475"/>
      <c r="BU327" s="475"/>
      <c r="BV327" s="475"/>
      <c r="BW327" s="475"/>
      <c r="BX327" s="475"/>
      <c r="BY327" s="475"/>
      <c r="BZ327" s="475"/>
      <c r="CA327" s="475"/>
      <c r="CB327" s="475"/>
      <c r="CC327" s="475"/>
      <c r="CD327" s="475"/>
      <c r="CE327" s="475"/>
      <c r="CF327" s="475"/>
      <c r="CG327" s="475"/>
      <c r="CH327" s="475"/>
      <c r="CI327" s="475"/>
      <c r="CJ327" s="475"/>
      <c r="CK327" s="475"/>
      <c r="CL327" s="475"/>
      <c r="CM327" s="475"/>
      <c r="CN327" s="475"/>
      <c r="CO327" s="475"/>
      <c r="CP327" s="475"/>
      <c r="CQ327" s="475"/>
      <c r="CR327" s="475"/>
      <c r="CS327" s="467"/>
      <c r="CT327" s="857">
        <f t="shared" si="1855"/>
        <v>0</v>
      </c>
      <c r="CU327" s="858">
        <f t="shared" si="1856"/>
        <v>0</v>
      </c>
      <c r="CV327" s="436">
        <f t="shared" si="1822"/>
        <v>0</v>
      </c>
      <c r="CW327" s="436">
        <v>0</v>
      </c>
      <c r="CX327" s="439">
        <f t="shared" si="1857"/>
        <v>0</v>
      </c>
      <c r="CY327" s="449">
        <f t="shared" si="1858"/>
        <v>0</v>
      </c>
      <c r="CZ327" s="465"/>
      <c r="DA327" s="465"/>
      <c r="DB327" s="465"/>
      <c r="DC327" s="465"/>
      <c r="DD327" s="465"/>
      <c r="DE327" s="465"/>
      <c r="DF327" s="465"/>
      <c r="DG327" s="465"/>
      <c r="DH327" s="465"/>
      <c r="DS327" s="698"/>
      <c r="DT327" s="702">
        <v>7</v>
      </c>
      <c r="DU327" s="703">
        <f t="shared" si="1859"/>
        <v>0</v>
      </c>
      <c r="DV327" s="703">
        <f t="shared" si="1823"/>
        <v>0</v>
      </c>
      <c r="DW327" s="703">
        <f t="shared" si="1824"/>
        <v>0</v>
      </c>
      <c r="DX327" s="703">
        <f t="shared" si="1825"/>
        <v>0</v>
      </c>
      <c r="DY327" s="703">
        <f t="shared" si="1826"/>
        <v>0</v>
      </c>
      <c r="DZ327" s="703">
        <f t="shared" si="1827"/>
        <v>0</v>
      </c>
      <c r="EA327" s="703">
        <f t="shared" si="1828"/>
        <v>0</v>
      </c>
      <c r="EB327" s="703">
        <f t="shared" si="1829"/>
        <v>0</v>
      </c>
      <c r="EC327" s="703">
        <f t="shared" si="1830"/>
        <v>0</v>
      </c>
      <c r="ED327" s="703">
        <f t="shared" si="1831"/>
        <v>0</v>
      </c>
      <c r="EE327" s="703">
        <f t="shared" si="1832"/>
        <v>0</v>
      </c>
      <c r="EF327" s="703">
        <f t="shared" si="1833"/>
        <v>0</v>
      </c>
      <c r="EG327" s="703">
        <f t="shared" si="1834"/>
        <v>0</v>
      </c>
      <c r="EH327" s="703">
        <f t="shared" si="1835"/>
        <v>0</v>
      </c>
      <c r="EI327" s="703">
        <f t="shared" si="1836"/>
        <v>0</v>
      </c>
      <c r="EJ327" s="703">
        <f t="shared" si="1837"/>
        <v>0</v>
      </c>
      <c r="EK327" s="703">
        <f t="shared" si="1838"/>
        <v>0</v>
      </c>
      <c r="EL327" s="703">
        <f t="shared" si="1839"/>
        <v>0</v>
      </c>
      <c r="EM327" s="703">
        <f t="shared" si="1840"/>
        <v>0</v>
      </c>
      <c r="EN327" s="703">
        <f t="shared" si="1841"/>
        <v>0</v>
      </c>
      <c r="EO327" s="703">
        <f t="shared" si="1842"/>
        <v>0</v>
      </c>
      <c r="EP327" s="703">
        <f t="shared" si="1843"/>
        <v>0</v>
      </c>
      <c r="EQ327" s="703">
        <f t="shared" si="1844"/>
        <v>0</v>
      </c>
      <c r="ER327" s="703">
        <f t="shared" si="1845"/>
        <v>0</v>
      </c>
      <c r="ES327" s="703">
        <f t="shared" si="1846"/>
        <v>0</v>
      </c>
      <c r="ET327" s="703">
        <f t="shared" si="1847"/>
        <v>0</v>
      </c>
      <c r="EU327" s="703">
        <f t="shared" si="1848"/>
        <v>0</v>
      </c>
      <c r="EV327" s="703">
        <f t="shared" si="1849"/>
        <v>0</v>
      </c>
      <c r="EW327" s="703">
        <f t="shared" si="1850"/>
        <v>0</v>
      </c>
      <c r="EX327" s="703">
        <f t="shared" si="1851"/>
        <v>0</v>
      </c>
      <c r="EY327" s="695"/>
      <c r="EZ327" s="724"/>
      <c r="FB327" s="698"/>
      <c r="FC327" s="702">
        <v>7</v>
      </c>
      <c r="FD327" s="703" t="e">
        <f t="shared" si="1860"/>
        <v>#DIV/0!</v>
      </c>
      <c r="FE327" s="703" t="e">
        <f t="shared" si="1861"/>
        <v>#DIV/0!</v>
      </c>
      <c r="FF327" s="703" t="e">
        <f t="shared" si="1862"/>
        <v>#DIV/0!</v>
      </c>
      <c r="FG327" s="703" t="e">
        <f t="shared" si="1863"/>
        <v>#DIV/0!</v>
      </c>
      <c r="FH327" s="703" t="e">
        <f t="shared" si="1864"/>
        <v>#DIV/0!</v>
      </c>
      <c r="FI327" s="703" t="e">
        <f t="shared" si="1865"/>
        <v>#DIV/0!</v>
      </c>
      <c r="FJ327" s="703" t="e">
        <f t="shared" si="1866"/>
        <v>#DIV/0!</v>
      </c>
      <c r="FK327" s="703" t="e">
        <f t="shared" si="1867"/>
        <v>#DIV/0!</v>
      </c>
      <c r="FL327" s="703" t="e">
        <f t="shared" si="1868"/>
        <v>#DIV/0!</v>
      </c>
      <c r="FM327" s="703" t="e">
        <f t="shared" si="1869"/>
        <v>#DIV/0!</v>
      </c>
      <c r="FN327" s="703" t="e">
        <f t="shared" si="1870"/>
        <v>#DIV/0!</v>
      </c>
      <c r="FO327" s="703" t="e">
        <f t="shared" si="1871"/>
        <v>#DIV/0!</v>
      </c>
      <c r="FP327" s="703" t="e">
        <f t="shared" si="1872"/>
        <v>#DIV/0!</v>
      </c>
      <c r="FQ327" s="703" t="e">
        <f t="shared" si="1873"/>
        <v>#DIV/0!</v>
      </c>
      <c r="FR327" s="703" t="e">
        <f t="shared" si="1874"/>
        <v>#DIV/0!</v>
      </c>
      <c r="FS327" s="703" t="e">
        <f t="shared" si="1875"/>
        <v>#DIV/0!</v>
      </c>
      <c r="FT327" s="703" t="e">
        <f t="shared" si="1876"/>
        <v>#DIV/0!</v>
      </c>
      <c r="FU327" s="703" t="e">
        <f t="shared" si="1877"/>
        <v>#DIV/0!</v>
      </c>
      <c r="FV327" s="703" t="e">
        <f t="shared" si="1878"/>
        <v>#DIV/0!</v>
      </c>
      <c r="FW327" s="703" t="e">
        <f t="shared" si="1879"/>
        <v>#DIV/0!</v>
      </c>
      <c r="FX327" s="703" t="e">
        <f t="shared" si="1880"/>
        <v>#DIV/0!</v>
      </c>
      <c r="FY327" s="703" t="e">
        <f t="shared" si="1881"/>
        <v>#DIV/0!</v>
      </c>
      <c r="FZ327" s="703" t="e">
        <f t="shared" si="1882"/>
        <v>#DIV/0!</v>
      </c>
      <c r="GA327" s="703" t="e">
        <f t="shared" si="1883"/>
        <v>#DIV/0!</v>
      </c>
      <c r="GB327" s="703" t="e">
        <f t="shared" si="1884"/>
        <v>#DIV/0!</v>
      </c>
      <c r="GC327" s="703" t="e">
        <f t="shared" si="1885"/>
        <v>#DIV/0!</v>
      </c>
      <c r="GD327" s="703" t="e">
        <f t="shared" si="1886"/>
        <v>#DIV/0!</v>
      </c>
      <c r="GE327" s="703" t="e">
        <f t="shared" si="1887"/>
        <v>#DIV/0!</v>
      </c>
      <c r="GF327" s="703" t="e">
        <f t="shared" si="1888"/>
        <v>#DIV/0!</v>
      </c>
      <c r="GG327" s="703" t="e">
        <f t="shared" si="1889"/>
        <v>#DIV/0!</v>
      </c>
      <c r="GH327" s="695"/>
      <c r="GI327" s="724"/>
    </row>
    <row r="328" spans="23:191" ht="15.75" x14ac:dyDescent="0.25">
      <c r="W328" s="398"/>
      <c r="X328" s="401">
        <v>8</v>
      </c>
      <c r="Y328" s="475"/>
      <c r="Z328" s="475"/>
      <c r="AA328" s="475"/>
      <c r="AB328" s="475"/>
      <c r="AC328" s="475"/>
      <c r="AD328" s="475"/>
      <c r="AE328" s="475"/>
      <c r="AF328" s="475"/>
      <c r="AG328" s="475"/>
      <c r="AH328" s="475"/>
      <c r="AI328" s="475"/>
      <c r="AJ328" s="475"/>
      <c r="AK328" s="475"/>
      <c r="AL328" s="475"/>
      <c r="AM328" s="475"/>
      <c r="AN328" s="475"/>
      <c r="AO328" s="475"/>
      <c r="AP328" s="475"/>
      <c r="AQ328" s="475"/>
      <c r="AR328" s="475"/>
      <c r="AS328" s="475"/>
      <c r="AT328" s="475"/>
      <c r="AU328" s="475"/>
      <c r="AV328" s="475"/>
      <c r="AW328" s="475"/>
      <c r="AX328" s="475"/>
      <c r="AY328" s="475"/>
      <c r="AZ328" s="475"/>
      <c r="BA328" s="475"/>
      <c r="BB328" s="475"/>
      <c r="BC328" s="467"/>
      <c r="BD328" s="857">
        <f t="shared" si="1853"/>
        <v>0</v>
      </c>
      <c r="BE328" s="858">
        <f t="shared" si="1819"/>
        <v>0</v>
      </c>
      <c r="BF328" s="436">
        <f t="shared" ref="BF328:BF343" si="1890">(SUMIF($Y$320:$BC$320,"Sat",$Y328:$BC328)+SUMIF($Y$320:$BC$320,"Sun",$Y328:$BC328))</f>
        <v>0</v>
      </c>
      <c r="BG328" s="436">
        <f t="shared" ref="BG328:BG343" si="1891">(SUM($Y328:$BC328)-(SUMIF($Y$320:$BC$320,"Sat",$Y328:$BC328)+SUMIF($Y$320:$BC$320,"Sun",$Y328:$BC328)))</f>
        <v>0</v>
      </c>
      <c r="BH328" s="439">
        <f t="shared" ref="BH328:BH343" si="1892">(SUMIF($Y$320:$BC$320,"Sat",$Y328:$BC328)+SUMIF($Y$320:$BC$320,"Sun",$Y328:$BC328))/(COUNTIF($Y$320:$BC$320,"Sat")+COUNTIF($Y$320:$BC$320,"Sun"))</f>
        <v>0</v>
      </c>
      <c r="BI328" s="449">
        <f t="shared" ref="BI328:BI343" si="1893">(SUM($Y328:$BC328)-(SUMIF($Y$320:$BC$320,"Sat",$Y328:$BC328)+SUMIF($Y$320:$BC$320,"Sun",$Y328:$BC328)))/(COUNT(Y328:BC328)-(COUNTIF($Y$320:$BC$320,"Sat")+COUNTIF($Y$320:$BC$320,"Sun")))</f>
        <v>0</v>
      </c>
      <c r="BJ328" s="465"/>
      <c r="BK328" s="465"/>
      <c r="BL328" s="465"/>
      <c r="BM328" s="398"/>
      <c r="BN328" s="401">
        <v>8</v>
      </c>
      <c r="BO328" s="475"/>
      <c r="BP328" s="475"/>
      <c r="BQ328" s="475"/>
      <c r="BR328" s="475"/>
      <c r="BS328" s="475"/>
      <c r="BT328" s="475"/>
      <c r="BU328" s="475"/>
      <c r="BV328" s="475"/>
      <c r="BW328" s="475"/>
      <c r="BX328" s="475"/>
      <c r="BY328" s="475"/>
      <c r="BZ328" s="475"/>
      <c r="CA328" s="475"/>
      <c r="CB328" s="475"/>
      <c r="CC328" s="475"/>
      <c r="CD328" s="475"/>
      <c r="CE328" s="475"/>
      <c r="CF328" s="475"/>
      <c r="CG328" s="475"/>
      <c r="CH328" s="475"/>
      <c r="CI328" s="475"/>
      <c r="CJ328" s="475"/>
      <c r="CK328" s="475"/>
      <c r="CL328" s="475"/>
      <c r="CM328" s="475"/>
      <c r="CN328" s="475"/>
      <c r="CO328" s="475"/>
      <c r="CP328" s="475"/>
      <c r="CQ328" s="475"/>
      <c r="CR328" s="475"/>
      <c r="CS328" s="467"/>
      <c r="CT328" s="857">
        <f t="shared" si="1855"/>
        <v>0</v>
      </c>
      <c r="CU328" s="858">
        <f t="shared" si="1856"/>
        <v>0</v>
      </c>
      <c r="CV328" s="436">
        <f t="shared" ref="CV328:CV343" si="1894">(SUMIF($Y$320:$BC$320,"Sat",$Y328:$BC328)+SUMIF($Y$320:$BC$320,"Sun",$Y328:$BC328))</f>
        <v>0</v>
      </c>
      <c r="CW328" s="436">
        <f t="shared" ref="CW328:CW343" si="1895">(SUM($Y328:$BC328)-(SUMIF($Y$320:$BC$320,"Sat",$Y328:$BC328)+SUMIF($Y$320:$BC$320,"Sun",$Y328:$BC328)))</f>
        <v>0</v>
      </c>
      <c r="CX328" s="439">
        <f t="shared" si="1857"/>
        <v>0</v>
      </c>
      <c r="CY328" s="449">
        <f t="shared" si="1858"/>
        <v>0</v>
      </c>
      <c r="CZ328" s="465"/>
      <c r="DA328" s="465"/>
      <c r="DB328" s="465"/>
      <c r="DC328" s="465"/>
      <c r="DD328" s="465"/>
      <c r="DE328" s="465"/>
      <c r="DF328" s="465"/>
      <c r="DG328" s="465"/>
      <c r="DH328" s="465"/>
      <c r="DS328" s="698"/>
      <c r="DT328" s="702">
        <v>8</v>
      </c>
      <c r="DU328" s="703">
        <f t="shared" si="1859"/>
        <v>0</v>
      </c>
      <c r="DV328" s="703">
        <f t="shared" si="1823"/>
        <v>0</v>
      </c>
      <c r="DW328" s="703">
        <f t="shared" si="1824"/>
        <v>0</v>
      </c>
      <c r="DX328" s="703">
        <f t="shared" si="1825"/>
        <v>0</v>
      </c>
      <c r="DY328" s="703">
        <f t="shared" si="1826"/>
        <v>0</v>
      </c>
      <c r="DZ328" s="703">
        <f t="shared" si="1827"/>
        <v>0</v>
      </c>
      <c r="EA328" s="703">
        <f t="shared" si="1828"/>
        <v>0</v>
      </c>
      <c r="EB328" s="703">
        <f t="shared" si="1829"/>
        <v>0</v>
      </c>
      <c r="EC328" s="703">
        <f t="shared" si="1830"/>
        <v>0</v>
      </c>
      <c r="ED328" s="703">
        <f t="shared" si="1831"/>
        <v>0</v>
      </c>
      <c r="EE328" s="703">
        <f t="shared" si="1832"/>
        <v>0</v>
      </c>
      <c r="EF328" s="703">
        <f t="shared" si="1833"/>
        <v>0</v>
      </c>
      <c r="EG328" s="703">
        <f t="shared" si="1834"/>
        <v>0</v>
      </c>
      <c r="EH328" s="703">
        <f t="shared" si="1835"/>
        <v>0</v>
      </c>
      <c r="EI328" s="703">
        <f t="shared" si="1836"/>
        <v>0</v>
      </c>
      <c r="EJ328" s="703">
        <f t="shared" si="1837"/>
        <v>0</v>
      </c>
      <c r="EK328" s="703">
        <f t="shared" si="1838"/>
        <v>0</v>
      </c>
      <c r="EL328" s="703">
        <f t="shared" si="1839"/>
        <v>0</v>
      </c>
      <c r="EM328" s="703">
        <f t="shared" si="1840"/>
        <v>0</v>
      </c>
      <c r="EN328" s="703">
        <f t="shared" si="1841"/>
        <v>0</v>
      </c>
      <c r="EO328" s="703">
        <f t="shared" si="1842"/>
        <v>0</v>
      </c>
      <c r="EP328" s="703">
        <f t="shared" si="1843"/>
        <v>0</v>
      </c>
      <c r="EQ328" s="703">
        <f t="shared" si="1844"/>
        <v>0</v>
      </c>
      <c r="ER328" s="703">
        <f t="shared" si="1845"/>
        <v>0</v>
      </c>
      <c r="ES328" s="703">
        <f t="shared" si="1846"/>
        <v>0</v>
      </c>
      <c r="ET328" s="703">
        <f t="shared" si="1847"/>
        <v>0</v>
      </c>
      <c r="EU328" s="703">
        <f t="shared" si="1848"/>
        <v>0</v>
      </c>
      <c r="EV328" s="703">
        <f t="shared" si="1849"/>
        <v>0</v>
      </c>
      <c r="EW328" s="703">
        <f t="shared" si="1850"/>
        <v>0</v>
      </c>
      <c r="EX328" s="703">
        <f t="shared" si="1851"/>
        <v>0</v>
      </c>
      <c r="EY328" s="695"/>
      <c r="EZ328" s="724"/>
      <c r="FB328" s="698"/>
      <c r="FC328" s="702">
        <v>8</v>
      </c>
      <c r="FD328" s="703" t="e">
        <f t="shared" si="1860"/>
        <v>#DIV/0!</v>
      </c>
      <c r="FE328" s="703" t="e">
        <f t="shared" si="1861"/>
        <v>#DIV/0!</v>
      </c>
      <c r="FF328" s="703" t="e">
        <f t="shared" si="1862"/>
        <v>#DIV/0!</v>
      </c>
      <c r="FG328" s="703" t="e">
        <f t="shared" si="1863"/>
        <v>#DIV/0!</v>
      </c>
      <c r="FH328" s="703" t="e">
        <f t="shared" si="1864"/>
        <v>#DIV/0!</v>
      </c>
      <c r="FI328" s="703" t="e">
        <f t="shared" si="1865"/>
        <v>#DIV/0!</v>
      </c>
      <c r="FJ328" s="703" t="e">
        <f t="shared" si="1866"/>
        <v>#DIV/0!</v>
      </c>
      <c r="FK328" s="703" t="e">
        <f t="shared" si="1867"/>
        <v>#DIV/0!</v>
      </c>
      <c r="FL328" s="703" t="e">
        <f t="shared" si="1868"/>
        <v>#DIV/0!</v>
      </c>
      <c r="FM328" s="703" t="e">
        <f t="shared" si="1869"/>
        <v>#DIV/0!</v>
      </c>
      <c r="FN328" s="703" t="e">
        <f t="shared" si="1870"/>
        <v>#DIV/0!</v>
      </c>
      <c r="FO328" s="703" t="e">
        <f t="shared" si="1871"/>
        <v>#DIV/0!</v>
      </c>
      <c r="FP328" s="703" t="e">
        <f t="shared" si="1872"/>
        <v>#DIV/0!</v>
      </c>
      <c r="FQ328" s="703" t="e">
        <f t="shared" si="1873"/>
        <v>#DIV/0!</v>
      </c>
      <c r="FR328" s="703" t="e">
        <f t="shared" si="1874"/>
        <v>#DIV/0!</v>
      </c>
      <c r="FS328" s="703" t="e">
        <f t="shared" si="1875"/>
        <v>#DIV/0!</v>
      </c>
      <c r="FT328" s="703" t="e">
        <f t="shared" si="1876"/>
        <v>#DIV/0!</v>
      </c>
      <c r="FU328" s="703" t="e">
        <f t="shared" si="1877"/>
        <v>#DIV/0!</v>
      </c>
      <c r="FV328" s="703" t="e">
        <f t="shared" si="1878"/>
        <v>#DIV/0!</v>
      </c>
      <c r="FW328" s="703" t="e">
        <f t="shared" si="1879"/>
        <v>#DIV/0!</v>
      </c>
      <c r="FX328" s="703" t="e">
        <f t="shared" si="1880"/>
        <v>#DIV/0!</v>
      </c>
      <c r="FY328" s="703" t="e">
        <f t="shared" si="1881"/>
        <v>#DIV/0!</v>
      </c>
      <c r="FZ328" s="703" t="e">
        <f t="shared" si="1882"/>
        <v>#DIV/0!</v>
      </c>
      <c r="GA328" s="703" t="e">
        <f t="shared" si="1883"/>
        <v>#DIV/0!</v>
      </c>
      <c r="GB328" s="703" t="e">
        <f t="shared" si="1884"/>
        <v>#DIV/0!</v>
      </c>
      <c r="GC328" s="703" t="e">
        <f t="shared" si="1885"/>
        <v>#DIV/0!</v>
      </c>
      <c r="GD328" s="703" t="e">
        <f t="shared" si="1886"/>
        <v>#DIV/0!</v>
      </c>
      <c r="GE328" s="703" t="e">
        <f t="shared" si="1887"/>
        <v>#DIV/0!</v>
      </c>
      <c r="GF328" s="703" t="e">
        <f t="shared" si="1888"/>
        <v>#DIV/0!</v>
      </c>
      <c r="GG328" s="703" t="e">
        <f t="shared" si="1889"/>
        <v>#DIV/0!</v>
      </c>
      <c r="GH328" s="695"/>
      <c r="GI328" s="724"/>
    </row>
    <row r="329" spans="23:191" ht="15.75" x14ac:dyDescent="0.25">
      <c r="W329" s="398"/>
      <c r="X329" s="401">
        <v>9</v>
      </c>
      <c r="Y329" s="475"/>
      <c r="Z329" s="475"/>
      <c r="AA329" s="475"/>
      <c r="AB329" s="475"/>
      <c r="AC329" s="475"/>
      <c r="AD329" s="475"/>
      <c r="AE329" s="475"/>
      <c r="AF329" s="475"/>
      <c r="AG329" s="475"/>
      <c r="AH329" s="475"/>
      <c r="AI329" s="475"/>
      <c r="AJ329" s="475"/>
      <c r="AK329" s="475"/>
      <c r="AL329" s="475"/>
      <c r="AM329" s="475"/>
      <c r="AN329" s="475"/>
      <c r="AO329" s="475"/>
      <c r="AP329" s="475"/>
      <c r="AQ329" s="475"/>
      <c r="AR329" s="475"/>
      <c r="AS329" s="475"/>
      <c r="AT329" s="475"/>
      <c r="AU329" s="475"/>
      <c r="AV329" s="475"/>
      <c r="AW329" s="475"/>
      <c r="AX329" s="475"/>
      <c r="AY329" s="475"/>
      <c r="AZ329" s="475"/>
      <c r="BA329" s="475"/>
      <c r="BB329" s="475"/>
      <c r="BC329" s="467"/>
      <c r="BD329" s="857">
        <f t="shared" si="1853"/>
        <v>0</v>
      </c>
      <c r="BE329" s="858">
        <f t="shared" si="1819"/>
        <v>0</v>
      </c>
      <c r="BF329" s="436">
        <f t="shared" si="1890"/>
        <v>0</v>
      </c>
      <c r="BG329" s="436">
        <f t="shared" si="1891"/>
        <v>0</v>
      </c>
      <c r="BH329" s="439">
        <f t="shared" si="1892"/>
        <v>0</v>
      </c>
      <c r="BI329" s="449">
        <f t="shared" si="1893"/>
        <v>0</v>
      </c>
      <c r="BJ329" s="465"/>
      <c r="BK329" s="465"/>
      <c r="BL329" s="465"/>
      <c r="BM329" s="398"/>
      <c r="BN329" s="401">
        <v>9</v>
      </c>
      <c r="BO329" s="475"/>
      <c r="BP329" s="475"/>
      <c r="BQ329" s="475"/>
      <c r="BR329" s="475"/>
      <c r="BS329" s="475"/>
      <c r="BT329" s="475"/>
      <c r="BU329" s="475"/>
      <c r="BV329" s="475"/>
      <c r="BW329" s="475"/>
      <c r="BX329" s="475"/>
      <c r="BY329" s="475"/>
      <c r="BZ329" s="475"/>
      <c r="CA329" s="475"/>
      <c r="CB329" s="475"/>
      <c r="CC329" s="475"/>
      <c r="CD329" s="475"/>
      <c r="CE329" s="475"/>
      <c r="CF329" s="475"/>
      <c r="CG329" s="475"/>
      <c r="CH329" s="475"/>
      <c r="CI329" s="475"/>
      <c r="CJ329" s="475"/>
      <c r="CK329" s="475"/>
      <c r="CL329" s="475"/>
      <c r="CM329" s="475"/>
      <c r="CN329" s="475"/>
      <c r="CO329" s="475"/>
      <c r="CP329" s="475"/>
      <c r="CQ329" s="475"/>
      <c r="CR329" s="475"/>
      <c r="CS329" s="467"/>
      <c r="CT329" s="857">
        <f t="shared" si="1855"/>
        <v>0</v>
      </c>
      <c r="CU329" s="858">
        <f t="shared" si="1856"/>
        <v>0</v>
      </c>
      <c r="CV329" s="436">
        <f t="shared" si="1894"/>
        <v>0</v>
      </c>
      <c r="CW329" s="436">
        <f t="shared" si="1895"/>
        <v>0</v>
      </c>
      <c r="CX329" s="439">
        <f t="shared" si="1857"/>
        <v>0</v>
      </c>
      <c r="CY329" s="449">
        <f t="shared" si="1858"/>
        <v>0</v>
      </c>
      <c r="CZ329" s="465"/>
      <c r="DA329" s="465"/>
      <c r="DB329" s="465"/>
      <c r="DC329" s="465"/>
      <c r="DD329" s="465"/>
      <c r="DE329" s="465"/>
      <c r="DF329" s="465"/>
      <c r="DG329" s="465"/>
      <c r="DH329" s="465"/>
      <c r="DS329" s="698"/>
      <c r="DT329" s="702">
        <v>9</v>
      </c>
      <c r="DU329" s="703">
        <f t="shared" si="1859"/>
        <v>0</v>
      </c>
      <c r="DV329" s="703">
        <f t="shared" si="1823"/>
        <v>0</v>
      </c>
      <c r="DW329" s="703">
        <f t="shared" si="1824"/>
        <v>0</v>
      </c>
      <c r="DX329" s="703">
        <f t="shared" si="1825"/>
        <v>0</v>
      </c>
      <c r="DY329" s="703">
        <f t="shared" si="1826"/>
        <v>0</v>
      </c>
      <c r="DZ329" s="703">
        <f t="shared" si="1827"/>
        <v>0</v>
      </c>
      <c r="EA329" s="703">
        <f t="shared" si="1828"/>
        <v>0</v>
      </c>
      <c r="EB329" s="703">
        <f t="shared" si="1829"/>
        <v>0</v>
      </c>
      <c r="EC329" s="703">
        <f t="shared" si="1830"/>
        <v>0</v>
      </c>
      <c r="ED329" s="703">
        <f t="shared" si="1831"/>
        <v>0</v>
      </c>
      <c r="EE329" s="703">
        <f t="shared" si="1832"/>
        <v>0</v>
      </c>
      <c r="EF329" s="703">
        <f t="shared" si="1833"/>
        <v>0</v>
      </c>
      <c r="EG329" s="703">
        <f t="shared" si="1834"/>
        <v>0</v>
      </c>
      <c r="EH329" s="703">
        <f t="shared" si="1835"/>
        <v>0</v>
      </c>
      <c r="EI329" s="703">
        <f t="shared" si="1836"/>
        <v>0</v>
      </c>
      <c r="EJ329" s="703">
        <f t="shared" si="1837"/>
        <v>0</v>
      </c>
      <c r="EK329" s="703">
        <f t="shared" si="1838"/>
        <v>0</v>
      </c>
      <c r="EL329" s="703">
        <f t="shared" si="1839"/>
        <v>0</v>
      </c>
      <c r="EM329" s="703">
        <f t="shared" si="1840"/>
        <v>0</v>
      </c>
      <c r="EN329" s="703">
        <f t="shared" si="1841"/>
        <v>0</v>
      </c>
      <c r="EO329" s="703">
        <f t="shared" si="1842"/>
        <v>0</v>
      </c>
      <c r="EP329" s="703">
        <f t="shared" si="1843"/>
        <v>0</v>
      </c>
      <c r="EQ329" s="703">
        <f t="shared" si="1844"/>
        <v>0</v>
      </c>
      <c r="ER329" s="703">
        <f t="shared" si="1845"/>
        <v>0</v>
      </c>
      <c r="ES329" s="703">
        <f t="shared" si="1846"/>
        <v>0</v>
      </c>
      <c r="ET329" s="703">
        <f t="shared" si="1847"/>
        <v>0</v>
      </c>
      <c r="EU329" s="703">
        <f t="shared" si="1848"/>
        <v>0</v>
      </c>
      <c r="EV329" s="703">
        <f t="shared" si="1849"/>
        <v>0</v>
      </c>
      <c r="EW329" s="703">
        <f t="shared" si="1850"/>
        <v>0</v>
      </c>
      <c r="EX329" s="703">
        <f t="shared" si="1851"/>
        <v>0</v>
      </c>
      <c r="EY329" s="695"/>
      <c r="EZ329" s="724"/>
      <c r="FB329" s="698"/>
      <c r="FC329" s="702">
        <v>9</v>
      </c>
      <c r="FD329" s="703" t="e">
        <f t="shared" si="1860"/>
        <v>#DIV/0!</v>
      </c>
      <c r="FE329" s="703" t="e">
        <f t="shared" si="1861"/>
        <v>#DIV/0!</v>
      </c>
      <c r="FF329" s="703" t="e">
        <f t="shared" si="1862"/>
        <v>#DIV/0!</v>
      </c>
      <c r="FG329" s="703" t="e">
        <f t="shared" si="1863"/>
        <v>#DIV/0!</v>
      </c>
      <c r="FH329" s="703" t="e">
        <f t="shared" si="1864"/>
        <v>#DIV/0!</v>
      </c>
      <c r="FI329" s="703" t="e">
        <f t="shared" si="1865"/>
        <v>#DIV/0!</v>
      </c>
      <c r="FJ329" s="703" t="e">
        <f t="shared" si="1866"/>
        <v>#DIV/0!</v>
      </c>
      <c r="FK329" s="703" t="e">
        <f t="shared" si="1867"/>
        <v>#DIV/0!</v>
      </c>
      <c r="FL329" s="703" t="e">
        <f t="shared" si="1868"/>
        <v>#DIV/0!</v>
      </c>
      <c r="FM329" s="703" t="e">
        <f t="shared" si="1869"/>
        <v>#DIV/0!</v>
      </c>
      <c r="FN329" s="703" t="e">
        <f t="shared" si="1870"/>
        <v>#DIV/0!</v>
      </c>
      <c r="FO329" s="703" t="e">
        <f t="shared" si="1871"/>
        <v>#DIV/0!</v>
      </c>
      <c r="FP329" s="703" t="e">
        <f t="shared" si="1872"/>
        <v>#DIV/0!</v>
      </c>
      <c r="FQ329" s="703" t="e">
        <f t="shared" si="1873"/>
        <v>#DIV/0!</v>
      </c>
      <c r="FR329" s="703" t="e">
        <f t="shared" si="1874"/>
        <v>#DIV/0!</v>
      </c>
      <c r="FS329" s="703" t="e">
        <f t="shared" si="1875"/>
        <v>#DIV/0!</v>
      </c>
      <c r="FT329" s="703" t="e">
        <f t="shared" si="1876"/>
        <v>#DIV/0!</v>
      </c>
      <c r="FU329" s="703" t="e">
        <f t="shared" si="1877"/>
        <v>#DIV/0!</v>
      </c>
      <c r="FV329" s="703" t="e">
        <f t="shared" si="1878"/>
        <v>#DIV/0!</v>
      </c>
      <c r="FW329" s="703" t="e">
        <f t="shared" si="1879"/>
        <v>#DIV/0!</v>
      </c>
      <c r="FX329" s="703" t="e">
        <f t="shared" si="1880"/>
        <v>#DIV/0!</v>
      </c>
      <c r="FY329" s="703" t="e">
        <f t="shared" si="1881"/>
        <v>#DIV/0!</v>
      </c>
      <c r="FZ329" s="703" t="e">
        <f t="shared" si="1882"/>
        <v>#DIV/0!</v>
      </c>
      <c r="GA329" s="703" t="e">
        <f t="shared" si="1883"/>
        <v>#DIV/0!</v>
      </c>
      <c r="GB329" s="703" t="e">
        <f t="shared" si="1884"/>
        <v>#DIV/0!</v>
      </c>
      <c r="GC329" s="703" t="e">
        <f t="shared" si="1885"/>
        <v>#DIV/0!</v>
      </c>
      <c r="GD329" s="703" t="e">
        <f t="shared" si="1886"/>
        <v>#DIV/0!</v>
      </c>
      <c r="GE329" s="703" t="e">
        <f t="shared" si="1887"/>
        <v>#DIV/0!</v>
      </c>
      <c r="GF329" s="703" t="e">
        <f t="shared" si="1888"/>
        <v>#DIV/0!</v>
      </c>
      <c r="GG329" s="703" t="e">
        <f t="shared" si="1889"/>
        <v>#DIV/0!</v>
      </c>
      <c r="GH329" s="695"/>
      <c r="GI329" s="724"/>
    </row>
    <row r="330" spans="23:191" ht="15.75" x14ac:dyDescent="0.25">
      <c r="W330" s="398"/>
      <c r="X330" s="401">
        <v>10</v>
      </c>
      <c r="Y330" s="475"/>
      <c r="Z330" s="475"/>
      <c r="AA330" s="475"/>
      <c r="AB330" s="475"/>
      <c r="AC330" s="475"/>
      <c r="AD330" s="475"/>
      <c r="AE330" s="475"/>
      <c r="AF330" s="475"/>
      <c r="AG330" s="475"/>
      <c r="AH330" s="475"/>
      <c r="AI330" s="475"/>
      <c r="AJ330" s="475"/>
      <c r="AK330" s="475"/>
      <c r="AL330" s="475"/>
      <c r="AM330" s="475"/>
      <c r="AN330" s="475"/>
      <c r="AO330" s="475"/>
      <c r="AP330" s="475"/>
      <c r="AQ330" s="475"/>
      <c r="AR330" s="475"/>
      <c r="AS330" s="475"/>
      <c r="AT330" s="475"/>
      <c r="AU330" s="475"/>
      <c r="AV330" s="475"/>
      <c r="AW330" s="475"/>
      <c r="AX330" s="475"/>
      <c r="AY330" s="475"/>
      <c r="AZ330" s="475"/>
      <c r="BA330" s="475"/>
      <c r="BB330" s="475"/>
      <c r="BC330" s="467"/>
      <c r="BD330" s="857">
        <f t="shared" si="1853"/>
        <v>0</v>
      </c>
      <c r="BE330" s="858">
        <f t="shared" si="1819"/>
        <v>0</v>
      </c>
      <c r="BF330" s="436">
        <f t="shared" si="1890"/>
        <v>0</v>
      </c>
      <c r="BG330" s="436">
        <f t="shared" si="1891"/>
        <v>0</v>
      </c>
      <c r="BH330" s="439">
        <f t="shared" si="1892"/>
        <v>0</v>
      </c>
      <c r="BI330" s="449">
        <f t="shared" si="1893"/>
        <v>0</v>
      </c>
      <c r="BJ330" s="465"/>
      <c r="BK330" s="465"/>
      <c r="BL330" s="465"/>
      <c r="BM330" s="398"/>
      <c r="BN330" s="401">
        <v>10</v>
      </c>
      <c r="BO330" s="475"/>
      <c r="BP330" s="475"/>
      <c r="BQ330" s="475"/>
      <c r="BR330" s="475"/>
      <c r="BS330" s="475"/>
      <c r="BT330" s="475"/>
      <c r="BU330" s="475"/>
      <c r="BV330" s="475"/>
      <c r="BW330" s="475"/>
      <c r="BX330" s="475"/>
      <c r="BY330" s="475"/>
      <c r="BZ330" s="475"/>
      <c r="CA330" s="475"/>
      <c r="CB330" s="475"/>
      <c r="CC330" s="475"/>
      <c r="CD330" s="475"/>
      <c r="CE330" s="475"/>
      <c r="CF330" s="475"/>
      <c r="CG330" s="475"/>
      <c r="CH330" s="475"/>
      <c r="CI330" s="475"/>
      <c r="CJ330" s="475"/>
      <c r="CK330" s="475"/>
      <c r="CL330" s="475"/>
      <c r="CM330" s="475"/>
      <c r="CN330" s="475"/>
      <c r="CO330" s="475"/>
      <c r="CP330" s="475"/>
      <c r="CQ330" s="475"/>
      <c r="CR330" s="475"/>
      <c r="CS330" s="467"/>
      <c r="CT330" s="857">
        <f t="shared" si="1855"/>
        <v>0</v>
      </c>
      <c r="CU330" s="858">
        <f t="shared" si="1856"/>
        <v>0</v>
      </c>
      <c r="CV330" s="436">
        <f t="shared" si="1894"/>
        <v>0</v>
      </c>
      <c r="CW330" s="436">
        <f t="shared" si="1895"/>
        <v>0</v>
      </c>
      <c r="CX330" s="439">
        <f t="shared" si="1857"/>
        <v>0</v>
      </c>
      <c r="CY330" s="449">
        <f t="shared" si="1858"/>
        <v>0</v>
      </c>
      <c r="CZ330" s="465"/>
      <c r="DA330" s="465"/>
      <c r="DB330" s="465"/>
      <c r="DC330" s="465"/>
      <c r="DD330" s="465"/>
      <c r="DE330" s="465"/>
      <c r="DF330" s="465"/>
      <c r="DG330" s="465"/>
      <c r="DH330" s="465"/>
      <c r="DS330" s="698"/>
      <c r="DT330" s="702">
        <v>10</v>
      </c>
      <c r="DU330" s="703">
        <f t="shared" si="1859"/>
        <v>0</v>
      </c>
      <c r="DV330" s="703">
        <f t="shared" si="1823"/>
        <v>0</v>
      </c>
      <c r="DW330" s="703">
        <f t="shared" si="1824"/>
        <v>0</v>
      </c>
      <c r="DX330" s="703">
        <f t="shared" si="1825"/>
        <v>0</v>
      </c>
      <c r="DY330" s="703">
        <f t="shared" si="1826"/>
        <v>0</v>
      </c>
      <c r="DZ330" s="703">
        <f t="shared" si="1827"/>
        <v>0</v>
      </c>
      <c r="EA330" s="703">
        <f t="shared" si="1828"/>
        <v>0</v>
      </c>
      <c r="EB330" s="703">
        <f t="shared" si="1829"/>
        <v>0</v>
      </c>
      <c r="EC330" s="703">
        <f t="shared" si="1830"/>
        <v>0</v>
      </c>
      <c r="ED330" s="703">
        <f t="shared" si="1831"/>
        <v>0</v>
      </c>
      <c r="EE330" s="703">
        <f t="shared" si="1832"/>
        <v>0</v>
      </c>
      <c r="EF330" s="703">
        <f t="shared" si="1833"/>
        <v>0</v>
      </c>
      <c r="EG330" s="703">
        <f t="shared" si="1834"/>
        <v>0</v>
      </c>
      <c r="EH330" s="703">
        <f t="shared" si="1835"/>
        <v>0</v>
      </c>
      <c r="EI330" s="703">
        <f t="shared" si="1836"/>
        <v>0</v>
      </c>
      <c r="EJ330" s="703">
        <f t="shared" si="1837"/>
        <v>0</v>
      </c>
      <c r="EK330" s="703">
        <f t="shared" si="1838"/>
        <v>0</v>
      </c>
      <c r="EL330" s="703">
        <f t="shared" si="1839"/>
        <v>0</v>
      </c>
      <c r="EM330" s="703">
        <f t="shared" si="1840"/>
        <v>0</v>
      </c>
      <c r="EN330" s="703">
        <f t="shared" si="1841"/>
        <v>0</v>
      </c>
      <c r="EO330" s="703">
        <f t="shared" si="1842"/>
        <v>0</v>
      </c>
      <c r="EP330" s="703">
        <f t="shared" si="1843"/>
        <v>0</v>
      </c>
      <c r="EQ330" s="703">
        <f t="shared" si="1844"/>
        <v>0</v>
      </c>
      <c r="ER330" s="703">
        <f t="shared" si="1845"/>
        <v>0</v>
      </c>
      <c r="ES330" s="703">
        <f t="shared" si="1846"/>
        <v>0</v>
      </c>
      <c r="ET330" s="703">
        <f t="shared" si="1847"/>
        <v>0</v>
      </c>
      <c r="EU330" s="703">
        <f t="shared" si="1848"/>
        <v>0</v>
      </c>
      <c r="EV330" s="703">
        <f t="shared" si="1849"/>
        <v>0</v>
      </c>
      <c r="EW330" s="703">
        <f t="shared" si="1850"/>
        <v>0</v>
      </c>
      <c r="EX330" s="703">
        <f t="shared" si="1851"/>
        <v>0</v>
      </c>
      <c r="EY330" s="695"/>
      <c r="EZ330" s="724"/>
      <c r="FB330" s="698"/>
      <c r="FC330" s="702">
        <v>10</v>
      </c>
      <c r="FD330" s="703" t="e">
        <f t="shared" si="1860"/>
        <v>#DIV/0!</v>
      </c>
      <c r="FE330" s="703" t="e">
        <f t="shared" si="1861"/>
        <v>#DIV/0!</v>
      </c>
      <c r="FF330" s="703" t="e">
        <f t="shared" si="1862"/>
        <v>#DIV/0!</v>
      </c>
      <c r="FG330" s="703" t="e">
        <f t="shared" si="1863"/>
        <v>#DIV/0!</v>
      </c>
      <c r="FH330" s="703" t="e">
        <f t="shared" si="1864"/>
        <v>#DIV/0!</v>
      </c>
      <c r="FI330" s="703" t="e">
        <f t="shared" si="1865"/>
        <v>#DIV/0!</v>
      </c>
      <c r="FJ330" s="703" t="e">
        <f t="shared" si="1866"/>
        <v>#DIV/0!</v>
      </c>
      <c r="FK330" s="703" t="e">
        <f t="shared" si="1867"/>
        <v>#DIV/0!</v>
      </c>
      <c r="FL330" s="703" t="e">
        <f t="shared" si="1868"/>
        <v>#DIV/0!</v>
      </c>
      <c r="FM330" s="703" t="e">
        <f t="shared" si="1869"/>
        <v>#DIV/0!</v>
      </c>
      <c r="FN330" s="703" t="e">
        <f t="shared" si="1870"/>
        <v>#DIV/0!</v>
      </c>
      <c r="FO330" s="703" t="e">
        <f t="shared" si="1871"/>
        <v>#DIV/0!</v>
      </c>
      <c r="FP330" s="703" t="e">
        <f t="shared" si="1872"/>
        <v>#DIV/0!</v>
      </c>
      <c r="FQ330" s="703" t="e">
        <f t="shared" si="1873"/>
        <v>#DIV/0!</v>
      </c>
      <c r="FR330" s="703" t="e">
        <f t="shared" si="1874"/>
        <v>#DIV/0!</v>
      </c>
      <c r="FS330" s="703" t="e">
        <f t="shared" si="1875"/>
        <v>#DIV/0!</v>
      </c>
      <c r="FT330" s="703" t="e">
        <f t="shared" si="1876"/>
        <v>#DIV/0!</v>
      </c>
      <c r="FU330" s="703" t="e">
        <f t="shared" si="1877"/>
        <v>#DIV/0!</v>
      </c>
      <c r="FV330" s="703" t="e">
        <f t="shared" si="1878"/>
        <v>#DIV/0!</v>
      </c>
      <c r="FW330" s="703" t="e">
        <f t="shared" si="1879"/>
        <v>#DIV/0!</v>
      </c>
      <c r="FX330" s="703" t="e">
        <f t="shared" si="1880"/>
        <v>#DIV/0!</v>
      </c>
      <c r="FY330" s="703" t="e">
        <f t="shared" si="1881"/>
        <v>#DIV/0!</v>
      </c>
      <c r="FZ330" s="703" t="e">
        <f t="shared" si="1882"/>
        <v>#DIV/0!</v>
      </c>
      <c r="GA330" s="703" t="e">
        <f t="shared" si="1883"/>
        <v>#DIV/0!</v>
      </c>
      <c r="GB330" s="703" t="e">
        <f t="shared" si="1884"/>
        <v>#DIV/0!</v>
      </c>
      <c r="GC330" s="703" t="e">
        <f t="shared" si="1885"/>
        <v>#DIV/0!</v>
      </c>
      <c r="GD330" s="703" t="e">
        <f t="shared" si="1886"/>
        <v>#DIV/0!</v>
      </c>
      <c r="GE330" s="703" t="e">
        <f t="shared" si="1887"/>
        <v>#DIV/0!</v>
      </c>
      <c r="GF330" s="703" t="e">
        <f t="shared" si="1888"/>
        <v>#DIV/0!</v>
      </c>
      <c r="GG330" s="703" t="e">
        <f t="shared" si="1889"/>
        <v>#DIV/0!</v>
      </c>
      <c r="GH330" s="695"/>
      <c r="GI330" s="724"/>
    </row>
    <row r="331" spans="23:191" ht="15.75" x14ac:dyDescent="0.25">
      <c r="W331" s="398"/>
      <c r="X331" s="401">
        <v>11</v>
      </c>
      <c r="Y331" s="475"/>
      <c r="Z331" s="475"/>
      <c r="AA331" s="475"/>
      <c r="AB331" s="475"/>
      <c r="AC331" s="475"/>
      <c r="AD331" s="475"/>
      <c r="AE331" s="475"/>
      <c r="AF331" s="475"/>
      <c r="AG331" s="475"/>
      <c r="AH331" s="475"/>
      <c r="AI331" s="475"/>
      <c r="AJ331" s="475"/>
      <c r="AK331" s="475"/>
      <c r="AL331" s="475"/>
      <c r="AM331" s="475"/>
      <c r="AN331" s="475"/>
      <c r="AO331" s="475"/>
      <c r="AP331" s="475"/>
      <c r="AQ331" s="475"/>
      <c r="AR331" s="475"/>
      <c r="AS331" s="475"/>
      <c r="AT331" s="475"/>
      <c r="AU331" s="475"/>
      <c r="AV331" s="475"/>
      <c r="AW331" s="475"/>
      <c r="AX331" s="475"/>
      <c r="AY331" s="475"/>
      <c r="AZ331" s="475"/>
      <c r="BA331" s="475"/>
      <c r="BB331" s="475"/>
      <c r="BC331" s="467"/>
      <c r="BD331" s="857">
        <f t="shared" si="1853"/>
        <v>0</v>
      </c>
      <c r="BE331" s="858">
        <f t="shared" si="1819"/>
        <v>0</v>
      </c>
      <c r="BF331" s="436">
        <f t="shared" si="1890"/>
        <v>0</v>
      </c>
      <c r="BG331" s="436">
        <f t="shared" si="1891"/>
        <v>0</v>
      </c>
      <c r="BH331" s="439">
        <f t="shared" si="1892"/>
        <v>0</v>
      </c>
      <c r="BI331" s="449">
        <f t="shared" si="1893"/>
        <v>0</v>
      </c>
      <c r="BJ331" s="465"/>
      <c r="BK331" s="465"/>
      <c r="BL331" s="465"/>
      <c r="BM331" s="398"/>
      <c r="BN331" s="401">
        <v>11</v>
      </c>
      <c r="BO331" s="475"/>
      <c r="BP331" s="475"/>
      <c r="BQ331" s="475"/>
      <c r="BR331" s="475"/>
      <c r="BS331" s="475"/>
      <c r="BT331" s="475"/>
      <c r="BU331" s="475"/>
      <c r="BV331" s="475"/>
      <c r="BW331" s="475"/>
      <c r="BX331" s="475"/>
      <c r="BY331" s="475"/>
      <c r="BZ331" s="475"/>
      <c r="CA331" s="475"/>
      <c r="CB331" s="475"/>
      <c r="CC331" s="475"/>
      <c r="CD331" s="475"/>
      <c r="CE331" s="475"/>
      <c r="CF331" s="475"/>
      <c r="CG331" s="475"/>
      <c r="CH331" s="475"/>
      <c r="CI331" s="475"/>
      <c r="CJ331" s="475"/>
      <c r="CK331" s="475"/>
      <c r="CL331" s="475"/>
      <c r="CM331" s="475"/>
      <c r="CN331" s="475"/>
      <c r="CO331" s="475"/>
      <c r="CP331" s="475"/>
      <c r="CQ331" s="475"/>
      <c r="CR331" s="475"/>
      <c r="CS331" s="467"/>
      <c r="CT331" s="857">
        <f t="shared" si="1855"/>
        <v>0</v>
      </c>
      <c r="CU331" s="858">
        <f t="shared" si="1856"/>
        <v>0</v>
      </c>
      <c r="CV331" s="436">
        <f t="shared" si="1894"/>
        <v>0</v>
      </c>
      <c r="CW331" s="436">
        <f t="shared" si="1895"/>
        <v>0</v>
      </c>
      <c r="CX331" s="439">
        <f t="shared" si="1857"/>
        <v>0</v>
      </c>
      <c r="CY331" s="449">
        <f t="shared" si="1858"/>
        <v>0</v>
      </c>
      <c r="CZ331" s="465"/>
      <c r="DA331" s="465"/>
      <c r="DB331" s="465"/>
      <c r="DC331" s="465"/>
      <c r="DD331" s="465"/>
      <c r="DE331" s="465"/>
      <c r="DF331" s="465"/>
      <c r="DG331" s="465"/>
      <c r="DH331" s="465"/>
      <c r="DS331" s="698"/>
      <c r="DT331" s="702">
        <v>11</v>
      </c>
      <c r="DU331" s="703">
        <f t="shared" si="1859"/>
        <v>0</v>
      </c>
      <c r="DV331" s="703">
        <f t="shared" si="1823"/>
        <v>0</v>
      </c>
      <c r="DW331" s="703">
        <f t="shared" si="1824"/>
        <v>0</v>
      </c>
      <c r="DX331" s="703">
        <f t="shared" si="1825"/>
        <v>0</v>
      </c>
      <c r="DY331" s="703">
        <f t="shared" si="1826"/>
        <v>0</v>
      </c>
      <c r="DZ331" s="703">
        <f t="shared" si="1827"/>
        <v>0</v>
      </c>
      <c r="EA331" s="703">
        <f t="shared" si="1828"/>
        <v>0</v>
      </c>
      <c r="EB331" s="703">
        <f t="shared" si="1829"/>
        <v>0</v>
      </c>
      <c r="EC331" s="703">
        <f t="shared" si="1830"/>
        <v>0</v>
      </c>
      <c r="ED331" s="703">
        <f t="shared" si="1831"/>
        <v>0</v>
      </c>
      <c r="EE331" s="703">
        <f t="shared" si="1832"/>
        <v>0</v>
      </c>
      <c r="EF331" s="703">
        <f t="shared" si="1833"/>
        <v>0</v>
      </c>
      <c r="EG331" s="703">
        <f t="shared" si="1834"/>
        <v>0</v>
      </c>
      <c r="EH331" s="703">
        <f t="shared" si="1835"/>
        <v>0</v>
      </c>
      <c r="EI331" s="703">
        <f t="shared" si="1836"/>
        <v>0</v>
      </c>
      <c r="EJ331" s="703">
        <f t="shared" si="1837"/>
        <v>0</v>
      </c>
      <c r="EK331" s="703">
        <f t="shared" si="1838"/>
        <v>0</v>
      </c>
      <c r="EL331" s="703">
        <f t="shared" si="1839"/>
        <v>0</v>
      </c>
      <c r="EM331" s="703">
        <f t="shared" si="1840"/>
        <v>0</v>
      </c>
      <c r="EN331" s="703">
        <f t="shared" si="1841"/>
        <v>0</v>
      </c>
      <c r="EO331" s="703">
        <f t="shared" si="1842"/>
        <v>0</v>
      </c>
      <c r="EP331" s="703">
        <f t="shared" si="1843"/>
        <v>0</v>
      </c>
      <c r="EQ331" s="703">
        <f t="shared" si="1844"/>
        <v>0</v>
      </c>
      <c r="ER331" s="703">
        <f t="shared" si="1845"/>
        <v>0</v>
      </c>
      <c r="ES331" s="703">
        <f t="shared" si="1846"/>
        <v>0</v>
      </c>
      <c r="ET331" s="703">
        <f t="shared" si="1847"/>
        <v>0</v>
      </c>
      <c r="EU331" s="703">
        <f t="shared" si="1848"/>
        <v>0</v>
      </c>
      <c r="EV331" s="703">
        <f t="shared" si="1849"/>
        <v>0</v>
      </c>
      <c r="EW331" s="703">
        <f t="shared" si="1850"/>
        <v>0</v>
      </c>
      <c r="EX331" s="703">
        <f t="shared" si="1851"/>
        <v>0</v>
      </c>
      <c r="EY331" s="695"/>
      <c r="EZ331" s="724"/>
      <c r="FB331" s="698"/>
      <c r="FC331" s="702">
        <v>11</v>
      </c>
      <c r="FD331" s="703" t="e">
        <f t="shared" si="1860"/>
        <v>#DIV/0!</v>
      </c>
      <c r="FE331" s="703" t="e">
        <f t="shared" si="1861"/>
        <v>#DIV/0!</v>
      </c>
      <c r="FF331" s="703" t="e">
        <f t="shared" si="1862"/>
        <v>#DIV/0!</v>
      </c>
      <c r="FG331" s="703" t="e">
        <f t="shared" si="1863"/>
        <v>#DIV/0!</v>
      </c>
      <c r="FH331" s="703" t="e">
        <f t="shared" si="1864"/>
        <v>#DIV/0!</v>
      </c>
      <c r="FI331" s="703" t="e">
        <f t="shared" si="1865"/>
        <v>#DIV/0!</v>
      </c>
      <c r="FJ331" s="703" t="e">
        <f t="shared" si="1866"/>
        <v>#DIV/0!</v>
      </c>
      <c r="FK331" s="703" t="e">
        <f t="shared" si="1867"/>
        <v>#DIV/0!</v>
      </c>
      <c r="FL331" s="703" t="e">
        <f t="shared" si="1868"/>
        <v>#DIV/0!</v>
      </c>
      <c r="FM331" s="703" t="e">
        <f t="shared" si="1869"/>
        <v>#DIV/0!</v>
      </c>
      <c r="FN331" s="703" t="e">
        <f t="shared" si="1870"/>
        <v>#DIV/0!</v>
      </c>
      <c r="FO331" s="703" t="e">
        <f t="shared" si="1871"/>
        <v>#DIV/0!</v>
      </c>
      <c r="FP331" s="703" t="e">
        <f t="shared" si="1872"/>
        <v>#DIV/0!</v>
      </c>
      <c r="FQ331" s="703" t="e">
        <f t="shared" si="1873"/>
        <v>#DIV/0!</v>
      </c>
      <c r="FR331" s="703" t="e">
        <f t="shared" si="1874"/>
        <v>#DIV/0!</v>
      </c>
      <c r="FS331" s="703" t="e">
        <f t="shared" si="1875"/>
        <v>#DIV/0!</v>
      </c>
      <c r="FT331" s="703" t="e">
        <f t="shared" si="1876"/>
        <v>#DIV/0!</v>
      </c>
      <c r="FU331" s="703" t="e">
        <f t="shared" si="1877"/>
        <v>#DIV/0!</v>
      </c>
      <c r="FV331" s="703" t="e">
        <f t="shared" si="1878"/>
        <v>#DIV/0!</v>
      </c>
      <c r="FW331" s="703" t="e">
        <f t="shared" si="1879"/>
        <v>#DIV/0!</v>
      </c>
      <c r="FX331" s="703" t="e">
        <f t="shared" si="1880"/>
        <v>#DIV/0!</v>
      </c>
      <c r="FY331" s="703" t="e">
        <f t="shared" si="1881"/>
        <v>#DIV/0!</v>
      </c>
      <c r="FZ331" s="703" t="e">
        <f t="shared" si="1882"/>
        <v>#DIV/0!</v>
      </c>
      <c r="GA331" s="703" t="e">
        <f t="shared" si="1883"/>
        <v>#DIV/0!</v>
      </c>
      <c r="GB331" s="703" t="e">
        <f t="shared" si="1884"/>
        <v>#DIV/0!</v>
      </c>
      <c r="GC331" s="703" t="e">
        <f t="shared" si="1885"/>
        <v>#DIV/0!</v>
      </c>
      <c r="GD331" s="703" t="e">
        <f t="shared" si="1886"/>
        <v>#DIV/0!</v>
      </c>
      <c r="GE331" s="703" t="e">
        <f t="shared" si="1887"/>
        <v>#DIV/0!</v>
      </c>
      <c r="GF331" s="703" t="e">
        <f t="shared" si="1888"/>
        <v>#DIV/0!</v>
      </c>
      <c r="GG331" s="703" t="e">
        <f t="shared" si="1889"/>
        <v>#DIV/0!</v>
      </c>
      <c r="GH331" s="695"/>
      <c r="GI331" s="724"/>
    </row>
    <row r="332" spans="23:191" ht="15.75" x14ac:dyDescent="0.25">
      <c r="W332" s="398"/>
      <c r="X332" s="401">
        <v>12</v>
      </c>
      <c r="Y332" s="475"/>
      <c r="Z332" s="475"/>
      <c r="AA332" s="475"/>
      <c r="AB332" s="475"/>
      <c r="AC332" s="475"/>
      <c r="AD332" s="475"/>
      <c r="AE332" s="475"/>
      <c r="AF332" s="475"/>
      <c r="AG332" s="475"/>
      <c r="AH332" s="475"/>
      <c r="AI332" s="475"/>
      <c r="AJ332" s="475"/>
      <c r="AK332" s="475"/>
      <c r="AL332" s="475"/>
      <c r="AM332" s="475"/>
      <c r="AN332" s="475"/>
      <c r="AO332" s="475"/>
      <c r="AP332" s="475"/>
      <c r="AQ332" s="475"/>
      <c r="AR332" s="475"/>
      <c r="AS332" s="475"/>
      <c r="AT332" s="475"/>
      <c r="AU332" s="475"/>
      <c r="AV332" s="475"/>
      <c r="AW332" s="475"/>
      <c r="AX332" s="475"/>
      <c r="AY332" s="475"/>
      <c r="AZ332" s="475"/>
      <c r="BA332" s="475"/>
      <c r="BB332" s="475"/>
      <c r="BC332" s="467"/>
      <c r="BD332" s="857">
        <f t="shared" si="1853"/>
        <v>0</v>
      </c>
      <c r="BE332" s="858">
        <f t="shared" si="1819"/>
        <v>0</v>
      </c>
      <c r="BF332" s="436">
        <f t="shared" si="1890"/>
        <v>0</v>
      </c>
      <c r="BG332" s="436">
        <f t="shared" si="1891"/>
        <v>0</v>
      </c>
      <c r="BH332" s="439">
        <f t="shared" si="1892"/>
        <v>0</v>
      </c>
      <c r="BI332" s="449">
        <f t="shared" si="1893"/>
        <v>0</v>
      </c>
      <c r="BJ332" s="465"/>
      <c r="BK332" s="465"/>
      <c r="BL332" s="465"/>
      <c r="BM332" s="398"/>
      <c r="BN332" s="401">
        <v>12</v>
      </c>
      <c r="BO332" s="475"/>
      <c r="BP332" s="475"/>
      <c r="BQ332" s="475"/>
      <c r="BR332" s="475"/>
      <c r="BS332" s="475"/>
      <c r="BT332" s="475"/>
      <c r="BU332" s="475"/>
      <c r="BV332" s="475"/>
      <c r="BW332" s="475"/>
      <c r="BX332" s="475"/>
      <c r="BY332" s="475"/>
      <c r="BZ332" s="475"/>
      <c r="CA332" s="475"/>
      <c r="CB332" s="475"/>
      <c r="CC332" s="475"/>
      <c r="CD332" s="475"/>
      <c r="CE332" s="475"/>
      <c r="CF332" s="475"/>
      <c r="CG332" s="475"/>
      <c r="CH332" s="475"/>
      <c r="CI332" s="475"/>
      <c r="CJ332" s="475"/>
      <c r="CK332" s="475"/>
      <c r="CL332" s="475"/>
      <c r="CM332" s="475"/>
      <c r="CN332" s="475"/>
      <c r="CO332" s="475"/>
      <c r="CP332" s="475"/>
      <c r="CQ332" s="475"/>
      <c r="CR332" s="475"/>
      <c r="CS332" s="467"/>
      <c r="CT332" s="857">
        <f t="shared" si="1855"/>
        <v>0</v>
      </c>
      <c r="CU332" s="858">
        <f t="shared" si="1856"/>
        <v>0</v>
      </c>
      <c r="CV332" s="436">
        <f t="shared" si="1894"/>
        <v>0</v>
      </c>
      <c r="CW332" s="436">
        <f t="shared" si="1895"/>
        <v>0</v>
      </c>
      <c r="CX332" s="439">
        <f t="shared" si="1857"/>
        <v>0</v>
      </c>
      <c r="CY332" s="449">
        <f t="shared" si="1858"/>
        <v>0</v>
      </c>
      <c r="CZ332" s="465"/>
      <c r="DA332" s="465"/>
      <c r="DB332" s="465"/>
      <c r="DC332" s="465"/>
      <c r="DD332" s="465"/>
      <c r="DE332" s="465"/>
      <c r="DF332" s="465"/>
      <c r="DG332" s="465"/>
      <c r="DH332" s="465"/>
      <c r="DS332" s="698"/>
      <c r="DT332" s="702">
        <v>12</v>
      </c>
      <c r="DU332" s="703">
        <f t="shared" si="1859"/>
        <v>0</v>
      </c>
      <c r="DV332" s="703">
        <f t="shared" si="1823"/>
        <v>0</v>
      </c>
      <c r="DW332" s="703">
        <f t="shared" si="1824"/>
        <v>0</v>
      </c>
      <c r="DX332" s="703">
        <f t="shared" si="1825"/>
        <v>0</v>
      </c>
      <c r="DY332" s="703">
        <f t="shared" si="1826"/>
        <v>0</v>
      </c>
      <c r="DZ332" s="703">
        <f t="shared" si="1827"/>
        <v>0</v>
      </c>
      <c r="EA332" s="703">
        <f t="shared" si="1828"/>
        <v>0</v>
      </c>
      <c r="EB332" s="703">
        <f t="shared" si="1829"/>
        <v>0</v>
      </c>
      <c r="EC332" s="703">
        <f t="shared" si="1830"/>
        <v>0</v>
      </c>
      <c r="ED332" s="703">
        <f t="shared" si="1831"/>
        <v>0</v>
      </c>
      <c r="EE332" s="703">
        <f t="shared" si="1832"/>
        <v>0</v>
      </c>
      <c r="EF332" s="703">
        <f t="shared" si="1833"/>
        <v>0</v>
      </c>
      <c r="EG332" s="703">
        <f t="shared" si="1834"/>
        <v>0</v>
      </c>
      <c r="EH332" s="703">
        <f t="shared" si="1835"/>
        <v>0</v>
      </c>
      <c r="EI332" s="703">
        <f t="shared" si="1836"/>
        <v>0</v>
      </c>
      <c r="EJ332" s="703">
        <f t="shared" si="1837"/>
        <v>0</v>
      </c>
      <c r="EK332" s="703">
        <f t="shared" si="1838"/>
        <v>0</v>
      </c>
      <c r="EL332" s="703">
        <f t="shared" si="1839"/>
        <v>0</v>
      </c>
      <c r="EM332" s="703">
        <f t="shared" si="1840"/>
        <v>0</v>
      </c>
      <c r="EN332" s="703">
        <f t="shared" si="1841"/>
        <v>0</v>
      </c>
      <c r="EO332" s="703">
        <f t="shared" si="1842"/>
        <v>0</v>
      </c>
      <c r="EP332" s="703">
        <f t="shared" si="1843"/>
        <v>0</v>
      </c>
      <c r="EQ332" s="703">
        <f t="shared" si="1844"/>
        <v>0</v>
      </c>
      <c r="ER332" s="703">
        <f t="shared" si="1845"/>
        <v>0</v>
      </c>
      <c r="ES332" s="703">
        <f t="shared" si="1846"/>
        <v>0</v>
      </c>
      <c r="ET332" s="703">
        <f t="shared" si="1847"/>
        <v>0</v>
      </c>
      <c r="EU332" s="703">
        <f t="shared" si="1848"/>
        <v>0</v>
      </c>
      <c r="EV332" s="703">
        <f t="shared" si="1849"/>
        <v>0</v>
      </c>
      <c r="EW332" s="703">
        <f t="shared" si="1850"/>
        <v>0</v>
      </c>
      <c r="EX332" s="703">
        <f t="shared" si="1851"/>
        <v>0</v>
      </c>
      <c r="EY332" s="695"/>
      <c r="EZ332" s="724"/>
      <c r="FB332" s="698"/>
      <c r="FC332" s="702">
        <v>12</v>
      </c>
      <c r="FD332" s="703" t="e">
        <f t="shared" si="1860"/>
        <v>#DIV/0!</v>
      </c>
      <c r="FE332" s="703" t="e">
        <f t="shared" si="1861"/>
        <v>#DIV/0!</v>
      </c>
      <c r="FF332" s="703" t="e">
        <f t="shared" si="1862"/>
        <v>#DIV/0!</v>
      </c>
      <c r="FG332" s="703" t="e">
        <f t="shared" si="1863"/>
        <v>#DIV/0!</v>
      </c>
      <c r="FH332" s="703" t="e">
        <f t="shared" si="1864"/>
        <v>#DIV/0!</v>
      </c>
      <c r="FI332" s="703" t="e">
        <f t="shared" si="1865"/>
        <v>#DIV/0!</v>
      </c>
      <c r="FJ332" s="703" t="e">
        <f t="shared" si="1866"/>
        <v>#DIV/0!</v>
      </c>
      <c r="FK332" s="703" t="e">
        <f t="shared" si="1867"/>
        <v>#DIV/0!</v>
      </c>
      <c r="FL332" s="703" t="e">
        <f t="shared" si="1868"/>
        <v>#DIV/0!</v>
      </c>
      <c r="FM332" s="703" t="e">
        <f t="shared" si="1869"/>
        <v>#DIV/0!</v>
      </c>
      <c r="FN332" s="703" t="e">
        <f t="shared" si="1870"/>
        <v>#DIV/0!</v>
      </c>
      <c r="FO332" s="703" t="e">
        <f t="shared" si="1871"/>
        <v>#DIV/0!</v>
      </c>
      <c r="FP332" s="703" t="e">
        <f t="shared" si="1872"/>
        <v>#DIV/0!</v>
      </c>
      <c r="FQ332" s="703" t="e">
        <f t="shared" si="1873"/>
        <v>#DIV/0!</v>
      </c>
      <c r="FR332" s="703" t="e">
        <f t="shared" si="1874"/>
        <v>#DIV/0!</v>
      </c>
      <c r="FS332" s="703" t="e">
        <f t="shared" si="1875"/>
        <v>#DIV/0!</v>
      </c>
      <c r="FT332" s="703" t="e">
        <f t="shared" si="1876"/>
        <v>#DIV/0!</v>
      </c>
      <c r="FU332" s="703" t="e">
        <f t="shared" si="1877"/>
        <v>#DIV/0!</v>
      </c>
      <c r="FV332" s="703" t="e">
        <f t="shared" si="1878"/>
        <v>#DIV/0!</v>
      </c>
      <c r="FW332" s="703" t="e">
        <f t="shared" si="1879"/>
        <v>#DIV/0!</v>
      </c>
      <c r="FX332" s="703" t="e">
        <f t="shared" si="1880"/>
        <v>#DIV/0!</v>
      </c>
      <c r="FY332" s="703" t="e">
        <f t="shared" si="1881"/>
        <v>#DIV/0!</v>
      </c>
      <c r="FZ332" s="703" t="e">
        <f t="shared" si="1882"/>
        <v>#DIV/0!</v>
      </c>
      <c r="GA332" s="703" t="e">
        <f t="shared" si="1883"/>
        <v>#DIV/0!</v>
      </c>
      <c r="GB332" s="703" t="e">
        <f t="shared" si="1884"/>
        <v>#DIV/0!</v>
      </c>
      <c r="GC332" s="703" t="e">
        <f t="shared" si="1885"/>
        <v>#DIV/0!</v>
      </c>
      <c r="GD332" s="703" t="e">
        <f t="shared" si="1886"/>
        <v>#DIV/0!</v>
      </c>
      <c r="GE332" s="703" t="e">
        <f t="shared" si="1887"/>
        <v>#DIV/0!</v>
      </c>
      <c r="GF332" s="703" t="e">
        <f t="shared" si="1888"/>
        <v>#DIV/0!</v>
      </c>
      <c r="GG332" s="703" t="e">
        <f t="shared" si="1889"/>
        <v>#DIV/0!</v>
      </c>
      <c r="GH332" s="695"/>
      <c r="GI332" s="724"/>
    </row>
    <row r="333" spans="23:191" ht="15.75" x14ac:dyDescent="0.25">
      <c r="W333" s="398"/>
      <c r="X333" s="401">
        <v>13</v>
      </c>
      <c r="Y333" s="475"/>
      <c r="Z333" s="475"/>
      <c r="AA333" s="475"/>
      <c r="AB333" s="475"/>
      <c r="AC333" s="475"/>
      <c r="AD333" s="475"/>
      <c r="AE333" s="475"/>
      <c r="AF333" s="475"/>
      <c r="AG333" s="475"/>
      <c r="AH333" s="475"/>
      <c r="AI333" s="475"/>
      <c r="AJ333" s="475"/>
      <c r="AK333" s="475"/>
      <c r="AL333" s="475"/>
      <c r="AM333" s="475"/>
      <c r="AN333" s="475"/>
      <c r="AO333" s="475"/>
      <c r="AP333" s="475"/>
      <c r="AQ333" s="475"/>
      <c r="AR333" s="475"/>
      <c r="AS333" s="475"/>
      <c r="AT333" s="475"/>
      <c r="AU333" s="475"/>
      <c r="AV333" s="475"/>
      <c r="AW333" s="475"/>
      <c r="AX333" s="475"/>
      <c r="AY333" s="475"/>
      <c r="AZ333" s="475"/>
      <c r="BA333" s="475"/>
      <c r="BB333" s="475"/>
      <c r="BC333" s="467"/>
      <c r="BD333" s="857">
        <f t="shared" si="1853"/>
        <v>0</v>
      </c>
      <c r="BE333" s="858">
        <f t="shared" si="1819"/>
        <v>0</v>
      </c>
      <c r="BF333" s="436">
        <f t="shared" si="1890"/>
        <v>0</v>
      </c>
      <c r="BG333" s="436">
        <f t="shared" si="1891"/>
        <v>0</v>
      </c>
      <c r="BH333" s="439">
        <f t="shared" si="1892"/>
        <v>0</v>
      </c>
      <c r="BI333" s="449">
        <f t="shared" si="1893"/>
        <v>0</v>
      </c>
      <c r="BJ333" s="465"/>
      <c r="BK333" s="465"/>
      <c r="BL333" s="465"/>
      <c r="BM333" s="398"/>
      <c r="BN333" s="401">
        <v>13</v>
      </c>
      <c r="BO333" s="475"/>
      <c r="BP333" s="475"/>
      <c r="BQ333" s="475"/>
      <c r="BR333" s="475"/>
      <c r="BS333" s="475"/>
      <c r="BT333" s="475"/>
      <c r="BU333" s="475"/>
      <c r="BV333" s="475"/>
      <c r="BW333" s="475"/>
      <c r="BX333" s="475"/>
      <c r="BY333" s="475"/>
      <c r="BZ333" s="475"/>
      <c r="CA333" s="475"/>
      <c r="CB333" s="475"/>
      <c r="CC333" s="475"/>
      <c r="CD333" s="475"/>
      <c r="CE333" s="475"/>
      <c r="CF333" s="475"/>
      <c r="CG333" s="475"/>
      <c r="CH333" s="475"/>
      <c r="CI333" s="475"/>
      <c r="CJ333" s="475"/>
      <c r="CK333" s="475"/>
      <c r="CL333" s="475"/>
      <c r="CM333" s="475"/>
      <c r="CN333" s="475"/>
      <c r="CO333" s="475"/>
      <c r="CP333" s="475"/>
      <c r="CQ333" s="475"/>
      <c r="CR333" s="475"/>
      <c r="CS333" s="467"/>
      <c r="CT333" s="857">
        <f t="shared" si="1855"/>
        <v>0</v>
      </c>
      <c r="CU333" s="858">
        <f t="shared" si="1856"/>
        <v>0</v>
      </c>
      <c r="CV333" s="436">
        <f t="shared" si="1894"/>
        <v>0</v>
      </c>
      <c r="CW333" s="436">
        <f t="shared" si="1895"/>
        <v>0</v>
      </c>
      <c r="CX333" s="439">
        <f t="shared" si="1857"/>
        <v>0</v>
      </c>
      <c r="CY333" s="449">
        <f t="shared" si="1858"/>
        <v>0</v>
      </c>
      <c r="CZ333" s="465"/>
      <c r="DA333" s="465"/>
      <c r="DB333" s="465"/>
      <c r="DC333" s="465"/>
      <c r="DD333" s="465"/>
      <c r="DE333" s="465"/>
      <c r="DF333" s="465"/>
      <c r="DG333" s="465"/>
      <c r="DH333" s="465"/>
      <c r="DS333" s="698"/>
      <c r="DT333" s="702">
        <v>13</v>
      </c>
      <c r="DU333" s="703">
        <f t="shared" si="1859"/>
        <v>0</v>
      </c>
      <c r="DV333" s="703">
        <f t="shared" si="1823"/>
        <v>0</v>
      </c>
      <c r="DW333" s="703">
        <f t="shared" si="1824"/>
        <v>0</v>
      </c>
      <c r="DX333" s="703">
        <f t="shared" si="1825"/>
        <v>0</v>
      </c>
      <c r="DY333" s="703">
        <f t="shared" si="1826"/>
        <v>0</v>
      </c>
      <c r="DZ333" s="703">
        <f t="shared" si="1827"/>
        <v>0</v>
      </c>
      <c r="EA333" s="703">
        <f t="shared" si="1828"/>
        <v>0</v>
      </c>
      <c r="EB333" s="703">
        <f t="shared" si="1829"/>
        <v>0</v>
      </c>
      <c r="EC333" s="703">
        <f t="shared" si="1830"/>
        <v>0</v>
      </c>
      <c r="ED333" s="703">
        <f t="shared" si="1831"/>
        <v>0</v>
      </c>
      <c r="EE333" s="703">
        <f t="shared" si="1832"/>
        <v>0</v>
      </c>
      <c r="EF333" s="703">
        <f t="shared" si="1833"/>
        <v>0</v>
      </c>
      <c r="EG333" s="703">
        <f t="shared" si="1834"/>
        <v>0</v>
      </c>
      <c r="EH333" s="703">
        <f t="shared" si="1835"/>
        <v>0</v>
      </c>
      <c r="EI333" s="703">
        <f t="shared" si="1836"/>
        <v>0</v>
      </c>
      <c r="EJ333" s="703">
        <f t="shared" si="1837"/>
        <v>0</v>
      </c>
      <c r="EK333" s="703">
        <f t="shared" si="1838"/>
        <v>0</v>
      </c>
      <c r="EL333" s="703">
        <f t="shared" si="1839"/>
        <v>0</v>
      </c>
      <c r="EM333" s="703">
        <f t="shared" si="1840"/>
        <v>0</v>
      </c>
      <c r="EN333" s="703">
        <f t="shared" si="1841"/>
        <v>0</v>
      </c>
      <c r="EO333" s="703">
        <f t="shared" si="1842"/>
        <v>0</v>
      </c>
      <c r="EP333" s="703">
        <f t="shared" si="1843"/>
        <v>0</v>
      </c>
      <c r="EQ333" s="703">
        <f t="shared" si="1844"/>
        <v>0</v>
      </c>
      <c r="ER333" s="703">
        <f t="shared" si="1845"/>
        <v>0</v>
      </c>
      <c r="ES333" s="703">
        <f t="shared" si="1846"/>
        <v>0</v>
      </c>
      <c r="ET333" s="703">
        <f t="shared" si="1847"/>
        <v>0</v>
      </c>
      <c r="EU333" s="703">
        <f t="shared" si="1848"/>
        <v>0</v>
      </c>
      <c r="EV333" s="703">
        <f t="shared" si="1849"/>
        <v>0</v>
      </c>
      <c r="EW333" s="703">
        <f t="shared" si="1850"/>
        <v>0</v>
      </c>
      <c r="EX333" s="703">
        <f t="shared" si="1851"/>
        <v>0</v>
      </c>
      <c r="EY333" s="695"/>
      <c r="EZ333" s="724"/>
      <c r="FB333" s="698"/>
      <c r="FC333" s="702">
        <v>13</v>
      </c>
      <c r="FD333" s="703" t="e">
        <f t="shared" si="1860"/>
        <v>#DIV/0!</v>
      </c>
      <c r="FE333" s="703" t="e">
        <f t="shared" si="1861"/>
        <v>#DIV/0!</v>
      </c>
      <c r="FF333" s="703" t="e">
        <f t="shared" si="1862"/>
        <v>#DIV/0!</v>
      </c>
      <c r="FG333" s="703" t="e">
        <f t="shared" si="1863"/>
        <v>#DIV/0!</v>
      </c>
      <c r="FH333" s="703" t="e">
        <f t="shared" si="1864"/>
        <v>#DIV/0!</v>
      </c>
      <c r="FI333" s="703" t="e">
        <f t="shared" si="1865"/>
        <v>#DIV/0!</v>
      </c>
      <c r="FJ333" s="703" t="e">
        <f t="shared" si="1866"/>
        <v>#DIV/0!</v>
      </c>
      <c r="FK333" s="703" t="e">
        <f t="shared" si="1867"/>
        <v>#DIV/0!</v>
      </c>
      <c r="FL333" s="703" t="e">
        <f t="shared" si="1868"/>
        <v>#DIV/0!</v>
      </c>
      <c r="FM333" s="703" t="e">
        <f t="shared" si="1869"/>
        <v>#DIV/0!</v>
      </c>
      <c r="FN333" s="703" t="e">
        <f t="shared" si="1870"/>
        <v>#DIV/0!</v>
      </c>
      <c r="FO333" s="703" t="e">
        <f t="shared" si="1871"/>
        <v>#DIV/0!</v>
      </c>
      <c r="FP333" s="703" t="e">
        <f t="shared" si="1872"/>
        <v>#DIV/0!</v>
      </c>
      <c r="FQ333" s="703" t="e">
        <f t="shared" si="1873"/>
        <v>#DIV/0!</v>
      </c>
      <c r="FR333" s="703" t="e">
        <f t="shared" si="1874"/>
        <v>#DIV/0!</v>
      </c>
      <c r="FS333" s="703" t="e">
        <f t="shared" si="1875"/>
        <v>#DIV/0!</v>
      </c>
      <c r="FT333" s="703" t="e">
        <f t="shared" si="1876"/>
        <v>#DIV/0!</v>
      </c>
      <c r="FU333" s="703" t="e">
        <f t="shared" si="1877"/>
        <v>#DIV/0!</v>
      </c>
      <c r="FV333" s="703" t="e">
        <f t="shared" si="1878"/>
        <v>#DIV/0!</v>
      </c>
      <c r="FW333" s="703" t="e">
        <f t="shared" si="1879"/>
        <v>#DIV/0!</v>
      </c>
      <c r="FX333" s="703" t="e">
        <f t="shared" si="1880"/>
        <v>#DIV/0!</v>
      </c>
      <c r="FY333" s="703" t="e">
        <f t="shared" si="1881"/>
        <v>#DIV/0!</v>
      </c>
      <c r="FZ333" s="703" t="e">
        <f t="shared" si="1882"/>
        <v>#DIV/0!</v>
      </c>
      <c r="GA333" s="703" t="e">
        <f t="shared" si="1883"/>
        <v>#DIV/0!</v>
      </c>
      <c r="GB333" s="703" t="e">
        <f t="shared" si="1884"/>
        <v>#DIV/0!</v>
      </c>
      <c r="GC333" s="703" t="e">
        <f t="shared" si="1885"/>
        <v>#DIV/0!</v>
      </c>
      <c r="GD333" s="703" t="e">
        <f t="shared" si="1886"/>
        <v>#DIV/0!</v>
      </c>
      <c r="GE333" s="703" t="e">
        <f t="shared" si="1887"/>
        <v>#DIV/0!</v>
      </c>
      <c r="GF333" s="703" t="e">
        <f t="shared" si="1888"/>
        <v>#DIV/0!</v>
      </c>
      <c r="GG333" s="703" t="e">
        <f t="shared" si="1889"/>
        <v>#DIV/0!</v>
      </c>
      <c r="GH333" s="695"/>
      <c r="GI333" s="724"/>
    </row>
    <row r="334" spans="23:191" ht="15.75" x14ac:dyDescent="0.25">
      <c r="W334" s="398"/>
      <c r="X334" s="401">
        <v>14</v>
      </c>
      <c r="Y334" s="475"/>
      <c r="Z334" s="475"/>
      <c r="AA334" s="475"/>
      <c r="AB334" s="475"/>
      <c r="AC334" s="475"/>
      <c r="AD334" s="475"/>
      <c r="AE334" s="475"/>
      <c r="AF334" s="475"/>
      <c r="AG334" s="475"/>
      <c r="AH334" s="475"/>
      <c r="AI334" s="475"/>
      <c r="AJ334" s="475"/>
      <c r="AK334" s="475"/>
      <c r="AL334" s="475"/>
      <c r="AM334" s="475"/>
      <c r="AN334" s="475"/>
      <c r="AO334" s="475"/>
      <c r="AP334" s="475"/>
      <c r="AQ334" s="475"/>
      <c r="AR334" s="475"/>
      <c r="AS334" s="475"/>
      <c r="AT334" s="475"/>
      <c r="AU334" s="475"/>
      <c r="AV334" s="475"/>
      <c r="AW334" s="475"/>
      <c r="AX334" s="475"/>
      <c r="AY334" s="475"/>
      <c r="AZ334" s="475"/>
      <c r="BA334" s="475"/>
      <c r="BB334" s="475"/>
      <c r="BC334" s="467"/>
      <c r="BD334" s="857">
        <f t="shared" si="1853"/>
        <v>0</v>
      </c>
      <c r="BE334" s="858">
        <f t="shared" si="1819"/>
        <v>0</v>
      </c>
      <c r="BF334" s="436">
        <f t="shared" si="1890"/>
        <v>0</v>
      </c>
      <c r="BG334" s="436">
        <f t="shared" si="1891"/>
        <v>0</v>
      </c>
      <c r="BH334" s="439">
        <f t="shared" si="1892"/>
        <v>0</v>
      </c>
      <c r="BI334" s="449">
        <f t="shared" si="1893"/>
        <v>0</v>
      </c>
      <c r="BJ334" s="465"/>
      <c r="BK334" s="465"/>
      <c r="BL334" s="465"/>
      <c r="BM334" s="398"/>
      <c r="BN334" s="401">
        <v>14</v>
      </c>
      <c r="BO334" s="475"/>
      <c r="BP334" s="475"/>
      <c r="BQ334" s="475"/>
      <c r="BR334" s="475"/>
      <c r="BS334" s="475"/>
      <c r="BT334" s="475"/>
      <c r="BU334" s="475"/>
      <c r="BV334" s="475"/>
      <c r="BW334" s="475"/>
      <c r="BX334" s="475"/>
      <c r="BY334" s="475"/>
      <c r="BZ334" s="475"/>
      <c r="CA334" s="475"/>
      <c r="CB334" s="475"/>
      <c r="CC334" s="475"/>
      <c r="CD334" s="475"/>
      <c r="CE334" s="475"/>
      <c r="CF334" s="475"/>
      <c r="CG334" s="475"/>
      <c r="CH334" s="475"/>
      <c r="CI334" s="475"/>
      <c r="CJ334" s="475"/>
      <c r="CK334" s="475"/>
      <c r="CL334" s="475"/>
      <c r="CM334" s="475"/>
      <c r="CN334" s="475"/>
      <c r="CO334" s="475"/>
      <c r="CP334" s="475"/>
      <c r="CQ334" s="475"/>
      <c r="CR334" s="475"/>
      <c r="CS334" s="467"/>
      <c r="CT334" s="857">
        <f t="shared" si="1855"/>
        <v>0</v>
      </c>
      <c r="CU334" s="858">
        <f t="shared" si="1856"/>
        <v>0</v>
      </c>
      <c r="CV334" s="436">
        <f t="shared" si="1894"/>
        <v>0</v>
      </c>
      <c r="CW334" s="436">
        <f t="shared" si="1895"/>
        <v>0</v>
      </c>
      <c r="CX334" s="439">
        <f t="shared" si="1857"/>
        <v>0</v>
      </c>
      <c r="CY334" s="449">
        <f t="shared" si="1858"/>
        <v>0</v>
      </c>
      <c r="CZ334" s="465"/>
      <c r="DA334" s="465"/>
      <c r="DB334" s="465"/>
      <c r="DC334" s="465"/>
      <c r="DD334" s="465"/>
      <c r="DE334" s="465"/>
      <c r="DF334" s="465"/>
      <c r="DG334" s="465"/>
      <c r="DH334" s="465"/>
      <c r="DS334" s="698"/>
      <c r="DT334" s="702">
        <v>14</v>
      </c>
      <c r="DU334" s="703">
        <f t="shared" si="1859"/>
        <v>0</v>
      </c>
      <c r="DV334" s="703">
        <f t="shared" si="1823"/>
        <v>0</v>
      </c>
      <c r="DW334" s="703">
        <f t="shared" si="1824"/>
        <v>0</v>
      </c>
      <c r="DX334" s="703">
        <f t="shared" si="1825"/>
        <v>0</v>
      </c>
      <c r="DY334" s="703">
        <f t="shared" si="1826"/>
        <v>0</v>
      </c>
      <c r="DZ334" s="703">
        <f t="shared" si="1827"/>
        <v>0</v>
      </c>
      <c r="EA334" s="703">
        <f t="shared" si="1828"/>
        <v>0</v>
      </c>
      <c r="EB334" s="703">
        <f t="shared" si="1829"/>
        <v>0</v>
      </c>
      <c r="EC334" s="703">
        <f t="shared" si="1830"/>
        <v>0</v>
      </c>
      <c r="ED334" s="703">
        <f t="shared" si="1831"/>
        <v>0</v>
      </c>
      <c r="EE334" s="703">
        <f t="shared" si="1832"/>
        <v>0</v>
      </c>
      <c r="EF334" s="703">
        <f t="shared" si="1833"/>
        <v>0</v>
      </c>
      <c r="EG334" s="703">
        <f t="shared" si="1834"/>
        <v>0</v>
      </c>
      <c r="EH334" s="703">
        <f t="shared" si="1835"/>
        <v>0</v>
      </c>
      <c r="EI334" s="703">
        <f t="shared" si="1836"/>
        <v>0</v>
      </c>
      <c r="EJ334" s="703">
        <f t="shared" si="1837"/>
        <v>0</v>
      </c>
      <c r="EK334" s="703">
        <f t="shared" si="1838"/>
        <v>0</v>
      </c>
      <c r="EL334" s="703">
        <f t="shared" si="1839"/>
        <v>0</v>
      </c>
      <c r="EM334" s="703">
        <f t="shared" si="1840"/>
        <v>0</v>
      </c>
      <c r="EN334" s="703">
        <f t="shared" si="1841"/>
        <v>0</v>
      </c>
      <c r="EO334" s="703">
        <f t="shared" si="1842"/>
        <v>0</v>
      </c>
      <c r="EP334" s="703">
        <f t="shared" si="1843"/>
        <v>0</v>
      </c>
      <c r="EQ334" s="703">
        <f t="shared" si="1844"/>
        <v>0</v>
      </c>
      <c r="ER334" s="703">
        <f t="shared" si="1845"/>
        <v>0</v>
      </c>
      <c r="ES334" s="703">
        <f t="shared" si="1846"/>
        <v>0</v>
      </c>
      <c r="ET334" s="703">
        <f t="shared" si="1847"/>
        <v>0</v>
      </c>
      <c r="EU334" s="703">
        <f t="shared" si="1848"/>
        <v>0</v>
      </c>
      <c r="EV334" s="703">
        <f t="shared" si="1849"/>
        <v>0</v>
      </c>
      <c r="EW334" s="703">
        <f t="shared" si="1850"/>
        <v>0</v>
      </c>
      <c r="EX334" s="703">
        <f t="shared" si="1851"/>
        <v>0</v>
      </c>
      <c r="EY334" s="695"/>
      <c r="EZ334" s="724"/>
      <c r="FB334" s="698"/>
      <c r="FC334" s="702">
        <v>14</v>
      </c>
      <c r="FD334" s="703" t="e">
        <f t="shared" si="1860"/>
        <v>#DIV/0!</v>
      </c>
      <c r="FE334" s="703" t="e">
        <f t="shared" si="1861"/>
        <v>#DIV/0!</v>
      </c>
      <c r="FF334" s="703" t="e">
        <f t="shared" si="1862"/>
        <v>#DIV/0!</v>
      </c>
      <c r="FG334" s="703" t="e">
        <f t="shared" si="1863"/>
        <v>#DIV/0!</v>
      </c>
      <c r="FH334" s="703" t="e">
        <f t="shared" si="1864"/>
        <v>#DIV/0!</v>
      </c>
      <c r="FI334" s="703" t="e">
        <f t="shared" si="1865"/>
        <v>#DIV/0!</v>
      </c>
      <c r="FJ334" s="703" t="e">
        <f t="shared" si="1866"/>
        <v>#DIV/0!</v>
      </c>
      <c r="FK334" s="703" t="e">
        <f t="shared" si="1867"/>
        <v>#DIV/0!</v>
      </c>
      <c r="FL334" s="703" t="e">
        <f t="shared" si="1868"/>
        <v>#DIV/0!</v>
      </c>
      <c r="FM334" s="703" t="e">
        <f t="shared" si="1869"/>
        <v>#DIV/0!</v>
      </c>
      <c r="FN334" s="703" t="e">
        <f t="shared" si="1870"/>
        <v>#DIV/0!</v>
      </c>
      <c r="FO334" s="703" t="e">
        <f t="shared" si="1871"/>
        <v>#DIV/0!</v>
      </c>
      <c r="FP334" s="703" t="e">
        <f t="shared" si="1872"/>
        <v>#DIV/0!</v>
      </c>
      <c r="FQ334" s="703" t="e">
        <f t="shared" si="1873"/>
        <v>#DIV/0!</v>
      </c>
      <c r="FR334" s="703" t="e">
        <f t="shared" si="1874"/>
        <v>#DIV/0!</v>
      </c>
      <c r="FS334" s="703" t="e">
        <f t="shared" si="1875"/>
        <v>#DIV/0!</v>
      </c>
      <c r="FT334" s="703" t="e">
        <f t="shared" si="1876"/>
        <v>#DIV/0!</v>
      </c>
      <c r="FU334" s="703" t="e">
        <f t="shared" si="1877"/>
        <v>#DIV/0!</v>
      </c>
      <c r="FV334" s="703" t="e">
        <f t="shared" si="1878"/>
        <v>#DIV/0!</v>
      </c>
      <c r="FW334" s="703" t="e">
        <f t="shared" si="1879"/>
        <v>#DIV/0!</v>
      </c>
      <c r="FX334" s="703" t="e">
        <f t="shared" si="1880"/>
        <v>#DIV/0!</v>
      </c>
      <c r="FY334" s="703" t="e">
        <f t="shared" si="1881"/>
        <v>#DIV/0!</v>
      </c>
      <c r="FZ334" s="703" t="e">
        <f t="shared" si="1882"/>
        <v>#DIV/0!</v>
      </c>
      <c r="GA334" s="703" t="e">
        <f t="shared" si="1883"/>
        <v>#DIV/0!</v>
      </c>
      <c r="GB334" s="703" t="e">
        <f t="shared" si="1884"/>
        <v>#DIV/0!</v>
      </c>
      <c r="GC334" s="703" t="e">
        <f t="shared" si="1885"/>
        <v>#DIV/0!</v>
      </c>
      <c r="GD334" s="703" t="e">
        <f t="shared" si="1886"/>
        <v>#DIV/0!</v>
      </c>
      <c r="GE334" s="703" t="e">
        <f t="shared" si="1887"/>
        <v>#DIV/0!</v>
      </c>
      <c r="GF334" s="703" t="e">
        <f t="shared" si="1888"/>
        <v>#DIV/0!</v>
      </c>
      <c r="GG334" s="703" t="e">
        <f t="shared" si="1889"/>
        <v>#DIV/0!</v>
      </c>
      <c r="GH334" s="695"/>
      <c r="GI334" s="724"/>
    </row>
    <row r="335" spans="23:191" ht="15.75" x14ac:dyDescent="0.25">
      <c r="W335" s="398"/>
      <c r="X335" s="401">
        <v>15</v>
      </c>
      <c r="Y335" s="475"/>
      <c r="Z335" s="475"/>
      <c r="AA335" s="475"/>
      <c r="AB335" s="475"/>
      <c r="AC335" s="475"/>
      <c r="AD335" s="475"/>
      <c r="AE335" s="475"/>
      <c r="AF335" s="475"/>
      <c r="AG335" s="475"/>
      <c r="AH335" s="475"/>
      <c r="AI335" s="475"/>
      <c r="AJ335" s="475"/>
      <c r="AK335" s="475"/>
      <c r="AL335" s="475"/>
      <c r="AM335" s="475"/>
      <c r="AN335" s="475"/>
      <c r="AO335" s="475"/>
      <c r="AP335" s="475"/>
      <c r="AQ335" s="475"/>
      <c r="AR335" s="475"/>
      <c r="AS335" s="475"/>
      <c r="AT335" s="475"/>
      <c r="AU335" s="475"/>
      <c r="AV335" s="475"/>
      <c r="AW335" s="475"/>
      <c r="AX335" s="475"/>
      <c r="AY335" s="475"/>
      <c r="AZ335" s="475"/>
      <c r="BA335" s="475"/>
      <c r="BB335" s="475"/>
      <c r="BC335" s="467"/>
      <c r="BD335" s="857">
        <f t="shared" si="1853"/>
        <v>0</v>
      </c>
      <c r="BE335" s="858">
        <f t="shared" si="1819"/>
        <v>0</v>
      </c>
      <c r="BF335" s="436">
        <f t="shared" si="1890"/>
        <v>0</v>
      </c>
      <c r="BG335" s="436">
        <f t="shared" si="1891"/>
        <v>0</v>
      </c>
      <c r="BH335" s="439">
        <f t="shared" si="1892"/>
        <v>0</v>
      </c>
      <c r="BI335" s="449">
        <f t="shared" si="1893"/>
        <v>0</v>
      </c>
      <c r="BJ335" s="465"/>
      <c r="BK335" s="465"/>
      <c r="BL335" s="465"/>
      <c r="BM335" s="398"/>
      <c r="BN335" s="401">
        <v>15</v>
      </c>
      <c r="BO335" s="475"/>
      <c r="BP335" s="475"/>
      <c r="BQ335" s="475"/>
      <c r="BR335" s="475"/>
      <c r="BS335" s="475"/>
      <c r="BT335" s="475"/>
      <c r="BU335" s="475"/>
      <c r="BV335" s="475"/>
      <c r="BW335" s="475"/>
      <c r="BX335" s="475"/>
      <c r="BY335" s="475"/>
      <c r="BZ335" s="475"/>
      <c r="CA335" s="475"/>
      <c r="CB335" s="475"/>
      <c r="CC335" s="475"/>
      <c r="CD335" s="475"/>
      <c r="CE335" s="475"/>
      <c r="CF335" s="475"/>
      <c r="CG335" s="475"/>
      <c r="CH335" s="475"/>
      <c r="CI335" s="475"/>
      <c r="CJ335" s="475"/>
      <c r="CK335" s="475"/>
      <c r="CL335" s="475"/>
      <c r="CM335" s="475"/>
      <c r="CN335" s="475"/>
      <c r="CO335" s="475"/>
      <c r="CP335" s="475"/>
      <c r="CQ335" s="475"/>
      <c r="CR335" s="475"/>
      <c r="CS335" s="467"/>
      <c r="CT335" s="857">
        <f t="shared" si="1855"/>
        <v>0</v>
      </c>
      <c r="CU335" s="858">
        <f t="shared" si="1856"/>
        <v>0</v>
      </c>
      <c r="CV335" s="436">
        <f t="shared" si="1894"/>
        <v>0</v>
      </c>
      <c r="CW335" s="436">
        <f t="shared" si="1895"/>
        <v>0</v>
      </c>
      <c r="CX335" s="439">
        <f t="shared" si="1857"/>
        <v>0</v>
      </c>
      <c r="CY335" s="449">
        <f t="shared" si="1858"/>
        <v>0</v>
      </c>
      <c r="CZ335" s="465"/>
      <c r="DA335" s="465"/>
      <c r="DB335" s="465"/>
      <c r="DC335" s="465"/>
      <c r="DD335" s="465"/>
      <c r="DE335" s="465"/>
      <c r="DF335" s="465"/>
      <c r="DG335" s="465"/>
      <c r="DH335" s="465"/>
      <c r="DS335" s="698"/>
      <c r="DT335" s="702">
        <v>15</v>
      </c>
      <c r="DU335" s="703">
        <f t="shared" si="1859"/>
        <v>0</v>
      </c>
      <c r="DV335" s="703">
        <f t="shared" si="1823"/>
        <v>0</v>
      </c>
      <c r="DW335" s="703">
        <f t="shared" si="1824"/>
        <v>0</v>
      </c>
      <c r="DX335" s="703">
        <f t="shared" si="1825"/>
        <v>0</v>
      </c>
      <c r="DY335" s="703">
        <f t="shared" si="1826"/>
        <v>0</v>
      </c>
      <c r="DZ335" s="703">
        <f t="shared" si="1827"/>
        <v>0</v>
      </c>
      <c r="EA335" s="703">
        <f t="shared" si="1828"/>
        <v>0</v>
      </c>
      <c r="EB335" s="703">
        <f t="shared" si="1829"/>
        <v>0</v>
      </c>
      <c r="EC335" s="703">
        <f t="shared" si="1830"/>
        <v>0</v>
      </c>
      <c r="ED335" s="703">
        <f t="shared" si="1831"/>
        <v>0</v>
      </c>
      <c r="EE335" s="703">
        <f t="shared" si="1832"/>
        <v>0</v>
      </c>
      <c r="EF335" s="703">
        <f t="shared" si="1833"/>
        <v>0</v>
      </c>
      <c r="EG335" s="703">
        <f t="shared" si="1834"/>
        <v>0</v>
      </c>
      <c r="EH335" s="703">
        <f t="shared" si="1835"/>
        <v>0</v>
      </c>
      <c r="EI335" s="703">
        <f t="shared" si="1836"/>
        <v>0</v>
      </c>
      <c r="EJ335" s="703">
        <f t="shared" si="1837"/>
        <v>0</v>
      </c>
      <c r="EK335" s="703">
        <f t="shared" si="1838"/>
        <v>0</v>
      </c>
      <c r="EL335" s="703">
        <f t="shared" si="1839"/>
        <v>0</v>
      </c>
      <c r="EM335" s="703">
        <f t="shared" si="1840"/>
        <v>0</v>
      </c>
      <c r="EN335" s="703">
        <f t="shared" si="1841"/>
        <v>0</v>
      </c>
      <c r="EO335" s="703">
        <f t="shared" si="1842"/>
        <v>0</v>
      </c>
      <c r="EP335" s="703">
        <f t="shared" si="1843"/>
        <v>0</v>
      </c>
      <c r="EQ335" s="703">
        <f t="shared" si="1844"/>
        <v>0</v>
      </c>
      <c r="ER335" s="703">
        <f t="shared" si="1845"/>
        <v>0</v>
      </c>
      <c r="ES335" s="703">
        <f t="shared" si="1846"/>
        <v>0</v>
      </c>
      <c r="ET335" s="703">
        <f t="shared" si="1847"/>
        <v>0</v>
      </c>
      <c r="EU335" s="703">
        <f t="shared" si="1848"/>
        <v>0</v>
      </c>
      <c r="EV335" s="703">
        <f t="shared" si="1849"/>
        <v>0</v>
      </c>
      <c r="EW335" s="703">
        <f t="shared" si="1850"/>
        <v>0</v>
      </c>
      <c r="EX335" s="703">
        <f t="shared" si="1851"/>
        <v>0</v>
      </c>
      <c r="EY335" s="695"/>
      <c r="EZ335" s="724"/>
      <c r="FB335" s="698"/>
      <c r="FC335" s="702">
        <v>15</v>
      </c>
      <c r="FD335" s="703" t="e">
        <f t="shared" si="1860"/>
        <v>#DIV/0!</v>
      </c>
      <c r="FE335" s="703" t="e">
        <f t="shared" si="1861"/>
        <v>#DIV/0!</v>
      </c>
      <c r="FF335" s="703" t="e">
        <f t="shared" si="1862"/>
        <v>#DIV/0!</v>
      </c>
      <c r="FG335" s="703" t="e">
        <f t="shared" si="1863"/>
        <v>#DIV/0!</v>
      </c>
      <c r="FH335" s="703" t="e">
        <f t="shared" si="1864"/>
        <v>#DIV/0!</v>
      </c>
      <c r="FI335" s="703" t="e">
        <f t="shared" si="1865"/>
        <v>#DIV/0!</v>
      </c>
      <c r="FJ335" s="703" t="e">
        <f t="shared" si="1866"/>
        <v>#DIV/0!</v>
      </c>
      <c r="FK335" s="703" t="e">
        <f t="shared" si="1867"/>
        <v>#DIV/0!</v>
      </c>
      <c r="FL335" s="703" t="e">
        <f t="shared" si="1868"/>
        <v>#DIV/0!</v>
      </c>
      <c r="FM335" s="703" t="e">
        <f t="shared" si="1869"/>
        <v>#DIV/0!</v>
      </c>
      <c r="FN335" s="703" t="e">
        <f t="shared" si="1870"/>
        <v>#DIV/0!</v>
      </c>
      <c r="FO335" s="703" t="e">
        <f t="shared" si="1871"/>
        <v>#DIV/0!</v>
      </c>
      <c r="FP335" s="703" t="e">
        <f t="shared" si="1872"/>
        <v>#DIV/0!</v>
      </c>
      <c r="FQ335" s="703" t="e">
        <f t="shared" si="1873"/>
        <v>#DIV/0!</v>
      </c>
      <c r="FR335" s="703" t="e">
        <f t="shared" si="1874"/>
        <v>#DIV/0!</v>
      </c>
      <c r="FS335" s="703" t="e">
        <f t="shared" si="1875"/>
        <v>#DIV/0!</v>
      </c>
      <c r="FT335" s="703" t="e">
        <f t="shared" si="1876"/>
        <v>#DIV/0!</v>
      </c>
      <c r="FU335" s="703" t="e">
        <f t="shared" si="1877"/>
        <v>#DIV/0!</v>
      </c>
      <c r="FV335" s="703" t="e">
        <f t="shared" si="1878"/>
        <v>#DIV/0!</v>
      </c>
      <c r="FW335" s="703" t="e">
        <f t="shared" si="1879"/>
        <v>#DIV/0!</v>
      </c>
      <c r="FX335" s="703" t="e">
        <f t="shared" si="1880"/>
        <v>#DIV/0!</v>
      </c>
      <c r="FY335" s="703" t="e">
        <f t="shared" si="1881"/>
        <v>#DIV/0!</v>
      </c>
      <c r="FZ335" s="703" t="e">
        <f t="shared" si="1882"/>
        <v>#DIV/0!</v>
      </c>
      <c r="GA335" s="703" t="e">
        <f t="shared" si="1883"/>
        <v>#DIV/0!</v>
      </c>
      <c r="GB335" s="703" t="e">
        <f t="shared" si="1884"/>
        <v>#DIV/0!</v>
      </c>
      <c r="GC335" s="703" t="e">
        <f t="shared" si="1885"/>
        <v>#DIV/0!</v>
      </c>
      <c r="GD335" s="703" t="e">
        <f t="shared" si="1886"/>
        <v>#DIV/0!</v>
      </c>
      <c r="GE335" s="703" t="e">
        <f t="shared" si="1887"/>
        <v>#DIV/0!</v>
      </c>
      <c r="GF335" s="703" t="e">
        <f t="shared" si="1888"/>
        <v>#DIV/0!</v>
      </c>
      <c r="GG335" s="703" t="e">
        <f t="shared" si="1889"/>
        <v>#DIV/0!</v>
      </c>
      <c r="GH335" s="695"/>
      <c r="GI335" s="724"/>
    </row>
    <row r="336" spans="23:191" ht="15.75" x14ac:dyDescent="0.25">
      <c r="W336" s="398"/>
      <c r="X336" s="401">
        <v>16</v>
      </c>
      <c r="Y336" s="475"/>
      <c r="Z336" s="475"/>
      <c r="AA336" s="475"/>
      <c r="AB336" s="475"/>
      <c r="AC336" s="475"/>
      <c r="AD336" s="475"/>
      <c r="AE336" s="475"/>
      <c r="AF336" s="475"/>
      <c r="AG336" s="475"/>
      <c r="AH336" s="475"/>
      <c r="AI336" s="475"/>
      <c r="AJ336" s="475"/>
      <c r="AK336" s="475"/>
      <c r="AL336" s="475"/>
      <c r="AM336" s="475"/>
      <c r="AN336" s="475"/>
      <c r="AO336" s="475"/>
      <c r="AP336" s="475"/>
      <c r="AQ336" s="475"/>
      <c r="AR336" s="475"/>
      <c r="AS336" s="475"/>
      <c r="AT336" s="475"/>
      <c r="AU336" s="475"/>
      <c r="AV336" s="475"/>
      <c r="AW336" s="475"/>
      <c r="AX336" s="475"/>
      <c r="AY336" s="475"/>
      <c r="AZ336" s="475"/>
      <c r="BA336" s="475"/>
      <c r="BB336" s="475"/>
      <c r="BC336" s="467"/>
      <c r="BD336" s="857">
        <f t="shared" si="1853"/>
        <v>0</v>
      </c>
      <c r="BE336" s="858">
        <f t="shared" si="1819"/>
        <v>0</v>
      </c>
      <c r="BF336" s="436">
        <f t="shared" si="1890"/>
        <v>0</v>
      </c>
      <c r="BG336" s="436">
        <f t="shared" si="1891"/>
        <v>0</v>
      </c>
      <c r="BH336" s="439">
        <f t="shared" si="1892"/>
        <v>0</v>
      </c>
      <c r="BI336" s="449">
        <f t="shared" si="1893"/>
        <v>0</v>
      </c>
      <c r="BJ336" s="465"/>
      <c r="BK336" s="465"/>
      <c r="BL336" s="465"/>
      <c r="BM336" s="398"/>
      <c r="BN336" s="401">
        <v>16</v>
      </c>
      <c r="BO336" s="475"/>
      <c r="BP336" s="475"/>
      <c r="BQ336" s="475"/>
      <c r="BR336" s="475"/>
      <c r="BS336" s="475"/>
      <c r="BT336" s="475"/>
      <c r="BU336" s="475"/>
      <c r="BV336" s="475"/>
      <c r="BW336" s="475"/>
      <c r="BX336" s="475"/>
      <c r="BY336" s="475"/>
      <c r="BZ336" s="475"/>
      <c r="CA336" s="475"/>
      <c r="CB336" s="475"/>
      <c r="CC336" s="475"/>
      <c r="CD336" s="475"/>
      <c r="CE336" s="475"/>
      <c r="CF336" s="475"/>
      <c r="CG336" s="475"/>
      <c r="CH336" s="475"/>
      <c r="CI336" s="475"/>
      <c r="CJ336" s="475"/>
      <c r="CK336" s="475"/>
      <c r="CL336" s="475"/>
      <c r="CM336" s="475"/>
      <c r="CN336" s="475"/>
      <c r="CO336" s="475"/>
      <c r="CP336" s="475"/>
      <c r="CQ336" s="475"/>
      <c r="CR336" s="475"/>
      <c r="CS336" s="467"/>
      <c r="CT336" s="857">
        <f t="shared" si="1855"/>
        <v>0</v>
      </c>
      <c r="CU336" s="858">
        <f t="shared" si="1856"/>
        <v>0</v>
      </c>
      <c r="CV336" s="436">
        <f t="shared" si="1894"/>
        <v>0</v>
      </c>
      <c r="CW336" s="436">
        <f t="shared" si="1895"/>
        <v>0</v>
      </c>
      <c r="CX336" s="439">
        <f t="shared" si="1857"/>
        <v>0</v>
      </c>
      <c r="CY336" s="449">
        <f t="shared" si="1858"/>
        <v>0</v>
      </c>
      <c r="CZ336" s="465"/>
      <c r="DA336" s="465"/>
      <c r="DB336" s="465"/>
      <c r="DC336" s="465"/>
      <c r="DD336" s="465"/>
      <c r="DE336" s="465"/>
      <c r="DF336" s="465"/>
      <c r="DG336" s="465"/>
      <c r="DH336" s="465"/>
      <c r="DS336" s="698"/>
      <c r="DT336" s="702">
        <v>16</v>
      </c>
      <c r="DU336" s="703">
        <f t="shared" si="1859"/>
        <v>0</v>
      </c>
      <c r="DV336" s="703">
        <f t="shared" si="1823"/>
        <v>0</v>
      </c>
      <c r="DW336" s="703">
        <f t="shared" si="1824"/>
        <v>0</v>
      </c>
      <c r="DX336" s="703">
        <f t="shared" si="1825"/>
        <v>0</v>
      </c>
      <c r="DY336" s="703">
        <f t="shared" si="1826"/>
        <v>0</v>
      </c>
      <c r="DZ336" s="703">
        <f t="shared" si="1827"/>
        <v>0</v>
      </c>
      <c r="EA336" s="703">
        <f t="shared" si="1828"/>
        <v>0</v>
      </c>
      <c r="EB336" s="703">
        <f t="shared" si="1829"/>
        <v>0</v>
      </c>
      <c r="EC336" s="703">
        <f t="shared" si="1830"/>
        <v>0</v>
      </c>
      <c r="ED336" s="703">
        <f t="shared" si="1831"/>
        <v>0</v>
      </c>
      <c r="EE336" s="703">
        <f t="shared" si="1832"/>
        <v>0</v>
      </c>
      <c r="EF336" s="703">
        <f t="shared" si="1833"/>
        <v>0</v>
      </c>
      <c r="EG336" s="703">
        <f t="shared" si="1834"/>
        <v>0</v>
      </c>
      <c r="EH336" s="703">
        <f t="shared" si="1835"/>
        <v>0</v>
      </c>
      <c r="EI336" s="703">
        <f t="shared" si="1836"/>
        <v>0</v>
      </c>
      <c r="EJ336" s="703">
        <f t="shared" si="1837"/>
        <v>0</v>
      </c>
      <c r="EK336" s="703">
        <f t="shared" si="1838"/>
        <v>0</v>
      </c>
      <c r="EL336" s="703">
        <f t="shared" si="1839"/>
        <v>0</v>
      </c>
      <c r="EM336" s="703">
        <f t="shared" si="1840"/>
        <v>0</v>
      </c>
      <c r="EN336" s="703">
        <f t="shared" si="1841"/>
        <v>0</v>
      </c>
      <c r="EO336" s="703">
        <f t="shared" si="1842"/>
        <v>0</v>
      </c>
      <c r="EP336" s="703">
        <f t="shared" si="1843"/>
        <v>0</v>
      </c>
      <c r="EQ336" s="703">
        <f t="shared" si="1844"/>
        <v>0</v>
      </c>
      <c r="ER336" s="703">
        <f t="shared" si="1845"/>
        <v>0</v>
      </c>
      <c r="ES336" s="703">
        <f t="shared" si="1846"/>
        <v>0</v>
      </c>
      <c r="ET336" s="703">
        <f t="shared" si="1847"/>
        <v>0</v>
      </c>
      <c r="EU336" s="703">
        <f t="shared" si="1848"/>
        <v>0</v>
      </c>
      <c r="EV336" s="703">
        <f t="shared" si="1849"/>
        <v>0</v>
      </c>
      <c r="EW336" s="703">
        <f t="shared" si="1850"/>
        <v>0</v>
      </c>
      <c r="EX336" s="703">
        <f t="shared" si="1851"/>
        <v>0</v>
      </c>
      <c r="EY336" s="695"/>
      <c r="EZ336" s="724"/>
      <c r="FB336" s="698"/>
      <c r="FC336" s="702">
        <v>16</v>
      </c>
      <c r="FD336" s="703" t="e">
        <f t="shared" si="1860"/>
        <v>#DIV/0!</v>
      </c>
      <c r="FE336" s="703" t="e">
        <f t="shared" si="1861"/>
        <v>#DIV/0!</v>
      </c>
      <c r="FF336" s="703" t="e">
        <f t="shared" si="1862"/>
        <v>#DIV/0!</v>
      </c>
      <c r="FG336" s="703" t="e">
        <f t="shared" si="1863"/>
        <v>#DIV/0!</v>
      </c>
      <c r="FH336" s="703" t="e">
        <f t="shared" si="1864"/>
        <v>#DIV/0!</v>
      </c>
      <c r="FI336" s="703" t="e">
        <f t="shared" si="1865"/>
        <v>#DIV/0!</v>
      </c>
      <c r="FJ336" s="703" t="e">
        <f t="shared" si="1866"/>
        <v>#DIV/0!</v>
      </c>
      <c r="FK336" s="703" t="e">
        <f t="shared" si="1867"/>
        <v>#DIV/0!</v>
      </c>
      <c r="FL336" s="703" t="e">
        <f t="shared" si="1868"/>
        <v>#DIV/0!</v>
      </c>
      <c r="FM336" s="703" t="e">
        <f t="shared" si="1869"/>
        <v>#DIV/0!</v>
      </c>
      <c r="FN336" s="703" t="e">
        <f t="shared" si="1870"/>
        <v>#DIV/0!</v>
      </c>
      <c r="FO336" s="703" t="e">
        <f t="shared" si="1871"/>
        <v>#DIV/0!</v>
      </c>
      <c r="FP336" s="703" t="e">
        <f t="shared" si="1872"/>
        <v>#DIV/0!</v>
      </c>
      <c r="FQ336" s="703" t="e">
        <f t="shared" si="1873"/>
        <v>#DIV/0!</v>
      </c>
      <c r="FR336" s="703" t="e">
        <f t="shared" si="1874"/>
        <v>#DIV/0!</v>
      </c>
      <c r="FS336" s="703" t="e">
        <f t="shared" si="1875"/>
        <v>#DIV/0!</v>
      </c>
      <c r="FT336" s="703" t="e">
        <f t="shared" si="1876"/>
        <v>#DIV/0!</v>
      </c>
      <c r="FU336" s="703" t="e">
        <f t="shared" si="1877"/>
        <v>#DIV/0!</v>
      </c>
      <c r="FV336" s="703" t="e">
        <f t="shared" si="1878"/>
        <v>#DIV/0!</v>
      </c>
      <c r="FW336" s="703" t="e">
        <f t="shared" si="1879"/>
        <v>#DIV/0!</v>
      </c>
      <c r="FX336" s="703" t="e">
        <f t="shared" si="1880"/>
        <v>#DIV/0!</v>
      </c>
      <c r="FY336" s="703" t="e">
        <f t="shared" si="1881"/>
        <v>#DIV/0!</v>
      </c>
      <c r="FZ336" s="703" t="e">
        <f t="shared" si="1882"/>
        <v>#DIV/0!</v>
      </c>
      <c r="GA336" s="703" t="e">
        <f t="shared" si="1883"/>
        <v>#DIV/0!</v>
      </c>
      <c r="GB336" s="703" t="e">
        <f t="shared" si="1884"/>
        <v>#DIV/0!</v>
      </c>
      <c r="GC336" s="703" t="e">
        <f t="shared" si="1885"/>
        <v>#DIV/0!</v>
      </c>
      <c r="GD336" s="703" t="e">
        <f t="shared" si="1886"/>
        <v>#DIV/0!</v>
      </c>
      <c r="GE336" s="703" t="e">
        <f t="shared" si="1887"/>
        <v>#DIV/0!</v>
      </c>
      <c r="GF336" s="703" t="e">
        <f t="shared" si="1888"/>
        <v>#DIV/0!</v>
      </c>
      <c r="GG336" s="703" t="e">
        <f t="shared" si="1889"/>
        <v>#DIV/0!</v>
      </c>
      <c r="GH336" s="695"/>
      <c r="GI336" s="724"/>
    </row>
    <row r="337" spans="23:191" ht="15.75" x14ac:dyDescent="0.25">
      <c r="W337" s="398"/>
      <c r="X337" s="401">
        <v>17</v>
      </c>
      <c r="Y337" s="475"/>
      <c r="Z337" s="475"/>
      <c r="AA337" s="475"/>
      <c r="AB337" s="475"/>
      <c r="AC337" s="475"/>
      <c r="AD337" s="475"/>
      <c r="AE337" s="475"/>
      <c r="AF337" s="475"/>
      <c r="AG337" s="475"/>
      <c r="AH337" s="475"/>
      <c r="AI337" s="475"/>
      <c r="AJ337" s="475"/>
      <c r="AK337" s="475"/>
      <c r="AL337" s="475"/>
      <c r="AM337" s="475"/>
      <c r="AN337" s="475"/>
      <c r="AO337" s="475"/>
      <c r="AP337" s="475"/>
      <c r="AQ337" s="475"/>
      <c r="AR337" s="475"/>
      <c r="AS337" s="475"/>
      <c r="AT337" s="475"/>
      <c r="AU337" s="475"/>
      <c r="AV337" s="475"/>
      <c r="AW337" s="475"/>
      <c r="AX337" s="475"/>
      <c r="AY337" s="475"/>
      <c r="AZ337" s="475"/>
      <c r="BA337" s="475"/>
      <c r="BB337" s="475"/>
      <c r="BC337" s="467"/>
      <c r="BD337" s="857">
        <f t="shared" si="1853"/>
        <v>0</v>
      </c>
      <c r="BE337" s="858">
        <f t="shared" si="1819"/>
        <v>0</v>
      </c>
      <c r="BF337" s="436">
        <f t="shared" si="1890"/>
        <v>0</v>
      </c>
      <c r="BG337" s="436">
        <f t="shared" si="1891"/>
        <v>0</v>
      </c>
      <c r="BH337" s="439">
        <f t="shared" si="1892"/>
        <v>0</v>
      </c>
      <c r="BI337" s="449">
        <f t="shared" si="1893"/>
        <v>0</v>
      </c>
      <c r="BJ337" s="465"/>
      <c r="BK337" s="465"/>
      <c r="BL337" s="465"/>
      <c r="BM337" s="398"/>
      <c r="BN337" s="401">
        <v>17</v>
      </c>
      <c r="BO337" s="475"/>
      <c r="BP337" s="475"/>
      <c r="BQ337" s="475"/>
      <c r="BR337" s="475"/>
      <c r="BS337" s="475"/>
      <c r="BT337" s="475"/>
      <c r="BU337" s="475"/>
      <c r="BV337" s="475"/>
      <c r="BW337" s="475"/>
      <c r="BX337" s="475"/>
      <c r="BY337" s="475"/>
      <c r="BZ337" s="475"/>
      <c r="CA337" s="475"/>
      <c r="CB337" s="475"/>
      <c r="CC337" s="475"/>
      <c r="CD337" s="475"/>
      <c r="CE337" s="475"/>
      <c r="CF337" s="475"/>
      <c r="CG337" s="475"/>
      <c r="CH337" s="475"/>
      <c r="CI337" s="475"/>
      <c r="CJ337" s="475"/>
      <c r="CK337" s="475"/>
      <c r="CL337" s="475"/>
      <c r="CM337" s="475"/>
      <c r="CN337" s="475"/>
      <c r="CO337" s="475"/>
      <c r="CP337" s="475"/>
      <c r="CQ337" s="475"/>
      <c r="CR337" s="475"/>
      <c r="CS337" s="467"/>
      <c r="CT337" s="857">
        <f t="shared" si="1855"/>
        <v>0</v>
      </c>
      <c r="CU337" s="858">
        <f t="shared" si="1856"/>
        <v>0</v>
      </c>
      <c r="CV337" s="436">
        <f t="shared" si="1894"/>
        <v>0</v>
      </c>
      <c r="CW337" s="436">
        <f t="shared" si="1895"/>
        <v>0</v>
      </c>
      <c r="CX337" s="439">
        <f t="shared" si="1857"/>
        <v>0</v>
      </c>
      <c r="CY337" s="449">
        <f t="shared" si="1858"/>
        <v>0</v>
      </c>
      <c r="CZ337" s="465"/>
      <c r="DA337" s="465"/>
      <c r="DB337" s="465"/>
      <c r="DC337" s="465"/>
      <c r="DD337" s="465"/>
      <c r="DE337" s="465"/>
      <c r="DF337" s="465"/>
      <c r="DG337" s="465"/>
      <c r="DH337" s="465"/>
      <c r="DS337" s="698"/>
      <c r="DT337" s="702">
        <v>17</v>
      </c>
      <c r="DU337" s="703">
        <f t="shared" si="1859"/>
        <v>0</v>
      </c>
      <c r="DV337" s="703">
        <f t="shared" si="1823"/>
        <v>0</v>
      </c>
      <c r="DW337" s="703">
        <f t="shared" si="1824"/>
        <v>0</v>
      </c>
      <c r="DX337" s="703">
        <f t="shared" si="1825"/>
        <v>0</v>
      </c>
      <c r="DY337" s="703">
        <f t="shared" si="1826"/>
        <v>0</v>
      </c>
      <c r="DZ337" s="703">
        <f t="shared" si="1827"/>
        <v>0</v>
      </c>
      <c r="EA337" s="703">
        <f t="shared" si="1828"/>
        <v>0</v>
      </c>
      <c r="EB337" s="703">
        <f t="shared" si="1829"/>
        <v>0</v>
      </c>
      <c r="EC337" s="703">
        <f t="shared" si="1830"/>
        <v>0</v>
      </c>
      <c r="ED337" s="703">
        <f t="shared" si="1831"/>
        <v>0</v>
      </c>
      <c r="EE337" s="703">
        <f t="shared" si="1832"/>
        <v>0</v>
      </c>
      <c r="EF337" s="703">
        <f t="shared" si="1833"/>
        <v>0</v>
      </c>
      <c r="EG337" s="703">
        <f t="shared" si="1834"/>
        <v>0</v>
      </c>
      <c r="EH337" s="703">
        <f t="shared" si="1835"/>
        <v>0</v>
      </c>
      <c r="EI337" s="703">
        <f t="shared" si="1836"/>
        <v>0</v>
      </c>
      <c r="EJ337" s="703">
        <f t="shared" si="1837"/>
        <v>0</v>
      </c>
      <c r="EK337" s="703">
        <f t="shared" si="1838"/>
        <v>0</v>
      </c>
      <c r="EL337" s="703">
        <f t="shared" si="1839"/>
        <v>0</v>
      </c>
      <c r="EM337" s="703">
        <f t="shared" si="1840"/>
        <v>0</v>
      </c>
      <c r="EN337" s="703">
        <f t="shared" si="1841"/>
        <v>0</v>
      </c>
      <c r="EO337" s="703">
        <f t="shared" si="1842"/>
        <v>0</v>
      </c>
      <c r="EP337" s="703">
        <f t="shared" si="1843"/>
        <v>0</v>
      </c>
      <c r="EQ337" s="703">
        <f t="shared" si="1844"/>
        <v>0</v>
      </c>
      <c r="ER337" s="703">
        <f t="shared" si="1845"/>
        <v>0</v>
      </c>
      <c r="ES337" s="703">
        <f t="shared" si="1846"/>
        <v>0</v>
      </c>
      <c r="ET337" s="703">
        <f t="shared" si="1847"/>
        <v>0</v>
      </c>
      <c r="EU337" s="703">
        <f t="shared" si="1848"/>
        <v>0</v>
      </c>
      <c r="EV337" s="703">
        <f t="shared" si="1849"/>
        <v>0</v>
      </c>
      <c r="EW337" s="703">
        <f t="shared" si="1850"/>
        <v>0</v>
      </c>
      <c r="EX337" s="703">
        <f t="shared" si="1851"/>
        <v>0</v>
      </c>
      <c r="EY337" s="695"/>
      <c r="EZ337" s="724"/>
      <c r="FB337" s="698"/>
      <c r="FC337" s="702">
        <v>17</v>
      </c>
      <c r="FD337" s="703" t="e">
        <f t="shared" si="1860"/>
        <v>#DIV/0!</v>
      </c>
      <c r="FE337" s="703" t="e">
        <f t="shared" si="1861"/>
        <v>#DIV/0!</v>
      </c>
      <c r="FF337" s="703" t="e">
        <f t="shared" si="1862"/>
        <v>#DIV/0!</v>
      </c>
      <c r="FG337" s="703" t="e">
        <f t="shared" si="1863"/>
        <v>#DIV/0!</v>
      </c>
      <c r="FH337" s="703" t="e">
        <f t="shared" si="1864"/>
        <v>#DIV/0!</v>
      </c>
      <c r="FI337" s="703" t="e">
        <f t="shared" si="1865"/>
        <v>#DIV/0!</v>
      </c>
      <c r="FJ337" s="703" t="e">
        <f t="shared" si="1866"/>
        <v>#DIV/0!</v>
      </c>
      <c r="FK337" s="703" t="e">
        <f t="shared" si="1867"/>
        <v>#DIV/0!</v>
      </c>
      <c r="FL337" s="703" t="e">
        <f t="shared" si="1868"/>
        <v>#DIV/0!</v>
      </c>
      <c r="FM337" s="703" t="e">
        <f t="shared" si="1869"/>
        <v>#DIV/0!</v>
      </c>
      <c r="FN337" s="703" t="e">
        <f t="shared" si="1870"/>
        <v>#DIV/0!</v>
      </c>
      <c r="FO337" s="703" t="e">
        <f t="shared" si="1871"/>
        <v>#DIV/0!</v>
      </c>
      <c r="FP337" s="703" t="e">
        <f t="shared" si="1872"/>
        <v>#DIV/0!</v>
      </c>
      <c r="FQ337" s="703" t="e">
        <f t="shared" si="1873"/>
        <v>#DIV/0!</v>
      </c>
      <c r="FR337" s="703" t="e">
        <f t="shared" si="1874"/>
        <v>#DIV/0!</v>
      </c>
      <c r="FS337" s="703" t="e">
        <f t="shared" si="1875"/>
        <v>#DIV/0!</v>
      </c>
      <c r="FT337" s="703" t="e">
        <f t="shared" si="1876"/>
        <v>#DIV/0!</v>
      </c>
      <c r="FU337" s="703" t="e">
        <f t="shared" si="1877"/>
        <v>#DIV/0!</v>
      </c>
      <c r="FV337" s="703" t="e">
        <f t="shared" si="1878"/>
        <v>#DIV/0!</v>
      </c>
      <c r="FW337" s="703" t="e">
        <f t="shared" si="1879"/>
        <v>#DIV/0!</v>
      </c>
      <c r="FX337" s="703" t="e">
        <f t="shared" si="1880"/>
        <v>#DIV/0!</v>
      </c>
      <c r="FY337" s="703" t="e">
        <f t="shared" si="1881"/>
        <v>#DIV/0!</v>
      </c>
      <c r="FZ337" s="703" t="e">
        <f t="shared" si="1882"/>
        <v>#DIV/0!</v>
      </c>
      <c r="GA337" s="703" t="e">
        <f t="shared" si="1883"/>
        <v>#DIV/0!</v>
      </c>
      <c r="GB337" s="703" t="e">
        <f t="shared" si="1884"/>
        <v>#DIV/0!</v>
      </c>
      <c r="GC337" s="703" t="e">
        <f t="shared" si="1885"/>
        <v>#DIV/0!</v>
      </c>
      <c r="GD337" s="703" t="e">
        <f t="shared" si="1886"/>
        <v>#DIV/0!</v>
      </c>
      <c r="GE337" s="703" t="e">
        <f t="shared" si="1887"/>
        <v>#DIV/0!</v>
      </c>
      <c r="GF337" s="703" t="e">
        <f t="shared" si="1888"/>
        <v>#DIV/0!</v>
      </c>
      <c r="GG337" s="703" t="e">
        <f t="shared" si="1889"/>
        <v>#DIV/0!</v>
      </c>
      <c r="GH337" s="695"/>
      <c r="GI337" s="724"/>
    </row>
    <row r="338" spans="23:191" ht="15.75" x14ac:dyDescent="0.25">
      <c r="W338" s="398"/>
      <c r="X338" s="401">
        <v>18</v>
      </c>
      <c r="Y338" s="475"/>
      <c r="Z338" s="475"/>
      <c r="AA338" s="475"/>
      <c r="AB338" s="475"/>
      <c r="AC338" s="475"/>
      <c r="AD338" s="475"/>
      <c r="AE338" s="475"/>
      <c r="AF338" s="475"/>
      <c r="AG338" s="475"/>
      <c r="AH338" s="475"/>
      <c r="AI338" s="475"/>
      <c r="AJ338" s="475"/>
      <c r="AK338" s="475"/>
      <c r="AL338" s="475"/>
      <c r="AM338" s="475"/>
      <c r="AN338" s="475"/>
      <c r="AO338" s="475"/>
      <c r="AP338" s="475"/>
      <c r="AQ338" s="475"/>
      <c r="AR338" s="475"/>
      <c r="AS338" s="475"/>
      <c r="AT338" s="475"/>
      <c r="AU338" s="475"/>
      <c r="AV338" s="475"/>
      <c r="AW338" s="475"/>
      <c r="AX338" s="475"/>
      <c r="AY338" s="475"/>
      <c r="AZ338" s="475"/>
      <c r="BA338" s="475"/>
      <c r="BB338" s="475"/>
      <c r="BC338" s="467"/>
      <c r="BD338" s="857">
        <f t="shared" si="1853"/>
        <v>0</v>
      </c>
      <c r="BE338" s="858">
        <f t="shared" si="1819"/>
        <v>0</v>
      </c>
      <c r="BF338" s="436">
        <f t="shared" si="1890"/>
        <v>0</v>
      </c>
      <c r="BG338" s="436">
        <f t="shared" si="1891"/>
        <v>0</v>
      </c>
      <c r="BH338" s="439">
        <f t="shared" si="1892"/>
        <v>0</v>
      </c>
      <c r="BI338" s="449">
        <f t="shared" si="1893"/>
        <v>0</v>
      </c>
      <c r="BJ338" s="465"/>
      <c r="BK338" s="465"/>
      <c r="BL338" s="465"/>
      <c r="BM338" s="398"/>
      <c r="BN338" s="401">
        <v>18</v>
      </c>
      <c r="BO338" s="475"/>
      <c r="BP338" s="475"/>
      <c r="BQ338" s="475"/>
      <c r="BR338" s="475"/>
      <c r="BS338" s="475"/>
      <c r="BT338" s="475"/>
      <c r="BU338" s="475"/>
      <c r="BV338" s="475"/>
      <c r="BW338" s="475"/>
      <c r="BX338" s="475"/>
      <c r="BY338" s="475"/>
      <c r="BZ338" s="475"/>
      <c r="CA338" s="475"/>
      <c r="CB338" s="475"/>
      <c r="CC338" s="475"/>
      <c r="CD338" s="475"/>
      <c r="CE338" s="475"/>
      <c r="CF338" s="475"/>
      <c r="CG338" s="475"/>
      <c r="CH338" s="475"/>
      <c r="CI338" s="475"/>
      <c r="CJ338" s="475"/>
      <c r="CK338" s="475"/>
      <c r="CL338" s="475"/>
      <c r="CM338" s="475"/>
      <c r="CN338" s="475"/>
      <c r="CO338" s="475"/>
      <c r="CP338" s="475"/>
      <c r="CQ338" s="475"/>
      <c r="CR338" s="475"/>
      <c r="CS338" s="467"/>
      <c r="CT338" s="857">
        <f t="shared" si="1855"/>
        <v>0</v>
      </c>
      <c r="CU338" s="858">
        <f t="shared" si="1856"/>
        <v>0</v>
      </c>
      <c r="CV338" s="436">
        <f t="shared" si="1894"/>
        <v>0</v>
      </c>
      <c r="CW338" s="436">
        <f t="shared" si="1895"/>
        <v>0</v>
      </c>
      <c r="CX338" s="439">
        <f t="shared" si="1857"/>
        <v>0</v>
      </c>
      <c r="CY338" s="449">
        <f t="shared" si="1858"/>
        <v>0</v>
      </c>
      <c r="CZ338" s="465"/>
      <c r="DA338" s="465"/>
      <c r="DB338" s="465"/>
      <c r="DC338" s="465"/>
      <c r="DD338" s="465"/>
      <c r="DE338" s="465"/>
      <c r="DF338" s="465"/>
      <c r="DG338" s="465"/>
      <c r="DH338" s="465"/>
      <c r="DS338" s="698"/>
      <c r="DT338" s="702">
        <v>18</v>
      </c>
      <c r="DU338" s="703">
        <f t="shared" si="1859"/>
        <v>0</v>
      </c>
      <c r="DV338" s="703">
        <f t="shared" si="1823"/>
        <v>0</v>
      </c>
      <c r="DW338" s="703">
        <f t="shared" si="1824"/>
        <v>0</v>
      </c>
      <c r="DX338" s="703">
        <f t="shared" si="1825"/>
        <v>0</v>
      </c>
      <c r="DY338" s="703">
        <f t="shared" si="1826"/>
        <v>0</v>
      </c>
      <c r="DZ338" s="703">
        <f t="shared" si="1827"/>
        <v>0</v>
      </c>
      <c r="EA338" s="703">
        <f t="shared" si="1828"/>
        <v>0</v>
      </c>
      <c r="EB338" s="703">
        <f t="shared" si="1829"/>
        <v>0</v>
      </c>
      <c r="EC338" s="703">
        <f t="shared" si="1830"/>
        <v>0</v>
      </c>
      <c r="ED338" s="703">
        <f t="shared" si="1831"/>
        <v>0</v>
      </c>
      <c r="EE338" s="703">
        <f t="shared" si="1832"/>
        <v>0</v>
      </c>
      <c r="EF338" s="703">
        <f t="shared" si="1833"/>
        <v>0</v>
      </c>
      <c r="EG338" s="703">
        <f t="shared" si="1834"/>
        <v>0</v>
      </c>
      <c r="EH338" s="703">
        <f t="shared" si="1835"/>
        <v>0</v>
      </c>
      <c r="EI338" s="703">
        <f t="shared" si="1836"/>
        <v>0</v>
      </c>
      <c r="EJ338" s="703">
        <f t="shared" si="1837"/>
        <v>0</v>
      </c>
      <c r="EK338" s="703">
        <f t="shared" si="1838"/>
        <v>0</v>
      </c>
      <c r="EL338" s="703">
        <f t="shared" si="1839"/>
        <v>0</v>
      </c>
      <c r="EM338" s="703">
        <f t="shared" si="1840"/>
        <v>0</v>
      </c>
      <c r="EN338" s="703">
        <f t="shared" si="1841"/>
        <v>0</v>
      </c>
      <c r="EO338" s="703">
        <f t="shared" si="1842"/>
        <v>0</v>
      </c>
      <c r="EP338" s="703">
        <f t="shared" si="1843"/>
        <v>0</v>
      </c>
      <c r="EQ338" s="703">
        <f t="shared" si="1844"/>
        <v>0</v>
      </c>
      <c r="ER338" s="703">
        <f t="shared" si="1845"/>
        <v>0</v>
      </c>
      <c r="ES338" s="703">
        <f t="shared" si="1846"/>
        <v>0</v>
      </c>
      <c r="ET338" s="703">
        <f t="shared" si="1847"/>
        <v>0</v>
      </c>
      <c r="EU338" s="703">
        <f t="shared" si="1848"/>
        <v>0</v>
      </c>
      <c r="EV338" s="703">
        <f t="shared" si="1849"/>
        <v>0</v>
      </c>
      <c r="EW338" s="703">
        <f t="shared" si="1850"/>
        <v>0</v>
      </c>
      <c r="EX338" s="703">
        <f t="shared" si="1851"/>
        <v>0</v>
      </c>
      <c r="EY338" s="695"/>
      <c r="EZ338" s="724"/>
      <c r="FB338" s="698"/>
      <c r="FC338" s="702">
        <v>18</v>
      </c>
      <c r="FD338" s="703" t="e">
        <f t="shared" si="1860"/>
        <v>#DIV/0!</v>
      </c>
      <c r="FE338" s="703" t="e">
        <f t="shared" si="1861"/>
        <v>#DIV/0!</v>
      </c>
      <c r="FF338" s="703" t="e">
        <f t="shared" si="1862"/>
        <v>#DIV/0!</v>
      </c>
      <c r="FG338" s="703" t="e">
        <f t="shared" si="1863"/>
        <v>#DIV/0!</v>
      </c>
      <c r="FH338" s="703" t="e">
        <f t="shared" si="1864"/>
        <v>#DIV/0!</v>
      </c>
      <c r="FI338" s="703" t="e">
        <f t="shared" si="1865"/>
        <v>#DIV/0!</v>
      </c>
      <c r="FJ338" s="703" t="e">
        <f t="shared" si="1866"/>
        <v>#DIV/0!</v>
      </c>
      <c r="FK338" s="703" t="e">
        <f t="shared" si="1867"/>
        <v>#DIV/0!</v>
      </c>
      <c r="FL338" s="703" t="e">
        <f t="shared" si="1868"/>
        <v>#DIV/0!</v>
      </c>
      <c r="FM338" s="703" t="e">
        <f t="shared" si="1869"/>
        <v>#DIV/0!</v>
      </c>
      <c r="FN338" s="703" t="e">
        <f t="shared" si="1870"/>
        <v>#DIV/0!</v>
      </c>
      <c r="FO338" s="703" t="e">
        <f t="shared" si="1871"/>
        <v>#DIV/0!</v>
      </c>
      <c r="FP338" s="703" t="e">
        <f t="shared" si="1872"/>
        <v>#DIV/0!</v>
      </c>
      <c r="FQ338" s="703" t="e">
        <f t="shared" si="1873"/>
        <v>#DIV/0!</v>
      </c>
      <c r="FR338" s="703" t="e">
        <f t="shared" si="1874"/>
        <v>#DIV/0!</v>
      </c>
      <c r="FS338" s="703" t="e">
        <f t="shared" si="1875"/>
        <v>#DIV/0!</v>
      </c>
      <c r="FT338" s="703" t="e">
        <f t="shared" si="1876"/>
        <v>#DIV/0!</v>
      </c>
      <c r="FU338" s="703" t="e">
        <f t="shared" si="1877"/>
        <v>#DIV/0!</v>
      </c>
      <c r="FV338" s="703" t="e">
        <f t="shared" si="1878"/>
        <v>#DIV/0!</v>
      </c>
      <c r="FW338" s="703" t="e">
        <f t="shared" si="1879"/>
        <v>#DIV/0!</v>
      </c>
      <c r="FX338" s="703" t="e">
        <f t="shared" si="1880"/>
        <v>#DIV/0!</v>
      </c>
      <c r="FY338" s="703" t="e">
        <f t="shared" si="1881"/>
        <v>#DIV/0!</v>
      </c>
      <c r="FZ338" s="703" t="e">
        <f t="shared" si="1882"/>
        <v>#DIV/0!</v>
      </c>
      <c r="GA338" s="703" t="e">
        <f t="shared" si="1883"/>
        <v>#DIV/0!</v>
      </c>
      <c r="GB338" s="703" t="e">
        <f t="shared" si="1884"/>
        <v>#DIV/0!</v>
      </c>
      <c r="GC338" s="703" t="e">
        <f t="shared" si="1885"/>
        <v>#DIV/0!</v>
      </c>
      <c r="GD338" s="703" t="e">
        <f t="shared" si="1886"/>
        <v>#DIV/0!</v>
      </c>
      <c r="GE338" s="703" t="e">
        <f t="shared" si="1887"/>
        <v>#DIV/0!</v>
      </c>
      <c r="GF338" s="703" t="e">
        <f t="shared" si="1888"/>
        <v>#DIV/0!</v>
      </c>
      <c r="GG338" s="703" t="e">
        <f t="shared" si="1889"/>
        <v>#DIV/0!</v>
      </c>
      <c r="GH338" s="695"/>
      <c r="GI338" s="724"/>
    </row>
    <row r="339" spans="23:191" ht="15.75" x14ac:dyDescent="0.25">
      <c r="W339" s="398"/>
      <c r="X339" s="401">
        <v>19</v>
      </c>
      <c r="Y339" s="475"/>
      <c r="Z339" s="475"/>
      <c r="AA339" s="475"/>
      <c r="AB339" s="475"/>
      <c r="AC339" s="475"/>
      <c r="AD339" s="475"/>
      <c r="AE339" s="475"/>
      <c r="AF339" s="475"/>
      <c r="AG339" s="475"/>
      <c r="AH339" s="475"/>
      <c r="AI339" s="475"/>
      <c r="AJ339" s="475"/>
      <c r="AK339" s="475"/>
      <c r="AL339" s="475"/>
      <c r="AM339" s="475"/>
      <c r="AN339" s="475"/>
      <c r="AO339" s="475"/>
      <c r="AP339" s="475"/>
      <c r="AQ339" s="475"/>
      <c r="AR339" s="475"/>
      <c r="AS339" s="475"/>
      <c r="AT339" s="475"/>
      <c r="AU339" s="475"/>
      <c r="AV339" s="475"/>
      <c r="AW339" s="475"/>
      <c r="AX339" s="475"/>
      <c r="AY339" s="475"/>
      <c r="AZ339" s="475"/>
      <c r="BA339" s="475"/>
      <c r="BB339" s="475"/>
      <c r="BC339" s="467"/>
      <c r="BD339" s="857">
        <f t="shared" si="1853"/>
        <v>0</v>
      </c>
      <c r="BE339" s="858">
        <f t="shared" si="1819"/>
        <v>0</v>
      </c>
      <c r="BF339" s="436">
        <f t="shared" si="1890"/>
        <v>0</v>
      </c>
      <c r="BG339" s="436">
        <f t="shared" si="1891"/>
        <v>0</v>
      </c>
      <c r="BH339" s="439">
        <f t="shared" si="1892"/>
        <v>0</v>
      </c>
      <c r="BI339" s="449">
        <f t="shared" si="1893"/>
        <v>0</v>
      </c>
      <c r="BJ339" s="465"/>
      <c r="BK339" s="465"/>
      <c r="BL339" s="465"/>
      <c r="BM339" s="398"/>
      <c r="BN339" s="401">
        <v>19</v>
      </c>
      <c r="BO339" s="475"/>
      <c r="BP339" s="475"/>
      <c r="BQ339" s="475"/>
      <c r="BR339" s="475"/>
      <c r="BS339" s="475"/>
      <c r="BT339" s="475"/>
      <c r="BU339" s="475"/>
      <c r="BV339" s="475"/>
      <c r="BW339" s="475"/>
      <c r="BX339" s="475"/>
      <c r="BY339" s="475"/>
      <c r="BZ339" s="475"/>
      <c r="CA339" s="475"/>
      <c r="CB339" s="475"/>
      <c r="CC339" s="475"/>
      <c r="CD339" s="475"/>
      <c r="CE339" s="475"/>
      <c r="CF339" s="475"/>
      <c r="CG339" s="475"/>
      <c r="CH339" s="475"/>
      <c r="CI339" s="475"/>
      <c r="CJ339" s="475"/>
      <c r="CK339" s="475"/>
      <c r="CL339" s="475"/>
      <c r="CM339" s="475"/>
      <c r="CN339" s="475"/>
      <c r="CO339" s="475"/>
      <c r="CP339" s="475"/>
      <c r="CQ339" s="475"/>
      <c r="CR339" s="475"/>
      <c r="CS339" s="467"/>
      <c r="CT339" s="857">
        <f t="shared" si="1855"/>
        <v>0</v>
      </c>
      <c r="CU339" s="858">
        <f t="shared" si="1856"/>
        <v>0</v>
      </c>
      <c r="CV339" s="436">
        <f t="shared" si="1894"/>
        <v>0</v>
      </c>
      <c r="CW339" s="436">
        <f t="shared" si="1895"/>
        <v>0</v>
      </c>
      <c r="CX339" s="439">
        <f t="shared" si="1857"/>
        <v>0</v>
      </c>
      <c r="CY339" s="449">
        <f t="shared" si="1858"/>
        <v>0</v>
      </c>
      <c r="CZ339" s="465"/>
      <c r="DA339" s="465"/>
      <c r="DB339" s="465"/>
      <c r="DC339" s="465"/>
      <c r="DD339" s="465"/>
      <c r="DE339" s="465"/>
      <c r="DF339" s="465"/>
      <c r="DG339" s="465"/>
      <c r="DH339" s="465"/>
      <c r="DS339" s="698"/>
      <c r="DT339" s="702">
        <v>19</v>
      </c>
      <c r="DU339" s="703">
        <f t="shared" si="1859"/>
        <v>0</v>
      </c>
      <c r="DV339" s="703">
        <f t="shared" si="1823"/>
        <v>0</v>
      </c>
      <c r="DW339" s="703">
        <f t="shared" si="1824"/>
        <v>0</v>
      </c>
      <c r="DX339" s="703">
        <f t="shared" si="1825"/>
        <v>0</v>
      </c>
      <c r="DY339" s="703">
        <f t="shared" si="1826"/>
        <v>0</v>
      </c>
      <c r="DZ339" s="703">
        <f t="shared" si="1827"/>
        <v>0</v>
      </c>
      <c r="EA339" s="703">
        <f t="shared" si="1828"/>
        <v>0</v>
      </c>
      <c r="EB339" s="703">
        <f t="shared" si="1829"/>
        <v>0</v>
      </c>
      <c r="EC339" s="703">
        <f t="shared" si="1830"/>
        <v>0</v>
      </c>
      <c r="ED339" s="703">
        <f t="shared" si="1831"/>
        <v>0</v>
      </c>
      <c r="EE339" s="703">
        <f t="shared" si="1832"/>
        <v>0</v>
      </c>
      <c r="EF339" s="703">
        <f t="shared" si="1833"/>
        <v>0</v>
      </c>
      <c r="EG339" s="703">
        <f t="shared" si="1834"/>
        <v>0</v>
      </c>
      <c r="EH339" s="703">
        <f t="shared" si="1835"/>
        <v>0</v>
      </c>
      <c r="EI339" s="703">
        <f t="shared" si="1836"/>
        <v>0</v>
      </c>
      <c r="EJ339" s="703">
        <f t="shared" si="1837"/>
        <v>0</v>
      </c>
      <c r="EK339" s="703">
        <f t="shared" si="1838"/>
        <v>0</v>
      </c>
      <c r="EL339" s="703">
        <f t="shared" si="1839"/>
        <v>0</v>
      </c>
      <c r="EM339" s="703">
        <f t="shared" si="1840"/>
        <v>0</v>
      </c>
      <c r="EN339" s="703">
        <f t="shared" si="1841"/>
        <v>0</v>
      </c>
      <c r="EO339" s="703">
        <f t="shared" si="1842"/>
        <v>0</v>
      </c>
      <c r="EP339" s="703">
        <f t="shared" si="1843"/>
        <v>0</v>
      </c>
      <c r="EQ339" s="703">
        <f t="shared" si="1844"/>
        <v>0</v>
      </c>
      <c r="ER339" s="703">
        <f t="shared" si="1845"/>
        <v>0</v>
      </c>
      <c r="ES339" s="703">
        <f t="shared" si="1846"/>
        <v>0</v>
      </c>
      <c r="ET339" s="703">
        <f t="shared" si="1847"/>
        <v>0</v>
      </c>
      <c r="EU339" s="703">
        <f t="shared" si="1848"/>
        <v>0</v>
      </c>
      <c r="EV339" s="703">
        <f t="shared" si="1849"/>
        <v>0</v>
      </c>
      <c r="EW339" s="703">
        <f t="shared" si="1850"/>
        <v>0</v>
      </c>
      <c r="EX339" s="703">
        <f t="shared" si="1851"/>
        <v>0</v>
      </c>
      <c r="EY339" s="695"/>
      <c r="EZ339" s="724"/>
      <c r="FB339" s="698"/>
      <c r="FC339" s="702">
        <v>19</v>
      </c>
      <c r="FD339" s="703" t="e">
        <f t="shared" si="1860"/>
        <v>#DIV/0!</v>
      </c>
      <c r="FE339" s="703" t="e">
        <f t="shared" si="1861"/>
        <v>#DIV/0!</v>
      </c>
      <c r="FF339" s="703" t="e">
        <f t="shared" si="1862"/>
        <v>#DIV/0!</v>
      </c>
      <c r="FG339" s="703" t="e">
        <f t="shared" si="1863"/>
        <v>#DIV/0!</v>
      </c>
      <c r="FH339" s="703" t="e">
        <f t="shared" si="1864"/>
        <v>#DIV/0!</v>
      </c>
      <c r="FI339" s="703" t="e">
        <f t="shared" si="1865"/>
        <v>#DIV/0!</v>
      </c>
      <c r="FJ339" s="703" t="e">
        <f t="shared" si="1866"/>
        <v>#DIV/0!</v>
      </c>
      <c r="FK339" s="703" t="e">
        <f t="shared" si="1867"/>
        <v>#DIV/0!</v>
      </c>
      <c r="FL339" s="703" t="e">
        <f t="shared" si="1868"/>
        <v>#DIV/0!</v>
      </c>
      <c r="FM339" s="703" t="e">
        <f t="shared" si="1869"/>
        <v>#DIV/0!</v>
      </c>
      <c r="FN339" s="703" t="e">
        <f t="shared" si="1870"/>
        <v>#DIV/0!</v>
      </c>
      <c r="FO339" s="703" t="e">
        <f t="shared" si="1871"/>
        <v>#DIV/0!</v>
      </c>
      <c r="FP339" s="703" t="e">
        <f t="shared" si="1872"/>
        <v>#DIV/0!</v>
      </c>
      <c r="FQ339" s="703" t="e">
        <f t="shared" si="1873"/>
        <v>#DIV/0!</v>
      </c>
      <c r="FR339" s="703" t="e">
        <f t="shared" si="1874"/>
        <v>#DIV/0!</v>
      </c>
      <c r="FS339" s="703" t="e">
        <f t="shared" si="1875"/>
        <v>#DIV/0!</v>
      </c>
      <c r="FT339" s="703" t="e">
        <f t="shared" si="1876"/>
        <v>#DIV/0!</v>
      </c>
      <c r="FU339" s="703" t="e">
        <f t="shared" si="1877"/>
        <v>#DIV/0!</v>
      </c>
      <c r="FV339" s="703" t="e">
        <f t="shared" si="1878"/>
        <v>#DIV/0!</v>
      </c>
      <c r="FW339" s="703" t="e">
        <f t="shared" si="1879"/>
        <v>#DIV/0!</v>
      </c>
      <c r="FX339" s="703" t="e">
        <f t="shared" si="1880"/>
        <v>#DIV/0!</v>
      </c>
      <c r="FY339" s="703" t="e">
        <f t="shared" si="1881"/>
        <v>#DIV/0!</v>
      </c>
      <c r="FZ339" s="703" t="e">
        <f t="shared" si="1882"/>
        <v>#DIV/0!</v>
      </c>
      <c r="GA339" s="703" t="e">
        <f t="shared" si="1883"/>
        <v>#DIV/0!</v>
      </c>
      <c r="GB339" s="703" t="e">
        <f t="shared" si="1884"/>
        <v>#DIV/0!</v>
      </c>
      <c r="GC339" s="703" t="e">
        <f t="shared" si="1885"/>
        <v>#DIV/0!</v>
      </c>
      <c r="GD339" s="703" t="e">
        <f t="shared" si="1886"/>
        <v>#DIV/0!</v>
      </c>
      <c r="GE339" s="703" t="e">
        <f t="shared" si="1887"/>
        <v>#DIV/0!</v>
      </c>
      <c r="GF339" s="703" t="e">
        <f t="shared" si="1888"/>
        <v>#DIV/0!</v>
      </c>
      <c r="GG339" s="703" t="e">
        <f t="shared" si="1889"/>
        <v>#DIV/0!</v>
      </c>
      <c r="GH339" s="695"/>
      <c r="GI339" s="724"/>
    </row>
    <row r="340" spans="23:191" ht="15.75" x14ac:dyDescent="0.25">
      <c r="W340" s="398"/>
      <c r="X340" s="401">
        <v>20</v>
      </c>
      <c r="Y340" s="475"/>
      <c r="Z340" s="475"/>
      <c r="AA340" s="475"/>
      <c r="AB340" s="475"/>
      <c r="AC340" s="475"/>
      <c r="AD340" s="475"/>
      <c r="AE340" s="475"/>
      <c r="AF340" s="475"/>
      <c r="AG340" s="475"/>
      <c r="AH340" s="475"/>
      <c r="AI340" s="475"/>
      <c r="AJ340" s="475"/>
      <c r="AK340" s="475"/>
      <c r="AL340" s="475"/>
      <c r="AM340" s="475"/>
      <c r="AN340" s="475"/>
      <c r="AO340" s="475"/>
      <c r="AP340" s="475"/>
      <c r="AQ340" s="475"/>
      <c r="AR340" s="475"/>
      <c r="AS340" s="475"/>
      <c r="AT340" s="475"/>
      <c r="AU340" s="475"/>
      <c r="AV340" s="475"/>
      <c r="AW340" s="475"/>
      <c r="AX340" s="475"/>
      <c r="AY340" s="475"/>
      <c r="AZ340" s="475"/>
      <c r="BA340" s="475"/>
      <c r="BB340" s="475"/>
      <c r="BC340" s="467"/>
      <c r="BD340" s="857">
        <f t="shared" si="1853"/>
        <v>0</v>
      </c>
      <c r="BE340" s="858">
        <f t="shared" si="1819"/>
        <v>0</v>
      </c>
      <c r="BF340" s="436">
        <f t="shared" si="1890"/>
        <v>0</v>
      </c>
      <c r="BG340" s="436">
        <f t="shared" si="1891"/>
        <v>0</v>
      </c>
      <c r="BH340" s="439">
        <f t="shared" si="1892"/>
        <v>0</v>
      </c>
      <c r="BI340" s="449">
        <f t="shared" si="1893"/>
        <v>0</v>
      </c>
      <c r="BJ340" s="465"/>
      <c r="BK340" s="465"/>
      <c r="BL340" s="465"/>
      <c r="BM340" s="398"/>
      <c r="BN340" s="401">
        <v>20</v>
      </c>
      <c r="BO340" s="475"/>
      <c r="BP340" s="475"/>
      <c r="BQ340" s="475"/>
      <c r="BR340" s="475"/>
      <c r="BS340" s="475"/>
      <c r="BT340" s="475"/>
      <c r="BU340" s="475"/>
      <c r="BV340" s="475"/>
      <c r="BW340" s="475"/>
      <c r="BX340" s="475"/>
      <c r="BY340" s="475"/>
      <c r="BZ340" s="475"/>
      <c r="CA340" s="475"/>
      <c r="CB340" s="475"/>
      <c r="CC340" s="475"/>
      <c r="CD340" s="475"/>
      <c r="CE340" s="475"/>
      <c r="CF340" s="475"/>
      <c r="CG340" s="475"/>
      <c r="CH340" s="475"/>
      <c r="CI340" s="475"/>
      <c r="CJ340" s="475"/>
      <c r="CK340" s="475"/>
      <c r="CL340" s="475"/>
      <c r="CM340" s="475"/>
      <c r="CN340" s="475"/>
      <c r="CO340" s="475"/>
      <c r="CP340" s="475"/>
      <c r="CQ340" s="475"/>
      <c r="CR340" s="475"/>
      <c r="CS340" s="467"/>
      <c r="CT340" s="857">
        <f t="shared" si="1855"/>
        <v>0</v>
      </c>
      <c r="CU340" s="858">
        <f t="shared" si="1856"/>
        <v>0</v>
      </c>
      <c r="CV340" s="436">
        <f t="shared" si="1894"/>
        <v>0</v>
      </c>
      <c r="CW340" s="436">
        <f t="shared" si="1895"/>
        <v>0</v>
      </c>
      <c r="CX340" s="439">
        <f t="shared" si="1857"/>
        <v>0</v>
      </c>
      <c r="CY340" s="449">
        <f t="shared" si="1858"/>
        <v>0</v>
      </c>
      <c r="CZ340" s="465"/>
      <c r="DA340" s="465"/>
      <c r="DB340" s="465"/>
      <c r="DC340" s="465"/>
      <c r="DD340" s="465"/>
      <c r="DE340" s="465"/>
      <c r="DF340" s="465"/>
      <c r="DG340" s="465"/>
      <c r="DH340" s="465"/>
      <c r="DS340" s="698"/>
      <c r="DT340" s="702">
        <v>20</v>
      </c>
      <c r="DU340" s="703">
        <f t="shared" si="1859"/>
        <v>0</v>
      </c>
      <c r="DV340" s="703">
        <f t="shared" si="1823"/>
        <v>0</v>
      </c>
      <c r="DW340" s="703">
        <f t="shared" si="1824"/>
        <v>0</v>
      </c>
      <c r="DX340" s="703">
        <f t="shared" si="1825"/>
        <v>0</v>
      </c>
      <c r="DY340" s="703">
        <f t="shared" si="1826"/>
        <v>0</v>
      </c>
      <c r="DZ340" s="703">
        <f t="shared" si="1827"/>
        <v>0</v>
      </c>
      <c r="EA340" s="703">
        <f t="shared" si="1828"/>
        <v>0</v>
      </c>
      <c r="EB340" s="703">
        <f t="shared" si="1829"/>
        <v>0</v>
      </c>
      <c r="EC340" s="703">
        <f t="shared" si="1830"/>
        <v>0</v>
      </c>
      <c r="ED340" s="703">
        <f t="shared" si="1831"/>
        <v>0</v>
      </c>
      <c r="EE340" s="703">
        <f t="shared" si="1832"/>
        <v>0</v>
      </c>
      <c r="EF340" s="703">
        <f t="shared" si="1833"/>
        <v>0</v>
      </c>
      <c r="EG340" s="703">
        <f t="shared" si="1834"/>
        <v>0</v>
      </c>
      <c r="EH340" s="703">
        <f t="shared" si="1835"/>
        <v>0</v>
      </c>
      <c r="EI340" s="703">
        <f t="shared" si="1836"/>
        <v>0</v>
      </c>
      <c r="EJ340" s="703">
        <f t="shared" si="1837"/>
        <v>0</v>
      </c>
      <c r="EK340" s="703">
        <f t="shared" si="1838"/>
        <v>0</v>
      </c>
      <c r="EL340" s="703">
        <f t="shared" si="1839"/>
        <v>0</v>
      </c>
      <c r="EM340" s="703">
        <f t="shared" si="1840"/>
        <v>0</v>
      </c>
      <c r="EN340" s="703">
        <f t="shared" si="1841"/>
        <v>0</v>
      </c>
      <c r="EO340" s="703">
        <f t="shared" si="1842"/>
        <v>0</v>
      </c>
      <c r="EP340" s="703">
        <f t="shared" si="1843"/>
        <v>0</v>
      </c>
      <c r="EQ340" s="703">
        <f t="shared" si="1844"/>
        <v>0</v>
      </c>
      <c r="ER340" s="703">
        <f t="shared" si="1845"/>
        <v>0</v>
      </c>
      <c r="ES340" s="703">
        <f t="shared" si="1846"/>
        <v>0</v>
      </c>
      <c r="ET340" s="703">
        <f t="shared" si="1847"/>
        <v>0</v>
      </c>
      <c r="EU340" s="703">
        <f t="shared" si="1848"/>
        <v>0</v>
      </c>
      <c r="EV340" s="703">
        <f t="shared" si="1849"/>
        <v>0</v>
      </c>
      <c r="EW340" s="703">
        <f t="shared" si="1850"/>
        <v>0</v>
      </c>
      <c r="EX340" s="703">
        <f t="shared" si="1851"/>
        <v>0</v>
      </c>
      <c r="EY340" s="695"/>
      <c r="EZ340" s="724"/>
      <c r="FB340" s="698"/>
      <c r="FC340" s="702">
        <v>20</v>
      </c>
      <c r="FD340" s="703" t="e">
        <f t="shared" si="1860"/>
        <v>#DIV/0!</v>
      </c>
      <c r="FE340" s="703" t="e">
        <f t="shared" si="1861"/>
        <v>#DIV/0!</v>
      </c>
      <c r="FF340" s="703" t="e">
        <f t="shared" si="1862"/>
        <v>#DIV/0!</v>
      </c>
      <c r="FG340" s="703" t="e">
        <f t="shared" si="1863"/>
        <v>#DIV/0!</v>
      </c>
      <c r="FH340" s="703" t="e">
        <f t="shared" si="1864"/>
        <v>#DIV/0!</v>
      </c>
      <c r="FI340" s="703" t="e">
        <f t="shared" si="1865"/>
        <v>#DIV/0!</v>
      </c>
      <c r="FJ340" s="703" t="e">
        <f t="shared" si="1866"/>
        <v>#DIV/0!</v>
      </c>
      <c r="FK340" s="703" t="e">
        <f t="shared" si="1867"/>
        <v>#DIV/0!</v>
      </c>
      <c r="FL340" s="703" t="e">
        <f t="shared" si="1868"/>
        <v>#DIV/0!</v>
      </c>
      <c r="FM340" s="703" t="e">
        <f t="shared" si="1869"/>
        <v>#DIV/0!</v>
      </c>
      <c r="FN340" s="703" t="e">
        <f t="shared" si="1870"/>
        <v>#DIV/0!</v>
      </c>
      <c r="FO340" s="703" t="e">
        <f t="shared" si="1871"/>
        <v>#DIV/0!</v>
      </c>
      <c r="FP340" s="703" t="e">
        <f t="shared" si="1872"/>
        <v>#DIV/0!</v>
      </c>
      <c r="FQ340" s="703" t="e">
        <f t="shared" si="1873"/>
        <v>#DIV/0!</v>
      </c>
      <c r="FR340" s="703" t="e">
        <f t="shared" si="1874"/>
        <v>#DIV/0!</v>
      </c>
      <c r="FS340" s="703" t="e">
        <f t="shared" si="1875"/>
        <v>#DIV/0!</v>
      </c>
      <c r="FT340" s="703" t="e">
        <f t="shared" si="1876"/>
        <v>#DIV/0!</v>
      </c>
      <c r="FU340" s="703" t="e">
        <f t="shared" si="1877"/>
        <v>#DIV/0!</v>
      </c>
      <c r="FV340" s="703" t="e">
        <f t="shared" si="1878"/>
        <v>#DIV/0!</v>
      </c>
      <c r="FW340" s="703" t="e">
        <f t="shared" si="1879"/>
        <v>#DIV/0!</v>
      </c>
      <c r="FX340" s="703" t="e">
        <f t="shared" si="1880"/>
        <v>#DIV/0!</v>
      </c>
      <c r="FY340" s="703" t="e">
        <f t="shared" si="1881"/>
        <v>#DIV/0!</v>
      </c>
      <c r="FZ340" s="703" t="e">
        <f t="shared" si="1882"/>
        <v>#DIV/0!</v>
      </c>
      <c r="GA340" s="703" t="e">
        <f t="shared" si="1883"/>
        <v>#DIV/0!</v>
      </c>
      <c r="GB340" s="703" t="e">
        <f t="shared" si="1884"/>
        <v>#DIV/0!</v>
      </c>
      <c r="GC340" s="703" t="e">
        <f t="shared" si="1885"/>
        <v>#DIV/0!</v>
      </c>
      <c r="GD340" s="703" t="e">
        <f t="shared" si="1886"/>
        <v>#DIV/0!</v>
      </c>
      <c r="GE340" s="703" t="e">
        <f t="shared" si="1887"/>
        <v>#DIV/0!</v>
      </c>
      <c r="GF340" s="703" t="e">
        <f t="shared" si="1888"/>
        <v>#DIV/0!</v>
      </c>
      <c r="GG340" s="703" t="e">
        <f t="shared" si="1889"/>
        <v>#DIV/0!</v>
      </c>
      <c r="GH340" s="695"/>
      <c r="GI340" s="724"/>
    </row>
    <row r="341" spans="23:191" ht="15.75" x14ac:dyDescent="0.25">
      <c r="W341" s="398"/>
      <c r="X341" s="401">
        <v>21</v>
      </c>
      <c r="Y341" s="475"/>
      <c r="Z341" s="475"/>
      <c r="AA341" s="475"/>
      <c r="AB341" s="475"/>
      <c r="AC341" s="475"/>
      <c r="AD341" s="475"/>
      <c r="AE341" s="475"/>
      <c r="AF341" s="475"/>
      <c r="AG341" s="475"/>
      <c r="AH341" s="475"/>
      <c r="AI341" s="475"/>
      <c r="AJ341" s="475"/>
      <c r="AK341" s="475"/>
      <c r="AL341" s="475"/>
      <c r="AM341" s="475"/>
      <c r="AN341" s="475"/>
      <c r="AO341" s="475"/>
      <c r="AP341" s="475"/>
      <c r="AQ341" s="475"/>
      <c r="AR341" s="475"/>
      <c r="AS341" s="475"/>
      <c r="AT341" s="475"/>
      <c r="AU341" s="475"/>
      <c r="AV341" s="475"/>
      <c r="AW341" s="475"/>
      <c r="AX341" s="475"/>
      <c r="AY341" s="475"/>
      <c r="AZ341" s="475"/>
      <c r="BA341" s="475"/>
      <c r="BB341" s="475"/>
      <c r="BC341" s="467"/>
      <c r="BD341" s="857">
        <f t="shared" si="1853"/>
        <v>0</v>
      </c>
      <c r="BE341" s="858">
        <f t="shared" si="1819"/>
        <v>0</v>
      </c>
      <c r="BF341" s="436">
        <f t="shared" si="1890"/>
        <v>0</v>
      </c>
      <c r="BG341" s="436">
        <f t="shared" si="1891"/>
        <v>0</v>
      </c>
      <c r="BH341" s="439">
        <f t="shared" si="1892"/>
        <v>0</v>
      </c>
      <c r="BI341" s="449">
        <f t="shared" si="1893"/>
        <v>0</v>
      </c>
      <c r="BJ341" s="465"/>
      <c r="BK341" s="465"/>
      <c r="BL341" s="465"/>
      <c r="BM341" s="398"/>
      <c r="BN341" s="401">
        <v>21</v>
      </c>
      <c r="BO341" s="475"/>
      <c r="BP341" s="475"/>
      <c r="BQ341" s="475"/>
      <c r="BR341" s="475"/>
      <c r="BS341" s="475"/>
      <c r="BT341" s="475"/>
      <c r="BU341" s="475"/>
      <c r="BV341" s="475"/>
      <c r="BW341" s="475"/>
      <c r="BX341" s="475"/>
      <c r="BY341" s="475"/>
      <c r="BZ341" s="475"/>
      <c r="CA341" s="475"/>
      <c r="CB341" s="475"/>
      <c r="CC341" s="475"/>
      <c r="CD341" s="475"/>
      <c r="CE341" s="475"/>
      <c r="CF341" s="475"/>
      <c r="CG341" s="475"/>
      <c r="CH341" s="475"/>
      <c r="CI341" s="475"/>
      <c r="CJ341" s="475"/>
      <c r="CK341" s="475"/>
      <c r="CL341" s="475"/>
      <c r="CM341" s="475"/>
      <c r="CN341" s="475"/>
      <c r="CO341" s="475"/>
      <c r="CP341" s="475"/>
      <c r="CQ341" s="475"/>
      <c r="CR341" s="475"/>
      <c r="CS341" s="467"/>
      <c r="CT341" s="857">
        <f t="shared" si="1855"/>
        <v>0</v>
      </c>
      <c r="CU341" s="858">
        <f t="shared" si="1856"/>
        <v>0</v>
      </c>
      <c r="CV341" s="436">
        <f t="shared" si="1894"/>
        <v>0</v>
      </c>
      <c r="CW341" s="436">
        <f t="shared" si="1895"/>
        <v>0</v>
      </c>
      <c r="CX341" s="439">
        <f t="shared" si="1857"/>
        <v>0</v>
      </c>
      <c r="CY341" s="449">
        <f t="shared" si="1858"/>
        <v>0</v>
      </c>
      <c r="CZ341" s="465"/>
      <c r="DA341" s="465"/>
      <c r="DB341" s="465"/>
      <c r="DC341" s="465"/>
      <c r="DD341" s="465"/>
      <c r="DE341" s="465"/>
      <c r="DF341" s="465"/>
      <c r="DG341" s="465"/>
      <c r="DH341" s="465"/>
      <c r="DS341" s="698"/>
      <c r="DT341" s="702">
        <v>21</v>
      </c>
      <c r="DU341" s="703">
        <f t="shared" si="1859"/>
        <v>0</v>
      </c>
      <c r="DV341" s="703">
        <f t="shared" si="1823"/>
        <v>0</v>
      </c>
      <c r="DW341" s="703">
        <f t="shared" si="1824"/>
        <v>0</v>
      </c>
      <c r="DX341" s="703">
        <f t="shared" si="1825"/>
        <v>0</v>
      </c>
      <c r="DY341" s="703">
        <f t="shared" si="1826"/>
        <v>0</v>
      </c>
      <c r="DZ341" s="703">
        <f t="shared" si="1827"/>
        <v>0</v>
      </c>
      <c r="EA341" s="703">
        <f t="shared" si="1828"/>
        <v>0</v>
      </c>
      <c r="EB341" s="703">
        <f t="shared" si="1829"/>
        <v>0</v>
      </c>
      <c r="EC341" s="703">
        <f t="shared" si="1830"/>
        <v>0</v>
      </c>
      <c r="ED341" s="703">
        <f t="shared" si="1831"/>
        <v>0</v>
      </c>
      <c r="EE341" s="703">
        <f t="shared" si="1832"/>
        <v>0</v>
      </c>
      <c r="EF341" s="703">
        <f t="shared" si="1833"/>
        <v>0</v>
      </c>
      <c r="EG341" s="703">
        <f t="shared" si="1834"/>
        <v>0</v>
      </c>
      <c r="EH341" s="703">
        <f t="shared" si="1835"/>
        <v>0</v>
      </c>
      <c r="EI341" s="703">
        <f t="shared" si="1836"/>
        <v>0</v>
      </c>
      <c r="EJ341" s="703">
        <f t="shared" si="1837"/>
        <v>0</v>
      </c>
      <c r="EK341" s="703">
        <f t="shared" si="1838"/>
        <v>0</v>
      </c>
      <c r="EL341" s="703">
        <f t="shared" si="1839"/>
        <v>0</v>
      </c>
      <c r="EM341" s="703">
        <f t="shared" si="1840"/>
        <v>0</v>
      </c>
      <c r="EN341" s="703">
        <f t="shared" si="1841"/>
        <v>0</v>
      </c>
      <c r="EO341" s="703">
        <f t="shared" si="1842"/>
        <v>0</v>
      </c>
      <c r="EP341" s="703">
        <f t="shared" si="1843"/>
        <v>0</v>
      </c>
      <c r="EQ341" s="703">
        <f t="shared" si="1844"/>
        <v>0</v>
      </c>
      <c r="ER341" s="703">
        <f t="shared" si="1845"/>
        <v>0</v>
      </c>
      <c r="ES341" s="703">
        <f t="shared" si="1846"/>
        <v>0</v>
      </c>
      <c r="ET341" s="703">
        <f t="shared" si="1847"/>
        <v>0</v>
      </c>
      <c r="EU341" s="703">
        <f t="shared" si="1848"/>
        <v>0</v>
      </c>
      <c r="EV341" s="703">
        <f t="shared" si="1849"/>
        <v>0</v>
      </c>
      <c r="EW341" s="703">
        <f t="shared" si="1850"/>
        <v>0</v>
      </c>
      <c r="EX341" s="703">
        <f t="shared" si="1851"/>
        <v>0</v>
      </c>
      <c r="EY341" s="695"/>
      <c r="EZ341" s="724"/>
      <c r="FB341" s="698"/>
      <c r="FC341" s="702">
        <v>21</v>
      </c>
      <c r="FD341" s="703" t="e">
        <f t="shared" si="1860"/>
        <v>#DIV/0!</v>
      </c>
      <c r="FE341" s="703" t="e">
        <f t="shared" si="1861"/>
        <v>#DIV/0!</v>
      </c>
      <c r="FF341" s="703" t="e">
        <f t="shared" si="1862"/>
        <v>#DIV/0!</v>
      </c>
      <c r="FG341" s="703" t="e">
        <f t="shared" si="1863"/>
        <v>#DIV/0!</v>
      </c>
      <c r="FH341" s="703" t="e">
        <f t="shared" si="1864"/>
        <v>#DIV/0!</v>
      </c>
      <c r="FI341" s="703" t="e">
        <f t="shared" si="1865"/>
        <v>#DIV/0!</v>
      </c>
      <c r="FJ341" s="703" t="e">
        <f t="shared" si="1866"/>
        <v>#DIV/0!</v>
      </c>
      <c r="FK341" s="703" t="e">
        <f t="shared" si="1867"/>
        <v>#DIV/0!</v>
      </c>
      <c r="FL341" s="703" t="e">
        <f t="shared" si="1868"/>
        <v>#DIV/0!</v>
      </c>
      <c r="FM341" s="703" t="e">
        <f t="shared" si="1869"/>
        <v>#DIV/0!</v>
      </c>
      <c r="FN341" s="703" t="e">
        <f t="shared" si="1870"/>
        <v>#DIV/0!</v>
      </c>
      <c r="FO341" s="703" t="e">
        <f t="shared" si="1871"/>
        <v>#DIV/0!</v>
      </c>
      <c r="FP341" s="703" t="e">
        <f t="shared" si="1872"/>
        <v>#DIV/0!</v>
      </c>
      <c r="FQ341" s="703" t="e">
        <f t="shared" si="1873"/>
        <v>#DIV/0!</v>
      </c>
      <c r="FR341" s="703" t="e">
        <f t="shared" si="1874"/>
        <v>#DIV/0!</v>
      </c>
      <c r="FS341" s="703" t="e">
        <f t="shared" si="1875"/>
        <v>#DIV/0!</v>
      </c>
      <c r="FT341" s="703" t="e">
        <f t="shared" si="1876"/>
        <v>#DIV/0!</v>
      </c>
      <c r="FU341" s="703" t="e">
        <f t="shared" si="1877"/>
        <v>#DIV/0!</v>
      </c>
      <c r="FV341" s="703" t="e">
        <f t="shared" si="1878"/>
        <v>#DIV/0!</v>
      </c>
      <c r="FW341" s="703" t="e">
        <f t="shared" si="1879"/>
        <v>#DIV/0!</v>
      </c>
      <c r="FX341" s="703" t="e">
        <f t="shared" si="1880"/>
        <v>#DIV/0!</v>
      </c>
      <c r="FY341" s="703" t="e">
        <f t="shared" si="1881"/>
        <v>#DIV/0!</v>
      </c>
      <c r="FZ341" s="703" t="e">
        <f t="shared" si="1882"/>
        <v>#DIV/0!</v>
      </c>
      <c r="GA341" s="703" t="e">
        <f t="shared" si="1883"/>
        <v>#DIV/0!</v>
      </c>
      <c r="GB341" s="703" t="e">
        <f t="shared" si="1884"/>
        <v>#DIV/0!</v>
      </c>
      <c r="GC341" s="703" t="e">
        <f t="shared" si="1885"/>
        <v>#DIV/0!</v>
      </c>
      <c r="GD341" s="703" t="e">
        <f t="shared" si="1886"/>
        <v>#DIV/0!</v>
      </c>
      <c r="GE341" s="703" t="e">
        <f t="shared" si="1887"/>
        <v>#DIV/0!</v>
      </c>
      <c r="GF341" s="703" t="e">
        <f t="shared" si="1888"/>
        <v>#DIV/0!</v>
      </c>
      <c r="GG341" s="703" t="e">
        <f t="shared" si="1889"/>
        <v>#DIV/0!</v>
      </c>
      <c r="GH341" s="695"/>
      <c r="GI341" s="724"/>
    </row>
    <row r="342" spans="23:191" ht="15.75" x14ac:dyDescent="0.25">
      <c r="W342" s="398"/>
      <c r="X342" s="401">
        <v>22</v>
      </c>
      <c r="Y342" s="475"/>
      <c r="Z342" s="475"/>
      <c r="AA342" s="475"/>
      <c r="AB342" s="475"/>
      <c r="AC342" s="475"/>
      <c r="AD342" s="475"/>
      <c r="AE342" s="475"/>
      <c r="AF342" s="475"/>
      <c r="AG342" s="475"/>
      <c r="AH342" s="475"/>
      <c r="AI342" s="475"/>
      <c r="AJ342" s="475"/>
      <c r="AK342" s="475"/>
      <c r="AL342" s="475"/>
      <c r="AM342" s="475"/>
      <c r="AN342" s="475"/>
      <c r="AO342" s="475"/>
      <c r="AP342" s="475"/>
      <c r="AQ342" s="475"/>
      <c r="AR342" s="475"/>
      <c r="AS342" s="475"/>
      <c r="AT342" s="475"/>
      <c r="AU342" s="475"/>
      <c r="AV342" s="475"/>
      <c r="AW342" s="475"/>
      <c r="AX342" s="475"/>
      <c r="AY342" s="475"/>
      <c r="AZ342" s="475"/>
      <c r="BA342" s="475"/>
      <c r="BB342" s="475"/>
      <c r="BC342" s="467"/>
      <c r="BD342" s="857">
        <f t="shared" si="1853"/>
        <v>0</v>
      </c>
      <c r="BE342" s="858">
        <f t="shared" si="1819"/>
        <v>0</v>
      </c>
      <c r="BF342" s="436">
        <f t="shared" si="1890"/>
        <v>0</v>
      </c>
      <c r="BG342" s="436">
        <f t="shared" si="1891"/>
        <v>0</v>
      </c>
      <c r="BH342" s="439">
        <f t="shared" si="1892"/>
        <v>0</v>
      </c>
      <c r="BI342" s="449">
        <f t="shared" si="1893"/>
        <v>0</v>
      </c>
      <c r="BJ342" s="465"/>
      <c r="BK342" s="465"/>
      <c r="BL342" s="465"/>
      <c r="BM342" s="398"/>
      <c r="BN342" s="401">
        <v>22</v>
      </c>
      <c r="BO342" s="475"/>
      <c r="BP342" s="475"/>
      <c r="BQ342" s="475"/>
      <c r="BR342" s="475"/>
      <c r="BS342" s="475"/>
      <c r="BT342" s="475"/>
      <c r="BU342" s="475"/>
      <c r="BV342" s="475"/>
      <c r="BW342" s="475"/>
      <c r="BX342" s="475"/>
      <c r="BY342" s="475"/>
      <c r="BZ342" s="475"/>
      <c r="CA342" s="475"/>
      <c r="CB342" s="475"/>
      <c r="CC342" s="475"/>
      <c r="CD342" s="475"/>
      <c r="CE342" s="475"/>
      <c r="CF342" s="475"/>
      <c r="CG342" s="475"/>
      <c r="CH342" s="475"/>
      <c r="CI342" s="475"/>
      <c r="CJ342" s="475"/>
      <c r="CK342" s="475"/>
      <c r="CL342" s="475"/>
      <c r="CM342" s="475"/>
      <c r="CN342" s="475"/>
      <c r="CO342" s="475"/>
      <c r="CP342" s="475"/>
      <c r="CQ342" s="475"/>
      <c r="CR342" s="475"/>
      <c r="CS342" s="467"/>
      <c r="CT342" s="857">
        <f t="shared" si="1855"/>
        <v>0</v>
      </c>
      <c r="CU342" s="858">
        <f t="shared" si="1856"/>
        <v>0</v>
      </c>
      <c r="CV342" s="436">
        <f t="shared" si="1894"/>
        <v>0</v>
      </c>
      <c r="CW342" s="436">
        <f t="shared" si="1895"/>
        <v>0</v>
      </c>
      <c r="CX342" s="439">
        <f t="shared" si="1857"/>
        <v>0</v>
      </c>
      <c r="CY342" s="449">
        <f t="shared" si="1858"/>
        <v>0</v>
      </c>
      <c r="CZ342" s="465"/>
      <c r="DA342" s="465"/>
      <c r="DB342" s="477" t="s">
        <v>312</v>
      </c>
      <c r="DC342" s="465"/>
      <c r="DD342" s="465"/>
      <c r="DE342" s="465"/>
      <c r="DF342" s="465"/>
      <c r="DG342" s="465"/>
      <c r="DH342" s="465"/>
      <c r="DS342" s="698"/>
      <c r="DT342" s="702">
        <v>22</v>
      </c>
      <c r="DU342" s="703">
        <f t="shared" si="1859"/>
        <v>0</v>
      </c>
      <c r="DV342" s="703">
        <f t="shared" si="1823"/>
        <v>0</v>
      </c>
      <c r="DW342" s="703">
        <f t="shared" si="1824"/>
        <v>0</v>
      </c>
      <c r="DX342" s="703">
        <f t="shared" si="1825"/>
        <v>0</v>
      </c>
      <c r="DY342" s="703">
        <f t="shared" si="1826"/>
        <v>0</v>
      </c>
      <c r="DZ342" s="703">
        <f t="shared" si="1827"/>
        <v>0</v>
      </c>
      <c r="EA342" s="703">
        <f t="shared" si="1828"/>
        <v>0</v>
      </c>
      <c r="EB342" s="703">
        <f t="shared" si="1829"/>
        <v>0</v>
      </c>
      <c r="EC342" s="703">
        <f t="shared" si="1830"/>
        <v>0</v>
      </c>
      <c r="ED342" s="703">
        <f t="shared" si="1831"/>
        <v>0</v>
      </c>
      <c r="EE342" s="703">
        <f t="shared" si="1832"/>
        <v>0</v>
      </c>
      <c r="EF342" s="703">
        <f t="shared" si="1833"/>
        <v>0</v>
      </c>
      <c r="EG342" s="703">
        <f t="shared" si="1834"/>
        <v>0</v>
      </c>
      <c r="EH342" s="703">
        <f t="shared" si="1835"/>
        <v>0</v>
      </c>
      <c r="EI342" s="703">
        <f t="shared" si="1836"/>
        <v>0</v>
      </c>
      <c r="EJ342" s="703">
        <f t="shared" si="1837"/>
        <v>0</v>
      </c>
      <c r="EK342" s="703">
        <f t="shared" si="1838"/>
        <v>0</v>
      </c>
      <c r="EL342" s="703">
        <f t="shared" si="1839"/>
        <v>0</v>
      </c>
      <c r="EM342" s="703">
        <f t="shared" si="1840"/>
        <v>0</v>
      </c>
      <c r="EN342" s="703">
        <f t="shared" si="1841"/>
        <v>0</v>
      </c>
      <c r="EO342" s="703">
        <f t="shared" si="1842"/>
        <v>0</v>
      </c>
      <c r="EP342" s="703">
        <f t="shared" si="1843"/>
        <v>0</v>
      </c>
      <c r="EQ342" s="703">
        <f t="shared" si="1844"/>
        <v>0</v>
      </c>
      <c r="ER342" s="703">
        <f t="shared" si="1845"/>
        <v>0</v>
      </c>
      <c r="ES342" s="703">
        <f t="shared" si="1846"/>
        <v>0</v>
      </c>
      <c r="ET342" s="703">
        <f t="shared" si="1847"/>
        <v>0</v>
      </c>
      <c r="EU342" s="703">
        <f t="shared" si="1848"/>
        <v>0</v>
      </c>
      <c r="EV342" s="703">
        <f t="shared" si="1849"/>
        <v>0</v>
      </c>
      <c r="EW342" s="703">
        <f t="shared" si="1850"/>
        <v>0</v>
      </c>
      <c r="EX342" s="703">
        <f t="shared" si="1851"/>
        <v>0</v>
      </c>
      <c r="EY342" s="695"/>
      <c r="EZ342" s="724"/>
      <c r="FB342" s="698"/>
      <c r="FC342" s="702">
        <v>22</v>
      </c>
      <c r="FD342" s="703" t="e">
        <f t="shared" si="1860"/>
        <v>#DIV/0!</v>
      </c>
      <c r="FE342" s="703" t="e">
        <f t="shared" si="1861"/>
        <v>#DIV/0!</v>
      </c>
      <c r="FF342" s="703" t="e">
        <f t="shared" si="1862"/>
        <v>#DIV/0!</v>
      </c>
      <c r="FG342" s="703" t="e">
        <f t="shared" si="1863"/>
        <v>#DIV/0!</v>
      </c>
      <c r="FH342" s="703" t="e">
        <f t="shared" si="1864"/>
        <v>#DIV/0!</v>
      </c>
      <c r="FI342" s="703" t="e">
        <f t="shared" si="1865"/>
        <v>#DIV/0!</v>
      </c>
      <c r="FJ342" s="703" t="e">
        <f t="shared" si="1866"/>
        <v>#DIV/0!</v>
      </c>
      <c r="FK342" s="703" t="e">
        <f t="shared" si="1867"/>
        <v>#DIV/0!</v>
      </c>
      <c r="FL342" s="703" t="e">
        <f t="shared" si="1868"/>
        <v>#DIV/0!</v>
      </c>
      <c r="FM342" s="703" t="e">
        <f t="shared" si="1869"/>
        <v>#DIV/0!</v>
      </c>
      <c r="FN342" s="703" t="e">
        <f t="shared" si="1870"/>
        <v>#DIV/0!</v>
      </c>
      <c r="FO342" s="703" t="e">
        <f t="shared" si="1871"/>
        <v>#DIV/0!</v>
      </c>
      <c r="FP342" s="703" t="e">
        <f t="shared" si="1872"/>
        <v>#DIV/0!</v>
      </c>
      <c r="FQ342" s="703" t="e">
        <f t="shared" si="1873"/>
        <v>#DIV/0!</v>
      </c>
      <c r="FR342" s="703" t="e">
        <f t="shared" si="1874"/>
        <v>#DIV/0!</v>
      </c>
      <c r="FS342" s="703" t="e">
        <f t="shared" si="1875"/>
        <v>#DIV/0!</v>
      </c>
      <c r="FT342" s="703" t="e">
        <f t="shared" si="1876"/>
        <v>#DIV/0!</v>
      </c>
      <c r="FU342" s="703" t="e">
        <f t="shared" si="1877"/>
        <v>#DIV/0!</v>
      </c>
      <c r="FV342" s="703" t="e">
        <f t="shared" si="1878"/>
        <v>#DIV/0!</v>
      </c>
      <c r="FW342" s="703" t="e">
        <f t="shared" si="1879"/>
        <v>#DIV/0!</v>
      </c>
      <c r="FX342" s="703" t="e">
        <f t="shared" si="1880"/>
        <v>#DIV/0!</v>
      </c>
      <c r="FY342" s="703" t="e">
        <f t="shared" si="1881"/>
        <v>#DIV/0!</v>
      </c>
      <c r="FZ342" s="703" t="e">
        <f t="shared" si="1882"/>
        <v>#DIV/0!</v>
      </c>
      <c r="GA342" s="703" t="e">
        <f t="shared" si="1883"/>
        <v>#DIV/0!</v>
      </c>
      <c r="GB342" s="703" t="e">
        <f t="shared" si="1884"/>
        <v>#DIV/0!</v>
      </c>
      <c r="GC342" s="703" t="e">
        <f t="shared" si="1885"/>
        <v>#DIV/0!</v>
      </c>
      <c r="GD342" s="703" t="e">
        <f t="shared" si="1886"/>
        <v>#DIV/0!</v>
      </c>
      <c r="GE342" s="703" t="e">
        <f t="shared" si="1887"/>
        <v>#DIV/0!</v>
      </c>
      <c r="GF342" s="703" t="e">
        <f t="shared" si="1888"/>
        <v>#DIV/0!</v>
      </c>
      <c r="GG342" s="703" t="e">
        <f t="shared" si="1889"/>
        <v>#DIV/0!</v>
      </c>
      <c r="GH342" s="695"/>
      <c r="GI342" s="724"/>
    </row>
    <row r="343" spans="23:191" ht="15.75" x14ac:dyDescent="0.25">
      <c r="W343" s="398"/>
      <c r="X343" s="401">
        <v>23</v>
      </c>
      <c r="Y343" s="475"/>
      <c r="Z343" s="475"/>
      <c r="AA343" s="475"/>
      <c r="AB343" s="475"/>
      <c r="AC343" s="475"/>
      <c r="AD343" s="475"/>
      <c r="AE343" s="475"/>
      <c r="AF343" s="475"/>
      <c r="AG343" s="475"/>
      <c r="AH343" s="475"/>
      <c r="AI343" s="475"/>
      <c r="AJ343" s="475"/>
      <c r="AK343" s="475"/>
      <c r="AL343" s="475"/>
      <c r="AM343" s="475"/>
      <c r="AN343" s="475"/>
      <c r="AO343" s="475"/>
      <c r="AP343" s="475"/>
      <c r="AQ343" s="475"/>
      <c r="AR343" s="475"/>
      <c r="AS343" s="475"/>
      <c r="AT343" s="475"/>
      <c r="AU343" s="475"/>
      <c r="AV343" s="475"/>
      <c r="AW343" s="475"/>
      <c r="AX343" s="475"/>
      <c r="AY343" s="475"/>
      <c r="AZ343" s="475"/>
      <c r="BA343" s="475"/>
      <c r="BB343" s="475"/>
      <c r="BC343" s="467"/>
      <c r="BD343" s="857">
        <f t="shared" si="1853"/>
        <v>0</v>
      </c>
      <c r="BE343" s="858">
        <f t="shared" si="1819"/>
        <v>0</v>
      </c>
      <c r="BF343" s="436">
        <f t="shared" si="1890"/>
        <v>0</v>
      </c>
      <c r="BG343" s="436">
        <f t="shared" si="1891"/>
        <v>0</v>
      </c>
      <c r="BH343" s="439">
        <f t="shared" si="1892"/>
        <v>0</v>
      </c>
      <c r="BI343" s="449">
        <f t="shared" si="1893"/>
        <v>0</v>
      </c>
      <c r="BJ343" s="465"/>
      <c r="BK343" s="465"/>
      <c r="BL343" s="465"/>
      <c r="BM343" s="398"/>
      <c r="BN343" s="401">
        <v>23</v>
      </c>
      <c r="BO343" s="475"/>
      <c r="BP343" s="475"/>
      <c r="BQ343" s="475"/>
      <c r="BR343" s="475"/>
      <c r="BS343" s="475"/>
      <c r="BT343" s="475"/>
      <c r="BU343" s="475"/>
      <c r="BV343" s="475"/>
      <c r="BW343" s="475"/>
      <c r="BX343" s="475"/>
      <c r="BY343" s="475"/>
      <c r="BZ343" s="475"/>
      <c r="CA343" s="475"/>
      <c r="CB343" s="475"/>
      <c r="CC343" s="475"/>
      <c r="CD343" s="475"/>
      <c r="CE343" s="475"/>
      <c r="CF343" s="475"/>
      <c r="CG343" s="475"/>
      <c r="CH343" s="475"/>
      <c r="CI343" s="475"/>
      <c r="CJ343" s="475"/>
      <c r="CK343" s="475"/>
      <c r="CL343" s="475"/>
      <c r="CM343" s="475"/>
      <c r="CN343" s="475"/>
      <c r="CO343" s="475"/>
      <c r="CP343" s="475"/>
      <c r="CQ343" s="475"/>
      <c r="CR343" s="475"/>
      <c r="CS343" s="467"/>
      <c r="CT343" s="857">
        <f t="shared" si="1855"/>
        <v>0</v>
      </c>
      <c r="CU343" s="858">
        <f t="shared" si="1856"/>
        <v>0</v>
      </c>
      <c r="CV343" s="436">
        <f t="shared" si="1894"/>
        <v>0</v>
      </c>
      <c r="CW343" s="436">
        <f t="shared" si="1895"/>
        <v>0</v>
      </c>
      <c r="CX343" s="439">
        <f t="shared" si="1857"/>
        <v>0</v>
      </c>
      <c r="CY343" s="449">
        <f t="shared" si="1858"/>
        <v>0</v>
      </c>
      <c r="CZ343" s="465"/>
      <c r="DA343" s="477">
        <f>COUNTIF(BO321:CS344,"&gt;"&amp;MxDisch)</f>
        <v>0</v>
      </c>
      <c r="DB343" s="477" t="s">
        <v>309</v>
      </c>
      <c r="DC343" s="465"/>
      <c r="DD343" s="465"/>
      <c r="DE343" s="465"/>
      <c r="DF343" s="465"/>
      <c r="DG343" s="465"/>
      <c r="DH343" s="465"/>
      <c r="DS343" s="698"/>
      <c r="DT343" s="702">
        <v>23</v>
      </c>
      <c r="DU343" s="703">
        <f t="shared" si="1859"/>
        <v>0</v>
      </c>
      <c r="DV343" s="703">
        <f t="shared" si="1823"/>
        <v>0</v>
      </c>
      <c r="DW343" s="703">
        <f t="shared" si="1824"/>
        <v>0</v>
      </c>
      <c r="DX343" s="703">
        <f t="shared" si="1825"/>
        <v>0</v>
      </c>
      <c r="DY343" s="703">
        <f t="shared" si="1826"/>
        <v>0</v>
      </c>
      <c r="DZ343" s="703">
        <f t="shared" si="1827"/>
        <v>0</v>
      </c>
      <c r="EA343" s="703">
        <f t="shared" si="1828"/>
        <v>0</v>
      </c>
      <c r="EB343" s="703">
        <f t="shared" si="1829"/>
        <v>0</v>
      </c>
      <c r="EC343" s="703">
        <f t="shared" si="1830"/>
        <v>0</v>
      </c>
      <c r="ED343" s="703">
        <f t="shared" si="1831"/>
        <v>0</v>
      </c>
      <c r="EE343" s="703">
        <f t="shared" si="1832"/>
        <v>0</v>
      </c>
      <c r="EF343" s="703">
        <f t="shared" si="1833"/>
        <v>0</v>
      </c>
      <c r="EG343" s="703">
        <f t="shared" si="1834"/>
        <v>0</v>
      </c>
      <c r="EH343" s="703">
        <f t="shared" si="1835"/>
        <v>0</v>
      </c>
      <c r="EI343" s="703">
        <f t="shared" si="1836"/>
        <v>0</v>
      </c>
      <c r="EJ343" s="703">
        <f t="shared" si="1837"/>
        <v>0</v>
      </c>
      <c r="EK343" s="703">
        <f t="shared" si="1838"/>
        <v>0</v>
      </c>
      <c r="EL343" s="703">
        <f t="shared" si="1839"/>
        <v>0</v>
      </c>
      <c r="EM343" s="703">
        <f t="shared" si="1840"/>
        <v>0</v>
      </c>
      <c r="EN343" s="703">
        <f t="shared" si="1841"/>
        <v>0</v>
      </c>
      <c r="EO343" s="703">
        <f t="shared" si="1842"/>
        <v>0</v>
      </c>
      <c r="EP343" s="703">
        <f t="shared" si="1843"/>
        <v>0</v>
      </c>
      <c r="EQ343" s="703">
        <f t="shared" si="1844"/>
        <v>0</v>
      </c>
      <c r="ER343" s="703">
        <f t="shared" si="1845"/>
        <v>0</v>
      </c>
      <c r="ES343" s="703">
        <f t="shared" si="1846"/>
        <v>0</v>
      </c>
      <c r="ET343" s="703">
        <f t="shared" si="1847"/>
        <v>0</v>
      </c>
      <c r="EU343" s="703">
        <f t="shared" si="1848"/>
        <v>0</v>
      </c>
      <c r="EV343" s="703">
        <f t="shared" si="1849"/>
        <v>0</v>
      </c>
      <c r="EW343" s="703">
        <f t="shared" si="1850"/>
        <v>0</v>
      </c>
      <c r="EX343" s="703">
        <f t="shared" si="1851"/>
        <v>0</v>
      </c>
      <c r="EY343" s="695"/>
      <c r="EZ343" s="724"/>
      <c r="FB343" s="698"/>
      <c r="FC343" s="702">
        <v>23</v>
      </c>
      <c r="FD343" s="703" t="e">
        <f t="shared" si="1860"/>
        <v>#DIV/0!</v>
      </c>
      <c r="FE343" s="703" t="e">
        <f t="shared" si="1861"/>
        <v>#DIV/0!</v>
      </c>
      <c r="FF343" s="703" t="e">
        <f t="shared" si="1862"/>
        <v>#DIV/0!</v>
      </c>
      <c r="FG343" s="703" t="e">
        <f t="shared" si="1863"/>
        <v>#DIV/0!</v>
      </c>
      <c r="FH343" s="703" t="e">
        <f t="shared" si="1864"/>
        <v>#DIV/0!</v>
      </c>
      <c r="FI343" s="703" t="e">
        <f t="shared" si="1865"/>
        <v>#DIV/0!</v>
      </c>
      <c r="FJ343" s="703" t="e">
        <f t="shared" si="1866"/>
        <v>#DIV/0!</v>
      </c>
      <c r="FK343" s="703" t="e">
        <f t="shared" si="1867"/>
        <v>#DIV/0!</v>
      </c>
      <c r="FL343" s="703" t="e">
        <f t="shared" si="1868"/>
        <v>#DIV/0!</v>
      </c>
      <c r="FM343" s="703" t="e">
        <f t="shared" si="1869"/>
        <v>#DIV/0!</v>
      </c>
      <c r="FN343" s="703" t="e">
        <f t="shared" si="1870"/>
        <v>#DIV/0!</v>
      </c>
      <c r="FO343" s="703" t="e">
        <f t="shared" si="1871"/>
        <v>#DIV/0!</v>
      </c>
      <c r="FP343" s="703" t="e">
        <f t="shared" si="1872"/>
        <v>#DIV/0!</v>
      </c>
      <c r="FQ343" s="703" t="e">
        <f t="shared" si="1873"/>
        <v>#DIV/0!</v>
      </c>
      <c r="FR343" s="703" t="e">
        <f t="shared" si="1874"/>
        <v>#DIV/0!</v>
      </c>
      <c r="FS343" s="703" t="e">
        <f t="shared" si="1875"/>
        <v>#DIV/0!</v>
      </c>
      <c r="FT343" s="703" t="e">
        <f t="shared" si="1876"/>
        <v>#DIV/0!</v>
      </c>
      <c r="FU343" s="703" t="e">
        <f t="shared" si="1877"/>
        <v>#DIV/0!</v>
      </c>
      <c r="FV343" s="703" t="e">
        <f t="shared" si="1878"/>
        <v>#DIV/0!</v>
      </c>
      <c r="FW343" s="703" t="e">
        <f t="shared" si="1879"/>
        <v>#DIV/0!</v>
      </c>
      <c r="FX343" s="703" t="e">
        <f t="shared" si="1880"/>
        <v>#DIV/0!</v>
      </c>
      <c r="FY343" s="703" t="e">
        <f t="shared" si="1881"/>
        <v>#DIV/0!</v>
      </c>
      <c r="FZ343" s="703" t="e">
        <f t="shared" si="1882"/>
        <v>#DIV/0!</v>
      </c>
      <c r="GA343" s="703" t="e">
        <f t="shared" si="1883"/>
        <v>#DIV/0!</v>
      </c>
      <c r="GB343" s="703" t="e">
        <f t="shared" si="1884"/>
        <v>#DIV/0!</v>
      </c>
      <c r="GC343" s="703" t="e">
        <f t="shared" si="1885"/>
        <v>#DIV/0!</v>
      </c>
      <c r="GD343" s="703" t="e">
        <f t="shared" si="1886"/>
        <v>#DIV/0!</v>
      </c>
      <c r="GE343" s="703" t="e">
        <f t="shared" si="1887"/>
        <v>#DIV/0!</v>
      </c>
      <c r="GF343" s="703" t="e">
        <f t="shared" si="1888"/>
        <v>#DIV/0!</v>
      </c>
      <c r="GG343" s="703" t="e">
        <f t="shared" si="1889"/>
        <v>#DIV/0!</v>
      </c>
      <c r="GH343" s="695"/>
      <c r="GI343" s="724"/>
    </row>
    <row r="344" spans="23:191" ht="15.75" x14ac:dyDescent="0.25">
      <c r="W344" s="398"/>
      <c r="X344" s="402">
        <v>24</v>
      </c>
      <c r="Y344" s="476"/>
      <c r="Z344" s="476"/>
      <c r="AA344" s="476"/>
      <c r="AB344" s="476"/>
      <c r="AC344" s="476"/>
      <c r="AD344" s="476"/>
      <c r="AE344" s="476"/>
      <c r="AF344" s="476"/>
      <c r="AG344" s="476"/>
      <c r="AH344" s="476"/>
      <c r="AI344" s="476"/>
      <c r="AJ344" s="476"/>
      <c r="AK344" s="476"/>
      <c r="AL344" s="476"/>
      <c r="AM344" s="476"/>
      <c r="AN344" s="476"/>
      <c r="AO344" s="476"/>
      <c r="AP344" s="476"/>
      <c r="AQ344" s="476"/>
      <c r="AR344" s="476"/>
      <c r="AS344" s="476"/>
      <c r="AT344" s="476"/>
      <c r="AU344" s="476"/>
      <c r="AV344" s="476"/>
      <c r="AW344" s="476"/>
      <c r="AX344" s="476"/>
      <c r="AY344" s="476"/>
      <c r="AZ344" s="476"/>
      <c r="BA344" s="476"/>
      <c r="BB344" s="476"/>
      <c r="BC344" s="467"/>
      <c r="BD344" s="861">
        <f t="shared" si="1853"/>
        <v>0</v>
      </c>
      <c r="BE344" s="862">
        <f t="shared" si="1819"/>
        <v>0</v>
      </c>
      <c r="BF344" s="437">
        <f>SUM($Y344:$BC344)</f>
        <v>0</v>
      </c>
      <c r="BG344" s="437">
        <v>0</v>
      </c>
      <c r="BH344" s="440">
        <f t="shared" ref="BH344" si="1896">IFERROR(SUM(Y344:BC344)/COUNT(Y344:BC344),0)</f>
        <v>0</v>
      </c>
      <c r="BI344" s="450">
        <v>0</v>
      </c>
      <c r="BJ344" s="465"/>
      <c r="BK344" s="465"/>
      <c r="BL344" s="465"/>
      <c r="BM344" s="398"/>
      <c r="BN344" s="402">
        <v>24</v>
      </c>
      <c r="BO344" s="476"/>
      <c r="BP344" s="476"/>
      <c r="BQ344" s="476"/>
      <c r="BR344" s="476"/>
      <c r="BS344" s="476"/>
      <c r="BT344" s="476"/>
      <c r="BU344" s="476"/>
      <c r="BV344" s="476"/>
      <c r="BW344" s="476"/>
      <c r="BX344" s="476"/>
      <c r="BY344" s="476"/>
      <c r="BZ344" s="476"/>
      <c r="CA344" s="476"/>
      <c r="CB344" s="476"/>
      <c r="CC344" s="476"/>
      <c r="CD344" s="476"/>
      <c r="CE344" s="476"/>
      <c r="CF344" s="476"/>
      <c r="CG344" s="476"/>
      <c r="CH344" s="476"/>
      <c r="CI344" s="476"/>
      <c r="CJ344" s="476"/>
      <c r="CK344" s="476"/>
      <c r="CL344" s="476"/>
      <c r="CM344" s="476"/>
      <c r="CN344" s="476"/>
      <c r="CO344" s="476"/>
      <c r="CP344" s="476"/>
      <c r="CQ344" s="476"/>
      <c r="CR344" s="476"/>
      <c r="CS344" s="467"/>
      <c r="CT344" s="861">
        <f t="shared" si="1855"/>
        <v>0</v>
      </c>
      <c r="CU344" s="862">
        <f t="shared" si="1856"/>
        <v>0</v>
      </c>
      <c r="CV344" s="437">
        <f>SUM($Y344:$BC344)</f>
        <v>0</v>
      </c>
      <c r="CW344" s="437">
        <v>0</v>
      </c>
      <c r="CX344" s="440">
        <f t="shared" si="1857"/>
        <v>0</v>
      </c>
      <c r="CY344" s="450">
        <f t="shared" si="1858"/>
        <v>0</v>
      </c>
      <c r="CZ344" s="465"/>
      <c r="DA344" s="477">
        <f>COUNTIF(BO321:CS344,"&lt;"&amp;MXChgRate)</f>
        <v>0</v>
      </c>
      <c r="DB344" s="477" t="s">
        <v>310</v>
      </c>
      <c r="DC344" s="465"/>
      <c r="DD344" s="465"/>
      <c r="DE344" s="465"/>
      <c r="DF344" s="465"/>
      <c r="DG344" s="465"/>
      <c r="DH344" s="465"/>
      <c r="DS344" s="698"/>
      <c r="DT344" s="704">
        <v>24</v>
      </c>
      <c r="DU344" s="705">
        <f t="shared" si="1859"/>
        <v>0</v>
      </c>
      <c r="DV344" s="705">
        <f t="shared" si="1823"/>
        <v>0</v>
      </c>
      <c r="DW344" s="705">
        <f t="shared" si="1824"/>
        <v>0</v>
      </c>
      <c r="DX344" s="705">
        <f t="shared" si="1825"/>
        <v>0</v>
      </c>
      <c r="DY344" s="705">
        <f t="shared" si="1826"/>
        <v>0</v>
      </c>
      <c r="DZ344" s="705">
        <f t="shared" si="1827"/>
        <v>0</v>
      </c>
      <c r="EA344" s="705">
        <f t="shared" si="1828"/>
        <v>0</v>
      </c>
      <c r="EB344" s="705">
        <f t="shared" si="1829"/>
        <v>0</v>
      </c>
      <c r="EC344" s="705">
        <f t="shared" si="1830"/>
        <v>0</v>
      </c>
      <c r="ED344" s="705">
        <f t="shared" si="1831"/>
        <v>0</v>
      </c>
      <c r="EE344" s="705">
        <f t="shared" si="1832"/>
        <v>0</v>
      </c>
      <c r="EF344" s="705">
        <f t="shared" si="1833"/>
        <v>0</v>
      </c>
      <c r="EG344" s="705">
        <f t="shared" si="1834"/>
        <v>0</v>
      </c>
      <c r="EH344" s="705">
        <f t="shared" si="1835"/>
        <v>0</v>
      </c>
      <c r="EI344" s="705">
        <f t="shared" si="1836"/>
        <v>0</v>
      </c>
      <c r="EJ344" s="705">
        <f t="shared" si="1837"/>
        <v>0</v>
      </c>
      <c r="EK344" s="705">
        <f t="shared" si="1838"/>
        <v>0</v>
      </c>
      <c r="EL344" s="705">
        <f t="shared" si="1839"/>
        <v>0</v>
      </c>
      <c r="EM344" s="705">
        <f t="shared" si="1840"/>
        <v>0</v>
      </c>
      <c r="EN344" s="705">
        <f t="shared" si="1841"/>
        <v>0</v>
      </c>
      <c r="EO344" s="705">
        <f t="shared" si="1842"/>
        <v>0</v>
      </c>
      <c r="EP344" s="705">
        <f t="shared" si="1843"/>
        <v>0</v>
      </c>
      <c r="EQ344" s="705">
        <f t="shared" si="1844"/>
        <v>0</v>
      </c>
      <c r="ER344" s="705">
        <f t="shared" si="1845"/>
        <v>0</v>
      </c>
      <c r="ES344" s="705">
        <f t="shared" si="1846"/>
        <v>0</v>
      </c>
      <c r="ET344" s="705">
        <f t="shared" si="1847"/>
        <v>0</v>
      </c>
      <c r="EU344" s="705">
        <f t="shared" si="1848"/>
        <v>0</v>
      </c>
      <c r="EV344" s="705">
        <f t="shared" si="1849"/>
        <v>0</v>
      </c>
      <c r="EW344" s="705">
        <f t="shared" si="1850"/>
        <v>0</v>
      </c>
      <c r="EX344" s="705">
        <f t="shared" si="1851"/>
        <v>0</v>
      </c>
      <c r="EY344" s="695"/>
      <c r="EZ344" s="661">
        <f>COUNTIF(DU321:EY344,"&lt;0")</f>
        <v>0</v>
      </c>
      <c r="FB344" s="698"/>
      <c r="FC344" s="704">
        <v>24</v>
      </c>
      <c r="FD344" s="705" t="e">
        <f t="shared" si="1860"/>
        <v>#DIV/0!</v>
      </c>
      <c r="FE344" s="705" t="e">
        <f t="shared" si="1861"/>
        <v>#DIV/0!</v>
      </c>
      <c r="FF344" s="705" t="e">
        <f t="shared" si="1862"/>
        <v>#DIV/0!</v>
      </c>
      <c r="FG344" s="705" t="e">
        <f t="shared" si="1863"/>
        <v>#DIV/0!</v>
      </c>
      <c r="FH344" s="705" t="e">
        <f t="shared" si="1864"/>
        <v>#DIV/0!</v>
      </c>
      <c r="FI344" s="705" t="e">
        <f t="shared" si="1865"/>
        <v>#DIV/0!</v>
      </c>
      <c r="FJ344" s="705" t="e">
        <f t="shared" si="1866"/>
        <v>#DIV/0!</v>
      </c>
      <c r="FK344" s="705" t="e">
        <f t="shared" si="1867"/>
        <v>#DIV/0!</v>
      </c>
      <c r="FL344" s="705" t="e">
        <f t="shared" si="1868"/>
        <v>#DIV/0!</v>
      </c>
      <c r="FM344" s="705" t="e">
        <f t="shared" si="1869"/>
        <v>#DIV/0!</v>
      </c>
      <c r="FN344" s="705" t="e">
        <f t="shared" si="1870"/>
        <v>#DIV/0!</v>
      </c>
      <c r="FO344" s="705" t="e">
        <f t="shared" si="1871"/>
        <v>#DIV/0!</v>
      </c>
      <c r="FP344" s="705" t="e">
        <f t="shared" si="1872"/>
        <v>#DIV/0!</v>
      </c>
      <c r="FQ344" s="705" t="e">
        <f t="shared" si="1873"/>
        <v>#DIV/0!</v>
      </c>
      <c r="FR344" s="705" t="e">
        <f t="shared" si="1874"/>
        <v>#DIV/0!</v>
      </c>
      <c r="FS344" s="705" t="e">
        <f t="shared" si="1875"/>
        <v>#DIV/0!</v>
      </c>
      <c r="FT344" s="705" t="e">
        <f t="shared" si="1876"/>
        <v>#DIV/0!</v>
      </c>
      <c r="FU344" s="705" t="e">
        <f t="shared" si="1877"/>
        <v>#DIV/0!</v>
      </c>
      <c r="FV344" s="705" t="e">
        <f t="shared" si="1878"/>
        <v>#DIV/0!</v>
      </c>
      <c r="FW344" s="705" t="e">
        <f t="shared" si="1879"/>
        <v>#DIV/0!</v>
      </c>
      <c r="FX344" s="705" t="e">
        <f t="shared" si="1880"/>
        <v>#DIV/0!</v>
      </c>
      <c r="FY344" s="705" t="e">
        <f t="shared" si="1881"/>
        <v>#DIV/0!</v>
      </c>
      <c r="FZ344" s="705" t="e">
        <f t="shared" si="1882"/>
        <v>#DIV/0!</v>
      </c>
      <c r="GA344" s="705" t="e">
        <f t="shared" si="1883"/>
        <v>#DIV/0!</v>
      </c>
      <c r="GB344" s="705" t="e">
        <f t="shared" si="1884"/>
        <v>#DIV/0!</v>
      </c>
      <c r="GC344" s="705" t="e">
        <f t="shared" si="1885"/>
        <v>#DIV/0!</v>
      </c>
      <c r="GD344" s="705" t="e">
        <f t="shared" si="1886"/>
        <v>#DIV/0!</v>
      </c>
      <c r="GE344" s="705" t="e">
        <f t="shared" si="1887"/>
        <v>#DIV/0!</v>
      </c>
      <c r="GF344" s="705" t="e">
        <f t="shared" si="1888"/>
        <v>#DIV/0!</v>
      </c>
      <c r="GG344" s="705" t="e">
        <f t="shared" si="1889"/>
        <v>#DIV/0!</v>
      </c>
      <c r="GH344" s="695"/>
      <c r="GI344" s="661">
        <f>COUNTIF(FD321:GH344,"&lt;"&amp;-StorCap)</f>
        <v>0</v>
      </c>
    </row>
    <row r="345" spans="23:191" ht="15.75" x14ac:dyDescent="0.25">
      <c r="W345" s="398"/>
      <c r="X345" s="403"/>
      <c r="Y345" s="467"/>
      <c r="Z345" s="467"/>
      <c r="AA345" s="467"/>
      <c r="AB345" s="467"/>
      <c r="AC345" s="467"/>
      <c r="AD345" s="467"/>
      <c r="AE345" s="467"/>
      <c r="AF345" s="467"/>
      <c r="AG345" s="467"/>
      <c r="AH345" s="467"/>
      <c r="AI345" s="467"/>
      <c r="AJ345" s="467"/>
      <c r="AK345" s="467"/>
      <c r="AL345" s="467"/>
      <c r="AM345" s="467"/>
      <c r="AN345" s="467"/>
      <c r="AO345" s="466"/>
      <c r="AP345" s="466"/>
      <c r="AQ345" s="466"/>
      <c r="AR345" s="466"/>
      <c r="AS345" s="466"/>
      <c r="AT345" s="466"/>
      <c r="AU345" s="466"/>
      <c r="AV345" s="466"/>
      <c r="AW345" s="466"/>
      <c r="AX345" s="466"/>
      <c r="AY345" s="466"/>
      <c r="AZ345" s="466"/>
      <c r="BA345" s="466"/>
      <c r="BB345" s="466"/>
      <c r="BC345" s="467"/>
      <c r="BD345" s="481"/>
      <c r="BE345" s="481"/>
      <c r="BF345" s="437">
        <f>SUM(BF321:BF344)</f>
        <v>0</v>
      </c>
      <c r="BG345" s="437">
        <f>SUM(BG328:BG343)</f>
        <v>0</v>
      </c>
      <c r="BH345" s="442"/>
      <c r="BI345" s="452"/>
      <c r="BJ345" s="465"/>
      <c r="BK345" s="465"/>
      <c r="BL345" s="465"/>
      <c r="BM345" s="398"/>
      <c r="BN345" s="403"/>
      <c r="BO345" s="547" t="str">
        <f t="shared" ref="BO345" si="1897">IF(SUM(BO321:BO344)&gt;0,"Verify","")</f>
        <v/>
      </c>
      <c r="BP345" s="547" t="str">
        <f t="shared" ref="BP345" si="1898">IF(SUM(BP321:BP344)&gt;0,"Verify","")</f>
        <v/>
      </c>
      <c r="BQ345" s="547" t="str">
        <f t="shared" ref="BQ345" si="1899">IF(SUM(BQ321:BQ344)&gt;0,"Verify","")</f>
        <v/>
      </c>
      <c r="BR345" s="547" t="str">
        <f t="shared" ref="BR345" si="1900">IF(SUM(BR321:BR344)&gt;0,"Verify","")</f>
        <v/>
      </c>
      <c r="BS345" s="547" t="str">
        <f t="shared" ref="BS345" si="1901">IF(SUM(BS321:BS344)&gt;0,"Verify","")</f>
        <v/>
      </c>
      <c r="BT345" s="547" t="str">
        <f t="shared" ref="BT345" si="1902">IF(SUM(BT321:BT344)&gt;0,"Verify","")</f>
        <v/>
      </c>
      <c r="BU345" s="547" t="str">
        <f t="shared" ref="BU345" si="1903">IF(SUM(BU321:BU344)&gt;0,"Verify","")</f>
        <v/>
      </c>
      <c r="BV345" s="547" t="str">
        <f t="shared" ref="BV345" si="1904">IF(SUM(BV321:BV344)&gt;0,"Verify","")</f>
        <v/>
      </c>
      <c r="BW345" s="547" t="str">
        <f t="shared" ref="BW345" si="1905">IF(SUM(BW321:BW344)&gt;0,"Verify","")</f>
        <v/>
      </c>
      <c r="BX345" s="547" t="str">
        <f t="shared" ref="BX345" si="1906">IF(SUM(BX321:BX344)&gt;0,"Verify","")</f>
        <v/>
      </c>
      <c r="BY345" s="547" t="str">
        <f t="shared" ref="BY345" si="1907">IF(SUM(BY321:BY344)&gt;0,"Verify","")</f>
        <v/>
      </c>
      <c r="BZ345" s="547" t="str">
        <f t="shared" ref="BZ345" si="1908">IF(SUM(BZ321:BZ344)&gt;0,"Verify","")</f>
        <v/>
      </c>
      <c r="CA345" s="547" t="str">
        <f t="shared" ref="CA345" si="1909">IF(SUM(CA321:CA344)&gt;0,"Verify","")</f>
        <v/>
      </c>
      <c r="CB345" s="547" t="str">
        <f t="shared" ref="CB345" si="1910">IF(SUM(CB321:CB344)&gt;0,"Verify","")</f>
        <v/>
      </c>
      <c r="CC345" s="547" t="str">
        <f t="shared" ref="CC345" si="1911">IF(SUM(CC321:CC344)&gt;0,"Verify","")</f>
        <v/>
      </c>
      <c r="CD345" s="547" t="str">
        <f t="shared" ref="CD345" si="1912">IF(SUM(CD321:CD344)&gt;0,"Verify","")</f>
        <v/>
      </c>
      <c r="CE345" s="547" t="str">
        <f t="shared" ref="CE345" si="1913">IF(SUM(CE321:CE344)&gt;0,"Verify","")</f>
        <v/>
      </c>
      <c r="CF345" s="547" t="str">
        <f t="shared" ref="CF345" si="1914">IF(SUM(CF321:CF344)&gt;0,"Verify","")</f>
        <v/>
      </c>
      <c r="CG345" s="547" t="str">
        <f t="shared" ref="CG345" si="1915">IF(SUM(CG321:CG344)&gt;0,"Verify","")</f>
        <v/>
      </c>
      <c r="CH345" s="547" t="str">
        <f t="shared" ref="CH345" si="1916">IF(SUM(CH321:CH344)&gt;0,"Verify","")</f>
        <v/>
      </c>
      <c r="CI345" s="547" t="str">
        <f t="shared" ref="CI345" si="1917">IF(SUM(CI321:CI344)&gt;0,"Verify","")</f>
        <v/>
      </c>
      <c r="CJ345" s="547" t="str">
        <f t="shared" ref="CJ345" si="1918">IF(SUM(CJ321:CJ344)&gt;0,"Verify","")</f>
        <v/>
      </c>
      <c r="CK345" s="547" t="str">
        <f t="shared" ref="CK345" si="1919">IF(SUM(CK321:CK344)&gt;0,"Verify","")</f>
        <v/>
      </c>
      <c r="CL345" s="547" t="str">
        <f t="shared" ref="CL345" si="1920">IF(SUM(CL321:CL344)&gt;0,"Verify","")</f>
        <v/>
      </c>
      <c r="CM345" s="547" t="str">
        <f t="shared" ref="CM345" si="1921">IF(SUM(CM321:CM344)&gt;0,"Verify","")</f>
        <v/>
      </c>
      <c r="CN345" s="547" t="str">
        <f t="shared" ref="CN345" si="1922">IF(SUM(CN321:CN344)&gt;0,"Verify","")</f>
        <v/>
      </c>
      <c r="CO345" s="547" t="str">
        <f t="shared" ref="CO345" si="1923">IF(SUM(CO321:CO344)&gt;0,"Verify","")</f>
        <v/>
      </c>
      <c r="CP345" s="547" t="str">
        <f t="shared" ref="CP345" si="1924">IF(SUM(CP321:CP344)&gt;0,"Verify","")</f>
        <v/>
      </c>
      <c r="CQ345" s="547" t="str">
        <f t="shared" ref="CQ345" si="1925">IF(SUM(CQ321:CQ344)&gt;0,"Verify","")</f>
        <v/>
      </c>
      <c r="CR345" s="547" t="str">
        <f t="shared" ref="CR345" si="1926">IF(SUM(CR321:CR344)&gt;0,"Verify","")</f>
        <v/>
      </c>
      <c r="CS345" s="467"/>
      <c r="CT345" s="466"/>
      <c r="CU345" s="466"/>
      <c r="CV345" s="437">
        <f>SUM(CV321:CV344)</f>
        <v>0</v>
      </c>
      <c r="CW345" s="437">
        <f>SUM(CW328:CW343)</f>
        <v>0</v>
      </c>
      <c r="CX345" s="437">
        <f>SUM(CX321:CX344)</f>
        <v>0</v>
      </c>
      <c r="CY345" s="462">
        <f>SUM(CY328:CY343)</f>
        <v>0</v>
      </c>
      <c r="CZ345" s="465"/>
      <c r="DA345" s="465"/>
      <c r="DB345" s="465"/>
      <c r="DC345" s="465"/>
      <c r="DD345" s="465"/>
      <c r="DE345" s="465"/>
      <c r="DF345" s="465"/>
      <c r="DG345" s="465"/>
      <c r="DH345" s="465"/>
      <c r="DS345" s="698"/>
      <c r="DT345" s="706"/>
      <c r="DU345" s="713"/>
      <c r="DV345" s="713"/>
      <c r="DW345" s="713"/>
      <c r="DX345" s="713"/>
      <c r="DY345" s="713"/>
      <c r="DZ345" s="713"/>
      <c r="EA345" s="713"/>
      <c r="EB345" s="713"/>
      <c r="EC345" s="713"/>
      <c r="ED345" s="713"/>
      <c r="EE345" s="713"/>
      <c r="EF345" s="713"/>
      <c r="EG345" s="713"/>
      <c r="EH345" s="713"/>
      <c r="EI345" s="713"/>
      <c r="EJ345" s="713"/>
      <c r="EK345" s="713"/>
      <c r="EL345" s="713"/>
      <c r="EM345" s="713"/>
      <c r="EN345" s="713"/>
      <c r="EO345" s="713"/>
      <c r="EP345" s="713"/>
      <c r="EQ345" s="713"/>
      <c r="ER345" s="713"/>
      <c r="ES345" s="713"/>
      <c r="ET345" s="713"/>
      <c r="EU345" s="713"/>
      <c r="EV345" s="713"/>
      <c r="EW345" s="713"/>
      <c r="EX345" s="713"/>
      <c r="EY345" s="695"/>
      <c r="EZ345" s="724"/>
      <c r="FB345" s="698"/>
      <c r="FC345" s="706"/>
      <c r="FD345" s="713"/>
      <c r="FE345" s="713"/>
      <c r="FF345" s="713"/>
      <c r="FG345" s="713"/>
      <c r="FH345" s="713"/>
      <c r="FI345" s="713"/>
      <c r="FJ345" s="713"/>
      <c r="FK345" s="713"/>
      <c r="FL345" s="713"/>
      <c r="FM345" s="713"/>
      <c r="FN345" s="713"/>
      <c r="FO345" s="713"/>
      <c r="FP345" s="713"/>
      <c r="FQ345" s="713"/>
      <c r="FR345" s="713"/>
      <c r="FS345" s="713"/>
      <c r="FT345" s="713"/>
      <c r="FU345" s="713"/>
      <c r="FV345" s="713"/>
      <c r="FW345" s="713"/>
      <c r="FX345" s="713"/>
      <c r="FY345" s="713"/>
      <c r="FZ345" s="713"/>
      <c r="GA345" s="713"/>
      <c r="GB345" s="713"/>
      <c r="GC345" s="713"/>
      <c r="GD345" s="713"/>
      <c r="GE345" s="713"/>
      <c r="GF345" s="713"/>
      <c r="GG345" s="713"/>
      <c r="GH345" s="695"/>
      <c r="GI345" s="724"/>
    </row>
    <row r="346" spans="23:191" ht="15.75" x14ac:dyDescent="0.25">
      <c r="W346" s="404"/>
      <c r="X346" s="405"/>
      <c r="Y346" s="406"/>
      <c r="Z346" s="406"/>
      <c r="AA346" s="406"/>
      <c r="AB346" s="406"/>
      <c r="AC346" s="406"/>
      <c r="AD346" s="406"/>
      <c r="AE346" s="406"/>
      <c r="AF346" s="406"/>
      <c r="AG346" s="406"/>
      <c r="AH346" s="406"/>
      <c r="AI346" s="406"/>
      <c r="AJ346" s="406"/>
      <c r="AK346" s="406"/>
      <c r="AL346" s="406"/>
      <c r="AM346" s="406"/>
      <c r="AN346" s="406"/>
      <c r="AO346" s="406"/>
      <c r="AP346" s="406"/>
      <c r="AQ346" s="406"/>
      <c r="AR346" s="406"/>
      <c r="AS346" s="406"/>
      <c r="AT346" s="406"/>
      <c r="AU346" s="406"/>
      <c r="AV346" s="406"/>
      <c r="AW346" s="406"/>
      <c r="AX346" s="406"/>
      <c r="AY346" s="406"/>
      <c r="AZ346" s="406"/>
      <c r="BA346" s="406"/>
      <c r="BB346" s="406"/>
      <c r="BC346" s="406"/>
      <c r="BD346" s="406"/>
      <c r="BE346" s="406"/>
      <c r="BF346" s="455"/>
      <c r="BG346" s="343"/>
      <c r="BH346" s="343"/>
      <c r="BI346" s="456"/>
      <c r="BJ346" s="465"/>
      <c r="BK346" s="465"/>
      <c r="BL346" s="465"/>
      <c r="BM346" s="404"/>
      <c r="BN346" s="405"/>
      <c r="BO346" s="405"/>
      <c r="BP346" s="405"/>
      <c r="BQ346" s="405"/>
      <c r="BR346" s="405"/>
      <c r="BS346" s="405"/>
      <c r="BT346" s="405"/>
      <c r="BU346" s="405"/>
      <c r="BV346" s="405"/>
      <c r="BW346" s="405"/>
      <c r="BX346" s="405"/>
      <c r="BY346" s="405"/>
      <c r="BZ346" s="405"/>
      <c r="CA346" s="405"/>
      <c r="CB346" s="405"/>
      <c r="CC346" s="405"/>
      <c r="CD346" s="405"/>
      <c r="CE346" s="405"/>
      <c r="CF346" s="405"/>
      <c r="CG346" s="405"/>
      <c r="CH346" s="405"/>
      <c r="CI346" s="405"/>
      <c r="CJ346" s="405"/>
      <c r="CK346" s="405"/>
      <c r="CL346" s="405"/>
      <c r="CM346" s="405"/>
      <c r="CN346" s="405"/>
      <c r="CO346" s="405"/>
      <c r="CP346" s="405"/>
      <c r="CQ346" s="405"/>
      <c r="CR346" s="405"/>
      <c r="CS346" s="406"/>
      <c r="CT346" s="406"/>
      <c r="CU346" s="406"/>
      <c r="CV346" s="455"/>
      <c r="CW346" s="343"/>
      <c r="CX346" s="343"/>
      <c r="CY346" s="456"/>
      <c r="CZ346" s="465"/>
      <c r="DA346" s="465"/>
      <c r="DB346" s="465"/>
      <c r="DC346" s="465"/>
      <c r="DD346" s="465"/>
      <c r="DE346" s="465"/>
      <c r="DF346" s="465"/>
      <c r="DG346" s="465"/>
      <c r="DH346" s="465"/>
      <c r="DS346" s="707"/>
      <c r="DT346" s="708"/>
      <c r="DU346" s="708"/>
      <c r="DV346" s="708"/>
      <c r="DW346" s="708"/>
      <c r="DX346" s="708"/>
      <c r="DY346" s="708"/>
      <c r="DZ346" s="708"/>
      <c r="EA346" s="708"/>
      <c r="EB346" s="708"/>
      <c r="EC346" s="708"/>
      <c r="ED346" s="708"/>
      <c r="EE346" s="708"/>
      <c r="EF346" s="708"/>
      <c r="EG346" s="708"/>
      <c r="EH346" s="708"/>
      <c r="EI346" s="708"/>
      <c r="EJ346" s="708"/>
      <c r="EK346" s="708"/>
      <c r="EL346" s="708"/>
      <c r="EM346" s="708"/>
      <c r="EN346" s="708"/>
      <c r="EO346" s="708"/>
      <c r="EP346" s="708"/>
      <c r="EQ346" s="708"/>
      <c r="ER346" s="708"/>
      <c r="ES346" s="708"/>
      <c r="ET346" s="708"/>
      <c r="EU346" s="708"/>
      <c r="EV346" s="708"/>
      <c r="EW346" s="708"/>
      <c r="EX346" s="708"/>
      <c r="EY346" s="722"/>
      <c r="EZ346" s="724"/>
      <c r="FB346" s="707"/>
      <c r="FC346" s="708"/>
      <c r="FD346" s="708"/>
      <c r="FE346" s="708"/>
      <c r="FF346" s="708"/>
      <c r="FG346" s="708"/>
      <c r="FH346" s="708"/>
      <c r="FI346" s="708"/>
      <c r="FJ346" s="708"/>
      <c r="FK346" s="708"/>
      <c r="FL346" s="708"/>
      <c r="FM346" s="708"/>
      <c r="FN346" s="708"/>
      <c r="FO346" s="708"/>
      <c r="FP346" s="708"/>
      <c r="FQ346" s="708"/>
      <c r="FR346" s="708"/>
      <c r="FS346" s="708"/>
      <c r="FT346" s="708"/>
      <c r="FU346" s="708"/>
      <c r="FV346" s="708"/>
      <c r="FW346" s="708"/>
      <c r="FX346" s="708"/>
      <c r="FY346" s="708"/>
      <c r="FZ346" s="708"/>
      <c r="GA346" s="708"/>
      <c r="GB346" s="708"/>
      <c r="GC346" s="708"/>
      <c r="GD346" s="708"/>
      <c r="GE346" s="708"/>
      <c r="GF346" s="708"/>
      <c r="GG346" s="708"/>
      <c r="GH346" s="722"/>
      <c r="GI346" s="724"/>
    </row>
    <row r="347" spans="23:191" ht="15.75" x14ac:dyDescent="0.25">
      <c r="W347" s="457"/>
      <c r="X347" s="410"/>
      <c r="Y347" s="410"/>
      <c r="Z347" s="410"/>
      <c r="AA347" s="410"/>
      <c r="AB347" s="410"/>
      <c r="AC347" s="410"/>
      <c r="AD347" s="410"/>
      <c r="AE347" s="410"/>
      <c r="AF347" s="410"/>
      <c r="AG347" s="410"/>
      <c r="AH347" s="410"/>
      <c r="AI347" s="410"/>
      <c r="AJ347" s="410"/>
      <c r="AK347" s="410"/>
      <c r="AL347" s="410"/>
      <c r="AM347" s="410"/>
      <c r="AN347" s="410"/>
      <c r="AO347" s="410"/>
      <c r="AP347" s="410"/>
      <c r="AQ347" s="410"/>
      <c r="AR347" s="410"/>
      <c r="AS347" s="410"/>
      <c r="AT347" s="410"/>
      <c r="AU347" s="410"/>
      <c r="AV347" s="410"/>
      <c r="AW347" s="410"/>
      <c r="AX347" s="410"/>
      <c r="AY347" s="410"/>
      <c r="AZ347" s="410"/>
      <c r="BA347" s="410"/>
      <c r="BB347" s="410"/>
      <c r="BC347" s="410"/>
      <c r="BD347" s="411"/>
      <c r="BE347" s="411"/>
      <c r="BF347" s="466"/>
      <c r="BG347" s="466"/>
      <c r="BH347" s="466"/>
      <c r="BI347" s="395"/>
      <c r="BJ347" s="465"/>
      <c r="BK347" s="465"/>
      <c r="BL347" s="465"/>
      <c r="BM347" s="407"/>
      <c r="BN347" s="408"/>
      <c r="BO347" s="408"/>
      <c r="BP347" s="408"/>
      <c r="BQ347" s="408"/>
      <c r="BR347" s="408"/>
      <c r="BS347" s="408"/>
      <c r="BT347" s="408"/>
      <c r="BU347" s="408"/>
      <c r="BV347" s="408"/>
      <c r="BW347" s="408"/>
      <c r="BX347" s="408"/>
      <c r="BY347" s="408"/>
      <c r="BZ347" s="408"/>
      <c r="CA347" s="408"/>
      <c r="CB347" s="408"/>
      <c r="CC347" s="409"/>
      <c r="CD347" s="410"/>
      <c r="CE347" s="410"/>
      <c r="CF347" s="410"/>
      <c r="CG347" s="410"/>
      <c r="CH347" s="410"/>
      <c r="CI347" s="410"/>
      <c r="CJ347" s="410"/>
      <c r="CK347" s="410"/>
      <c r="CL347" s="410"/>
      <c r="CM347" s="410"/>
      <c r="CN347" s="410"/>
      <c r="CO347" s="410"/>
      <c r="CP347" s="410"/>
      <c r="CQ347" s="410"/>
      <c r="CR347" s="410"/>
      <c r="CS347" s="410"/>
      <c r="CT347" s="411"/>
      <c r="CU347" s="411"/>
      <c r="CV347" s="466"/>
      <c r="CW347" s="466"/>
      <c r="CX347" s="466"/>
      <c r="CY347" s="395"/>
      <c r="CZ347" s="465"/>
      <c r="DA347" s="465"/>
      <c r="DB347" s="465"/>
      <c r="DC347" s="465"/>
      <c r="DD347" s="465"/>
      <c r="DE347" s="465"/>
      <c r="DF347" s="465"/>
      <c r="DG347" s="465"/>
      <c r="DH347" s="465"/>
      <c r="DS347" s="714"/>
      <c r="DT347" s="715"/>
      <c r="DU347" s="715"/>
      <c r="DV347" s="715"/>
      <c r="DW347" s="715"/>
      <c r="DX347" s="715"/>
      <c r="DY347" s="715"/>
      <c r="DZ347" s="715"/>
      <c r="EA347" s="715"/>
      <c r="EB347" s="715"/>
      <c r="EC347" s="715"/>
      <c r="ED347" s="715"/>
      <c r="EE347" s="715"/>
      <c r="EF347" s="715"/>
      <c r="EG347" s="715"/>
      <c r="EH347" s="715"/>
      <c r="EI347" s="716"/>
      <c r="EJ347" s="717"/>
      <c r="EK347" s="717"/>
      <c r="EL347" s="717"/>
      <c r="EM347" s="717"/>
      <c r="EN347" s="717"/>
      <c r="EO347" s="717"/>
      <c r="EP347" s="717"/>
      <c r="EQ347" s="717"/>
      <c r="ER347" s="717"/>
      <c r="ES347" s="717"/>
      <c r="ET347" s="717"/>
      <c r="EU347" s="717"/>
      <c r="EV347" s="717"/>
      <c r="EW347" s="717"/>
      <c r="EX347" s="717"/>
      <c r="EY347" s="717"/>
      <c r="EZ347" s="724"/>
      <c r="FB347" s="714"/>
      <c r="FC347" s="715"/>
      <c r="FD347" s="715"/>
      <c r="FE347" s="715"/>
      <c r="FF347" s="715"/>
      <c r="FG347" s="715"/>
      <c r="FH347" s="715"/>
      <c r="FI347" s="715"/>
      <c r="FJ347" s="715"/>
      <c r="FK347" s="715"/>
      <c r="FL347" s="715"/>
      <c r="FM347" s="715"/>
      <c r="FN347" s="715"/>
      <c r="FO347" s="715"/>
      <c r="FP347" s="715"/>
      <c r="FQ347" s="715"/>
      <c r="FR347" s="716"/>
      <c r="FS347" s="717"/>
      <c r="FT347" s="717"/>
      <c r="FU347" s="717"/>
      <c r="FV347" s="717"/>
      <c r="FW347" s="717"/>
      <c r="FX347" s="717"/>
      <c r="FY347" s="717"/>
      <c r="FZ347" s="717"/>
      <c r="GA347" s="717"/>
      <c r="GB347" s="717"/>
      <c r="GC347" s="717"/>
      <c r="GD347" s="717"/>
      <c r="GE347" s="717"/>
      <c r="GF347" s="717"/>
      <c r="GG347" s="717"/>
      <c r="GH347" s="717"/>
      <c r="GI347" s="724"/>
    </row>
    <row r="348" spans="23:191" ht="15.75" x14ac:dyDescent="0.25">
      <c r="W348" s="398" t="s">
        <v>232</v>
      </c>
      <c r="X348" s="467"/>
      <c r="Y348" s="467"/>
      <c r="Z348" s="467"/>
      <c r="AA348" s="467"/>
      <c r="AB348" s="467"/>
      <c r="AC348" s="467"/>
      <c r="AD348" s="467"/>
      <c r="AE348" s="467"/>
      <c r="AF348" s="467"/>
      <c r="AG348" s="467"/>
      <c r="AH348" s="467"/>
      <c r="AI348" s="467"/>
      <c r="AJ348" s="467"/>
      <c r="AK348" s="467"/>
      <c r="AL348" s="467"/>
      <c r="AM348" s="467"/>
      <c r="AN348" s="467"/>
      <c r="AO348" s="467"/>
      <c r="AP348" s="467"/>
      <c r="AQ348" s="467"/>
      <c r="AR348" s="467"/>
      <c r="AS348" s="467"/>
      <c r="AT348" s="467"/>
      <c r="AU348" s="467"/>
      <c r="AV348" s="467"/>
      <c r="AW348" s="467"/>
      <c r="AX348" s="467"/>
      <c r="AY348" s="467"/>
      <c r="AZ348" s="467"/>
      <c r="BA348" s="467"/>
      <c r="BB348" s="467"/>
      <c r="BC348" s="467"/>
      <c r="BD348" s="481"/>
      <c r="BE348" s="481"/>
      <c r="BF348" s="466"/>
      <c r="BG348" s="466"/>
      <c r="BH348" s="466"/>
      <c r="BI348" s="395"/>
      <c r="BJ348" s="465"/>
      <c r="BK348" s="465"/>
      <c r="BL348" s="465"/>
      <c r="BM348" s="398" t="s">
        <v>232</v>
      </c>
      <c r="BN348" s="467"/>
      <c r="BO348" s="467"/>
      <c r="BP348" s="467"/>
      <c r="BQ348" s="467"/>
      <c r="BR348" s="467"/>
      <c r="BS348" s="467"/>
      <c r="BT348" s="467"/>
      <c r="BU348" s="467"/>
      <c r="BV348" s="467"/>
      <c r="BW348" s="467"/>
      <c r="BX348" s="467"/>
      <c r="BY348" s="467"/>
      <c r="BZ348" s="467"/>
      <c r="CA348" s="467"/>
      <c r="CB348" s="467"/>
      <c r="CC348" s="467"/>
      <c r="CD348" s="467"/>
      <c r="CE348" s="467"/>
      <c r="CF348" s="467"/>
      <c r="CG348" s="467"/>
      <c r="CH348" s="467"/>
      <c r="CI348" s="467"/>
      <c r="CJ348" s="467"/>
      <c r="CK348" s="467"/>
      <c r="CL348" s="467"/>
      <c r="CM348" s="467"/>
      <c r="CN348" s="467"/>
      <c r="CO348" s="467"/>
      <c r="CP348" s="467"/>
      <c r="CQ348" s="467"/>
      <c r="CR348" s="467"/>
      <c r="CS348" s="467"/>
      <c r="CT348" s="466"/>
      <c r="CU348" s="466"/>
      <c r="CV348" s="466"/>
      <c r="CW348" s="466"/>
      <c r="CX348" s="466"/>
      <c r="CY348" s="395"/>
      <c r="CZ348" s="465"/>
      <c r="DA348" s="465"/>
      <c r="DB348" s="465"/>
      <c r="DC348" s="465"/>
      <c r="DD348" s="465"/>
      <c r="DE348" s="465"/>
      <c r="DF348" s="465"/>
      <c r="DG348" s="465"/>
      <c r="DH348" s="465"/>
      <c r="DS348" s="698" t="s">
        <v>232</v>
      </c>
      <c r="DT348" s="695"/>
      <c r="DU348" s="695"/>
      <c r="DV348" s="695"/>
      <c r="DW348" s="695"/>
      <c r="DX348" s="695"/>
      <c r="DY348" s="695"/>
      <c r="DZ348" s="695"/>
      <c r="EA348" s="695"/>
      <c r="EB348" s="695"/>
      <c r="EC348" s="695"/>
      <c r="ED348" s="695"/>
      <c r="EE348" s="695"/>
      <c r="EF348" s="695"/>
      <c r="EG348" s="695"/>
      <c r="EH348" s="695"/>
      <c r="EI348" s="695"/>
      <c r="EJ348" s="695"/>
      <c r="EK348" s="695"/>
      <c r="EL348" s="695"/>
      <c r="EM348" s="695"/>
      <c r="EN348" s="695"/>
      <c r="EO348" s="695"/>
      <c r="EP348" s="695"/>
      <c r="EQ348" s="695"/>
      <c r="ER348" s="695"/>
      <c r="ES348" s="695"/>
      <c r="ET348" s="695"/>
      <c r="EU348" s="695"/>
      <c r="EV348" s="695"/>
      <c r="EW348" s="695"/>
      <c r="EX348" s="695"/>
      <c r="EY348" s="695"/>
      <c r="EZ348" s="724"/>
      <c r="FB348" s="698" t="s">
        <v>232</v>
      </c>
      <c r="FC348" s="695"/>
      <c r="FD348" s="695"/>
      <c r="FE348" s="695"/>
      <c r="FF348" s="695"/>
      <c r="FG348" s="695"/>
      <c r="FH348" s="695"/>
      <c r="FI348" s="695"/>
      <c r="FJ348" s="695"/>
      <c r="FK348" s="695"/>
      <c r="FL348" s="695"/>
      <c r="FM348" s="695"/>
      <c r="FN348" s="695"/>
      <c r="FO348" s="695"/>
      <c r="FP348" s="695"/>
      <c r="FQ348" s="695"/>
      <c r="FR348" s="695"/>
      <c r="FS348" s="695"/>
      <c r="FT348" s="695"/>
      <c r="FU348" s="695"/>
      <c r="FV348" s="695"/>
      <c r="FW348" s="695"/>
      <c r="FX348" s="695"/>
      <c r="FY348" s="695"/>
      <c r="FZ348" s="695"/>
      <c r="GA348" s="695"/>
      <c r="GB348" s="695"/>
      <c r="GC348" s="695"/>
      <c r="GD348" s="695"/>
      <c r="GE348" s="695"/>
      <c r="GF348" s="695"/>
      <c r="GG348" s="695"/>
      <c r="GH348" s="695"/>
      <c r="GI348" s="724"/>
    </row>
    <row r="349" spans="23:191" ht="15.75" x14ac:dyDescent="0.25">
      <c r="W349" s="398"/>
      <c r="X349" s="467"/>
      <c r="Y349" s="467"/>
      <c r="Z349" s="467"/>
      <c r="AA349" s="467"/>
      <c r="AB349" s="467"/>
      <c r="AC349" s="467"/>
      <c r="AD349" s="467"/>
      <c r="AE349" s="467"/>
      <c r="AF349" s="467"/>
      <c r="AG349" s="467"/>
      <c r="AH349" s="467"/>
      <c r="AI349" s="467"/>
      <c r="AJ349" s="467"/>
      <c r="AK349" s="467"/>
      <c r="AL349" s="467"/>
      <c r="AM349" s="467"/>
      <c r="AN349" s="467"/>
      <c r="AO349" s="467"/>
      <c r="AP349" s="467"/>
      <c r="AQ349" s="467"/>
      <c r="AR349" s="467"/>
      <c r="AS349" s="467"/>
      <c r="AT349" s="467"/>
      <c r="AU349" s="467"/>
      <c r="AV349" s="467"/>
      <c r="AW349" s="467"/>
      <c r="AX349" s="467"/>
      <c r="AY349" s="467"/>
      <c r="AZ349" s="467"/>
      <c r="BA349" s="467"/>
      <c r="BB349" s="467"/>
      <c r="BC349" s="467"/>
      <c r="BD349" s="481"/>
      <c r="BE349" s="481"/>
      <c r="BF349" s="445"/>
      <c r="BG349" s="466"/>
      <c r="BH349" s="466"/>
      <c r="BI349" s="395"/>
      <c r="BJ349" s="465"/>
      <c r="BK349" s="465"/>
      <c r="BL349" s="465"/>
      <c r="BM349" s="398"/>
      <c r="BN349" s="467"/>
      <c r="BO349" s="649" t="str">
        <f t="shared" ref="BO349:CS349" si="1927">IFERROR(SUMIF(BO352:BO375,"&gt;0",BO352:BO375)/-SUMIF(BO352:BO375,"&lt;0",BO352:BO375),"")</f>
        <v/>
      </c>
      <c r="BP349" s="649" t="str">
        <f t="shared" si="1927"/>
        <v/>
      </c>
      <c r="BQ349" s="649" t="str">
        <f t="shared" si="1927"/>
        <v/>
      </c>
      <c r="BR349" s="649" t="str">
        <f t="shared" si="1927"/>
        <v/>
      </c>
      <c r="BS349" s="649" t="str">
        <f t="shared" si="1927"/>
        <v/>
      </c>
      <c r="BT349" s="649" t="str">
        <f t="shared" si="1927"/>
        <v/>
      </c>
      <c r="BU349" s="649" t="str">
        <f t="shared" si="1927"/>
        <v/>
      </c>
      <c r="BV349" s="649" t="str">
        <f t="shared" si="1927"/>
        <v/>
      </c>
      <c r="BW349" s="649" t="str">
        <f t="shared" si="1927"/>
        <v/>
      </c>
      <c r="BX349" s="649" t="str">
        <f t="shared" si="1927"/>
        <v/>
      </c>
      <c r="BY349" s="649" t="str">
        <f t="shared" si="1927"/>
        <v/>
      </c>
      <c r="BZ349" s="649" t="str">
        <f t="shared" si="1927"/>
        <v/>
      </c>
      <c r="CA349" s="649" t="str">
        <f t="shared" si="1927"/>
        <v/>
      </c>
      <c r="CB349" s="649" t="str">
        <f t="shared" si="1927"/>
        <v/>
      </c>
      <c r="CC349" s="649" t="str">
        <f t="shared" si="1927"/>
        <v/>
      </c>
      <c r="CD349" s="649" t="str">
        <f t="shared" si="1927"/>
        <v/>
      </c>
      <c r="CE349" s="649" t="str">
        <f t="shared" si="1927"/>
        <v/>
      </c>
      <c r="CF349" s="649" t="str">
        <f t="shared" si="1927"/>
        <v/>
      </c>
      <c r="CG349" s="649" t="str">
        <f t="shared" si="1927"/>
        <v/>
      </c>
      <c r="CH349" s="649" t="str">
        <f t="shared" si="1927"/>
        <v/>
      </c>
      <c r="CI349" s="649" t="str">
        <f t="shared" si="1927"/>
        <v/>
      </c>
      <c r="CJ349" s="649" t="str">
        <f t="shared" si="1927"/>
        <v/>
      </c>
      <c r="CK349" s="649" t="str">
        <f t="shared" si="1927"/>
        <v/>
      </c>
      <c r="CL349" s="649" t="str">
        <f t="shared" si="1927"/>
        <v/>
      </c>
      <c r="CM349" s="649" t="str">
        <f t="shared" si="1927"/>
        <v/>
      </c>
      <c r="CN349" s="649" t="str">
        <f t="shared" si="1927"/>
        <v/>
      </c>
      <c r="CO349" s="649" t="str">
        <f t="shared" si="1927"/>
        <v/>
      </c>
      <c r="CP349" s="649" t="str">
        <f t="shared" si="1927"/>
        <v/>
      </c>
      <c r="CQ349" s="649" t="str">
        <f t="shared" si="1927"/>
        <v/>
      </c>
      <c r="CR349" s="649" t="str">
        <f t="shared" si="1927"/>
        <v/>
      </c>
      <c r="CS349" s="649" t="str">
        <f t="shared" si="1927"/>
        <v/>
      </c>
      <c r="CT349" s="466"/>
      <c r="CU349" s="466"/>
      <c r="CV349" s="445"/>
      <c r="CW349" s="466"/>
      <c r="CX349" s="466"/>
      <c r="CY349" s="395"/>
      <c r="CZ349" s="465"/>
      <c r="DA349" s="465"/>
      <c r="DB349" s="465"/>
      <c r="DC349" s="465"/>
      <c r="DD349" s="465"/>
      <c r="DE349" s="465"/>
      <c r="DF349" s="465"/>
      <c r="DG349" s="465"/>
      <c r="DH349" s="465"/>
      <c r="DS349" s="698"/>
      <c r="DT349" s="695"/>
      <c r="DU349" s="699"/>
      <c r="DV349" s="699"/>
      <c r="DW349" s="699"/>
      <c r="DX349" s="699"/>
      <c r="DY349" s="699"/>
      <c r="DZ349" s="699"/>
      <c r="EA349" s="699"/>
      <c r="EB349" s="699"/>
      <c r="EC349" s="699"/>
      <c r="ED349" s="699"/>
      <c r="EE349" s="699"/>
      <c r="EF349" s="699"/>
      <c r="EG349" s="699"/>
      <c r="EH349" s="699"/>
      <c r="EI349" s="699"/>
      <c r="EJ349" s="699"/>
      <c r="EK349" s="699"/>
      <c r="EL349" s="699"/>
      <c r="EM349" s="699"/>
      <c r="EN349" s="699"/>
      <c r="EO349" s="699"/>
      <c r="EP349" s="699"/>
      <c r="EQ349" s="699"/>
      <c r="ER349" s="699"/>
      <c r="ES349" s="699"/>
      <c r="ET349" s="699"/>
      <c r="EU349" s="699"/>
      <c r="EV349" s="699"/>
      <c r="EW349" s="699"/>
      <c r="EX349" s="699"/>
      <c r="EY349" s="699"/>
      <c r="EZ349" s="724"/>
      <c r="FB349" s="698"/>
      <c r="FC349" s="695"/>
      <c r="FD349" s="699"/>
      <c r="FE349" s="699"/>
      <c r="FF349" s="699"/>
      <c r="FG349" s="699"/>
      <c r="FH349" s="699"/>
      <c r="FI349" s="699"/>
      <c r="FJ349" s="699"/>
      <c r="FK349" s="699"/>
      <c r="FL349" s="699"/>
      <c r="FM349" s="699"/>
      <c r="FN349" s="699"/>
      <c r="FO349" s="699"/>
      <c r="FP349" s="699"/>
      <c r="FQ349" s="699"/>
      <c r="FR349" s="699"/>
      <c r="FS349" s="699"/>
      <c r="FT349" s="699"/>
      <c r="FU349" s="699"/>
      <c r="FV349" s="699"/>
      <c r="FW349" s="699"/>
      <c r="FX349" s="699"/>
      <c r="FY349" s="699"/>
      <c r="FZ349" s="699"/>
      <c r="GA349" s="699"/>
      <c r="GB349" s="699"/>
      <c r="GC349" s="699"/>
      <c r="GD349" s="699"/>
      <c r="GE349" s="699"/>
      <c r="GF349" s="699"/>
      <c r="GG349" s="699"/>
      <c r="GH349" s="699"/>
      <c r="GI349" s="724"/>
    </row>
    <row r="350" spans="23:191" ht="15.75" x14ac:dyDescent="0.25">
      <c r="W350" s="398"/>
      <c r="X350" s="399" t="s">
        <v>57</v>
      </c>
      <c r="Y350" s="400">
        <v>1</v>
      </c>
      <c r="Z350" s="400">
        <v>2</v>
      </c>
      <c r="AA350" s="400">
        <v>3</v>
      </c>
      <c r="AB350" s="400">
        <v>4</v>
      </c>
      <c r="AC350" s="400">
        <v>5</v>
      </c>
      <c r="AD350" s="400">
        <v>6</v>
      </c>
      <c r="AE350" s="400">
        <v>7</v>
      </c>
      <c r="AF350" s="400">
        <v>8</v>
      </c>
      <c r="AG350" s="400">
        <v>9</v>
      </c>
      <c r="AH350" s="400">
        <v>10</v>
      </c>
      <c r="AI350" s="400">
        <v>11</v>
      </c>
      <c r="AJ350" s="400">
        <v>12</v>
      </c>
      <c r="AK350" s="400">
        <v>13</v>
      </c>
      <c r="AL350" s="400">
        <v>14</v>
      </c>
      <c r="AM350" s="400">
        <v>15</v>
      </c>
      <c r="AN350" s="400">
        <v>16</v>
      </c>
      <c r="AO350" s="400">
        <v>17</v>
      </c>
      <c r="AP350" s="400">
        <v>18</v>
      </c>
      <c r="AQ350" s="400">
        <v>19</v>
      </c>
      <c r="AR350" s="400">
        <v>20</v>
      </c>
      <c r="AS350" s="400">
        <v>21</v>
      </c>
      <c r="AT350" s="400">
        <v>22</v>
      </c>
      <c r="AU350" s="400">
        <v>23</v>
      </c>
      <c r="AV350" s="400">
        <v>24</v>
      </c>
      <c r="AW350" s="400">
        <v>25</v>
      </c>
      <c r="AX350" s="400">
        <v>26</v>
      </c>
      <c r="AY350" s="400">
        <v>27</v>
      </c>
      <c r="AZ350" s="400">
        <v>28</v>
      </c>
      <c r="BA350" s="400">
        <v>29</v>
      </c>
      <c r="BB350" s="400">
        <v>30</v>
      </c>
      <c r="BC350" s="400">
        <v>31</v>
      </c>
      <c r="BD350" s="863" t="s">
        <v>215</v>
      </c>
      <c r="BE350" s="864"/>
      <c r="BF350" s="434" t="s">
        <v>250</v>
      </c>
      <c r="BG350" s="434" t="s">
        <v>251</v>
      </c>
      <c r="BH350" s="434" t="s">
        <v>250</v>
      </c>
      <c r="BI350" s="447" t="s">
        <v>251</v>
      </c>
      <c r="BJ350" s="465"/>
      <c r="BK350" s="465"/>
      <c r="BL350" s="465"/>
      <c r="BM350" s="398"/>
      <c r="BN350" s="399" t="s">
        <v>57</v>
      </c>
      <c r="BO350" s="400">
        <v>1</v>
      </c>
      <c r="BP350" s="400">
        <v>2</v>
      </c>
      <c r="BQ350" s="400">
        <v>3</v>
      </c>
      <c r="BR350" s="400">
        <v>4</v>
      </c>
      <c r="BS350" s="400">
        <v>5</v>
      </c>
      <c r="BT350" s="400">
        <v>6</v>
      </c>
      <c r="BU350" s="400">
        <v>7</v>
      </c>
      <c r="BV350" s="400">
        <v>8</v>
      </c>
      <c r="BW350" s="400">
        <v>9</v>
      </c>
      <c r="BX350" s="400">
        <v>10</v>
      </c>
      <c r="BY350" s="400">
        <v>11</v>
      </c>
      <c r="BZ350" s="400">
        <v>12</v>
      </c>
      <c r="CA350" s="400">
        <v>13</v>
      </c>
      <c r="CB350" s="400">
        <v>14</v>
      </c>
      <c r="CC350" s="400">
        <v>15</v>
      </c>
      <c r="CD350" s="400">
        <v>16</v>
      </c>
      <c r="CE350" s="400">
        <v>17</v>
      </c>
      <c r="CF350" s="400">
        <v>18</v>
      </c>
      <c r="CG350" s="400">
        <v>19</v>
      </c>
      <c r="CH350" s="400">
        <v>20</v>
      </c>
      <c r="CI350" s="400">
        <v>21</v>
      </c>
      <c r="CJ350" s="400">
        <v>22</v>
      </c>
      <c r="CK350" s="400">
        <v>23</v>
      </c>
      <c r="CL350" s="400">
        <v>24</v>
      </c>
      <c r="CM350" s="400">
        <v>25</v>
      </c>
      <c r="CN350" s="400">
        <v>26</v>
      </c>
      <c r="CO350" s="400">
        <v>27</v>
      </c>
      <c r="CP350" s="400">
        <v>28</v>
      </c>
      <c r="CQ350" s="400">
        <v>29</v>
      </c>
      <c r="CR350" s="400">
        <v>30</v>
      </c>
      <c r="CS350" s="400">
        <v>31</v>
      </c>
      <c r="CT350" s="863" t="s">
        <v>215</v>
      </c>
      <c r="CU350" s="864"/>
      <c r="CV350" s="434" t="s">
        <v>250</v>
      </c>
      <c r="CW350" s="434" t="s">
        <v>251</v>
      </c>
      <c r="CX350" s="434" t="s">
        <v>253</v>
      </c>
      <c r="CY350" s="447" t="s">
        <v>254</v>
      </c>
      <c r="CZ350" s="465"/>
      <c r="DA350" s="465"/>
      <c r="DB350" s="465"/>
      <c r="DC350" s="465"/>
      <c r="DD350" s="465"/>
      <c r="DE350" s="465"/>
      <c r="DF350" s="465"/>
      <c r="DG350" s="465"/>
      <c r="DH350" s="465"/>
      <c r="DS350" s="698"/>
      <c r="DT350" s="700" t="s">
        <v>57</v>
      </c>
      <c r="DU350" s="701">
        <v>1</v>
      </c>
      <c r="DV350" s="701">
        <v>2</v>
      </c>
      <c r="DW350" s="701">
        <v>3</v>
      </c>
      <c r="DX350" s="701">
        <v>4</v>
      </c>
      <c r="DY350" s="701">
        <v>5</v>
      </c>
      <c r="DZ350" s="701">
        <v>6</v>
      </c>
      <c r="EA350" s="701">
        <v>7</v>
      </c>
      <c r="EB350" s="701">
        <v>8</v>
      </c>
      <c r="EC350" s="701">
        <v>9</v>
      </c>
      <c r="ED350" s="701">
        <v>10</v>
      </c>
      <c r="EE350" s="701">
        <v>11</v>
      </c>
      <c r="EF350" s="701">
        <v>12</v>
      </c>
      <c r="EG350" s="701">
        <v>13</v>
      </c>
      <c r="EH350" s="701">
        <v>14</v>
      </c>
      <c r="EI350" s="701">
        <v>15</v>
      </c>
      <c r="EJ350" s="701">
        <v>16</v>
      </c>
      <c r="EK350" s="701">
        <v>17</v>
      </c>
      <c r="EL350" s="701">
        <v>18</v>
      </c>
      <c r="EM350" s="701">
        <v>19</v>
      </c>
      <c r="EN350" s="701">
        <v>20</v>
      </c>
      <c r="EO350" s="701">
        <v>21</v>
      </c>
      <c r="EP350" s="701">
        <v>22</v>
      </c>
      <c r="EQ350" s="701">
        <v>23</v>
      </c>
      <c r="ER350" s="701">
        <v>24</v>
      </c>
      <c r="ES350" s="701">
        <v>25</v>
      </c>
      <c r="ET350" s="701">
        <v>26</v>
      </c>
      <c r="EU350" s="701">
        <v>27</v>
      </c>
      <c r="EV350" s="701">
        <v>28</v>
      </c>
      <c r="EW350" s="701">
        <v>29</v>
      </c>
      <c r="EX350" s="701">
        <v>30</v>
      </c>
      <c r="EY350" s="701">
        <v>31</v>
      </c>
      <c r="EZ350" s="724"/>
      <c r="FB350" s="698"/>
      <c r="FC350" s="700" t="s">
        <v>57</v>
      </c>
      <c r="FD350" s="701">
        <v>1</v>
      </c>
      <c r="FE350" s="701">
        <v>2</v>
      </c>
      <c r="FF350" s="701">
        <v>3</v>
      </c>
      <c r="FG350" s="701">
        <v>4</v>
      </c>
      <c r="FH350" s="701">
        <v>5</v>
      </c>
      <c r="FI350" s="701">
        <v>6</v>
      </c>
      <c r="FJ350" s="701">
        <v>7</v>
      </c>
      <c r="FK350" s="701">
        <v>8</v>
      </c>
      <c r="FL350" s="701">
        <v>9</v>
      </c>
      <c r="FM350" s="701">
        <v>10</v>
      </c>
      <c r="FN350" s="701">
        <v>11</v>
      </c>
      <c r="FO350" s="701">
        <v>12</v>
      </c>
      <c r="FP350" s="701">
        <v>13</v>
      </c>
      <c r="FQ350" s="701">
        <v>14</v>
      </c>
      <c r="FR350" s="701">
        <v>15</v>
      </c>
      <c r="FS350" s="701">
        <v>16</v>
      </c>
      <c r="FT350" s="701">
        <v>17</v>
      </c>
      <c r="FU350" s="701">
        <v>18</v>
      </c>
      <c r="FV350" s="701">
        <v>19</v>
      </c>
      <c r="FW350" s="701">
        <v>20</v>
      </c>
      <c r="FX350" s="701">
        <v>21</v>
      </c>
      <c r="FY350" s="701">
        <v>22</v>
      </c>
      <c r="FZ350" s="701">
        <v>23</v>
      </c>
      <c r="GA350" s="701">
        <v>24</v>
      </c>
      <c r="GB350" s="701">
        <v>25</v>
      </c>
      <c r="GC350" s="701">
        <v>26</v>
      </c>
      <c r="GD350" s="701">
        <v>27</v>
      </c>
      <c r="GE350" s="701">
        <v>28</v>
      </c>
      <c r="GF350" s="701">
        <v>29</v>
      </c>
      <c r="GG350" s="701">
        <v>30</v>
      </c>
      <c r="GH350" s="701">
        <v>31</v>
      </c>
      <c r="GI350" s="724"/>
    </row>
    <row r="351" spans="23:191" ht="15.75" x14ac:dyDescent="0.25">
      <c r="W351" s="398"/>
      <c r="X351" s="399"/>
      <c r="Y351" s="400" t="str">
        <f t="shared" ref="Y351:AE351" si="1928">VLOOKUP(WEEKDAY(CONCATENATE("12","/",Y350,"/",$AE$6)),$DN$11:$DO$17,2,FALSE)</f>
        <v>Fri</v>
      </c>
      <c r="Z351" s="400" t="str">
        <f t="shared" si="1928"/>
        <v>Sat</v>
      </c>
      <c r="AA351" s="400" t="str">
        <f t="shared" si="1928"/>
        <v>Sun</v>
      </c>
      <c r="AB351" s="400" t="str">
        <f t="shared" si="1928"/>
        <v>Mon</v>
      </c>
      <c r="AC351" s="400" t="str">
        <f t="shared" si="1928"/>
        <v>Tues</v>
      </c>
      <c r="AD351" s="400" t="str">
        <f t="shared" si="1928"/>
        <v>Wed</v>
      </c>
      <c r="AE351" s="400" t="str">
        <f t="shared" si="1928"/>
        <v>Thur</v>
      </c>
      <c r="AF351" s="400" t="str">
        <f>Y351</f>
        <v>Fri</v>
      </c>
      <c r="AG351" s="400" t="str">
        <f t="shared" ref="AG351:BC351" si="1929">Z351</f>
        <v>Sat</v>
      </c>
      <c r="AH351" s="400" t="str">
        <f t="shared" si="1929"/>
        <v>Sun</v>
      </c>
      <c r="AI351" s="400" t="str">
        <f t="shared" si="1929"/>
        <v>Mon</v>
      </c>
      <c r="AJ351" s="400" t="str">
        <f t="shared" si="1929"/>
        <v>Tues</v>
      </c>
      <c r="AK351" s="400" t="str">
        <f t="shared" si="1929"/>
        <v>Wed</v>
      </c>
      <c r="AL351" s="400" t="str">
        <f t="shared" si="1929"/>
        <v>Thur</v>
      </c>
      <c r="AM351" s="400" t="str">
        <f t="shared" si="1929"/>
        <v>Fri</v>
      </c>
      <c r="AN351" s="400" t="str">
        <f t="shared" si="1929"/>
        <v>Sat</v>
      </c>
      <c r="AO351" s="400" t="str">
        <f t="shared" si="1929"/>
        <v>Sun</v>
      </c>
      <c r="AP351" s="400" t="str">
        <f t="shared" si="1929"/>
        <v>Mon</v>
      </c>
      <c r="AQ351" s="400" t="str">
        <f t="shared" si="1929"/>
        <v>Tues</v>
      </c>
      <c r="AR351" s="400" t="str">
        <f t="shared" si="1929"/>
        <v>Wed</v>
      </c>
      <c r="AS351" s="400" t="str">
        <f t="shared" si="1929"/>
        <v>Thur</v>
      </c>
      <c r="AT351" s="400" t="str">
        <f t="shared" si="1929"/>
        <v>Fri</v>
      </c>
      <c r="AU351" s="400" t="str">
        <f t="shared" si="1929"/>
        <v>Sat</v>
      </c>
      <c r="AV351" s="400" t="str">
        <f t="shared" si="1929"/>
        <v>Sun</v>
      </c>
      <c r="AW351" s="400" t="str">
        <f t="shared" si="1929"/>
        <v>Mon</v>
      </c>
      <c r="AX351" s="400" t="str">
        <f t="shared" si="1929"/>
        <v>Tues</v>
      </c>
      <c r="AY351" s="400" t="str">
        <f t="shared" si="1929"/>
        <v>Wed</v>
      </c>
      <c r="AZ351" s="400" t="str">
        <f t="shared" si="1929"/>
        <v>Thur</v>
      </c>
      <c r="BA351" s="400" t="str">
        <f t="shared" si="1929"/>
        <v>Fri</v>
      </c>
      <c r="BB351" s="400" t="str">
        <f t="shared" si="1929"/>
        <v>Sat</v>
      </c>
      <c r="BC351" s="400" t="str">
        <f t="shared" si="1929"/>
        <v>Sun</v>
      </c>
      <c r="BD351" s="863" t="s">
        <v>221</v>
      </c>
      <c r="BE351" s="864"/>
      <c r="BF351" s="434" t="s">
        <v>244</v>
      </c>
      <c r="BG351" s="434" t="s">
        <v>244</v>
      </c>
      <c r="BH351" s="434" t="s">
        <v>221</v>
      </c>
      <c r="BI351" s="447" t="s">
        <v>221</v>
      </c>
      <c r="BJ351" s="465"/>
      <c r="BK351" s="465"/>
      <c r="BL351" s="465"/>
      <c r="BM351" s="398"/>
      <c r="BN351" s="399"/>
      <c r="BO351" s="400" t="str">
        <f t="shared" ref="BO351:BU351" si="1930">Y351</f>
        <v>Fri</v>
      </c>
      <c r="BP351" s="400" t="str">
        <f t="shared" si="1930"/>
        <v>Sat</v>
      </c>
      <c r="BQ351" s="400" t="str">
        <f t="shared" si="1930"/>
        <v>Sun</v>
      </c>
      <c r="BR351" s="400" t="str">
        <f t="shared" si="1930"/>
        <v>Mon</v>
      </c>
      <c r="BS351" s="400" t="str">
        <f t="shared" si="1930"/>
        <v>Tues</v>
      </c>
      <c r="BT351" s="400" t="str">
        <f t="shared" si="1930"/>
        <v>Wed</v>
      </c>
      <c r="BU351" s="400" t="str">
        <f t="shared" si="1930"/>
        <v>Thur</v>
      </c>
      <c r="BV351" s="400" t="str">
        <f>BO351</f>
        <v>Fri</v>
      </c>
      <c r="BW351" s="400" t="str">
        <f t="shared" ref="BW351" si="1931">BP351</f>
        <v>Sat</v>
      </c>
      <c r="BX351" s="400" t="str">
        <f t="shared" ref="BX351" si="1932">BQ351</f>
        <v>Sun</v>
      </c>
      <c r="BY351" s="400" t="str">
        <f t="shared" ref="BY351" si="1933">BR351</f>
        <v>Mon</v>
      </c>
      <c r="BZ351" s="400" t="str">
        <f t="shared" ref="BZ351" si="1934">BS351</f>
        <v>Tues</v>
      </c>
      <c r="CA351" s="400" t="str">
        <f t="shared" ref="CA351" si="1935">BT351</f>
        <v>Wed</v>
      </c>
      <c r="CB351" s="400" t="str">
        <f t="shared" ref="CB351" si="1936">BU351</f>
        <v>Thur</v>
      </c>
      <c r="CC351" s="400" t="str">
        <f t="shared" ref="CC351" si="1937">BV351</f>
        <v>Fri</v>
      </c>
      <c r="CD351" s="400" t="str">
        <f t="shared" ref="CD351" si="1938">BW351</f>
        <v>Sat</v>
      </c>
      <c r="CE351" s="400" t="str">
        <f t="shared" ref="CE351" si="1939">BX351</f>
        <v>Sun</v>
      </c>
      <c r="CF351" s="400" t="str">
        <f t="shared" ref="CF351" si="1940">BY351</f>
        <v>Mon</v>
      </c>
      <c r="CG351" s="400" t="str">
        <f t="shared" ref="CG351" si="1941">BZ351</f>
        <v>Tues</v>
      </c>
      <c r="CH351" s="400" t="str">
        <f t="shared" ref="CH351" si="1942">CA351</f>
        <v>Wed</v>
      </c>
      <c r="CI351" s="400" t="str">
        <f t="shared" ref="CI351" si="1943">CB351</f>
        <v>Thur</v>
      </c>
      <c r="CJ351" s="400" t="str">
        <f t="shared" ref="CJ351" si="1944">CC351</f>
        <v>Fri</v>
      </c>
      <c r="CK351" s="400" t="str">
        <f t="shared" ref="CK351" si="1945">CD351</f>
        <v>Sat</v>
      </c>
      <c r="CL351" s="400" t="str">
        <f t="shared" ref="CL351" si="1946">CE351</f>
        <v>Sun</v>
      </c>
      <c r="CM351" s="400" t="str">
        <f t="shared" ref="CM351" si="1947">CF351</f>
        <v>Mon</v>
      </c>
      <c r="CN351" s="400" t="str">
        <f t="shared" ref="CN351" si="1948">CG351</f>
        <v>Tues</v>
      </c>
      <c r="CO351" s="400" t="str">
        <f t="shared" ref="CO351" si="1949">CH351</f>
        <v>Wed</v>
      </c>
      <c r="CP351" s="400" t="str">
        <f t="shared" ref="CP351" si="1950">CI351</f>
        <v>Thur</v>
      </c>
      <c r="CQ351" s="400" t="str">
        <f t="shared" ref="CQ351" si="1951">CJ351</f>
        <v>Fri</v>
      </c>
      <c r="CR351" s="400" t="str">
        <f t="shared" ref="CR351" si="1952">CK351</f>
        <v>Sat</v>
      </c>
      <c r="CS351" s="400" t="str">
        <f t="shared" ref="CS351" si="1953">CL351</f>
        <v>Sun</v>
      </c>
      <c r="CT351" s="863" t="s">
        <v>221</v>
      </c>
      <c r="CU351" s="864"/>
      <c r="CV351" s="434" t="s">
        <v>244</v>
      </c>
      <c r="CW351" s="434" t="s">
        <v>244</v>
      </c>
      <c r="CX351" s="434" t="s">
        <v>221</v>
      </c>
      <c r="CY351" s="447" t="s">
        <v>221</v>
      </c>
      <c r="CZ351" s="465"/>
      <c r="DA351" s="465"/>
      <c r="DB351" s="465"/>
      <c r="DC351" s="465"/>
      <c r="DD351" s="465"/>
      <c r="DE351" s="465"/>
      <c r="DF351" s="465"/>
      <c r="DG351" s="465"/>
      <c r="DH351" s="465"/>
      <c r="DS351" s="698"/>
      <c r="DT351" s="700"/>
      <c r="DU351" s="701" t="str">
        <f t="shared" ref="DU351:EA351" si="1954">Y351</f>
        <v>Fri</v>
      </c>
      <c r="DV351" s="701" t="str">
        <f t="shared" si="1954"/>
        <v>Sat</v>
      </c>
      <c r="DW351" s="701" t="str">
        <f t="shared" si="1954"/>
        <v>Sun</v>
      </c>
      <c r="DX351" s="701" t="str">
        <f t="shared" si="1954"/>
        <v>Mon</v>
      </c>
      <c r="DY351" s="701" t="str">
        <f t="shared" si="1954"/>
        <v>Tues</v>
      </c>
      <c r="DZ351" s="701" t="str">
        <f t="shared" si="1954"/>
        <v>Wed</v>
      </c>
      <c r="EA351" s="701" t="str">
        <f t="shared" si="1954"/>
        <v>Thur</v>
      </c>
      <c r="EB351" s="701" t="str">
        <f>DU351</f>
        <v>Fri</v>
      </c>
      <c r="EC351" s="701" t="str">
        <f t="shared" ref="EC351" si="1955">DV351</f>
        <v>Sat</v>
      </c>
      <c r="ED351" s="701" t="str">
        <f t="shared" ref="ED351" si="1956">DW351</f>
        <v>Sun</v>
      </c>
      <c r="EE351" s="701" t="str">
        <f t="shared" ref="EE351" si="1957">DX351</f>
        <v>Mon</v>
      </c>
      <c r="EF351" s="701" t="str">
        <f t="shared" ref="EF351" si="1958">DY351</f>
        <v>Tues</v>
      </c>
      <c r="EG351" s="701" t="str">
        <f t="shared" ref="EG351" si="1959">DZ351</f>
        <v>Wed</v>
      </c>
      <c r="EH351" s="701" t="str">
        <f t="shared" ref="EH351" si="1960">EA351</f>
        <v>Thur</v>
      </c>
      <c r="EI351" s="701" t="str">
        <f t="shared" ref="EI351" si="1961">EB351</f>
        <v>Fri</v>
      </c>
      <c r="EJ351" s="701" t="str">
        <f t="shared" ref="EJ351" si="1962">EC351</f>
        <v>Sat</v>
      </c>
      <c r="EK351" s="701" t="str">
        <f t="shared" ref="EK351" si="1963">ED351</f>
        <v>Sun</v>
      </c>
      <c r="EL351" s="701" t="str">
        <f t="shared" ref="EL351" si="1964">EE351</f>
        <v>Mon</v>
      </c>
      <c r="EM351" s="701" t="str">
        <f t="shared" ref="EM351" si="1965">EF351</f>
        <v>Tues</v>
      </c>
      <c r="EN351" s="701" t="str">
        <f t="shared" ref="EN351" si="1966">EG351</f>
        <v>Wed</v>
      </c>
      <c r="EO351" s="701" t="str">
        <f t="shared" ref="EO351" si="1967">EH351</f>
        <v>Thur</v>
      </c>
      <c r="EP351" s="701" t="str">
        <f t="shared" ref="EP351" si="1968">EI351</f>
        <v>Fri</v>
      </c>
      <c r="EQ351" s="701" t="str">
        <f t="shared" ref="EQ351" si="1969">EJ351</f>
        <v>Sat</v>
      </c>
      <c r="ER351" s="701" t="str">
        <f t="shared" ref="ER351" si="1970">EK351</f>
        <v>Sun</v>
      </c>
      <c r="ES351" s="701" t="str">
        <f t="shared" ref="ES351" si="1971">EL351</f>
        <v>Mon</v>
      </c>
      <c r="ET351" s="701" t="str">
        <f t="shared" ref="ET351" si="1972">EM351</f>
        <v>Tues</v>
      </c>
      <c r="EU351" s="701" t="str">
        <f t="shared" ref="EU351" si="1973">EN351</f>
        <v>Wed</v>
      </c>
      <c r="EV351" s="701" t="str">
        <f t="shared" ref="EV351" si="1974">EO351</f>
        <v>Thur</v>
      </c>
      <c r="EW351" s="701" t="str">
        <f t="shared" ref="EW351" si="1975">EP351</f>
        <v>Fri</v>
      </c>
      <c r="EX351" s="701" t="str">
        <f t="shared" ref="EX351" si="1976">EQ351</f>
        <v>Sat</v>
      </c>
      <c r="EY351" s="701" t="str">
        <f t="shared" ref="EY351" si="1977">ER351</f>
        <v>Sun</v>
      </c>
      <c r="EZ351" s="724"/>
      <c r="FB351" s="698"/>
      <c r="FC351" s="700"/>
      <c r="FD351" s="701" t="str">
        <f t="shared" ref="FD351:FJ351" si="1978">BO351</f>
        <v>Fri</v>
      </c>
      <c r="FE351" s="701" t="str">
        <f t="shared" si="1978"/>
        <v>Sat</v>
      </c>
      <c r="FF351" s="701" t="str">
        <f t="shared" si="1978"/>
        <v>Sun</v>
      </c>
      <c r="FG351" s="701" t="str">
        <f t="shared" si="1978"/>
        <v>Mon</v>
      </c>
      <c r="FH351" s="701" t="str">
        <f t="shared" si="1978"/>
        <v>Tues</v>
      </c>
      <c r="FI351" s="701" t="str">
        <f t="shared" si="1978"/>
        <v>Wed</v>
      </c>
      <c r="FJ351" s="701" t="str">
        <f t="shared" si="1978"/>
        <v>Thur</v>
      </c>
      <c r="FK351" s="701" t="str">
        <f>FD351</f>
        <v>Fri</v>
      </c>
      <c r="FL351" s="701" t="str">
        <f t="shared" ref="FL351" si="1979">FE351</f>
        <v>Sat</v>
      </c>
      <c r="FM351" s="701" t="str">
        <f t="shared" ref="FM351" si="1980">FF351</f>
        <v>Sun</v>
      </c>
      <c r="FN351" s="701" t="str">
        <f t="shared" ref="FN351" si="1981">FG351</f>
        <v>Mon</v>
      </c>
      <c r="FO351" s="701" t="str">
        <f t="shared" ref="FO351" si="1982">FH351</f>
        <v>Tues</v>
      </c>
      <c r="FP351" s="701" t="str">
        <f t="shared" ref="FP351" si="1983">FI351</f>
        <v>Wed</v>
      </c>
      <c r="FQ351" s="701" t="str">
        <f t="shared" ref="FQ351" si="1984">FJ351</f>
        <v>Thur</v>
      </c>
      <c r="FR351" s="701" t="str">
        <f t="shared" ref="FR351" si="1985">FK351</f>
        <v>Fri</v>
      </c>
      <c r="FS351" s="701" t="str">
        <f t="shared" ref="FS351" si="1986">FL351</f>
        <v>Sat</v>
      </c>
      <c r="FT351" s="701" t="str">
        <f t="shared" ref="FT351" si="1987">FM351</f>
        <v>Sun</v>
      </c>
      <c r="FU351" s="701" t="str">
        <f t="shared" ref="FU351" si="1988">FN351</f>
        <v>Mon</v>
      </c>
      <c r="FV351" s="701" t="str">
        <f t="shared" ref="FV351" si="1989">FO351</f>
        <v>Tues</v>
      </c>
      <c r="FW351" s="701" t="str">
        <f t="shared" ref="FW351" si="1990">FP351</f>
        <v>Wed</v>
      </c>
      <c r="FX351" s="701" t="str">
        <f t="shared" ref="FX351" si="1991">FQ351</f>
        <v>Thur</v>
      </c>
      <c r="FY351" s="701" t="str">
        <f t="shared" ref="FY351" si="1992">FR351</f>
        <v>Fri</v>
      </c>
      <c r="FZ351" s="701" t="str">
        <f t="shared" ref="FZ351" si="1993">FS351</f>
        <v>Sat</v>
      </c>
      <c r="GA351" s="701" t="str">
        <f t="shared" ref="GA351" si="1994">FT351</f>
        <v>Sun</v>
      </c>
      <c r="GB351" s="701" t="str">
        <f t="shared" ref="GB351" si="1995">FU351</f>
        <v>Mon</v>
      </c>
      <c r="GC351" s="701" t="str">
        <f t="shared" ref="GC351" si="1996">FV351</f>
        <v>Tues</v>
      </c>
      <c r="GD351" s="701" t="str">
        <f t="shared" ref="GD351" si="1997">FW351</f>
        <v>Wed</v>
      </c>
      <c r="GE351" s="701" t="str">
        <f t="shared" ref="GE351" si="1998">FX351</f>
        <v>Thur</v>
      </c>
      <c r="GF351" s="701" t="str">
        <f t="shared" ref="GF351" si="1999">FY351</f>
        <v>Fri</v>
      </c>
      <c r="GG351" s="701" t="str">
        <f t="shared" ref="GG351" si="2000">FZ351</f>
        <v>Sat</v>
      </c>
      <c r="GH351" s="701" t="str">
        <f t="shared" ref="GH351" si="2001">GA351</f>
        <v>Sun</v>
      </c>
      <c r="GI351" s="724"/>
    </row>
    <row r="352" spans="23:191" ht="15.75" x14ac:dyDescent="0.25">
      <c r="W352" s="398"/>
      <c r="X352" s="401">
        <v>1</v>
      </c>
      <c r="Y352" s="475"/>
      <c r="Z352" s="475"/>
      <c r="AA352" s="475"/>
      <c r="AB352" s="475"/>
      <c r="AC352" s="475"/>
      <c r="AD352" s="475"/>
      <c r="AE352" s="475"/>
      <c r="AF352" s="475"/>
      <c r="AG352" s="475"/>
      <c r="AH352" s="475"/>
      <c r="AI352" s="475"/>
      <c r="AJ352" s="475"/>
      <c r="AK352" s="475"/>
      <c r="AL352" s="475"/>
      <c r="AM352" s="475"/>
      <c r="AN352" s="475"/>
      <c r="AO352" s="475"/>
      <c r="AP352" s="475"/>
      <c r="AQ352" s="475"/>
      <c r="AR352" s="475"/>
      <c r="AS352" s="475"/>
      <c r="AT352" s="475"/>
      <c r="AU352" s="475"/>
      <c r="AV352" s="475"/>
      <c r="AW352" s="475"/>
      <c r="AX352" s="475"/>
      <c r="AY352" s="475"/>
      <c r="AZ352" s="475"/>
      <c r="BA352" s="475"/>
      <c r="BB352" s="475"/>
      <c r="BC352" s="475"/>
      <c r="BD352" s="857">
        <f>SUM(Y352:BC352)/COUNT(Y$350:BC$350)</f>
        <v>0</v>
      </c>
      <c r="BE352" s="858">
        <f t="shared" ref="BE352:BE375" si="2002">SUM(Z352:BB352)/COUNT(Z$40:BB$40)</f>
        <v>0</v>
      </c>
      <c r="BF352" s="435">
        <f t="shared" ref="BF352:BF358" si="2003">SUM($Y352:$BC352)</f>
        <v>0</v>
      </c>
      <c r="BG352" s="435">
        <v>0</v>
      </c>
      <c r="BH352" s="438">
        <f>IFERROR(SUM(Y352:BC352)/COUNT(Y352:BC352),0)</f>
        <v>0</v>
      </c>
      <c r="BI352" s="448">
        <v>0</v>
      </c>
      <c r="BJ352" s="465"/>
      <c r="BK352" s="465"/>
      <c r="BL352" s="465"/>
      <c r="BM352" s="398"/>
      <c r="BN352" s="401">
        <v>1</v>
      </c>
      <c r="BO352" s="475"/>
      <c r="BP352" s="475"/>
      <c r="BQ352" s="475"/>
      <c r="BR352" s="475"/>
      <c r="BS352" s="475"/>
      <c r="BT352" s="475"/>
      <c r="BU352" s="475"/>
      <c r="BV352" s="475"/>
      <c r="BW352" s="475"/>
      <c r="BX352" s="475"/>
      <c r="BY352" s="475"/>
      <c r="BZ352" s="475"/>
      <c r="CA352" s="475"/>
      <c r="CB352" s="475"/>
      <c r="CC352" s="475"/>
      <c r="CD352" s="475"/>
      <c r="CE352" s="475"/>
      <c r="CF352" s="475"/>
      <c r="CG352" s="475"/>
      <c r="CH352" s="475"/>
      <c r="CI352" s="475"/>
      <c r="CJ352" s="475"/>
      <c r="CK352" s="475"/>
      <c r="CL352" s="475"/>
      <c r="CM352" s="475"/>
      <c r="CN352" s="475"/>
      <c r="CO352" s="475"/>
      <c r="CP352" s="475"/>
      <c r="CQ352" s="475"/>
      <c r="CR352" s="475"/>
      <c r="CS352" s="475"/>
      <c r="CT352" s="857">
        <f>SUM(BO352:CS352)/COUNT(BO$350:CS$350)</f>
        <v>0</v>
      </c>
      <c r="CU352" s="858">
        <f t="shared" ref="CU352" si="2004">SUM(BP352:CR352)/COUNT(BP$40:CR$40)</f>
        <v>0</v>
      </c>
      <c r="CV352" s="435">
        <f t="shared" ref="CV352:CV358" si="2005">SUM($Y352:$BC352)</f>
        <v>0</v>
      </c>
      <c r="CW352" s="435">
        <v>0</v>
      </c>
      <c r="CX352" s="438">
        <f>SUMIF(BO352:CS352,"&lt;0",BO352:CS352)</f>
        <v>0</v>
      </c>
      <c r="CY352" s="448">
        <f>SUMIF(BO352:CS352,"&gt;0",BO352:CS352)</f>
        <v>0</v>
      </c>
      <c r="CZ352" s="465"/>
      <c r="DA352" s="465"/>
      <c r="DB352" s="465"/>
      <c r="DC352" s="465"/>
      <c r="DD352" s="465"/>
      <c r="DE352" s="465"/>
      <c r="DF352" s="465"/>
      <c r="DG352" s="465"/>
      <c r="DH352" s="465"/>
      <c r="DS352" s="698"/>
      <c r="DT352" s="702">
        <v>1</v>
      </c>
      <c r="DU352" s="703">
        <f>Y352+BO352</f>
        <v>0</v>
      </c>
      <c r="DV352" s="703">
        <f t="shared" ref="DV352:DV375" si="2006">Z352+BP352</f>
        <v>0</v>
      </c>
      <c r="DW352" s="703">
        <f t="shared" ref="DW352:DW375" si="2007">AA352+BQ352</f>
        <v>0</v>
      </c>
      <c r="DX352" s="703">
        <f t="shared" ref="DX352:DX375" si="2008">AB352+BR352</f>
        <v>0</v>
      </c>
      <c r="DY352" s="703">
        <f t="shared" ref="DY352:DY375" si="2009">AC352+BS352</f>
        <v>0</v>
      </c>
      <c r="DZ352" s="703">
        <f t="shared" ref="DZ352:DZ375" si="2010">AD352+BT352</f>
        <v>0</v>
      </c>
      <c r="EA352" s="703">
        <f t="shared" ref="EA352:EA375" si="2011">AE352+BU352</f>
        <v>0</v>
      </c>
      <c r="EB352" s="703">
        <f t="shared" ref="EB352:EB375" si="2012">AF352+BV352</f>
        <v>0</v>
      </c>
      <c r="EC352" s="703">
        <f t="shared" ref="EC352:EC375" si="2013">AG352+BW352</f>
        <v>0</v>
      </c>
      <c r="ED352" s="703">
        <f t="shared" ref="ED352:ED375" si="2014">AH352+BX352</f>
        <v>0</v>
      </c>
      <c r="EE352" s="703">
        <f t="shared" ref="EE352:EE375" si="2015">AI352+BY352</f>
        <v>0</v>
      </c>
      <c r="EF352" s="703">
        <f t="shared" ref="EF352:EF375" si="2016">AJ352+BZ352</f>
        <v>0</v>
      </c>
      <c r="EG352" s="703">
        <f t="shared" ref="EG352:EG375" si="2017">AK352+CA352</f>
        <v>0</v>
      </c>
      <c r="EH352" s="703">
        <f t="shared" ref="EH352:EH375" si="2018">AL352+CB352</f>
        <v>0</v>
      </c>
      <c r="EI352" s="703">
        <f t="shared" ref="EI352:EI375" si="2019">AM352+CC352</f>
        <v>0</v>
      </c>
      <c r="EJ352" s="703">
        <f t="shared" ref="EJ352:EJ375" si="2020">AN352+CD352</f>
        <v>0</v>
      </c>
      <c r="EK352" s="703">
        <f t="shared" ref="EK352:EK375" si="2021">AO352+CE352</f>
        <v>0</v>
      </c>
      <c r="EL352" s="703">
        <f t="shared" ref="EL352:EL375" si="2022">AP352+CF352</f>
        <v>0</v>
      </c>
      <c r="EM352" s="703">
        <f t="shared" ref="EM352:EM375" si="2023">AQ352+CG352</f>
        <v>0</v>
      </c>
      <c r="EN352" s="703">
        <f t="shared" ref="EN352:EN375" si="2024">AR352+CH352</f>
        <v>0</v>
      </c>
      <c r="EO352" s="703">
        <f t="shared" ref="EO352:EO375" si="2025">AS352+CI352</f>
        <v>0</v>
      </c>
      <c r="EP352" s="703">
        <f t="shared" ref="EP352:EP375" si="2026">AT352+CJ352</f>
        <v>0</v>
      </c>
      <c r="EQ352" s="703">
        <f t="shared" ref="EQ352:EQ375" si="2027">AU352+CK352</f>
        <v>0</v>
      </c>
      <c r="ER352" s="703">
        <f t="shared" ref="ER352:ER375" si="2028">AV352+CL352</f>
        <v>0</v>
      </c>
      <c r="ES352" s="703">
        <f t="shared" ref="ES352:ES375" si="2029">AW352+CM352</f>
        <v>0</v>
      </c>
      <c r="ET352" s="703">
        <f t="shared" ref="ET352:ET375" si="2030">AX352+CN352</f>
        <v>0</v>
      </c>
      <c r="EU352" s="703">
        <f t="shared" ref="EU352:EU375" si="2031">AY352+CO352</f>
        <v>0</v>
      </c>
      <c r="EV352" s="703">
        <f t="shared" ref="EV352:EV375" si="2032">AZ352+CP352</f>
        <v>0</v>
      </c>
      <c r="EW352" s="703">
        <f t="shared" ref="EW352:EW375" si="2033">BA352+CQ352</f>
        <v>0</v>
      </c>
      <c r="EX352" s="703">
        <f t="shared" ref="EX352:EX375" si="2034">BB352+CR352</f>
        <v>0</v>
      </c>
      <c r="EY352" s="703">
        <f t="shared" ref="EY352:EY375" si="2035">BC352+CS352</f>
        <v>0</v>
      </c>
      <c r="EZ352" s="724"/>
      <c r="FB352" s="698"/>
      <c r="FC352" s="702">
        <v>1</v>
      </c>
      <c r="FD352" s="703" t="e">
        <f>GG344+IF(BO352&lt;0,BO352,BO352/(StorEff/100))</f>
        <v>#DIV/0!</v>
      </c>
      <c r="FE352" s="703" t="e">
        <f t="shared" ref="FE352:GH352" si="2036">FD375+IF(BP352&lt;0,BP352,BP352/(StorEff/100))</f>
        <v>#DIV/0!</v>
      </c>
      <c r="FF352" s="703" t="e">
        <f t="shared" si="2036"/>
        <v>#DIV/0!</v>
      </c>
      <c r="FG352" s="703" t="e">
        <f t="shared" si="2036"/>
        <v>#DIV/0!</v>
      </c>
      <c r="FH352" s="703" t="e">
        <f t="shared" si="2036"/>
        <v>#DIV/0!</v>
      </c>
      <c r="FI352" s="703" t="e">
        <f t="shared" si="2036"/>
        <v>#DIV/0!</v>
      </c>
      <c r="FJ352" s="703" t="e">
        <f t="shared" si="2036"/>
        <v>#DIV/0!</v>
      </c>
      <c r="FK352" s="703" t="e">
        <f t="shared" si="2036"/>
        <v>#DIV/0!</v>
      </c>
      <c r="FL352" s="703" t="e">
        <f t="shared" si="2036"/>
        <v>#DIV/0!</v>
      </c>
      <c r="FM352" s="703" t="e">
        <f t="shared" si="2036"/>
        <v>#DIV/0!</v>
      </c>
      <c r="FN352" s="703" t="e">
        <f t="shared" si="2036"/>
        <v>#DIV/0!</v>
      </c>
      <c r="FO352" s="703" t="e">
        <f t="shared" si="2036"/>
        <v>#DIV/0!</v>
      </c>
      <c r="FP352" s="703" t="e">
        <f t="shared" si="2036"/>
        <v>#DIV/0!</v>
      </c>
      <c r="FQ352" s="703" t="e">
        <f t="shared" si="2036"/>
        <v>#DIV/0!</v>
      </c>
      <c r="FR352" s="703" t="e">
        <f t="shared" si="2036"/>
        <v>#DIV/0!</v>
      </c>
      <c r="FS352" s="703" t="e">
        <f t="shared" si="2036"/>
        <v>#DIV/0!</v>
      </c>
      <c r="FT352" s="703" t="e">
        <f t="shared" si="2036"/>
        <v>#DIV/0!</v>
      </c>
      <c r="FU352" s="703" t="e">
        <f t="shared" si="2036"/>
        <v>#DIV/0!</v>
      </c>
      <c r="FV352" s="703" t="e">
        <f t="shared" si="2036"/>
        <v>#DIV/0!</v>
      </c>
      <c r="FW352" s="703" t="e">
        <f t="shared" si="2036"/>
        <v>#DIV/0!</v>
      </c>
      <c r="FX352" s="703" t="e">
        <f t="shared" si="2036"/>
        <v>#DIV/0!</v>
      </c>
      <c r="FY352" s="703" t="e">
        <f t="shared" si="2036"/>
        <v>#DIV/0!</v>
      </c>
      <c r="FZ352" s="703" t="e">
        <f t="shared" si="2036"/>
        <v>#DIV/0!</v>
      </c>
      <c r="GA352" s="703" t="e">
        <f t="shared" si="2036"/>
        <v>#DIV/0!</v>
      </c>
      <c r="GB352" s="703" t="e">
        <f t="shared" si="2036"/>
        <v>#DIV/0!</v>
      </c>
      <c r="GC352" s="703" t="e">
        <f t="shared" si="2036"/>
        <v>#DIV/0!</v>
      </c>
      <c r="GD352" s="703" t="e">
        <f t="shared" si="2036"/>
        <v>#DIV/0!</v>
      </c>
      <c r="GE352" s="703" t="e">
        <f t="shared" si="2036"/>
        <v>#DIV/0!</v>
      </c>
      <c r="GF352" s="703" t="e">
        <f t="shared" si="2036"/>
        <v>#DIV/0!</v>
      </c>
      <c r="GG352" s="703" t="e">
        <f t="shared" si="2036"/>
        <v>#DIV/0!</v>
      </c>
      <c r="GH352" s="703" t="e">
        <f t="shared" si="2036"/>
        <v>#DIV/0!</v>
      </c>
      <c r="GI352" s="724"/>
    </row>
    <row r="353" spans="23:191" ht="15.75" x14ac:dyDescent="0.25">
      <c r="W353" s="398"/>
      <c r="X353" s="401">
        <v>2</v>
      </c>
      <c r="Y353" s="475"/>
      <c r="Z353" s="475"/>
      <c r="AA353" s="475"/>
      <c r="AB353" s="475"/>
      <c r="AC353" s="475"/>
      <c r="AD353" s="475"/>
      <c r="AE353" s="475"/>
      <c r="AF353" s="475"/>
      <c r="AG353" s="475"/>
      <c r="AH353" s="475"/>
      <c r="AI353" s="475"/>
      <c r="AJ353" s="475"/>
      <c r="AK353" s="475"/>
      <c r="AL353" s="475"/>
      <c r="AM353" s="475"/>
      <c r="AN353" s="475"/>
      <c r="AO353" s="475"/>
      <c r="AP353" s="475"/>
      <c r="AQ353" s="475"/>
      <c r="AR353" s="475"/>
      <c r="AS353" s="475"/>
      <c r="AT353" s="475"/>
      <c r="AU353" s="475"/>
      <c r="AV353" s="475"/>
      <c r="AW353" s="475"/>
      <c r="AX353" s="475"/>
      <c r="AY353" s="475"/>
      <c r="AZ353" s="475"/>
      <c r="BA353" s="475"/>
      <c r="BB353" s="475"/>
      <c r="BC353" s="475"/>
      <c r="BD353" s="857">
        <f t="shared" ref="BD353:BD375" si="2037">SUM(Y353:BC353)/COUNT(Y$350:BC$350)</f>
        <v>0</v>
      </c>
      <c r="BE353" s="858">
        <f t="shared" si="2002"/>
        <v>0</v>
      </c>
      <c r="BF353" s="436">
        <f t="shared" si="2003"/>
        <v>0</v>
      </c>
      <c r="BG353" s="436">
        <v>0</v>
      </c>
      <c r="BH353" s="439">
        <f t="shared" ref="BH353:BH358" si="2038">IFERROR(SUM(Y353:BC353)/COUNT(Y353:BC353),0)</f>
        <v>0</v>
      </c>
      <c r="BI353" s="449">
        <v>0</v>
      </c>
      <c r="BJ353" s="465"/>
      <c r="BK353" s="465"/>
      <c r="BL353" s="465"/>
      <c r="BM353" s="398"/>
      <c r="BN353" s="401">
        <v>2</v>
      </c>
      <c r="BO353" s="475"/>
      <c r="BP353" s="475"/>
      <c r="BQ353" s="475"/>
      <c r="BR353" s="475"/>
      <c r="BS353" s="475"/>
      <c r="BT353" s="475"/>
      <c r="BU353" s="475"/>
      <c r="BV353" s="475"/>
      <c r="BW353" s="475"/>
      <c r="BX353" s="475"/>
      <c r="BY353" s="475"/>
      <c r="BZ353" s="475"/>
      <c r="CA353" s="475"/>
      <c r="CB353" s="475"/>
      <c r="CC353" s="475"/>
      <c r="CD353" s="475"/>
      <c r="CE353" s="475"/>
      <c r="CF353" s="475"/>
      <c r="CG353" s="475"/>
      <c r="CH353" s="475"/>
      <c r="CI353" s="475"/>
      <c r="CJ353" s="475"/>
      <c r="CK353" s="475"/>
      <c r="CL353" s="475"/>
      <c r="CM353" s="475"/>
      <c r="CN353" s="475"/>
      <c r="CO353" s="475"/>
      <c r="CP353" s="475"/>
      <c r="CQ353" s="475"/>
      <c r="CR353" s="475"/>
      <c r="CS353" s="475"/>
      <c r="CT353" s="857">
        <f t="shared" ref="CT353:CT375" si="2039">SUM(BO353:CS353)/COUNT(BO$350:CS$350)</f>
        <v>0</v>
      </c>
      <c r="CU353" s="858">
        <f t="shared" ref="CU353:CU375" si="2040">SUM(BP353:CR353)/COUNT(BP$40:CR$40)</f>
        <v>0</v>
      </c>
      <c r="CV353" s="436">
        <f t="shared" si="2005"/>
        <v>0</v>
      </c>
      <c r="CW353" s="436">
        <v>0</v>
      </c>
      <c r="CX353" s="439">
        <f t="shared" ref="CX353:CX375" si="2041">SUMIF(BO353:CS353,"&lt;0",BO353:CS353)</f>
        <v>0</v>
      </c>
      <c r="CY353" s="449">
        <f t="shared" ref="CY353:CY375" si="2042">SUMIF(BO353:CS353,"&gt;0",BO353:CS353)</f>
        <v>0</v>
      </c>
      <c r="CZ353" s="465"/>
      <c r="DA353" s="465"/>
      <c r="DB353" s="465"/>
      <c r="DC353" s="465"/>
      <c r="DD353" s="465"/>
      <c r="DE353" s="465"/>
      <c r="DF353" s="465"/>
      <c r="DG353" s="465"/>
      <c r="DH353" s="465"/>
      <c r="DS353" s="698"/>
      <c r="DT353" s="702">
        <v>2</v>
      </c>
      <c r="DU353" s="703">
        <f t="shared" ref="DU353:DU375" si="2043">Y353+BO353</f>
        <v>0</v>
      </c>
      <c r="DV353" s="703">
        <f t="shared" si="2006"/>
        <v>0</v>
      </c>
      <c r="DW353" s="703">
        <f t="shared" si="2007"/>
        <v>0</v>
      </c>
      <c r="DX353" s="703">
        <f t="shared" si="2008"/>
        <v>0</v>
      </c>
      <c r="DY353" s="703">
        <f t="shared" si="2009"/>
        <v>0</v>
      </c>
      <c r="DZ353" s="703">
        <f t="shared" si="2010"/>
        <v>0</v>
      </c>
      <c r="EA353" s="703">
        <f t="shared" si="2011"/>
        <v>0</v>
      </c>
      <c r="EB353" s="703">
        <f t="shared" si="2012"/>
        <v>0</v>
      </c>
      <c r="EC353" s="703">
        <f t="shared" si="2013"/>
        <v>0</v>
      </c>
      <c r="ED353" s="703">
        <f t="shared" si="2014"/>
        <v>0</v>
      </c>
      <c r="EE353" s="703">
        <f t="shared" si="2015"/>
        <v>0</v>
      </c>
      <c r="EF353" s="703">
        <f t="shared" si="2016"/>
        <v>0</v>
      </c>
      <c r="EG353" s="703">
        <f t="shared" si="2017"/>
        <v>0</v>
      </c>
      <c r="EH353" s="703">
        <f t="shared" si="2018"/>
        <v>0</v>
      </c>
      <c r="EI353" s="703">
        <f t="shared" si="2019"/>
        <v>0</v>
      </c>
      <c r="EJ353" s="703">
        <f t="shared" si="2020"/>
        <v>0</v>
      </c>
      <c r="EK353" s="703">
        <f t="shared" si="2021"/>
        <v>0</v>
      </c>
      <c r="EL353" s="703">
        <f t="shared" si="2022"/>
        <v>0</v>
      </c>
      <c r="EM353" s="703">
        <f t="shared" si="2023"/>
        <v>0</v>
      </c>
      <c r="EN353" s="703">
        <f t="shared" si="2024"/>
        <v>0</v>
      </c>
      <c r="EO353" s="703">
        <f t="shared" si="2025"/>
        <v>0</v>
      </c>
      <c r="EP353" s="703">
        <f t="shared" si="2026"/>
        <v>0</v>
      </c>
      <c r="EQ353" s="703">
        <f t="shared" si="2027"/>
        <v>0</v>
      </c>
      <c r="ER353" s="703">
        <f t="shared" si="2028"/>
        <v>0</v>
      </c>
      <c r="ES353" s="703">
        <f t="shared" si="2029"/>
        <v>0</v>
      </c>
      <c r="ET353" s="703">
        <f t="shared" si="2030"/>
        <v>0</v>
      </c>
      <c r="EU353" s="703">
        <f t="shared" si="2031"/>
        <v>0</v>
      </c>
      <c r="EV353" s="703">
        <f t="shared" si="2032"/>
        <v>0</v>
      </c>
      <c r="EW353" s="703">
        <f t="shared" si="2033"/>
        <v>0</v>
      </c>
      <c r="EX353" s="703">
        <f t="shared" si="2034"/>
        <v>0</v>
      </c>
      <c r="EY353" s="703">
        <f t="shared" si="2035"/>
        <v>0</v>
      </c>
      <c r="EZ353" s="724"/>
      <c r="FB353" s="698"/>
      <c r="FC353" s="702">
        <v>2</v>
      </c>
      <c r="FD353" s="703" t="e">
        <f t="shared" ref="FD353:FD375" si="2044">FD352+IF(BO353&lt;0,BO353,BO353/(StorEff/100))</f>
        <v>#DIV/0!</v>
      </c>
      <c r="FE353" s="703" t="e">
        <f t="shared" ref="FE353:FE375" si="2045">FE352+IF(BP353&lt;0,BP353,BP353/(StorEff/100))</f>
        <v>#DIV/0!</v>
      </c>
      <c r="FF353" s="703" t="e">
        <f t="shared" ref="FF353:FF375" si="2046">FF352+IF(BQ353&lt;0,BQ353,BQ353/(StorEff/100))</f>
        <v>#DIV/0!</v>
      </c>
      <c r="FG353" s="703" t="e">
        <f t="shared" ref="FG353:FG375" si="2047">FG352+IF(BR353&lt;0,BR353,BR353/(StorEff/100))</f>
        <v>#DIV/0!</v>
      </c>
      <c r="FH353" s="703" t="e">
        <f t="shared" ref="FH353:FH375" si="2048">FH352+IF(BS353&lt;0,BS353,BS353/(StorEff/100))</f>
        <v>#DIV/0!</v>
      </c>
      <c r="FI353" s="703" t="e">
        <f t="shared" ref="FI353:FI375" si="2049">FI352+IF(BT353&lt;0,BT353,BT353/(StorEff/100))</f>
        <v>#DIV/0!</v>
      </c>
      <c r="FJ353" s="703" t="e">
        <f t="shared" ref="FJ353:FJ375" si="2050">FJ352+IF(BU353&lt;0,BU353,BU353/(StorEff/100))</f>
        <v>#DIV/0!</v>
      </c>
      <c r="FK353" s="703" t="e">
        <f t="shared" ref="FK353:FK375" si="2051">FK352+IF(BV353&lt;0,BV353,BV353/(StorEff/100))</f>
        <v>#DIV/0!</v>
      </c>
      <c r="FL353" s="703" t="e">
        <f t="shared" ref="FL353:FL375" si="2052">FL352+IF(BW353&lt;0,BW353,BW353/(StorEff/100))</f>
        <v>#DIV/0!</v>
      </c>
      <c r="FM353" s="703" t="e">
        <f t="shared" ref="FM353:FM375" si="2053">FM352+IF(BX353&lt;0,BX353,BX353/(StorEff/100))</f>
        <v>#DIV/0!</v>
      </c>
      <c r="FN353" s="703" t="e">
        <f t="shared" ref="FN353:FN375" si="2054">FN352+IF(BY353&lt;0,BY353,BY353/(StorEff/100))</f>
        <v>#DIV/0!</v>
      </c>
      <c r="FO353" s="703" t="e">
        <f t="shared" ref="FO353:FO375" si="2055">FO352+IF(BZ353&lt;0,BZ353,BZ353/(StorEff/100))</f>
        <v>#DIV/0!</v>
      </c>
      <c r="FP353" s="703" t="e">
        <f t="shared" ref="FP353:FP375" si="2056">FP352+IF(CA353&lt;0,CA353,CA353/(StorEff/100))</f>
        <v>#DIV/0!</v>
      </c>
      <c r="FQ353" s="703" t="e">
        <f t="shared" ref="FQ353:FQ375" si="2057">FQ352+IF(CB353&lt;0,CB353,CB353/(StorEff/100))</f>
        <v>#DIV/0!</v>
      </c>
      <c r="FR353" s="703" t="e">
        <f t="shared" ref="FR353:FR375" si="2058">FR352+IF(CC353&lt;0,CC353,CC353/(StorEff/100))</f>
        <v>#DIV/0!</v>
      </c>
      <c r="FS353" s="703" t="e">
        <f t="shared" ref="FS353:FS375" si="2059">FS352+IF(CD353&lt;0,CD353,CD353/(StorEff/100))</f>
        <v>#DIV/0!</v>
      </c>
      <c r="FT353" s="703" t="e">
        <f t="shared" ref="FT353:FT375" si="2060">FT352+IF(CE353&lt;0,CE353,CE353/(StorEff/100))</f>
        <v>#DIV/0!</v>
      </c>
      <c r="FU353" s="703" t="e">
        <f t="shared" ref="FU353:FU375" si="2061">FU352+IF(CF353&lt;0,CF353,CF353/(StorEff/100))</f>
        <v>#DIV/0!</v>
      </c>
      <c r="FV353" s="703" t="e">
        <f t="shared" ref="FV353:FV375" si="2062">FV352+IF(CG353&lt;0,CG353,CG353/(StorEff/100))</f>
        <v>#DIV/0!</v>
      </c>
      <c r="FW353" s="703" t="e">
        <f t="shared" ref="FW353:FW375" si="2063">FW352+IF(CH353&lt;0,CH353,CH353/(StorEff/100))</f>
        <v>#DIV/0!</v>
      </c>
      <c r="FX353" s="703" t="e">
        <f t="shared" ref="FX353:FX375" si="2064">FX352+IF(CI353&lt;0,CI353,CI353/(StorEff/100))</f>
        <v>#DIV/0!</v>
      </c>
      <c r="FY353" s="703" t="e">
        <f t="shared" ref="FY353:FY375" si="2065">FY352+IF(CJ353&lt;0,CJ353,CJ353/(StorEff/100))</f>
        <v>#DIV/0!</v>
      </c>
      <c r="FZ353" s="703" t="e">
        <f t="shared" ref="FZ353:FZ375" si="2066">FZ352+IF(CK353&lt;0,CK353,CK353/(StorEff/100))</f>
        <v>#DIV/0!</v>
      </c>
      <c r="GA353" s="703" t="e">
        <f t="shared" ref="GA353:GA375" si="2067">GA352+IF(CL353&lt;0,CL353,CL353/(StorEff/100))</f>
        <v>#DIV/0!</v>
      </c>
      <c r="GB353" s="703" t="e">
        <f t="shared" ref="GB353:GB375" si="2068">GB352+IF(CM353&lt;0,CM353,CM353/(StorEff/100))</f>
        <v>#DIV/0!</v>
      </c>
      <c r="GC353" s="703" t="e">
        <f t="shared" ref="GC353:GC375" si="2069">GC352+IF(CN353&lt;0,CN353,CN353/(StorEff/100))</f>
        <v>#DIV/0!</v>
      </c>
      <c r="GD353" s="703" t="e">
        <f t="shared" ref="GD353:GD375" si="2070">GD352+IF(CO353&lt;0,CO353,CO353/(StorEff/100))</f>
        <v>#DIV/0!</v>
      </c>
      <c r="GE353" s="703" t="e">
        <f t="shared" ref="GE353:GE375" si="2071">GE352+IF(CP353&lt;0,CP353,CP353/(StorEff/100))</f>
        <v>#DIV/0!</v>
      </c>
      <c r="GF353" s="703" t="e">
        <f t="shared" ref="GF353:GF375" si="2072">GF352+IF(CQ353&lt;0,CQ353,CQ353/(StorEff/100))</f>
        <v>#DIV/0!</v>
      </c>
      <c r="GG353" s="703" t="e">
        <f t="shared" ref="GG353:GG375" si="2073">GG352+IF(CR353&lt;0,CR353,CR353/(StorEff/100))</f>
        <v>#DIV/0!</v>
      </c>
      <c r="GH353" s="703" t="e">
        <f t="shared" ref="GH353:GH375" si="2074">GH352+IF(CS353&lt;0,CS353,CS353/(StorEff/100))</f>
        <v>#DIV/0!</v>
      </c>
      <c r="GI353" s="724"/>
    </row>
    <row r="354" spans="23:191" ht="15.75" x14ac:dyDescent="0.25">
      <c r="W354" s="398"/>
      <c r="X354" s="401">
        <v>3</v>
      </c>
      <c r="Y354" s="475"/>
      <c r="Z354" s="475"/>
      <c r="AA354" s="475"/>
      <c r="AB354" s="475"/>
      <c r="AC354" s="475"/>
      <c r="AD354" s="475"/>
      <c r="AE354" s="475"/>
      <c r="AF354" s="475"/>
      <c r="AG354" s="475"/>
      <c r="AH354" s="475"/>
      <c r="AI354" s="475"/>
      <c r="AJ354" s="475"/>
      <c r="AK354" s="475"/>
      <c r="AL354" s="475"/>
      <c r="AM354" s="475"/>
      <c r="AN354" s="475"/>
      <c r="AO354" s="475"/>
      <c r="AP354" s="475"/>
      <c r="AQ354" s="475"/>
      <c r="AR354" s="475"/>
      <c r="AS354" s="475"/>
      <c r="AT354" s="475"/>
      <c r="AU354" s="475"/>
      <c r="AV354" s="475"/>
      <c r="AW354" s="475"/>
      <c r="AX354" s="475"/>
      <c r="AY354" s="475"/>
      <c r="AZ354" s="475"/>
      <c r="BA354" s="475"/>
      <c r="BB354" s="475"/>
      <c r="BC354" s="475"/>
      <c r="BD354" s="857">
        <f t="shared" si="2037"/>
        <v>0</v>
      </c>
      <c r="BE354" s="858">
        <f t="shared" si="2002"/>
        <v>0</v>
      </c>
      <c r="BF354" s="436">
        <f t="shared" si="2003"/>
        <v>0</v>
      </c>
      <c r="BG354" s="436">
        <v>0</v>
      </c>
      <c r="BH354" s="439">
        <f t="shared" si="2038"/>
        <v>0</v>
      </c>
      <c r="BI354" s="449">
        <v>0</v>
      </c>
      <c r="BJ354" s="465"/>
      <c r="BK354" s="465"/>
      <c r="BL354" s="465"/>
      <c r="BM354" s="398"/>
      <c r="BN354" s="401">
        <v>3</v>
      </c>
      <c r="BO354" s="475"/>
      <c r="BP354" s="475"/>
      <c r="BQ354" s="475"/>
      <c r="BR354" s="475"/>
      <c r="BS354" s="475"/>
      <c r="BT354" s="475"/>
      <c r="BU354" s="475"/>
      <c r="BV354" s="475"/>
      <c r="BW354" s="475"/>
      <c r="BX354" s="475"/>
      <c r="BY354" s="475"/>
      <c r="BZ354" s="475"/>
      <c r="CA354" s="475"/>
      <c r="CB354" s="475"/>
      <c r="CC354" s="475"/>
      <c r="CD354" s="475"/>
      <c r="CE354" s="475"/>
      <c r="CF354" s="475"/>
      <c r="CG354" s="475"/>
      <c r="CH354" s="475"/>
      <c r="CI354" s="475"/>
      <c r="CJ354" s="475"/>
      <c r="CK354" s="475"/>
      <c r="CL354" s="475"/>
      <c r="CM354" s="475"/>
      <c r="CN354" s="475"/>
      <c r="CO354" s="475"/>
      <c r="CP354" s="475"/>
      <c r="CQ354" s="475"/>
      <c r="CR354" s="475"/>
      <c r="CS354" s="475"/>
      <c r="CT354" s="857">
        <f t="shared" si="2039"/>
        <v>0</v>
      </c>
      <c r="CU354" s="858">
        <f t="shared" si="2040"/>
        <v>0</v>
      </c>
      <c r="CV354" s="436">
        <f t="shared" si="2005"/>
        <v>0</v>
      </c>
      <c r="CW354" s="436">
        <v>0</v>
      </c>
      <c r="CX354" s="439">
        <f t="shared" si="2041"/>
        <v>0</v>
      </c>
      <c r="CY354" s="449">
        <f t="shared" si="2042"/>
        <v>0</v>
      </c>
      <c r="CZ354" s="465"/>
      <c r="DA354" s="465"/>
      <c r="DB354" s="465"/>
      <c r="DC354" s="465"/>
      <c r="DD354" s="465"/>
      <c r="DE354" s="465"/>
      <c r="DF354" s="465"/>
      <c r="DG354" s="465"/>
      <c r="DH354" s="465"/>
      <c r="DS354" s="698"/>
      <c r="DT354" s="702">
        <v>3</v>
      </c>
      <c r="DU354" s="703">
        <f t="shared" si="2043"/>
        <v>0</v>
      </c>
      <c r="DV354" s="703">
        <f t="shared" si="2006"/>
        <v>0</v>
      </c>
      <c r="DW354" s="703">
        <f t="shared" si="2007"/>
        <v>0</v>
      </c>
      <c r="DX354" s="703">
        <f t="shared" si="2008"/>
        <v>0</v>
      </c>
      <c r="DY354" s="703">
        <f t="shared" si="2009"/>
        <v>0</v>
      </c>
      <c r="DZ354" s="703">
        <f t="shared" si="2010"/>
        <v>0</v>
      </c>
      <c r="EA354" s="703">
        <f t="shared" si="2011"/>
        <v>0</v>
      </c>
      <c r="EB354" s="703">
        <f t="shared" si="2012"/>
        <v>0</v>
      </c>
      <c r="EC354" s="703">
        <f t="shared" si="2013"/>
        <v>0</v>
      </c>
      <c r="ED354" s="703">
        <f t="shared" si="2014"/>
        <v>0</v>
      </c>
      <c r="EE354" s="703">
        <f t="shared" si="2015"/>
        <v>0</v>
      </c>
      <c r="EF354" s="703">
        <f t="shared" si="2016"/>
        <v>0</v>
      </c>
      <c r="EG354" s="703">
        <f t="shared" si="2017"/>
        <v>0</v>
      </c>
      <c r="EH354" s="703">
        <f t="shared" si="2018"/>
        <v>0</v>
      </c>
      <c r="EI354" s="703">
        <f t="shared" si="2019"/>
        <v>0</v>
      </c>
      <c r="EJ354" s="703">
        <f t="shared" si="2020"/>
        <v>0</v>
      </c>
      <c r="EK354" s="703">
        <f t="shared" si="2021"/>
        <v>0</v>
      </c>
      <c r="EL354" s="703">
        <f t="shared" si="2022"/>
        <v>0</v>
      </c>
      <c r="EM354" s="703">
        <f t="shared" si="2023"/>
        <v>0</v>
      </c>
      <c r="EN354" s="703">
        <f t="shared" si="2024"/>
        <v>0</v>
      </c>
      <c r="EO354" s="703">
        <f t="shared" si="2025"/>
        <v>0</v>
      </c>
      <c r="EP354" s="703">
        <f t="shared" si="2026"/>
        <v>0</v>
      </c>
      <c r="EQ354" s="703">
        <f t="shared" si="2027"/>
        <v>0</v>
      </c>
      <c r="ER354" s="703">
        <f t="shared" si="2028"/>
        <v>0</v>
      </c>
      <c r="ES354" s="703">
        <f t="shared" si="2029"/>
        <v>0</v>
      </c>
      <c r="ET354" s="703">
        <f t="shared" si="2030"/>
        <v>0</v>
      </c>
      <c r="EU354" s="703">
        <f t="shared" si="2031"/>
        <v>0</v>
      </c>
      <c r="EV354" s="703">
        <f t="shared" si="2032"/>
        <v>0</v>
      </c>
      <c r="EW354" s="703">
        <f t="shared" si="2033"/>
        <v>0</v>
      </c>
      <c r="EX354" s="703">
        <f t="shared" si="2034"/>
        <v>0</v>
      </c>
      <c r="EY354" s="703">
        <f t="shared" si="2035"/>
        <v>0</v>
      </c>
      <c r="EZ354" s="724"/>
      <c r="FB354" s="698"/>
      <c r="FC354" s="702">
        <v>3</v>
      </c>
      <c r="FD354" s="703" t="e">
        <f t="shared" si="2044"/>
        <v>#DIV/0!</v>
      </c>
      <c r="FE354" s="703" t="e">
        <f t="shared" si="2045"/>
        <v>#DIV/0!</v>
      </c>
      <c r="FF354" s="703" t="e">
        <f t="shared" si="2046"/>
        <v>#DIV/0!</v>
      </c>
      <c r="FG354" s="703" t="e">
        <f t="shared" si="2047"/>
        <v>#DIV/0!</v>
      </c>
      <c r="FH354" s="703" t="e">
        <f t="shared" si="2048"/>
        <v>#DIV/0!</v>
      </c>
      <c r="FI354" s="703" t="e">
        <f t="shared" si="2049"/>
        <v>#DIV/0!</v>
      </c>
      <c r="FJ354" s="703" t="e">
        <f t="shared" si="2050"/>
        <v>#DIV/0!</v>
      </c>
      <c r="FK354" s="703" t="e">
        <f t="shared" si="2051"/>
        <v>#DIV/0!</v>
      </c>
      <c r="FL354" s="703" t="e">
        <f t="shared" si="2052"/>
        <v>#DIV/0!</v>
      </c>
      <c r="FM354" s="703" t="e">
        <f t="shared" si="2053"/>
        <v>#DIV/0!</v>
      </c>
      <c r="FN354" s="703" t="e">
        <f t="shared" si="2054"/>
        <v>#DIV/0!</v>
      </c>
      <c r="FO354" s="703" t="e">
        <f t="shared" si="2055"/>
        <v>#DIV/0!</v>
      </c>
      <c r="FP354" s="703" t="e">
        <f t="shared" si="2056"/>
        <v>#DIV/0!</v>
      </c>
      <c r="FQ354" s="703" t="e">
        <f t="shared" si="2057"/>
        <v>#DIV/0!</v>
      </c>
      <c r="FR354" s="703" t="e">
        <f t="shared" si="2058"/>
        <v>#DIV/0!</v>
      </c>
      <c r="FS354" s="703" t="e">
        <f t="shared" si="2059"/>
        <v>#DIV/0!</v>
      </c>
      <c r="FT354" s="703" t="e">
        <f t="shared" si="2060"/>
        <v>#DIV/0!</v>
      </c>
      <c r="FU354" s="703" t="e">
        <f t="shared" si="2061"/>
        <v>#DIV/0!</v>
      </c>
      <c r="FV354" s="703" t="e">
        <f t="shared" si="2062"/>
        <v>#DIV/0!</v>
      </c>
      <c r="FW354" s="703" t="e">
        <f t="shared" si="2063"/>
        <v>#DIV/0!</v>
      </c>
      <c r="FX354" s="703" t="e">
        <f t="shared" si="2064"/>
        <v>#DIV/0!</v>
      </c>
      <c r="FY354" s="703" t="e">
        <f t="shared" si="2065"/>
        <v>#DIV/0!</v>
      </c>
      <c r="FZ354" s="703" t="e">
        <f t="shared" si="2066"/>
        <v>#DIV/0!</v>
      </c>
      <c r="GA354" s="703" t="e">
        <f t="shared" si="2067"/>
        <v>#DIV/0!</v>
      </c>
      <c r="GB354" s="703" t="e">
        <f t="shared" si="2068"/>
        <v>#DIV/0!</v>
      </c>
      <c r="GC354" s="703" t="e">
        <f t="shared" si="2069"/>
        <v>#DIV/0!</v>
      </c>
      <c r="GD354" s="703" t="e">
        <f t="shared" si="2070"/>
        <v>#DIV/0!</v>
      </c>
      <c r="GE354" s="703" t="e">
        <f t="shared" si="2071"/>
        <v>#DIV/0!</v>
      </c>
      <c r="GF354" s="703" t="e">
        <f t="shared" si="2072"/>
        <v>#DIV/0!</v>
      </c>
      <c r="GG354" s="703" t="e">
        <f t="shared" si="2073"/>
        <v>#DIV/0!</v>
      </c>
      <c r="GH354" s="703" t="e">
        <f t="shared" si="2074"/>
        <v>#DIV/0!</v>
      </c>
      <c r="GI354" s="724"/>
    </row>
    <row r="355" spans="23:191" ht="15.75" x14ac:dyDescent="0.25">
      <c r="W355" s="398"/>
      <c r="X355" s="401">
        <v>4</v>
      </c>
      <c r="Y355" s="475"/>
      <c r="Z355" s="475"/>
      <c r="AA355" s="475"/>
      <c r="AB355" s="475"/>
      <c r="AC355" s="475"/>
      <c r="AD355" s="475"/>
      <c r="AE355" s="475"/>
      <c r="AF355" s="475"/>
      <c r="AG355" s="475"/>
      <c r="AH355" s="475"/>
      <c r="AI355" s="475"/>
      <c r="AJ355" s="475"/>
      <c r="AK355" s="475"/>
      <c r="AL355" s="475"/>
      <c r="AM355" s="475"/>
      <c r="AN355" s="475"/>
      <c r="AO355" s="475"/>
      <c r="AP355" s="475"/>
      <c r="AQ355" s="475"/>
      <c r="AR355" s="475"/>
      <c r="AS355" s="475"/>
      <c r="AT355" s="475"/>
      <c r="AU355" s="475"/>
      <c r="AV355" s="475"/>
      <c r="AW355" s="475"/>
      <c r="AX355" s="475"/>
      <c r="AY355" s="475"/>
      <c r="AZ355" s="475"/>
      <c r="BA355" s="475"/>
      <c r="BB355" s="475"/>
      <c r="BC355" s="475"/>
      <c r="BD355" s="857">
        <f t="shared" si="2037"/>
        <v>0</v>
      </c>
      <c r="BE355" s="858">
        <f t="shared" si="2002"/>
        <v>0</v>
      </c>
      <c r="BF355" s="436">
        <f t="shared" si="2003"/>
        <v>0</v>
      </c>
      <c r="BG355" s="436">
        <v>0</v>
      </c>
      <c r="BH355" s="439">
        <f t="shared" si="2038"/>
        <v>0</v>
      </c>
      <c r="BI355" s="449">
        <v>0</v>
      </c>
      <c r="BJ355" s="465"/>
      <c r="BK355" s="465"/>
      <c r="BL355" s="465"/>
      <c r="BM355" s="398"/>
      <c r="BN355" s="401">
        <v>4</v>
      </c>
      <c r="BO355" s="475"/>
      <c r="BP355" s="475"/>
      <c r="BQ355" s="475"/>
      <c r="BR355" s="475"/>
      <c r="BS355" s="475"/>
      <c r="BT355" s="475"/>
      <c r="BU355" s="475"/>
      <c r="BV355" s="475"/>
      <c r="BW355" s="475"/>
      <c r="BX355" s="475"/>
      <c r="BY355" s="475"/>
      <c r="BZ355" s="475"/>
      <c r="CA355" s="475"/>
      <c r="CB355" s="475"/>
      <c r="CC355" s="475"/>
      <c r="CD355" s="475"/>
      <c r="CE355" s="475"/>
      <c r="CF355" s="475"/>
      <c r="CG355" s="475"/>
      <c r="CH355" s="475"/>
      <c r="CI355" s="475"/>
      <c r="CJ355" s="475"/>
      <c r="CK355" s="475"/>
      <c r="CL355" s="475"/>
      <c r="CM355" s="475"/>
      <c r="CN355" s="475"/>
      <c r="CO355" s="475"/>
      <c r="CP355" s="475"/>
      <c r="CQ355" s="475"/>
      <c r="CR355" s="475"/>
      <c r="CS355" s="475"/>
      <c r="CT355" s="857">
        <f t="shared" si="2039"/>
        <v>0</v>
      </c>
      <c r="CU355" s="858">
        <f t="shared" si="2040"/>
        <v>0</v>
      </c>
      <c r="CV355" s="436">
        <f t="shared" si="2005"/>
        <v>0</v>
      </c>
      <c r="CW355" s="436">
        <v>0</v>
      </c>
      <c r="CX355" s="439">
        <f t="shared" si="2041"/>
        <v>0</v>
      </c>
      <c r="CY355" s="449">
        <f t="shared" si="2042"/>
        <v>0</v>
      </c>
      <c r="CZ355" s="465"/>
      <c r="DA355" s="465"/>
      <c r="DB355" s="465"/>
      <c r="DC355" s="465"/>
      <c r="DD355" s="465"/>
      <c r="DE355" s="465"/>
      <c r="DF355" s="465"/>
      <c r="DG355" s="465"/>
      <c r="DH355" s="465"/>
      <c r="DS355" s="698"/>
      <c r="DT355" s="702">
        <v>4</v>
      </c>
      <c r="DU355" s="703">
        <f t="shared" si="2043"/>
        <v>0</v>
      </c>
      <c r="DV355" s="703">
        <f t="shared" si="2006"/>
        <v>0</v>
      </c>
      <c r="DW355" s="703">
        <f t="shared" si="2007"/>
        <v>0</v>
      </c>
      <c r="DX355" s="703">
        <f t="shared" si="2008"/>
        <v>0</v>
      </c>
      <c r="DY355" s="703">
        <f t="shared" si="2009"/>
        <v>0</v>
      </c>
      <c r="DZ355" s="703">
        <f t="shared" si="2010"/>
        <v>0</v>
      </c>
      <c r="EA355" s="703">
        <f t="shared" si="2011"/>
        <v>0</v>
      </c>
      <c r="EB355" s="703">
        <f t="shared" si="2012"/>
        <v>0</v>
      </c>
      <c r="EC355" s="703">
        <f t="shared" si="2013"/>
        <v>0</v>
      </c>
      <c r="ED355" s="703">
        <f t="shared" si="2014"/>
        <v>0</v>
      </c>
      <c r="EE355" s="703">
        <f t="shared" si="2015"/>
        <v>0</v>
      </c>
      <c r="EF355" s="703">
        <f t="shared" si="2016"/>
        <v>0</v>
      </c>
      <c r="EG355" s="703">
        <f t="shared" si="2017"/>
        <v>0</v>
      </c>
      <c r="EH355" s="703">
        <f t="shared" si="2018"/>
        <v>0</v>
      </c>
      <c r="EI355" s="703">
        <f t="shared" si="2019"/>
        <v>0</v>
      </c>
      <c r="EJ355" s="703">
        <f t="shared" si="2020"/>
        <v>0</v>
      </c>
      <c r="EK355" s="703">
        <f t="shared" si="2021"/>
        <v>0</v>
      </c>
      <c r="EL355" s="703">
        <f t="shared" si="2022"/>
        <v>0</v>
      </c>
      <c r="EM355" s="703">
        <f t="shared" si="2023"/>
        <v>0</v>
      </c>
      <c r="EN355" s="703">
        <f t="shared" si="2024"/>
        <v>0</v>
      </c>
      <c r="EO355" s="703">
        <f t="shared" si="2025"/>
        <v>0</v>
      </c>
      <c r="EP355" s="703">
        <f t="shared" si="2026"/>
        <v>0</v>
      </c>
      <c r="EQ355" s="703">
        <f t="shared" si="2027"/>
        <v>0</v>
      </c>
      <c r="ER355" s="703">
        <f t="shared" si="2028"/>
        <v>0</v>
      </c>
      <c r="ES355" s="703">
        <f t="shared" si="2029"/>
        <v>0</v>
      </c>
      <c r="ET355" s="703">
        <f t="shared" si="2030"/>
        <v>0</v>
      </c>
      <c r="EU355" s="703">
        <f t="shared" si="2031"/>
        <v>0</v>
      </c>
      <c r="EV355" s="703">
        <f t="shared" si="2032"/>
        <v>0</v>
      </c>
      <c r="EW355" s="703">
        <f t="shared" si="2033"/>
        <v>0</v>
      </c>
      <c r="EX355" s="703">
        <f t="shared" si="2034"/>
        <v>0</v>
      </c>
      <c r="EY355" s="703">
        <f t="shared" si="2035"/>
        <v>0</v>
      </c>
      <c r="EZ355" s="724"/>
      <c r="FB355" s="698"/>
      <c r="FC355" s="702">
        <v>4</v>
      </c>
      <c r="FD355" s="703" t="e">
        <f t="shared" si="2044"/>
        <v>#DIV/0!</v>
      </c>
      <c r="FE355" s="703" t="e">
        <f t="shared" si="2045"/>
        <v>#DIV/0!</v>
      </c>
      <c r="FF355" s="703" t="e">
        <f t="shared" si="2046"/>
        <v>#DIV/0!</v>
      </c>
      <c r="FG355" s="703" t="e">
        <f t="shared" si="2047"/>
        <v>#DIV/0!</v>
      </c>
      <c r="FH355" s="703" t="e">
        <f t="shared" si="2048"/>
        <v>#DIV/0!</v>
      </c>
      <c r="FI355" s="703" t="e">
        <f t="shared" si="2049"/>
        <v>#DIV/0!</v>
      </c>
      <c r="FJ355" s="703" t="e">
        <f t="shared" si="2050"/>
        <v>#DIV/0!</v>
      </c>
      <c r="FK355" s="703" t="e">
        <f t="shared" si="2051"/>
        <v>#DIV/0!</v>
      </c>
      <c r="FL355" s="703" t="e">
        <f t="shared" si="2052"/>
        <v>#DIV/0!</v>
      </c>
      <c r="FM355" s="703" t="e">
        <f t="shared" si="2053"/>
        <v>#DIV/0!</v>
      </c>
      <c r="FN355" s="703" t="e">
        <f t="shared" si="2054"/>
        <v>#DIV/0!</v>
      </c>
      <c r="FO355" s="703" t="e">
        <f t="shared" si="2055"/>
        <v>#DIV/0!</v>
      </c>
      <c r="FP355" s="703" t="e">
        <f t="shared" si="2056"/>
        <v>#DIV/0!</v>
      </c>
      <c r="FQ355" s="703" t="e">
        <f t="shared" si="2057"/>
        <v>#DIV/0!</v>
      </c>
      <c r="FR355" s="703" t="e">
        <f t="shared" si="2058"/>
        <v>#DIV/0!</v>
      </c>
      <c r="FS355" s="703" t="e">
        <f t="shared" si="2059"/>
        <v>#DIV/0!</v>
      </c>
      <c r="FT355" s="703" t="e">
        <f t="shared" si="2060"/>
        <v>#DIV/0!</v>
      </c>
      <c r="FU355" s="703" t="e">
        <f t="shared" si="2061"/>
        <v>#DIV/0!</v>
      </c>
      <c r="FV355" s="703" t="e">
        <f t="shared" si="2062"/>
        <v>#DIV/0!</v>
      </c>
      <c r="FW355" s="703" t="e">
        <f t="shared" si="2063"/>
        <v>#DIV/0!</v>
      </c>
      <c r="FX355" s="703" t="e">
        <f t="shared" si="2064"/>
        <v>#DIV/0!</v>
      </c>
      <c r="FY355" s="703" t="e">
        <f t="shared" si="2065"/>
        <v>#DIV/0!</v>
      </c>
      <c r="FZ355" s="703" t="e">
        <f t="shared" si="2066"/>
        <v>#DIV/0!</v>
      </c>
      <c r="GA355" s="703" t="e">
        <f t="shared" si="2067"/>
        <v>#DIV/0!</v>
      </c>
      <c r="GB355" s="703" t="e">
        <f t="shared" si="2068"/>
        <v>#DIV/0!</v>
      </c>
      <c r="GC355" s="703" t="e">
        <f t="shared" si="2069"/>
        <v>#DIV/0!</v>
      </c>
      <c r="GD355" s="703" t="e">
        <f t="shared" si="2070"/>
        <v>#DIV/0!</v>
      </c>
      <c r="GE355" s="703" t="e">
        <f t="shared" si="2071"/>
        <v>#DIV/0!</v>
      </c>
      <c r="GF355" s="703" t="e">
        <f t="shared" si="2072"/>
        <v>#DIV/0!</v>
      </c>
      <c r="GG355" s="703" t="e">
        <f t="shared" si="2073"/>
        <v>#DIV/0!</v>
      </c>
      <c r="GH355" s="703" t="e">
        <f t="shared" si="2074"/>
        <v>#DIV/0!</v>
      </c>
      <c r="GI355" s="724"/>
    </row>
    <row r="356" spans="23:191" ht="15.75" x14ac:dyDescent="0.25">
      <c r="W356" s="398"/>
      <c r="X356" s="401">
        <v>5</v>
      </c>
      <c r="Y356" s="475"/>
      <c r="Z356" s="475"/>
      <c r="AA356" s="475"/>
      <c r="AB356" s="475"/>
      <c r="AC356" s="475"/>
      <c r="AD356" s="475"/>
      <c r="AE356" s="475"/>
      <c r="AF356" s="475"/>
      <c r="AG356" s="475"/>
      <c r="AH356" s="475"/>
      <c r="AI356" s="475"/>
      <c r="AJ356" s="475"/>
      <c r="AK356" s="475"/>
      <c r="AL356" s="475"/>
      <c r="AM356" s="475"/>
      <c r="AN356" s="475"/>
      <c r="AO356" s="475"/>
      <c r="AP356" s="475"/>
      <c r="AQ356" s="475"/>
      <c r="AR356" s="475"/>
      <c r="AS356" s="475"/>
      <c r="AT356" s="475"/>
      <c r="AU356" s="475"/>
      <c r="AV356" s="475"/>
      <c r="AW356" s="475"/>
      <c r="AX356" s="475"/>
      <c r="AY356" s="475"/>
      <c r="AZ356" s="475"/>
      <c r="BA356" s="475"/>
      <c r="BB356" s="475"/>
      <c r="BC356" s="475"/>
      <c r="BD356" s="857">
        <f t="shared" si="2037"/>
        <v>0</v>
      </c>
      <c r="BE356" s="858">
        <f t="shared" si="2002"/>
        <v>0</v>
      </c>
      <c r="BF356" s="436">
        <f t="shared" si="2003"/>
        <v>0</v>
      </c>
      <c r="BG356" s="436">
        <v>0</v>
      </c>
      <c r="BH356" s="439">
        <f t="shared" si="2038"/>
        <v>0</v>
      </c>
      <c r="BI356" s="449">
        <v>0</v>
      </c>
      <c r="BJ356" s="465"/>
      <c r="BK356" s="465"/>
      <c r="BL356" s="465"/>
      <c r="BM356" s="398"/>
      <c r="BN356" s="401">
        <v>5</v>
      </c>
      <c r="BO356" s="475"/>
      <c r="BP356" s="475"/>
      <c r="BQ356" s="475"/>
      <c r="BR356" s="475"/>
      <c r="BS356" s="475"/>
      <c r="BT356" s="475"/>
      <c r="BU356" s="475"/>
      <c r="BV356" s="475"/>
      <c r="BW356" s="475"/>
      <c r="BX356" s="475"/>
      <c r="BY356" s="475"/>
      <c r="BZ356" s="475"/>
      <c r="CA356" s="475"/>
      <c r="CB356" s="475"/>
      <c r="CC356" s="475"/>
      <c r="CD356" s="475"/>
      <c r="CE356" s="475"/>
      <c r="CF356" s="475"/>
      <c r="CG356" s="475"/>
      <c r="CH356" s="475"/>
      <c r="CI356" s="475"/>
      <c r="CJ356" s="475"/>
      <c r="CK356" s="475"/>
      <c r="CL356" s="475"/>
      <c r="CM356" s="475"/>
      <c r="CN356" s="475"/>
      <c r="CO356" s="475"/>
      <c r="CP356" s="475"/>
      <c r="CQ356" s="475"/>
      <c r="CR356" s="475"/>
      <c r="CS356" s="475"/>
      <c r="CT356" s="857">
        <f t="shared" si="2039"/>
        <v>0</v>
      </c>
      <c r="CU356" s="858">
        <f t="shared" si="2040"/>
        <v>0</v>
      </c>
      <c r="CV356" s="436">
        <f t="shared" si="2005"/>
        <v>0</v>
      </c>
      <c r="CW356" s="436">
        <v>0</v>
      </c>
      <c r="CX356" s="439">
        <f t="shared" si="2041"/>
        <v>0</v>
      </c>
      <c r="CY356" s="449">
        <f t="shared" si="2042"/>
        <v>0</v>
      </c>
      <c r="CZ356" s="465"/>
      <c r="DA356" s="465"/>
      <c r="DB356" s="465"/>
      <c r="DC356" s="465"/>
      <c r="DD356" s="465"/>
      <c r="DE356" s="465"/>
      <c r="DF356" s="465"/>
      <c r="DG356" s="465"/>
      <c r="DH356" s="465"/>
      <c r="DS356" s="698"/>
      <c r="DT356" s="702">
        <v>5</v>
      </c>
      <c r="DU356" s="703">
        <f t="shared" si="2043"/>
        <v>0</v>
      </c>
      <c r="DV356" s="703">
        <f t="shared" si="2006"/>
        <v>0</v>
      </c>
      <c r="DW356" s="703">
        <f t="shared" si="2007"/>
        <v>0</v>
      </c>
      <c r="DX356" s="703">
        <f t="shared" si="2008"/>
        <v>0</v>
      </c>
      <c r="DY356" s="703">
        <f t="shared" si="2009"/>
        <v>0</v>
      </c>
      <c r="DZ356" s="703">
        <f t="shared" si="2010"/>
        <v>0</v>
      </c>
      <c r="EA356" s="703">
        <f t="shared" si="2011"/>
        <v>0</v>
      </c>
      <c r="EB356" s="703">
        <f t="shared" si="2012"/>
        <v>0</v>
      </c>
      <c r="EC356" s="703">
        <f t="shared" si="2013"/>
        <v>0</v>
      </c>
      <c r="ED356" s="703">
        <f t="shared" si="2014"/>
        <v>0</v>
      </c>
      <c r="EE356" s="703">
        <f t="shared" si="2015"/>
        <v>0</v>
      </c>
      <c r="EF356" s="703">
        <f t="shared" si="2016"/>
        <v>0</v>
      </c>
      <c r="EG356" s="703">
        <f t="shared" si="2017"/>
        <v>0</v>
      </c>
      <c r="EH356" s="703">
        <f t="shared" si="2018"/>
        <v>0</v>
      </c>
      <c r="EI356" s="703">
        <f t="shared" si="2019"/>
        <v>0</v>
      </c>
      <c r="EJ356" s="703">
        <f t="shared" si="2020"/>
        <v>0</v>
      </c>
      <c r="EK356" s="703">
        <f t="shared" si="2021"/>
        <v>0</v>
      </c>
      <c r="EL356" s="703">
        <f t="shared" si="2022"/>
        <v>0</v>
      </c>
      <c r="EM356" s="703">
        <f t="shared" si="2023"/>
        <v>0</v>
      </c>
      <c r="EN356" s="703">
        <f t="shared" si="2024"/>
        <v>0</v>
      </c>
      <c r="EO356" s="703">
        <f t="shared" si="2025"/>
        <v>0</v>
      </c>
      <c r="EP356" s="703">
        <f t="shared" si="2026"/>
        <v>0</v>
      </c>
      <c r="EQ356" s="703">
        <f t="shared" si="2027"/>
        <v>0</v>
      </c>
      <c r="ER356" s="703">
        <f t="shared" si="2028"/>
        <v>0</v>
      </c>
      <c r="ES356" s="703">
        <f t="shared" si="2029"/>
        <v>0</v>
      </c>
      <c r="ET356" s="703">
        <f t="shared" si="2030"/>
        <v>0</v>
      </c>
      <c r="EU356" s="703">
        <f t="shared" si="2031"/>
        <v>0</v>
      </c>
      <c r="EV356" s="703">
        <f t="shared" si="2032"/>
        <v>0</v>
      </c>
      <c r="EW356" s="703">
        <f t="shared" si="2033"/>
        <v>0</v>
      </c>
      <c r="EX356" s="703">
        <f t="shared" si="2034"/>
        <v>0</v>
      </c>
      <c r="EY356" s="703">
        <f t="shared" si="2035"/>
        <v>0</v>
      </c>
      <c r="EZ356" s="724"/>
      <c r="FB356" s="698"/>
      <c r="FC356" s="702">
        <v>5</v>
      </c>
      <c r="FD356" s="703" t="e">
        <f t="shared" si="2044"/>
        <v>#DIV/0!</v>
      </c>
      <c r="FE356" s="703" t="e">
        <f t="shared" si="2045"/>
        <v>#DIV/0!</v>
      </c>
      <c r="FF356" s="703" t="e">
        <f t="shared" si="2046"/>
        <v>#DIV/0!</v>
      </c>
      <c r="FG356" s="703" t="e">
        <f t="shared" si="2047"/>
        <v>#DIV/0!</v>
      </c>
      <c r="FH356" s="703" t="e">
        <f t="shared" si="2048"/>
        <v>#DIV/0!</v>
      </c>
      <c r="FI356" s="703" t="e">
        <f t="shared" si="2049"/>
        <v>#DIV/0!</v>
      </c>
      <c r="FJ356" s="703" t="e">
        <f t="shared" si="2050"/>
        <v>#DIV/0!</v>
      </c>
      <c r="FK356" s="703" t="e">
        <f t="shared" si="2051"/>
        <v>#DIV/0!</v>
      </c>
      <c r="FL356" s="703" t="e">
        <f t="shared" si="2052"/>
        <v>#DIV/0!</v>
      </c>
      <c r="FM356" s="703" t="e">
        <f t="shared" si="2053"/>
        <v>#DIV/0!</v>
      </c>
      <c r="FN356" s="703" t="e">
        <f t="shared" si="2054"/>
        <v>#DIV/0!</v>
      </c>
      <c r="FO356" s="703" t="e">
        <f t="shared" si="2055"/>
        <v>#DIV/0!</v>
      </c>
      <c r="FP356" s="703" t="e">
        <f t="shared" si="2056"/>
        <v>#DIV/0!</v>
      </c>
      <c r="FQ356" s="703" t="e">
        <f t="shared" si="2057"/>
        <v>#DIV/0!</v>
      </c>
      <c r="FR356" s="703" t="e">
        <f t="shared" si="2058"/>
        <v>#DIV/0!</v>
      </c>
      <c r="FS356" s="703" t="e">
        <f t="shared" si="2059"/>
        <v>#DIV/0!</v>
      </c>
      <c r="FT356" s="703" t="e">
        <f t="shared" si="2060"/>
        <v>#DIV/0!</v>
      </c>
      <c r="FU356" s="703" t="e">
        <f t="shared" si="2061"/>
        <v>#DIV/0!</v>
      </c>
      <c r="FV356" s="703" t="e">
        <f t="shared" si="2062"/>
        <v>#DIV/0!</v>
      </c>
      <c r="FW356" s="703" t="e">
        <f t="shared" si="2063"/>
        <v>#DIV/0!</v>
      </c>
      <c r="FX356" s="703" t="e">
        <f t="shared" si="2064"/>
        <v>#DIV/0!</v>
      </c>
      <c r="FY356" s="703" t="e">
        <f t="shared" si="2065"/>
        <v>#DIV/0!</v>
      </c>
      <c r="FZ356" s="703" t="e">
        <f t="shared" si="2066"/>
        <v>#DIV/0!</v>
      </c>
      <c r="GA356" s="703" t="e">
        <f t="shared" si="2067"/>
        <v>#DIV/0!</v>
      </c>
      <c r="GB356" s="703" t="e">
        <f t="shared" si="2068"/>
        <v>#DIV/0!</v>
      </c>
      <c r="GC356" s="703" t="e">
        <f t="shared" si="2069"/>
        <v>#DIV/0!</v>
      </c>
      <c r="GD356" s="703" t="e">
        <f t="shared" si="2070"/>
        <v>#DIV/0!</v>
      </c>
      <c r="GE356" s="703" t="e">
        <f t="shared" si="2071"/>
        <v>#DIV/0!</v>
      </c>
      <c r="GF356" s="703" t="e">
        <f t="shared" si="2072"/>
        <v>#DIV/0!</v>
      </c>
      <c r="GG356" s="703" t="e">
        <f t="shared" si="2073"/>
        <v>#DIV/0!</v>
      </c>
      <c r="GH356" s="703" t="e">
        <f t="shared" si="2074"/>
        <v>#DIV/0!</v>
      </c>
      <c r="GI356" s="724"/>
    </row>
    <row r="357" spans="23:191" ht="15.75" x14ac:dyDescent="0.25">
      <c r="W357" s="398"/>
      <c r="X357" s="401">
        <v>6</v>
      </c>
      <c r="Y357" s="475"/>
      <c r="Z357" s="475"/>
      <c r="AA357" s="475"/>
      <c r="AB357" s="475"/>
      <c r="AC357" s="475"/>
      <c r="AD357" s="475"/>
      <c r="AE357" s="475"/>
      <c r="AF357" s="475"/>
      <c r="AG357" s="475"/>
      <c r="AH357" s="475"/>
      <c r="AI357" s="475"/>
      <c r="AJ357" s="475"/>
      <c r="AK357" s="475"/>
      <c r="AL357" s="475"/>
      <c r="AM357" s="475"/>
      <c r="AN357" s="475"/>
      <c r="AO357" s="475"/>
      <c r="AP357" s="475"/>
      <c r="AQ357" s="475"/>
      <c r="AR357" s="475"/>
      <c r="AS357" s="475"/>
      <c r="AT357" s="475"/>
      <c r="AU357" s="475"/>
      <c r="AV357" s="475"/>
      <c r="AW357" s="475"/>
      <c r="AX357" s="475"/>
      <c r="AY357" s="475"/>
      <c r="AZ357" s="475"/>
      <c r="BA357" s="475"/>
      <c r="BB357" s="475"/>
      <c r="BC357" s="475"/>
      <c r="BD357" s="857">
        <f t="shared" si="2037"/>
        <v>0</v>
      </c>
      <c r="BE357" s="858">
        <f t="shared" si="2002"/>
        <v>0</v>
      </c>
      <c r="BF357" s="436">
        <f t="shared" si="2003"/>
        <v>0</v>
      </c>
      <c r="BG357" s="436">
        <v>0</v>
      </c>
      <c r="BH357" s="439">
        <f t="shared" si="2038"/>
        <v>0</v>
      </c>
      <c r="BI357" s="449">
        <v>0</v>
      </c>
      <c r="BJ357" s="465"/>
      <c r="BK357" s="465"/>
      <c r="BL357" s="465"/>
      <c r="BM357" s="398"/>
      <c r="BN357" s="401">
        <v>6</v>
      </c>
      <c r="BO357" s="475"/>
      <c r="BP357" s="475"/>
      <c r="BQ357" s="475"/>
      <c r="BR357" s="475"/>
      <c r="BS357" s="475"/>
      <c r="BT357" s="475"/>
      <c r="BU357" s="475"/>
      <c r="BV357" s="475"/>
      <c r="BW357" s="475"/>
      <c r="BX357" s="475"/>
      <c r="BY357" s="475"/>
      <c r="BZ357" s="475"/>
      <c r="CA357" s="475"/>
      <c r="CB357" s="475"/>
      <c r="CC357" s="475"/>
      <c r="CD357" s="475"/>
      <c r="CE357" s="475"/>
      <c r="CF357" s="475"/>
      <c r="CG357" s="475"/>
      <c r="CH357" s="475"/>
      <c r="CI357" s="475"/>
      <c r="CJ357" s="475"/>
      <c r="CK357" s="475"/>
      <c r="CL357" s="475"/>
      <c r="CM357" s="475"/>
      <c r="CN357" s="475"/>
      <c r="CO357" s="475"/>
      <c r="CP357" s="475"/>
      <c r="CQ357" s="475"/>
      <c r="CR357" s="475"/>
      <c r="CS357" s="475"/>
      <c r="CT357" s="857">
        <f t="shared" si="2039"/>
        <v>0</v>
      </c>
      <c r="CU357" s="858">
        <f t="shared" si="2040"/>
        <v>0</v>
      </c>
      <c r="CV357" s="436">
        <f t="shared" si="2005"/>
        <v>0</v>
      </c>
      <c r="CW357" s="436">
        <v>0</v>
      </c>
      <c r="CX357" s="439">
        <f t="shared" si="2041"/>
        <v>0</v>
      </c>
      <c r="CY357" s="449">
        <f t="shared" si="2042"/>
        <v>0</v>
      </c>
      <c r="CZ357" s="465"/>
      <c r="DA357" s="465"/>
      <c r="DB357" s="465"/>
      <c r="DC357" s="465"/>
      <c r="DD357" s="465"/>
      <c r="DE357" s="465"/>
      <c r="DF357" s="465"/>
      <c r="DG357" s="465"/>
      <c r="DH357" s="465"/>
      <c r="DS357" s="698"/>
      <c r="DT357" s="702">
        <v>6</v>
      </c>
      <c r="DU357" s="703">
        <f t="shared" si="2043"/>
        <v>0</v>
      </c>
      <c r="DV357" s="703">
        <f t="shared" si="2006"/>
        <v>0</v>
      </c>
      <c r="DW357" s="703">
        <f t="shared" si="2007"/>
        <v>0</v>
      </c>
      <c r="DX357" s="703">
        <f t="shared" si="2008"/>
        <v>0</v>
      </c>
      <c r="DY357" s="703">
        <f t="shared" si="2009"/>
        <v>0</v>
      </c>
      <c r="DZ357" s="703">
        <f t="shared" si="2010"/>
        <v>0</v>
      </c>
      <c r="EA357" s="703">
        <f t="shared" si="2011"/>
        <v>0</v>
      </c>
      <c r="EB357" s="703">
        <f t="shared" si="2012"/>
        <v>0</v>
      </c>
      <c r="EC357" s="703">
        <f t="shared" si="2013"/>
        <v>0</v>
      </c>
      <c r="ED357" s="703">
        <f t="shared" si="2014"/>
        <v>0</v>
      </c>
      <c r="EE357" s="703">
        <f t="shared" si="2015"/>
        <v>0</v>
      </c>
      <c r="EF357" s="703">
        <f t="shared" si="2016"/>
        <v>0</v>
      </c>
      <c r="EG357" s="703">
        <f t="shared" si="2017"/>
        <v>0</v>
      </c>
      <c r="EH357" s="703">
        <f t="shared" si="2018"/>
        <v>0</v>
      </c>
      <c r="EI357" s="703">
        <f t="shared" si="2019"/>
        <v>0</v>
      </c>
      <c r="EJ357" s="703">
        <f t="shared" si="2020"/>
        <v>0</v>
      </c>
      <c r="EK357" s="703">
        <f t="shared" si="2021"/>
        <v>0</v>
      </c>
      <c r="EL357" s="703">
        <f t="shared" si="2022"/>
        <v>0</v>
      </c>
      <c r="EM357" s="703">
        <f t="shared" si="2023"/>
        <v>0</v>
      </c>
      <c r="EN357" s="703">
        <f t="shared" si="2024"/>
        <v>0</v>
      </c>
      <c r="EO357" s="703">
        <f t="shared" si="2025"/>
        <v>0</v>
      </c>
      <c r="EP357" s="703">
        <f t="shared" si="2026"/>
        <v>0</v>
      </c>
      <c r="EQ357" s="703">
        <f t="shared" si="2027"/>
        <v>0</v>
      </c>
      <c r="ER357" s="703">
        <f t="shared" si="2028"/>
        <v>0</v>
      </c>
      <c r="ES357" s="703">
        <f t="shared" si="2029"/>
        <v>0</v>
      </c>
      <c r="ET357" s="703">
        <f t="shared" si="2030"/>
        <v>0</v>
      </c>
      <c r="EU357" s="703">
        <f t="shared" si="2031"/>
        <v>0</v>
      </c>
      <c r="EV357" s="703">
        <f t="shared" si="2032"/>
        <v>0</v>
      </c>
      <c r="EW357" s="703">
        <f t="shared" si="2033"/>
        <v>0</v>
      </c>
      <c r="EX357" s="703">
        <f t="shared" si="2034"/>
        <v>0</v>
      </c>
      <c r="EY357" s="703">
        <f t="shared" si="2035"/>
        <v>0</v>
      </c>
      <c r="EZ357" s="724"/>
      <c r="FB357" s="698"/>
      <c r="FC357" s="702">
        <v>6</v>
      </c>
      <c r="FD357" s="703" t="e">
        <f t="shared" si="2044"/>
        <v>#DIV/0!</v>
      </c>
      <c r="FE357" s="703" t="e">
        <f t="shared" si="2045"/>
        <v>#DIV/0!</v>
      </c>
      <c r="FF357" s="703" t="e">
        <f t="shared" si="2046"/>
        <v>#DIV/0!</v>
      </c>
      <c r="FG357" s="703" t="e">
        <f t="shared" si="2047"/>
        <v>#DIV/0!</v>
      </c>
      <c r="FH357" s="703" t="e">
        <f t="shared" si="2048"/>
        <v>#DIV/0!</v>
      </c>
      <c r="FI357" s="703" t="e">
        <f t="shared" si="2049"/>
        <v>#DIV/0!</v>
      </c>
      <c r="FJ357" s="703" t="e">
        <f t="shared" si="2050"/>
        <v>#DIV/0!</v>
      </c>
      <c r="FK357" s="703" t="e">
        <f t="shared" si="2051"/>
        <v>#DIV/0!</v>
      </c>
      <c r="FL357" s="703" t="e">
        <f t="shared" si="2052"/>
        <v>#DIV/0!</v>
      </c>
      <c r="FM357" s="703" t="e">
        <f t="shared" si="2053"/>
        <v>#DIV/0!</v>
      </c>
      <c r="FN357" s="703" t="e">
        <f t="shared" si="2054"/>
        <v>#DIV/0!</v>
      </c>
      <c r="FO357" s="703" t="e">
        <f t="shared" si="2055"/>
        <v>#DIV/0!</v>
      </c>
      <c r="FP357" s="703" t="e">
        <f t="shared" si="2056"/>
        <v>#DIV/0!</v>
      </c>
      <c r="FQ357" s="703" t="e">
        <f t="shared" si="2057"/>
        <v>#DIV/0!</v>
      </c>
      <c r="FR357" s="703" t="e">
        <f t="shared" si="2058"/>
        <v>#DIV/0!</v>
      </c>
      <c r="FS357" s="703" t="e">
        <f t="shared" si="2059"/>
        <v>#DIV/0!</v>
      </c>
      <c r="FT357" s="703" t="e">
        <f t="shared" si="2060"/>
        <v>#DIV/0!</v>
      </c>
      <c r="FU357" s="703" t="e">
        <f t="shared" si="2061"/>
        <v>#DIV/0!</v>
      </c>
      <c r="FV357" s="703" t="e">
        <f t="shared" si="2062"/>
        <v>#DIV/0!</v>
      </c>
      <c r="FW357" s="703" t="e">
        <f t="shared" si="2063"/>
        <v>#DIV/0!</v>
      </c>
      <c r="FX357" s="703" t="e">
        <f t="shared" si="2064"/>
        <v>#DIV/0!</v>
      </c>
      <c r="FY357" s="703" t="e">
        <f t="shared" si="2065"/>
        <v>#DIV/0!</v>
      </c>
      <c r="FZ357" s="703" t="e">
        <f t="shared" si="2066"/>
        <v>#DIV/0!</v>
      </c>
      <c r="GA357" s="703" t="e">
        <f t="shared" si="2067"/>
        <v>#DIV/0!</v>
      </c>
      <c r="GB357" s="703" t="e">
        <f t="shared" si="2068"/>
        <v>#DIV/0!</v>
      </c>
      <c r="GC357" s="703" t="e">
        <f t="shared" si="2069"/>
        <v>#DIV/0!</v>
      </c>
      <c r="GD357" s="703" t="e">
        <f t="shared" si="2070"/>
        <v>#DIV/0!</v>
      </c>
      <c r="GE357" s="703" t="e">
        <f t="shared" si="2071"/>
        <v>#DIV/0!</v>
      </c>
      <c r="GF357" s="703" t="e">
        <f t="shared" si="2072"/>
        <v>#DIV/0!</v>
      </c>
      <c r="GG357" s="703" t="e">
        <f t="shared" si="2073"/>
        <v>#DIV/0!</v>
      </c>
      <c r="GH357" s="703" t="e">
        <f t="shared" si="2074"/>
        <v>#DIV/0!</v>
      </c>
      <c r="GI357" s="724"/>
    </row>
    <row r="358" spans="23:191" ht="15.75" x14ac:dyDescent="0.25">
      <c r="W358" s="398"/>
      <c r="X358" s="401">
        <v>7</v>
      </c>
      <c r="Y358" s="475"/>
      <c r="Z358" s="475"/>
      <c r="AA358" s="475"/>
      <c r="AB358" s="475"/>
      <c r="AC358" s="475"/>
      <c r="AD358" s="475"/>
      <c r="AE358" s="475"/>
      <c r="AF358" s="475"/>
      <c r="AG358" s="475"/>
      <c r="AH358" s="475"/>
      <c r="AI358" s="475"/>
      <c r="AJ358" s="475"/>
      <c r="AK358" s="475"/>
      <c r="AL358" s="475"/>
      <c r="AM358" s="475"/>
      <c r="AN358" s="475"/>
      <c r="AO358" s="475"/>
      <c r="AP358" s="475"/>
      <c r="AQ358" s="475"/>
      <c r="AR358" s="475"/>
      <c r="AS358" s="475"/>
      <c r="AT358" s="475"/>
      <c r="AU358" s="475"/>
      <c r="AV358" s="475"/>
      <c r="AW358" s="475"/>
      <c r="AX358" s="475"/>
      <c r="AY358" s="475"/>
      <c r="AZ358" s="475"/>
      <c r="BA358" s="475"/>
      <c r="BB358" s="475"/>
      <c r="BC358" s="475"/>
      <c r="BD358" s="857">
        <f t="shared" si="2037"/>
        <v>0</v>
      </c>
      <c r="BE358" s="858">
        <f t="shared" si="2002"/>
        <v>0</v>
      </c>
      <c r="BF358" s="436">
        <f t="shared" si="2003"/>
        <v>0</v>
      </c>
      <c r="BG358" s="436">
        <v>0</v>
      </c>
      <c r="BH358" s="439">
        <f t="shared" si="2038"/>
        <v>0</v>
      </c>
      <c r="BI358" s="449">
        <v>0</v>
      </c>
      <c r="BJ358" s="465"/>
      <c r="BK358" s="465"/>
      <c r="BL358" s="465"/>
      <c r="BM358" s="398"/>
      <c r="BN358" s="401">
        <v>7</v>
      </c>
      <c r="BO358" s="475"/>
      <c r="BP358" s="475"/>
      <c r="BQ358" s="475"/>
      <c r="BR358" s="475"/>
      <c r="BS358" s="475"/>
      <c r="BT358" s="475"/>
      <c r="BU358" s="475"/>
      <c r="BV358" s="475"/>
      <c r="BW358" s="475"/>
      <c r="BX358" s="475"/>
      <c r="BY358" s="475"/>
      <c r="BZ358" s="475"/>
      <c r="CA358" s="475"/>
      <c r="CB358" s="475"/>
      <c r="CC358" s="475"/>
      <c r="CD358" s="475"/>
      <c r="CE358" s="475"/>
      <c r="CF358" s="475"/>
      <c r="CG358" s="475"/>
      <c r="CH358" s="475"/>
      <c r="CI358" s="475"/>
      <c r="CJ358" s="475"/>
      <c r="CK358" s="475"/>
      <c r="CL358" s="475"/>
      <c r="CM358" s="475"/>
      <c r="CN358" s="475"/>
      <c r="CO358" s="475"/>
      <c r="CP358" s="475"/>
      <c r="CQ358" s="475"/>
      <c r="CR358" s="475"/>
      <c r="CS358" s="475"/>
      <c r="CT358" s="857">
        <f t="shared" si="2039"/>
        <v>0</v>
      </c>
      <c r="CU358" s="858">
        <f t="shared" si="2040"/>
        <v>0</v>
      </c>
      <c r="CV358" s="436">
        <f t="shared" si="2005"/>
        <v>0</v>
      </c>
      <c r="CW358" s="436">
        <v>0</v>
      </c>
      <c r="CX358" s="439">
        <f t="shared" si="2041"/>
        <v>0</v>
      </c>
      <c r="CY358" s="449">
        <f t="shared" si="2042"/>
        <v>0</v>
      </c>
      <c r="CZ358" s="465"/>
      <c r="DA358" s="465"/>
      <c r="DB358" s="465"/>
      <c r="DC358" s="465"/>
      <c r="DD358" s="465"/>
      <c r="DE358" s="465"/>
      <c r="DF358" s="465"/>
      <c r="DG358" s="465"/>
      <c r="DH358" s="465"/>
      <c r="DS358" s="698"/>
      <c r="DT358" s="702">
        <v>7</v>
      </c>
      <c r="DU358" s="703">
        <f t="shared" si="2043"/>
        <v>0</v>
      </c>
      <c r="DV358" s="703">
        <f t="shared" si="2006"/>
        <v>0</v>
      </c>
      <c r="DW358" s="703">
        <f t="shared" si="2007"/>
        <v>0</v>
      </c>
      <c r="DX358" s="703">
        <f t="shared" si="2008"/>
        <v>0</v>
      </c>
      <c r="DY358" s="703">
        <f t="shared" si="2009"/>
        <v>0</v>
      </c>
      <c r="DZ358" s="703">
        <f t="shared" si="2010"/>
        <v>0</v>
      </c>
      <c r="EA358" s="703">
        <f t="shared" si="2011"/>
        <v>0</v>
      </c>
      <c r="EB358" s="703">
        <f t="shared" si="2012"/>
        <v>0</v>
      </c>
      <c r="EC358" s="703">
        <f t="shared" si="2013"/>
        <v>0</v>
      </c>
      <c r="ED358" s="703">
        <f t="shared" si="2014"/>
        <v>0</v>
      </c>
      <c r="EE358" s="703">
        <f t="shared" si="2015"/>
        <v>0</v>
      </c>
      <c r="EF358" s="703">
        <f t="shared" si="2016"/>
        <v>0</v>
      </c>
      <c r="EG358" s="703">
        <f t="shared" si="2017"/>
        <v>0</v>
      </c>
      <c r="EH358" s="703">
        <f t="shared" si="2018"/>
        <v>0</v>
      </c>
      <c r="EI358" s="703">
        <f t="shared" si="2019"/>
        <v>0</v>
      </c>
      <c r="EJ358" s="703">
        <f t="shared" si="2020"/>
        <v>0</v>
      </c>
      <c r="EK358" s="703">
        <f t="shared" si="2021"/>
        <v>0</v>
      </c>
      <c r="EL358" s="703">
        <f t="shared" si="2022"/>
        <v>0</v>
      </c>
      <c r="EM358" s="703">
        <f t="shared" si="2023"/>
        <v>0</v>
      </c>
      <c r="EN358" s="703">
        <f t="shared" si="2024"/>
        <v>0</v>
      </c>
      <c r="EO358" s="703">
        <f t="shared" si="2025"/>
        <v>0</v>
      </c>
      <c r="EP358" s="703">
        <f t="shared" si="2026"/>
        <v>0</v>
      </c>
      <c r="EQ358" s="703">
        <f t="shared" si="2027"/>
        <v>0</v>
      </c>
      <c r="ER358" s="703">
        <f t="shared" si="2028"/>
        <v>0</v>
      </c>
      <c r="ES358" s="703">
        <f t="shared" si="2029"/>
        <v>0</v>
      </c>
      <c r="ET358" s="703">
        <f t="shared" si="2030"/>
        <v>0</v>
      </c>
      <c r="EU358" s="703">
        <f t="shared" si="2031"/>
        <v>0</v>
      </c>
      <c r="EV358" s="703">
        <f t="shared" si="2032"/>
        <v>0</v>
      </c>
      <c r="EW358" s="703">
        <f t="shared" si="2033"/>
        <v>0</v>
      </c>
      <c r="EX358" s="703">
        <f t="shared" si="2034"/>
        <v>0</v>
      </c>
      <c r="EY358" s="703">
        <f t="shared" si="2035"/>
        <v>0</v>
      </c>
      <c r="EZ358" s="724"/>
      <c r="FB358" s="698"/>
      <c r="FC358" s="702">
        <v>7</v>
      </c>
      <c r="FD358" s="703" t="e">
        <f t="shared" si="2044"/>
        <v>#DIV/0!</v>
      </c>
      <c r="FE358" s="703" t="e">
        <f t="shared" si="2045"/>
        <v>#DIV/0!</v>
      </c>
      <c r="FF358" s="703" t="e">
        <f t="shared" si="2046"/>
        <v>#DIV/0!</v>
      </c>
      <c r="FG358" s="703" t="e">
        <f t="shared" si="2047"/>
        <v>#DIV/0!</v>
      </c>
      <c r="FH358" s="703" t="e">
        <f t="shared" si="2048"/>
        <v>#DIV/0!</v>
      </c>
      <c r="FI358" s="703" t="e">
        <f t="shared" si="2049"/>
        <v>#DIV/0!</v>
      </c>
      <c r="FJ358" s="703" t="e">
        <f t="shared" si="2050"/>
        <v>#DIV/0!</v>
      </c>
      <c r="FK358" s="703" t="e">
        <f t="shared" si="2051"/>
        <v>#DIV/0!</v>
      </c>
      <c r="FL358" s="703" t="e">
        <f t="shared" si="2052"/>
        <v>#DIV/0!</v>
      </c>
      <c r="FM358" s="703" t="e">
        <f t="shared" si="2053"/>
        <v>#DIV/0!</v>
      </c>
      <c r="FN358" s="703" t="e">
        <f t="shared" si="2054"/>
        <v>#DIV/0!</v>
      </c>
      <c r="FO358" s="703" t="e">
        <f t="shared" si="2055"/>
        <v>#DIV/0!</v>
      </c>
      <c r="FP358" s="703" t="e">
        <f t="shared" si="2056"/>
        <v>#DIV/0!</v>
      </c>
      <c r="FQ358" s="703" t="e">
        <f t="shared" si="2057"/>
        <v>#DIV/0!</v>
      </c>
      <c r="FR358" s="703" t="e">
        <f t="shared" si="2058"/>
        <v>#DIV/0!</v>
      </c>
      <c r="FS358" s="703" t="e">
        <f t="shared" si="2059"/>
        <v>#DIV/0!</v>
      </c>
      <c r="FT358" s="703" t="e">
        <f t="shared" si="2060"/>
        <v>#DIV/0!</v>
      </c>
      <c r="FU358" s="703" t="e">
        <f t="shared" si="2061"/>
        <v>#DIV/0!</v>
      </c>
      <c r="FV358" s="703" t="e">
        <f t="shared" si="2062"/>
        <v>#DIV/0!</v>
      </c>
      <c r="FW358" s="703" t="e">
        <f t="shared" si="2063"/>
        <v>#DIV/0!</v>
      </c>
      <c r="FX358" s="703" t="e">
        <f t="shared" si="2064"/>
        <v>#DIV/0!</v>
      </c>
      <c r="FY358" s="703" t="e">
        <f t="shared" si="2065"/>
        <v>#DIV/0!</v>
      </c>
      <c r="FZ358" s="703" t="e">
        <f t="shared" si="2066"/>
        <v>#DIV/0!</v>
      </c>
      <c r="GA358" s="703" t="e">
        <f t="shared" si="2067"/>
        <v>#DIV/0!</v>
      </c>
      <c r="GB358" s="703" t="e">
        <f t="shared" si="2068"/>
        <v>#DIV/0!</v>
      </c>
      <c r="GC358" s="703" t="e">
        <f t="shared" si="2069"/>
        <v>#DIV/0!</v>
      </c>
      <c r="GD358" s="703" t="e">
        <f t="shared" si="2070"/>
        <v>#DIV/0!</v>
      </c>
      <c r="GE358" s="703" t="e">
        <f t="shared" si="2071"/>
        <v>#DIV/0!</v>
      </c>
      <c r="GF358" s="703" t="e">
        <f t="shared" si="2072"/>
        <v>#DIV/0!</v>
      </c>
      <c r="GG358" s="703" t="e">
        <f t="shared" si="2073"/>
        <v>#DIV/0!</v>
      </c>
      <c r="GH358" s="703" t="e">
        <f t="shared" si="2074"/>
        <v>#DIV/0!</v>
      </c>
      <c r="GI358" s="724"/>
    </row>
    <row r="359" spans="23:191" ht="15.75" x14ac:dyDescent="0.25">
      <c r="W359" s="398"/>
      <c r="X359" s="401">
        <v>8</v>
      </c>
      <c r="Y359" s="475"/>
      <c r="Z359" s="475"/>
      <c r="AA359" s="475"/>
      <c r="AB359" s="475"/>
      <c r="AC359" s="475"/>
      <c r="AD359" s="475"/>
      <c r="AE359" s="475"/>
      <c r="AF359" s="475"/>
      <c r="AG359" s="475"/>
      <c r="AH359" s="475"/>
      <c r="AI359" s="475"/>
      <c r="AJ359" s="475"/>
      <c r="AK359" s="475"/>
      <c r="AL359" s="475"/>
      <c r="AM359" s="475"/>
      <c r="AN359" s="475"/>
      <c r="AO359" s="475"/>
      <c r="AP359" s="475"/>
      <c r="AQ359" s="475"/>
      <c r="AR359" s="475"/>
      <c r="AS359" s="475"/>
      <c r="AT359" s="475"/>
      <c r="AU359" s="475"/>
      <c r="AV359" s="475"/>
      <c r="AW359" s="475"/>
      <c r="AX359" s="475"/>
      <c r="AY359" s="475"/>
      <c r="AZ359" s="475"/>
      <c r="BA359" s="475"/>
      <c r="BB359" s="475"/>
      <c r="BC359" s="475"/>
      <c r="BD359" s="857">
        <f t="shared" si="2037"/>
        <v>0</v>
      </c>
      <c r="BE359" s="858">
        <f t="shared" si="2002"/>
        <v>0</v>
      </c>
      <c r="BF359" s="436">
        <f t="shared" ref="BF359:BF374" si="2075">(SUMIF($Y$351:$BC$351,"Sat",$Y359:$BC359)+SUMIF($Y$351:$BC$351,"Sun",$Y359:$BC359))</f>
        <v>0</v>
      </c>
      <c r="BG359" s="436">
        <f t="shared" ref="BG359:BG374" si="2076">(SUM($Y359:$BC359)-(SUMIF($Y$351:$BC$351,"Sat",$Y359:$BC359)+SUMIF($Y$351:$BC$351,"Sun",$Y359:$BC359)))</f>
        <v>0</v>
      </c>
      <c r="BH359" s="439">
        <f t="shared" ref="BH359:BH374" si="2077">(SUMIF($Y$351:$BC$351,"Sat",$Y359:$BC359)+SUMIF($Y$351:$BC$351,"Sun",$Y359:$BC359))/(COUNTIF($Y$351:$BC$351,"Sat")+COUNTIF($Y$351:$BC$351,"Sun"))</f>
        <v>0</v>
      </c>
      <c r="BI359" s="449">
        <f t="shared" ref="BI359:BI374" si="2078">(SUM($Y359:$BC359)-(SUMIF($Y$351:$BC$351,"Sat",$Y359:$BC359)+SUMIF($Y$351:$BC$351,"Sun",$Y359:$BC359)))/(COUNT(Y359:BC359)-(COUNTIF($Y$351:$BC$351,"Sat")+COUNTIF($Y$351:$BC$351,"Sun")))</f>
        <v>0</v>
      </c>
      <c r="BJ359" s="465"/>
      <c r="BK359" s="465"/>
      <c r="BL359" s="465"/>
      <c r="BM359" s="398"/>
      <c r="BN359" s="401">
        <v>8</v>
      </c>
      <c r="BO359" s="475"/>
      <c r="BP359" s="475"/>
      <c r="BQ359" s="475"/>
      <c r="BR359" s="475"/>
      <c r="BS359" s="475"/>
      <c r="BT359" s="475"/>
      <c r="BU359" s="475"/>
      <c r="BV359" s="475"/>
      <c r="BW359" s="475"/>
      <c r="BX359" s="475"/>
      <c r="BY359" s="475"/>
      <c r="BZ359" s="475"/>
      <c r="CA359" s="475"/>
      <c r="CB359" s="475"/>
      <c r="CC359" s="475"/>
      <c r="CD359" s="475"/>
      <c r="CE359" s="475"/>
      <c r="CF359" s="475"/>
      <c r="CG359" s="475"/>
      <c r="CH359" s="475"/>
      <c r="CI359" s="475"/>
      <c r="CJ359" s="475"/>
      <c r="CK359" s="475"/>
      <c r="CL359" s="475"/>
      <c r="CM359" s="475"/>
      <c r="CN359" s="475"/>
      <c r="CO359" s="475"/>
      <c r="CP359" s="475"/>
      <c r="CQ359" s="475"/>
      <c r="CR359" s="475"/>
      <c r="CS359" s="475"/>
      <c r="CT359" s="857">
        <f t="shared" si="2039"/>
        <v>0</v>
      </c>
      <c r="CU359" s="858">
        <f t="shared" si="2040"/>
        <v>0</v>
      </c>
      <c r="CV359" s="436">
        <f t="shared" ref="CV359:CV374" si="2079">(SUMIF($Y$351:$BC$351,"Sat",$Y359:$BC359)+SUMIF($Y$351:$BC$351,"Sun",$Y359:$BC359))</f>
        <v>0</v>
      </c>
      <c r="CW359" s="436">
        <f t="shared" ref="CW359:CW374" si="2080">(SUM($Y359:$BC359)-(SUMIF($Y$351:$BC$351,"Sat",$Y359:$BC359)+SUMIF($Y$351:$BC$351,"Sun",$Y359:$BC359)))</f>
        <v>0</v>
      </c>
      <c r="CX359" s="439">
        <f t="shared" si="2041"/>
        <v>0</v>
      </c>
      <c r="CY359" s="449">
        <f t="shared" si="2042"/>
        <v>0</v>
      </c>
      <c r="CZ359" s="465"/>
      <c r="DA359" s="465"/>
      <c r="DB359" s="465"/>
      <c r="DC359" s="465"/>
      <c r="DD359" s="465"/>
      <c r="DE359" s="465"/>
      <c r="DF359" s="465"/>
      <c r="DG359" s="465"/>
      <c r="DH359" s="465"/>
      <c r="DS359" s="698"/>
      <c r="DT359" s="702">
        <v>8</v>
      </c>
      <c r="DU359" s="703">
        <f t="shared" si="2043"/>
        <v>0</v>
      </c>
      <c r="DV359" s="703">
        <f t="shared" si="2006"/>
        <v>0</v>
      </c>
      <c r="DW359" s="703">
        <f t="shared" si="2007"/>
        <v>0</v>
      </c>
      <c r="DX359" s="703">
        <f t="shared" si="2008"/>
        <v>0</v>
      </c>
      <c r="DY359" s="703">
        <f t="shared" si="2009"/>
        <v>0</v>
      </c>
      <c r="DZ359" s="703">
        <f t="shared" si="2010"/>
        <v>0</v>
      </c>
      <c r="EA359" s="703">
        <f t="shared" si="2011"/>
        <v>0</v>
      </c>
      <c r="EB359" s="703">
        <f t="shared" si="2012"/>
        <v>0</v>
      </c>
      <c r="EC359" s="703">
        <f t="shared" si="2013"/>
        <v>0</v>
      </c>
      <c r="ED359" s="703">
        <f t="shared" si="2014"/>
        <v>0</v>
      </c>
      <c r="EE359" s="703">
        <f t="shared" si="2015"/>
        <v>0</v>
      </c>
      <c r="EF359" s="703">
        <f t="shared" si="2016"/>
        <v>0</v>
      </c>
      <c r="EG359" s="703">
        <f t="shared" si="2017"/>
        <v>0</v>
      </c>
      <c r="EH359" s="703">
        <f t="shared" si="2018"/>
        <v>0</v>
      </c>
      <c r="EI359" s="703">
        <f t="shared" si="2019"/>
        <v>0</v>
      </c>
      <c r="EJ359" s="703">
        <f t="shared" si="2020"/>
        <v>0</v>
      </c>
      <c r="EK359" s="703">
        <f t="shared" si="2021"/>
        <v>0</v>
      </c>
      <c r="EL359" s="703">
        <f t="shared" si="2022"/>
        <v>0</v>
      </c>
      <c r="EM359" s="703">
        <f t="shared" si="2023"/>
        <v>0</v>
      </c>
      <c r="EN359" s="703">
        <f t="shared" si="2024"/>
        <v>0</v>
      </c>
      <c r="EO359" s="703">
        <f t="shared" si="2025"/>
        <v>0</v>
      </c>
      <c r="EP359" s="703">
        <f t="shared" si="2026"/>
        <v>0</v>
      </c>
      <c r="EQ359" s="703">
        <f t="shared" si="2027"/>
        <v>0</v>
      </c>
      <c r="ER359" s="703">
        <f t="shared" si="2028"/>
        <v>0</v>
      </c>
      <c r="ES359" s="703">
        <f t="shared" si="2029"/>
        <v>0</v>
      </c>
      <c r="ET359" s="703">
        <f t="shared" si="2030"/>
        <v>0</v>
      </c>
      <c r="EU359" s="703">
        <f t="shared" si="2031"/>
        <v>0</v>
      </c>
      <c r="EV359" s="703">
        <f t="shared" si="2032"/>
        <v>0</v>
      </c>
      <c r="EW359" s="703">
        <f t="shared" si="2033"/>
        <v>0</v>
      </c>
      <c r="EX359" s="703">
        <f t="shared" si="2034"/>
        <v>0</v>
      </c>
      <c r="EY359" s="703">
        <f t="shared" si="2035"/>
        <v>0</v>
      </c>
      <c r="EZ359" s="724"/>
      <c r="FB359" s="698"/>
      <c r="FC359" s="702">
        <v>8</v>
      </c>
      <c r="FD359" s="703" t="e">
        <f t="shared" si="2044"/>
        <v>#DIV/0!</v>
      </c>
      <c r="FE359" s="703" t="e">
        <f t="shared" si="2045"/>
        <v>#DIV/0!</v>
      </c>
      <c r="FF359" s="703" t="e">
        <f t="shared" si="2046"/>
        <v>#DIV/0!</v>
      </c>
      <c r="FG359" s="703" t="e">
        <f t="shared" si="2047"/>
        <v>#DIV/0!</v>
      </c>
      <c r="FH359" s="703" t="e">
        <f t="shared" si="2048"/>
        <v>#DIV/0!</v>
      </c>
      <c r="FI359" s="703" t="e">
        <f t="shared" si="2049"/>
        <v>#DIV/0!</v>
      </c>
      <c r="FJ359" s="703" t="e">
        <f t="shared" si="2050"/>
        <v>#DIV/0!</v>
      </c>
      <c r="FK359" s="703" t="e">
        <f t="shared" si="2051"/>
        <v>#DIV/0!</v>
      </c>
      <c r="FL359" s="703" t="e">
        <f t="shared" si="2052"/>
        <v>#DIV/0!</v>
      </c>
      <c r="FM359" s="703" t="e">
        <f t="shared" si="2053"/>
        <v>#DIV/0!</v>
      </c>
      <c r="FN359" s="703" t="e">
        <f t="shared" si="2054"/>
        <v>#DIV/0!</v>
      </c>
      <c r="FO359" s="703" t="e">
        <f t="shared" si="2055"/>
        <v>#DIV/0!</v>
      </c>
      <c r="FP359" s="703" t="e">
        <f t="shared" si="2056"/>
        <v>#DIV/0!</v>
      </c>
      <c r="FQ359" s="703" t="e">
        <f t="shared" si="2057"/>
        <v>#DIV/0!</v>
      </c>
      <c r="FR359" s="703" t="e">
        <f t="shared" si="2058"/>
        <v>#DIV/0!</v>
      </c>
      <c r="FS359" s="703" t="e">
        <f t="shared" si="2059"/>
        <v>#DIV/0!</v>
      </c>
      <c r="FT359" s="703" t="e">
        <f t="shared" si="2060"/>
        <v>#DIV/0!</v>
      </c>
      <c r="FU359" s="703" t="e">
        <f t="shared" si="2061"/>
        <v>#DIV/0!</v>
      </c>
      <c r="FV359" s="703" t="e">
        <f t="shared" si="2062"/>
        <v>#DIV/0!</v>
      </c>
      <c r="FW359" s="703" t="e">
        <f t="shared" si="2063"/>
        <v>#DIV/0!</v>
      </c>
      <c r="FX359" s="703" t="e">
        <f t="shared" si="2064"/>
        <v>#DIV/0!</v>
      </c>
      <c r="FY359" s="703" t="e">
        <f t="shared" si="2065"/>
        <v>#DIV/0!</v>
      </c>
      <c r="FZ359" s="703" t="e">
        <f t="shared" si="2066"/>
        <v>#DIV/0!</v>
      </c>
      <c r="GA359" s="703" t="e">
        <f t="shared" si="2067"/>
        <v>#DIV/0!</v>
      </c>
      <c r="GB359" s="703" t="e">
        <f t="shared" si="2068"/>
        <v>#DIV/0!</v>
      </c>
      <c r="GC359" s="703" t="e">
        <f t="shared" si="2069"/>
        <v>#DIV/0!</v>
      </c>
      <c r="GD359" s="703" t="e">
        <f t="shared" si="2070"/>
        <v>#DIV/0!</v>
      </c>
      <c r="GE359" s="703" t="e">
        <f t="shared" si="2071"/>
        <v>#DIV/0!</v>
      </c>
      <c r="GF359" s="703" t="e">
        <f t="shared" si="2072"/>
        <v>#DIV/0!</v>
      </c>
      <c r="GG359" s="703" t="e">
        <f t="shared" si="2073"/>
        <v>#DIV/0!</v>
      </c>
      <c r="GH359" s="703" t="e">
        <f t="shared" si="2074"/>
        <v>#DIV/0!</v>
      </c>
      <c r="GI359" s="724"/>
    </row>
    <row r="360" spans="23:191" ht="15.75" x14ac:dyDescent="0.25">
      <c r="W360" s="398"/>
      <c r="X360" s="401">
        <v>9</v>
      </c>
      <c r="Y360" s="475"/>
      <c r="Z360" s="475"/>
      <c r="AA360" s="475"/>
      <c r="AB360" s="475"/>
      <c r="AC360" s="475"/>
      <c r="AD360" s="475"/>
      <c r="AE360" s="475"/>
      <c r="AF360" s="475"/>
      <c r="AG360" s="475"/>
      <c r="AH360" s="475"/>
      <c r="AI360" s="475"/>
      <c r="AJ360" s="475"/>
      <c r="AK360" s="475"/>
      <c r="AL360" s="475"/>
      <c r="AM360" s="475"/>
      <c r="AN360" s="475"/>
      <c r="AO360" s="475"/>
      <c r="AP360" s="475"/>
      <c r="AQ360" s="475"/>
      <c r="AR360" s="475"/>
      <c r="AS360" s="475"/>
      <c r="AT360" s="475"/>
      <c r="AU360" s="475"/>
      <c r="AV360" s="475"/>
      <c r="AW360" s="475"/>
      <c r="AX360" s="475"/>
      <c r="AY360" s="475"/>
      <c r="AZ360" s="475"/>
      <c r="BA360" s="475"/>
      <c r="BB360" s="475"/>
      <c r="BC360" s="475"/>
      <c r="BD360" s="857">
        <f t="shared" si="2037"/>
        <v>0</v>
      </c>
      <c r="BE360" s="858">
        <f t="shared" si="2002"/>
        <v>0</v>
      </c>
      <c r="BF360" s="436">
        <f t="shared" si="2075"/>
        <v>0</v>
      </c>
      <c r="BG360" s="436">
        <f t="shared" si="2076"/>
        <v>0</v>
      </c>
      <c r="BH360" s="439">
        <f t="shared" si="2077"/>
        <v>0</v>
      </c>
      <c r="BI360" s="449">
        <f t="shared" si="2078"/>
        <v>0</v>
      </c>
      <c r="BJ360" s="465"/>
      <c r="BK360" s="465"/>
      <c r="BL360" s="465"/>
      <c r="BM360" s="398"/>
      <c r="BN360" s="401">
        <v>9</v>
      </c>
      <c r="BO360" s="475"/>
      <c r="BP360" s="475"/>
      <c r="BQ360" s="475"/>
      <c r="BR360" s="475"/>
      <c r="BS360" s="475"/>
      <c r="BT360" s="475"/>
      <c r="BU360" s="475"/>
      <c r="BV360" s="475"/>
      <c r="BW360" s="475"/>
      <c r="BX360" s="475"/>
      <c r="BY360" s="475"/>
      <c r="BZ360" s="475"/>
      <c r="CA360" s="475"/>
      <c r="CB360" s="475"/>
      <c r="CC360" s="475"/>
      <c r="CD360" s="475"/>
      <c r="CE360" s="475"/>
      <c r="CF360" s="475"/>
      <c r="CG360" s="475"/>
      <c r="CH360" s="475"/>
      <c r="CI360" s="475"/>
      <c r="CJ360" s="475"/>
      <c r="CK360" s="475"/>
      <c r="CL360" s="475"/>
      <c r="CM360" s="475"/>
      <c r="CN360" s="475"/>
      <c r="CO360" s="475"/>
      <c r="CP360" s="475"/>
      <c r="CQ360" s="475"/>
      <c r="CR360" s="475"/>
      <c r="CS360" s="475"/>
      <c r="CT360" s="857">
        <f t="shared" si="2039"/>
        <v>0</v>
      </c>
      <c r="CU360" s="858">
        <f t="shared" si="2040"/>
        <v>0</v>
      </c>
      <c r="CV360" s="436">
        <f t="shared" si="2079"/>
        <v>0</v>
      </c>
      <c r="CW360" s="436">
        <f t="shared" si="2080"/>
        <v>0</v>
      </c>
      <c r="CX360" s="439">
        <f t="shared" si="2041"/>
        <v>0</v>
      </c>
      <c r="CY360" s="449">
        <f t="shared" si="2042"/>
        <v>0</v>
      </c>
      <c r="CZ360" s="465"/>
      <c r="DA360" s="465"/>
      <c r="DB360" s="465"/>
      <c r="DC360" s="465"/>
      <c r="DD360" s="465"/>
      <c r="DE360" s="465"/>
      <c r="DF360" s="465"/>
      <c r="DG360" s="465"/>
      <c r="DH360" s="465"/>
      <c r="DS360" s="698"/>
      <c r="DT360" s="702">
        <v>9</v>
      </c>
      <c r="DU360" s="703">
        <f t="shared" si="2043"/>
        <v>0</v>
      </c>
      <c r="DV360" s="703">
        <f t="shared" si="2006"/>
        <v>0</v>
      </c>
      <c r="DW360" s="703">
        <f t="shared" si="2007"/>
        <v>0</v>
      </c>
      <c r="DX360" s="703">
        <f t="shared" si="2008"/>
        <v>0</v>
      </c>
      <c r="DY360" s="703">
        <f t="shared" si="2009"/>
        <v>0</v>
      </c>
      <c r="DZ360" s="703">
        <f t="shared" si="2010"/>
        <v>0</v>
      </c>
      <c r="EA360" s="703">
        <f t="shared" si="2011"/>
        <v>0</v>
      </c>
      <c r="EB360" s="703">
        <f t="shared" si="2012"/>
        <v>0</v>
      </c>
      <c r="EC360" s="703">
        <f t="shared" si="2013"/>
        <v>0</v>
      </c>
      <c r="ED360" s="703">
        <f t="shared" si="2014"/>
        <v>0</v>
      </c>
      <c r="EE360" s="703">
        <f t="shared" si="2015"/>
        <v>0</v>
      </c>
      <c r="EF360" s="703">
        <f t="shared" si="2016"/>
        <v>0</v>
      </c>
      <c r="EG360" s="703">
        <f t="shared" si="2017"/>
        <v>0</v>
      </c>
      <c r="EH360" s="703">
        <f t="shared" si="2018"/>
        <v>0</v>
      </c>
      <c r="EI360" s="703">
        <f t="shared" si="2019"/>
        <v>0</v>
      </c>
      <c r="EJ360" s="703">
        <f t="shared" si="2020"/>
        <v>0</v>
      </c>
      <c r="EK360" s="703">
        <f t="shared" si="2021"/>
        <v>0</v>
      </c>
      <c r="EL360" s="703">
        <f t="shared" si="2022"/>
        <v>0</v>
      </c>
      <c r="EM360" s="703">
        <f t="shared" si="2023"/>
        <v>0</v>
      </c>
      <c r="EN360" s="703">
        <f t="shared" si="2024"/>
        <v>0</v>
      </c>
      <c r="EO360" s="703">
        <f t="shared" si="2025"/>
        <v>0</v>
      </c>
      <c r="EP360" s="703">
        <f t="shared" si="2026"/>
        <v>0</v>
      </c>
      <c r="EQ360" s="703">
        <f t="shared" si="2027"/>
        <v>0</v>
      </c>
      <c r="ER360" s="703">
        <f t="shared" si="2028"/>
        <v>0</v>
      </c>
      <c r="ES360" s="703">
        <f t="shared" si="2029"/>
        <v>0</v>
      </c>
      <c r="ET360" s="703">
        <f t="shared" si="2030"/>
        <v>0</v>
      </c>
      <c r="EU360" s="703">
        <f t="shared" si="2031"/>
        <v>0</v>
      </c>
      <c r="EV360" s="703">
        <f t="shared" si="2032"/>
        <v>0</v>
      </c>
      <c r="EW360" s="703">
        <f t="shared" si="2033"/>
        <v>0</v>
      </c>
      <c r="EX360" s="703">
        <f t="shared" si="2034"/>
        <v>0</v>
      </c>
      <c r="EY360" s="703">
        <f t="shared" si="2035"/>
        <v>0</v>
      </c>
      <c r="EZ360" s="724"/>
      <c r="FB360" s="698"/>
      <c r="FC360" s="702">
        <v>9</v>
      </c>
      <c r="FD360" s="703" t="e">
        <f t="shared" si="2044"/>
        <v>#DIV/0!</v>
      </c>
      <c r="FE360" s="703" t="e">
        <f t="shared" si="2045"/>
        <v>#DIV/0!</v>
      </c>
      <c r="FF360" s="703" t="e">
        <f t="shared" si="2046"/>
        <v>#DIV/0!</v>
      </c>
      <c r="FG360" s="703" t="e">
        <f t="shared" si="2047"/>
        <v>#DIV/0!</v>
      </c>
      <c r="FH360" s="703" t="e">
        <f t="shared" si="2048"/>
        <v>#DIV/0!</v>
      </c>
      <c r="FI360" s="703" t="e">
        <f t="shared" si="2049"/>
        <v>#DIV/0!</v>
      </c>
      <c r="FJ360" s="703" t="e">
        <f t="shared" si="2050"/>
        <v>#DIV/0!</v>
      </c>
      <c r="FK360" s="703" t="e">
        <f t="shared" si="2051"/>
        <v>#DIV/0!</v>
      </c>
      <c r="FL360" s="703" t="e">
        <f t="shared" si="2052"/>
        <v>#DIV/0!</v>
      </c>
      <c r="FM360" s="703" t="e">
        <f t="shared" si="2053"/>
        <v>#DIV/0!</v>
      </c>
      <c r="FN360" s="703" t="e">
        <f t="shared" si="2054"/>
        <v>#DIV/0!</v>
      </c>
      <c r="FO360" s="703" t="e">
        <f t="shared" si="2055"/>
        <v>#DIV/0!</v>
      </c>
      <c r="FP360" s="703" t="e">
        <f t="shared" si="2056"/>
        <v>#DIV/0!</v>
      </c>
      <c r="FQ360" s="703" t="e">
        <f t="shared" si="2057"/>
        <v>#DIV/0!</v>
      </c>
      <c r="FR360" s="703" t="e">
        <f t="shared" si="2058"/>
        <v>#DIV/0!</v>
      </c>
      <c r="FS360" s="703" t="e">
        <f t="shared" si="2059"/>
        <v>#DIV/0!</v>
      </c>
      <c r="FT360" s="703" t="e">
        <f t="shared" si="2060"/>
        <v>#DIV/0!</v>
      </c>
      <c r="FU360" s="703" t="e">
        <f t="shared" si="2061"/>
        <v>#DIV/0!</v>
      </c>
      <c r="FV360" s="703" t="e">
        <f t="shared" si="2062"/>
        <v>#DIV/0!</v>
      </c>
      <c r="FW360" s="703" t="e">
        <f t="shared" si="2063"/>
        <v>#DIV/0!</v>
      </c>
      <c r="FX360" s="703" t="e">
        <f t="shared" si="2064"/>
        <v>#DIV/0!</v>
      </c>
      <c r="FY360" s="703" t="e">
        <f t="shared" si="2065"/>
        <v>#DIV/0!</v>
      </c>
      <c r="FZ360" s="703" t="e">
        <f t="shared" si="2066"/>
        <v>#DIV/0!</v>
      </c>
      <c r="GA360" s="703" t="e">
        <f t="shared" si="2067"/>
        <v>#DIV/0!</v>
      </c>
      <c r="GB360" s="703" t="e">
        <f t="shared" si="2068"/>
        <v>#DIV/0!</v>
      </c>
      <c r="GC360" s="703" t="e">
        <f t="shared" si="2069"/>
        <v>#DIV/0!</v>
      </c>
      <c r="GD360" s="703" t="e">
        <f t="shared" si="2070"/>
        <v>#DIV/0!</v>
      </c>
      <c r="GE360" s="703" t="e">
        <f t="shared" si="2071"/>
        <v>#DIV/0!</v>
      </c>
      <c r="GF360" s="703" t="e">
        <f t="shared" si="2072"/>
        <v>#DIV/0!</v>
      </c>
      <c r="GG360" s="703" t="e">
        <f t="shared" si="2073"/>
        <v>#DIV/0!</v>
      </c>
      <c r="GH360" s="703" t="e">
        <f t="shared" si="2074"/>
        <v>#DIV/0!</v>
      </c>
      <c r="GI360" s="724"/>
    </row>
    <row r="361" spans="23:191" ht="15.75" x14ac:dyDescent="0.25">
      <c r="W361" s="398"/>
      <c r="X361" s="401">
        <v>10</v>
      </c>
      <c r="Y361" s="475"/>
      <c r="Z361" s="475"/>
      <c r="AA361" s="475"/>
      <c r="AB361" s="475"/>
      <c r="AC361" s="475"/>
      <c r="AD361" s="475"/>
      <c r="AE361" s="475"/>
      <c r="AF361" s="475"/>
      <c r="AG361" s="475"/>
      <c r="AH361" s="475"/>
      <c r="AI361" s="475"/>
      <c r="AJ361" s="475"/>
      <c r="AK361" s="475"/>
      <c r="AL361" s="475"/>
      <c r="AM361" s="475"/>
      <c r="AN361" s="475"/>
      <c r="AO361" s="475"/>
      <c r="AP361" s="475"/>
      <c r="AQ361" s="475"/>
      <c r="AR361" s="475"/>
      <c r="AS361" s="475"/>
      <c r="AT361" s="475"/>
      <c r="AU361" s="475"/>
      <c r="AV361" s="475"/>
      <c r="AW361" s="475"/>
      <c r="AX361" s="475"/>
      <c r="AY361" s="475"/>
      <c r="AZ361" s="475"/>
      <c r="BA361" s="475"/>
      <c r="BB361" s="475"/>
      <c r="BC361" s="475"/>
      <c r="BD361" s="857">
        <f t="shared" si="2037"/>
        <v>0</v>
      </c>
      <c r="BE361" s="858">
        <f t="shared" si="2002"/>
        <v>0</v>
      </c>
      <c r="BF361" s="436">
        <f t="shared" si="2075"/>
        <v>0</v>
      </c>
      <c r="BG361" s="436">
        <f t="shared" si="2076"/>
        <v>0</v>
      </c>
      <c r="BH361" s="439">
        <f t="shared" si="2077"/>
        <v>0</v>
      </c>
      <c r="BI361" s="449">
        <f t="shared" si="2078"/>
        <v>0</v>
      </c>
      <c r="BJ361" s="465"/>
      <c r="BK361" s="465"/>
      <c r="BL361" s="465"/>
      <c r="BM361" s="398"/>
      <c r="BN361" s="401">
        <v>10</v>
      </c>
      <c r="BO361" s="475"/>
      <c r="BP361" s="475"/>
      <c r="BQ361" s="475"/>
      <c r="BR361" s="475"/>
      <c r="BS361" s="475"/>
      <c r="BT361" s="475"/>
      <c r="BU361" s="475"/>
      <c r="BV361" s="475"/>
      <c r="BW361" s="475"/>
      <c r="BX361" s="475"/>
      <c r="BY361" s="475"/>
      <c r="BZ361" s="475"/>
      <c r="CA361" s="475"/>
      <c r="CB361" s="475"/>
      <c r="CC361" s="475"/>
      <c r="CD361" s="475"/>
      <c r="CE361" s="475"/>
      <c r="CF361" s="475"/>
      <c r="CG361" s="475"/>
      <c r="CH361" s="475"/>
      <c r="CI361" s="475"/>
      <c r="CJ361" s="475"/>
      <c r="CK361" s="475"/>
      <c r="CL361" s="475"/>
      <c r="CM361" s="475"/>
      <c r="CN361" s="475"/>
      <c r="CO361" s="475"/>
      <c r="CP361" s="475"/>
      <c r="CQ361" s="475"/>
      <c r="CR361" s="475"/>
      <c r="CS361" s="475"/>
      <c r="CT361" s="857">
        <f t="shared" si="2039"/>
        <v>0</v>
      </c>
      <c r="CU361" s="858">
        <f t="shared" si="2040"/>
        <v>0</v>
      </c>
      <c r="CV361" s="436">
        <f t="shared" si="2079"/>
        <v>0</v>
      </c>
      <c r="CW361" s="436">
        <f t="shared" si="2080"/>
        <v>0</v>
      </c>
      <c r="CX361" s="439">
        <f t="shared" si="2041"/>
        <v>0</v>
      </c>
      <c r="CY361" s="449">
        <f t="shared" si="2042"/>
        <v>0</v>
      </c>
      <c r="CZ361" s="465"/>
      <c r="DA361" s="465"/>
      <c r="DB361" s="465"/>
      <c r="DC361" s="465"/>
      <c r="DD361" s="465"/>
      <c r="DE361" s="465"/>
      <c r="DF361" s="465"/>
      <c r="DG361" s="465"/>
      <c r="DH361" s="465"/>
      <c r="DS361" s="698"/>
      <c r="DT361" s="702">
        <v>10</v>
      </c>
      <c r="DU361" s="703">
        <f t="shared" si="2043"/>
        <v>0</v>
      </c>
      <c r="DV361" s="703">
        <f t="shared" si="2006"/>
        <v>0</v>
      </c>
      <c r="DW361" s="703">
        <f t="shared" si="2007"/>
        <v>0</v>
      </c>
      <c r="DX361" s="703">
        <f t="shared" si="2008"/>
        <v>0</v>
      </c>
      <c r="DY361" s="703">
        <f t="shared" si="2009"/>
        <v>0</v>
      </c>
      <c r="DZ361" s="703">
        <f t="shared" si="2010"/>
        <v>0</v>
      </c>
      <c r="EA361" s="703">
        <f t="shared" si="2011"/>
        <v>0</v>
      </c>
      <c r="EB361" s="703">
        <f t="shared" si="2012"/>
        <v>0</v>
      </c>
      <c r="EC361" s="703">
        <f t="shared" si="2013"/>
        <v>0</v>
      </c>
      <c r="ED361" s="703">
        <f t="shared" si="2014"/>
        <v>0</v>
      </c>
      <c r="EE361" s="703">
        <f t="shared" si="2015"/>
        <v>0</v>
      </c>
      <c r="EF361" s="703">
        <f t="shared" si="2016"/>
        <v>0</v>
      </c>
      <c r="EG361" s="703">
        <f t="shared" si="2017"/>
        <v>0</v>
      </c>
      <c r="EH361" s="703">
        <f t="shared" si="2018"/>
        <v>0</v>
      </c>
      <c r="EI361" s="703">
        <f t="shared" si="2019"/>
        <v>0</v>
      </c>
      <c r="EJ361" s="703">
        <f t="shared" si="2020"/>
        <v>0</v>
      </c>
      <c r="EK361" s="703">
        <f t="shared" si="2021"/>
        <v>0</v>
      </c>
      <c r="EL361" s="703">
        <f t="shared" si="2022"/>
        <v>0</v>
      </c>
      <c r="EM361" s="703">
        <f t="shared" si="2023"/>
        <v>0</v>
      </c>
      <c r="EN361" s="703">
        <f t="shared" si="2024"/>
        <v>0</v>
      </c>
      <c r="EO361" s="703">
        <f t="shared" si="2025"/>
        <v>0</v>
      </c>
      <c r="EP361" s="703">
        <f t="shared" si="2026"/>
        <v>0</v>
      </c>
      <c r="EQ361" s="703">
        <f t="shared" si="2027"/>
        <v>0</v>
      </c>
      <c r="ER361" s="703">
        <f t="shared" si="2028"/>
        <v>0</v>
      </c>
      <c r="ES361" s="703">
        <f t="shared" si="2029"/>
        <v>0</v>
      </c>
      <c r="ET361" s="703">
        <f t="shared" si="2030"/>
        <v>0</v>
      </c>
      <c r="EU361" s="703">
        <f t="shared" si="2031"/>
        <v>0</v>
      </c>
      <c r="EV361" s="703">
        <f t="shared" si="2032"/>
        <v>0</v>
      </c>
      <c r="EW361" s="703">
        <f t="shared" si="2033"/>
        <v>0</v>
      </c>
      <c r="EX361" s="703">
        <f t="shared" si="2034"/>
        <v>0</v>
      </c>
      <c r="EY361" s="703">
        <f t="shared" si="2035"/>
        <v>0</v>
      </c>
      <c r="EZ361" s="724"/>
      <c r="FB361" s="698"/>
      <c r="FC361" s="702">
        <v>10</v>
      </c>
      <c r="FD361" s="703" t="e">
        <f t="shared" si="2044"/>
        <v>#DIV/0!</v>
      </c>
      <c r="FE361" s="703" t="e">
        <f t="shared" si="2045"/>
        <v>#DIV/0!</v>
      </c>
      <c r="FF361" s="703" t="e">
        <f t="shared" si="2046"/>
        <v>#DIV/0!</v>
      </c>
      <c r="FG361" s="703" t="e">
        <f t="shared" si="2047"/>
        <v>#DIV/0!</v>
      </c>
      <c r="FH361" s="703" t="e">
        <f t="shared" si="2048"/>
        <v>#DIV/0!</v>
      </c>
      <c r="FI361" s="703" t="e">
        <f t="shared" si="2049"/>
        <v>#DIV/0!</v>
      </c>
      <c r="FJ361" s="703" t="e">
        <f t="shared" si="2050"/>
        <v>#DIV/0!</v>
      </c>
      <c r="FK361" s="703" t="e">
        <f t="shared" si="2051"/>
        <v>#DIV/0!</v>
      </c>
      <c r="FL361" s="703" t="e">
        <f t="shared" si="2052"/>
        <v>#DIV/0!</v>
      </c>
      <c r="FM361" s="703" t="e">
        <f t="shared" si="2053"/>
        <v>#DIV/0!</v>
      </c>
      <c r="FN361" s="703" t="e">
        <f t="shared" si="2054"/>
        <v>#DIV/0!</v>
      </c>
      <c r="FO361" s="703" t="e">
        <f t="shared" si="2055"/>
        <v>#DIV/0!</v>
      </c>
      <c r="FP361" s="703" t="e">
        <f t="shared" si="2056"/>
        <v>#DIV/0!</v>
      </c>
      <c r="FQ361" s="703" t="e">
        <f t="shared" si="2057"/>
        <v>#DIV/0!</v>
      </c>
      <c r="FR361" s="703" t="e">
        <f t="shared" si="2058"/>
        <v>#DIV/0!</v>
      </c>
      <c r="FS361" s="703" t="e">
        <f t="shared" si="2059"/>
        <v>#DIV/0!</v>
      </c>
      <c r="FT361" s="703" t="e">
        <f t="shared" si="2060"/>
        <v>#DIV/0!</v>
      </c>
      <c r="FU361" s="703" t="e">
        <f t="shared" si="2061"/>
        <v>#DIV/0!</v>
      </c>
      <c r="FV361" s="703" t="e">
        <f t="shared" si="2062"/>
        <v>#DIV/0!</v>
      </c>
      <c r="FW361" s="703" t="e">
        <f t="shared" si="2063"/>
        <v>#DIV/0!</v>
      </c>
      <c r="FX361" s="703" t="e">
        <f t="shared" si="2064"/>
        <v>#DIV/0!</v>
      </c>
      <c r="FY361" s="703" t="e">
        <f t="shared" si="2065"/>
        <v>#DIV/0!</v>
      </c>
      <c r="FZ361" s="703" t="e">
        <f t="shared" si="2066"/>
        <v>#DIV/0!</v>
      </c>
      <c r="GA361" s="703" t="e">
        <f t="shared" si="2067"/>
        <v>#DIV/0!</v>
      </c>
      <c r="GB361" s="703" t="e">
        <f t="shared" si="2068"/>
        <v>#DIV/0!</v>
      </c>
      <c r="GC361" s="703" t="e">
        <f t="shared" si="2069"/>
        <v>#DIV/0!</v>
      </c>
      <c r="GD361" s="703" t="e">
        <f t="shared" si="2070"/>
        <v>#DIV/0!</v>
      </c>
      <c r="GE361" s="703" t="e">
        <f t="shared" si="2071"/>
        <v>#DIV/0!</v>
      </c>
      <c r="GF361" s="703" t="e">
        <f t="shared" si="2072"/>
        <v>#DIV/0!</v>
      </c>
      <c r="GG361" s="703" t="e">
        <f t="shared" si="2073"/>
        <v>#DIV/0!</v>
      </c>
      <c r="GH361" s="703" t="e">
        <f t="shared" si="2074"/>
        <v>#DIV/0!</v>
      </c>
      <c r="GI361" s="724"/>
    </row>
    <row r="362" spans="23:191" ht="15.75" x14ac:dyDescent="0.25">
      <c r="W362" s="398"/>
      <c r="X362" s="401">
        <v>11</v>
      </c>
      <c r="Y362" s="475"/>
      <c r="Z362" s="475"/>
      <c r="AA362" s="475"/>
      <c r="AB362" s="475"/>
      <c r="AC362" s="475"/>
      <c r="AD362" s="475"/>
      <c r="AE362" s="475"/>
      <c r="AF362" s="475"/>
      <c r="AG362" s="475"/>
      <c r="AH362" s="475"/>
      <c r="AI362" s="475"/>
      <c r="AJ362" s="475"/>
      <c r="AK362" s="475"/>
      <c r="AL362" s="475"/>
      <c r="AM362" s="475"/>
      <c r="AN362" s="475"/>
      <c r="AO362" s="475"/>
      <c r="AP362" s="475"/>
      <c r="AQ362" s="475"/>
      <c r="AR362" s="475"/>
      <c r="AS362" s="475"/>
      <c r="AT362" s="475"/>
      <c r="AU362" s="475"/>
      <c r="AV362" s="475"/>
      <c r="AW362" s="475"/>
      <c r="AX362" s="475"/>
      <c r="AY362" s="475"/>
      <c r="AZ362" s="475"/>
      <c r="BA362" s="475"/>
      <c r="BB362" s="475"/>
      <c r="BC362" s="475"/>
      <c r="BD362" s="857">
        <f t="shared" si="2037"/>
        <v>0</v>
      </c>
      <c r="BE362" s="858">
        <f t="shared" si="2002"/>
        <v>0</v>
      </c>
      <c r="BF362" s="436">
        <f t="shared" si="2075"/>
        <v>0</v>
      </c>
      <c r="BG362" s="436">
        <f t="shared" si="2076"/>
        <v>0</v>
      </c>
      <c r="BH362" s="439">
        <f t="shared" si="2077"/>
        <v>0</v>
      </c>
      <c r="BI362" s="449">
        <f t="shared" si="2078"/>
        <v>0</v>
      </c>
      <c r="BJ362" s="465"/>
      <c r="BK362" s="465"/>
      <c r="BL362" s="465"/>
      <c r="BM362" s="398"/>
      <c r="BN362" s="401">
        <v>11</v>
      </c>
      <c r="BO362" s="475"/>
      <c r="BP362" s="475"/>
      <c r="BQ362" s="475"/>
      <c r="BR362" s="475"/>
      <c r="BS362" s="475"/>
      <c r="BT362" s="475"/>
      <c r="BU362" s="475"/>
      <c r="BV362" s="475"/>
      <c r="BW362" s="475"/>
      <c r="BX362" s="475"/>
      <c r="BY362" s="475"/>
      <c r="BZ362" s="475"/>
      <c r="CA362" s="475"/>
      <c r="CB362" s="475"/>
      <c r="CC362" s="475"/>
      <c r="CD362" s="475"/>
      <c r="CE362" s="475"/>
      <c r="CF362" s="475"/>
      <c r="CG362" s="475"/>
      <c r="CH362" s="475"/>
      <c r="CI362" s="475"/>
      <c r="CJ362" s="475"/>
      <c r="CK362" s="475"/>
      <c r="CL362" s="475"/>
      <c r="CM362" s="475"/>
      <c r="CN362" s="475"/>
      <c r="CO362" s="475"/>
      <c r="CP362" s="475"/>
      <c r="CQ362" s="475"/>
      <c r="CR362" s="475"/>
      <c r="CS362" s="475"/>
      <c r="CT362" s="857">
        <f t="shared" si="2039"/>
        <v>0</v>
      </c>
      <c r="CU362" s="858">
        <f t="shared" si="2040"/>
        <v>0</v>
      </c>
      <c r="CV362" s="436">
        <f t="shared" si="2079"/>
        <v>0</v>
      </c>
      <c r="CW362" s="436">
        <f t="shared" si="2080"/>
        <v>0</v>
      </c>
      <c r="CX362" s="439">
        <f t="shared" si="2041"/>
        <v>0</v>
      </c>
      <c r="CY362" s="449">
        <f t="shared" si="2042"/>
        <v>0</v>
      </c>
      <c r="CZ362" s="465"/>
      <c r="DA362" s="465"/>
      <c r="DB362" s="465"/>
      <c r="DC362" s="465"/>
      <c r="DD362" s="465"/>
      <c r="DE362" s="465"/>
      <c r="DF362" s="465"/>
      <c r="DG362" s="465"/>
      <c r="DH362" s="465"/>
      <c r="DS362" s="698"/>
      <c r="DT362" s="702">
        <v>11</v>
      </c>
      <c r="DU362" s="703">
        <f t="shared" si="2043"/>
        <v>0</v>
      </c>
      <c r="DV362" s="703">
        <f t="shared" si="2006"/>
        <v>0</v>
      </c>
      <c r="DW362" s="703">
        <f t="shared" si="2007"/>
        <v>0</v>
      </c>
      <c r="DX362" s="703">
        <f t="shared" si="2008"/>
        <v>0</v>
      </c>
      <c r="DY362" s="703">
        <f t="shared" si="2009"/>
        <v>0</v>
      </c>
      <c r="DZ362" s="703">
        <f t="shared" si="2010"/>
        <v>0</v>
      </c>
      <c r="EA362" s="703">
        <f t="shared" si="2011"/>
        <v>0</v>
      </c>
      <c r="EB362" s="703">
        <f t="shared" si="2012"/>
        <v>0</v>
      </c>
      <c r="EC362" s="703">
        <f t="shared" si="2013"/>
        <v>0</v>
      </c>
      <c r="ED362" s="703">
        <f t="shared" si="2014"/>
        <v>0</v>
      </c>
      <c r="EE362" s="703">
        <f t="shared" si="2015"/>
        <v>0</v>
      </c>
      <c r="EF362" s="703">
        <f t="shared" si="2016"/>
        <v>0</v>
      </c>
      <c r="EG362" s="703">
        <f t="shared" si="2017"/>
        <v>0</v>
      </c>
      <c r="EH362" s="703">
        <f t="shared" si="2018"/>
        <v>0</v>
      </c>
      <c r="EI362" s="703">
        <f t="shared" si="2019"/>
        <v>0</v>
      </c>
      <c r="EJ362" s="703">
        <f t="shared" si="2020"/>
        <v>0</v>
      </c>
      <c r="EK362" s="703">
        <f t="shared" si="2021"/>
        <v>0</v>
      </c>
      <c r="EL362" s="703">
        <f t="shared" si="2022"/>
        <v>0</v>
      </c>
      <c r="EM362" s="703">
        <f t="shared" si="2023"/>
        <v>0</v>
      </c>
      <c r="EN362" s="703">
        <f t="shared" si="2024"/>
        <v>0</v>
      </c>
      <c r="EO362" s="703">
        <f t="shared" si="2025"/>
        <v>0</v>
      </c>
      <c r="EP362" s="703">
        <f t="shared" si="2026"/>
        <v>0</v>
      </c>
      <c r="EQ362" s="703">
        <f t="shared" si="2027"/>
        <v>0</v>
      </c>
      <c r="ER362" s="703">
        <f t="shared" si="2028"/>
        <v>0</v>
      </c>
      <c r="ES362" s="703">
        <f t="shared" si="2029"/>
        <v>0</v>
      </c>
      <c r="ET362" s="703">
        <f t="shared" si="2030"/>
        <v>0</v>
      </c>
      <c r="EU362" s="703">
        <f t="shared" si="2031"/>
        <v>0</v>
      </c>
      <c r="EV362" s="703">
        <f t="shared" si="2032"/>
        <v>0</v>
      </c>
      <c r="EW362" s="703">
        <f t="shared" si="2033"/>
        <v>0</v>
      </c>
      <c r="EX362" s="703">
        <f t="shared" si="2034"/>
        <v>0</v>
      </c>
      <c r="EY362" s="703">
        <f t="shared" si="2035"/>
        <v>0</v>
      </c>
      <c r="EZ362" s="724"/>
      <c r="FB362" s="698"/>
      <c r="FC362" s="702">
        <v>11</v>
      </c>
      <c r="FD362" s="703" t="e">
        <f t="shared" si="2044"/>
        <v>#DIV/0!</v>
      </c>
      <c r="FE362" s="703" t="e">
        <f t="shared" si="2045"/>
        <v>#DIV/0!</v>
      </c>
      <c r="FF362" s="703" t="e">
        <f t="shared" si="2046"/>
        <v>#DIV/0!</v>
      </c>
      <c r="FG362" s="703" t="e">
        <f t="shared" si="2047"/>
        <v>#DIV/0!</v>
      </c>
      <c r="FH362" s="703" t="e">
        <f t="shared" si="2048"/>
        <v>#DIV/0!</v>
      </c>
      <c r="FI362" s="703" t="e">
        <f t="shared" si="2049"/>
        <v>#DIV/0!</v>
      </c>
      <c r="FJ362" s="703" t="e">
        <f t="shared" si="2050"/>
        <v>#DIV/0!</v>
      </c>
      <c r="FK362" s="703" t="e">
        <f t="shared" si="2051"/>
        <v>#DIV/0!</v>
      </c>
      <c r="FL362" s="703" t="e">
        <f t="shared" si="2052"/>
        <v>#DIV/0!</v>
      </c>
      <c r="FM362" s="703" t="e">
        <f t="shared" si="2053"/>
        <v>#DIV/0!</v>
      </c>
      <c r="FN362" s="703" t="e">
        <f t="shared" si="2054"/>
        <v>#DIV/0!</v>
      </c>
      <c r="FO362" s="703" t="e">
        <f t="shared" si="2055"/>
        <v>#DIV/0!</v>
      </c>
      <c r="FP362" s="703" t="e">
        <f t="shared" si="2056"/>
        <v>#DIV/0!</v>
      </c>
      <c r="FQ362" s="703" t="e">
        <f t="shared" si="2057"/>
        <v>#DIV/0!</v>
      </c>
      <c r="FR362" s="703" t="e">
        <f t="shared" si="2058"/>
        <v>#DIV/0!</v>
      </c>
      <c r="FS362" s="703" t="e">
        <f t="shared" si="2059"/>
        <v>#DIV/0!</v>
      </c>
      <c r="FT362" s="703" t="e">
        <f t="shared" si="2060"/>
        <v>#DIV/0!</v>
      </c>
      <c r="FU362" s="703" t="e">
        <f t="shared" si="2061"/>
        <v>#DIV/0!</v>
      </c>
      <c r="FV362" s="703" t="e">
        <f t="shared" si="2062"/>
        <v>#DIV/0!</v>
      </c>
      <c r="FW362" s="703" t="e">
        <f t="shared" si="2063"/>
        <v>#DIV/0!</v>
      </c>
      <c r="FX362" s="703" t="e">
        <f t="shared" si="2064"/>
        <v>#DIV/0!</v>
      </c>
      <c r="FY362" s="703" t="e">
        <f t="shared" si="2065"/>
        <v>#DIV/0!</v>
      </c>
      <c r="FZ362" s="703" t="e">
        <f t="shared" si="2066"/>
        <v>#DIV/0!</v>
      </c>
      <c r="GA362" s="703" t="e">
        <f t="shared" si="2067"/>
        <v>#DIV/0!</v>
      </c>
      <c r="GB362" s="703" t="e">
        <f t="shared" si="2068"/>
        <v>#DIV/0!</v>
      </c>
      <c r="GC362" s="703" t="e">
        <f t="shared" si="2069"/>
        <v>#DIV/0!</v>
      </c>
      <c r="GD362" s="703" t="e">
        <f t="shared" si="2070"/>
        <v>#DIV/0!</v>
      </c>
      <c r="GE362" s="703" t="e">
        <f t="shared" si="2071"/>
        <v>#DIV/0!</v>
      </c>
      <c r="GF362" s="703" t="e">
        <f t="shared" si="2072"/>
        <v>#DIV/0!</v>
      </c>
      <c r="GG362" s="703" t="e">
        <f t="shared" si="2073"/>
        <v>#DIV/0!</v>
      </c>
      <c r="GH362" s="703" t="e">
        <f t="shared" si="2074"/>
        <v>#DIV/0!</v>
      </c>
      <c r="GI362" s="724"/>
    </row>
    <row r="363" spans="23:191" ht="15.75" x14ac:dyDescent="0.25">
      <c r="W363" s="398"/>
      <c r="X363" s="401">
        <v>12</v>
      </c>
      <c r="Y363" s="475"/>
      <c r="Z363" s="475"/>
      <c r="AA363" s="475"/>
      <c r="AB363" s="475"/>
      <c r="AC363" s="475"/>
      <c r="AD363" s="475"/>
      <c r="AE363" s="475"/>
      <c r="AF363" s="475"/>
      <c r="AG363" s="475"/>
      <c r="AH363" s="475"/>
      <c r="AI363" s="475"/>
      <c r="AJ363" s="475"/>
      <c r="AK363" s="475"/>
      <c r="AL363" s="475"/>
      <c r="AM363" s="475"/>
      <c r="AN363" s="475"/>
      <c r="AO363" s="475"/>
      <c r="AP363" s="475"/>
      <c r="AQ363" s="475"/>
      <c r="AR363" s="475"/>
      <c r="AS363" s="475"/>
      <c r="AT363" s="475"/>
      <c r="AU363" s="475"/>
      <c r="AV363" s="475"/>
      <c r="AW363" s="475"/>
      <c r="AX363" s="475"/>
      <c r="AY363" s="475"/>
      <c r="AZ363" s="475"/>
      <c r="BA363" s="475"/>
      <c r="BB363" s="475"/>
      <c r="BC363" s="475"/>
      <c r="BD363" s="857">
        <f t="shared" si="2037"/>
        <v>0</v>
      </c>
      <c r="BE363" s="858">
        <f t="shared" si="2002"/>
        <v>0</v>
      </c>
      <c r="BF363" s="436">
        <f t="shared" si="2075"/>
        <v>0</v>
      </c>
      <c r="BG363" s="436">
        <f t="shared" si="2076"/>
        <v>0</v>
      </c>
      <c r="BH363" s="439">
        <f t="shared" si="2077"/>
        <v>0</v>
      </c>
      <c r="BI363" s="449">
        <f t="shared" si="2078"/>
        <v>0</v>
      </c>
      <c r="BJ363" s="465"/>
      <c r="BK363" s="465"/>
      <c r="BL363" s="465"/>
      <c r="BM363" s="398"/>
      <c r="BN363" s="401">
        <v>12</v>
      </c>
      <c r="BO363" s="475"/>
      <c r="BP363" s="475"/>
      <c r="BQ363" s="475"/>
      <c r="BR363" s="475"/>
      <c r="BS363" s="475"/>
      <c r="BT363" s="475"/>
      <c r="BU363" s="475"/>
      <c r="BV363" s="475"/>
      <c r="BW363" s="475"/>
      <c r="BX363" s="475"/>
      <c r="BY363" s="475"/>
      <c r="BZ363" s="475"/>
      <c r="CA363" s="475"/>
      <c r="CB363" s="475"/>
      <c r="CC363" s="475"/>
      <c r="CD363" s="475"/>
      <c r="CE363" s="475"/>
      <c r="CF363" s="475"/>
      <c r="CG363" s="475"/>
      <c r="CH363" s="475"/>
      <c r="CI363" s="475"/>
      <c r="CJ363" s="475"/>
      <c r="CK363" s="475"/>
      <c r="CL363" s="475"/>
      <c r="CM363" s="475"/>
      <c r="CN363" s="475"/>
      <c r="CO363" s="475"/>
      <c r="CP363" s="475"/>
      <c r="CQ363" s="475"/>
      <c r="CR363" s="475"/>
      <c r="CS363" s="475"/>
      <c r="CT363" s="857">
        <f t="shared" si="2039"/>
        <v>0</v>
      </c>
      <c r="CU363" s="858">
        <f t="shared" si="2040"/>
        <v>0</v>
      </c>
      <c r="CV363" s="436">
        <f t="shared" si="2079"/>
        <v>0</v>
      </c>
      <c r="CW363" s="436">
        <f t="shared" si="2080"/>
        <v>0</v>
      </c>
      <c r="CX363" s="439">
        <f t="shared" si="2041"/>
        <v>0</v>
      </c>
      <c r="CY363" s="449">
        <f t="shared" si="2042"/>
        <v>0</v>
      </c>
      <c r="CZ363" s="465"/>
      <c r="DA363" s="465"/>
      <c r="DB363" s="465"/>
      <c r="DC363" s="465"/>
      <c r="DD363" s="465"/>
      <c r="DE363" s="465"/>
      <c r="DF363" s="465"/>
      <c r="DG363" s="465"/>
      <c r="DH363" s="465"/>
      <c r="DS363" s="698"/>
      <c r="DT363" s="702">
        <v>12</v>
      </c>
      <c r="DU363" s="703">
        <f t="shared" si="2043"/>
        <v>0</v>
      </c>
      <c r="DV363" s="703">
        <f t="shared" si="2006"/>
        <v>0</v>
      </c>
      <c r="DW363" s="703">
        <f t="shared" si="2007"/>
        <v>0</v>
      </c>
      <c r="DX363" s="703">
        <f t="shared" si="2008"/>
        <v>0</v>
      </c>
      <c r="DY363" s="703">
        <f t="shared" si="2009"/>
        <v>0</v>
      </c>
      <c r="DZ363" s="703">
        <f t="shared" si="2010"/>
        <v>0</v>
      </c>
      <c r="EA363" s="703">
        <f t="shared" si="2011"/>
        <v>0</v>
      </c>
      <c r="EB363" s="703">
        <f t="shared" si="2012"/>
        <v>0</v>
      </c>
      <c r="EC363" s="703">
        <f t="shared" si="2013"/>
        <v>0</v>
      </c>
      <c r="ED363" s="703">
        <f t="shared" si="2014"/>
        <v>0</v>
      </c>
      <c r="EE363" s="703">
        <f t="shared" si="2015"/>
        <v>0</v>
      </c>
      <c r="EF363" s="703">
        <f t="shared" si="2016"/>
        <v>0</v>
      </c>
      <c r="EG363" s="703">
        <f t="shared" si="2017"/>
        <v>0</v>
      </c>
      <c r="EH363" s="703">
        <f t="shared" si="2018"/>
        <v>0</v>
      </c>
      <c r="EI363" s="703">
        <f t="shared" si="2019"/>
        <v>0</v>
      </c>
      <c r="EJ363" s="703">
        <f t="shared" si="2020"/>
        <v>0</v>
      </c>
      <c r="EK363" s="703">
        <f t="shared" si="2021"/>
        <v>0</v>
      </c>
      <c r="EL363" s="703">
        <f t="shared" si="2022"/>
        <v>0</v>
      </c>
      <c r="EM363" s="703">
        <f t="shared" si="2023"/>
        <v>0</v>
      </c>
      <c r="EN363" s="703">
        <f t="shared" si="2024"/>
        <v>0</v>
      </c>
      <c r="EO363" s="703">
        <f t="shared" si="2025"/>
        <v>0</v>
      </c>
      <c r="EP363" s="703">
        <f t="shared" si="2026"/>
        <v>0</v>
      </c>
      <c r="EQ363" s="703">
        <f t="shared" si="2027"/>
        <v>0</v>
      </c>
      <c r="ER363" s="703">
        <f t="shared" si="2028"/>
        <v>0</v>
      </c>
      <c r="ES363" s="703">
        <f t="shared" si="2029"/>
        <v>0</v>
      </c>
      <c r="ET363" s="703">
        <f t="shared" si="2030"/>
        <v>0</v>
      </c>
      <c r="EU363" s="703">
        <f t="shared" si="2031"/>
        <v>0</v>
      </c>
      <c r="EV363" s="703">
        <f t="shared" si="2032"/>
        <v>0</v>
      </c>
      <c r="EW363" s="703">
        <f t="shared" si="2033"/>
        <v>0</v>
      </c>
      <c r="EX363" s="703">
        <f t="shared" si="2034"/>
        <v>0</v>
      </c>
      <c r="EY363" s="703">
        <f t="shared" si="2035"/>
        <v>0</v>
      </c>
      <c r="EZ363" s="724"/>
      <c r="FB363" s="698"/>
      <c r="FC363" s="702">
        <v>12</v>
      </c>
      <c r="FD363" s="703" t="e">
        <f t="shared" si="2044"/>
        <v>#DIV/0!</v>
      </c>
      <c r="FE363" s="703" t="e">
        <f t="shared" si="2045"/>
        <v>#DIV/0!</v>
      </c>
      <c r="FF363" s="703" t="e">
        <f t="shared" si="2046"/>
        <v>#DIV/0!</v>
      </c>
      <c r="FG363" s="703" t="e">
        <f t="shared" si="2047"/>
        <v>#DIV/0!</v>
      </c>
      <c r="FH363" s="703" t="e">
        <f t="shared" si="2048"/>
        <v>#DIV/0!</v>
      </c>
      <c r="FI363" s="703" t="e">
        <f t="shared" si="2049"/>
        <v>#DIV/0!</v>
      </c>
      <c r="FJ363" s="703" t="e">
        <f t="shared" si="2050"/>
        <v>#DIV/0!</v>
      </c>
      <c r="FK363" s="703" t="e">
        <f t="shared" si="2051"/>
        <v>#DIV/0!</v>
      </c>
      <c r="FL363" s="703" t="e">
        <f t="shared" si="2052"/>
        <v>#DIV/0!</v>
      </c>
      <c r="FM363" s="703" t="e">
        <f t="shared" si="2053"/>
        <v>#DIV/0!</v>
      </c>
      <c r="FN363" s="703" t="e">
        <f t="shared" si="2054"/>
        <v>#DIV/0!</v>
      </c>
      <c r="FO363" s="703" t="e">
        <f t="shared" si="2055"/>
        <v>#DIV/0!</v>
      </c>
      <c r="FP363" s="703" t="e">
        <f t="shared" si="2056"/>
        <v>#DIV/0!</v>
      </c>
      <c r="FQ363" s="703" t="e">
        <f t="shared" si="2057"/>
        <v>#DIV/0!</v>
      </c>
      <c r="FR363" s="703" t="e">
        <f t="shared" si="2058"/>
        <v>#DIV/0!</v>
      </c>
      <c r="FS363" s="703" t="e">
        <f t="shared" si="2059"/>
        <v>#DIV/0!</v>
      </c>
      <c r="FT363" s="703" t="e">
        <f t="shared" si="2060"/>
        <v>#DIV/0!</v>
      </c>
      <c r="FU363" s="703" t="e">
        <f t="shared" si="2061"/>
        <v>#DIV/0!</v>
      </c>
      <c r="FV363" s="703" t="e">
        <f t="shared" si="2062"/>
        <v>#DIV/0!</v>
      </c>
      <c r="FW363" s="703" t="e">
        <f t="shared" si="2063"/>
        <v>#DIV/0!</v>
      </c>
      <c r="FX363" s="703" t="e">
        <f t="shared" si="2064"/>
        <v>#DIV/0!</v>
      </c>
      <c r="FY363" s="703" t="e">
        <f t="shared" si="2065"/>
        <v>#DIV/0!</v>
      </c>
      <c r="FZ363" s="703" t="e">
        <f t="shared" si="2066"/>
        <v>#DIV/0!</v>
      </c>
      <c r="GA363" s="703" t="e">
        <f t="shared" si="2067"/>
        <v>#DIV/0!</v>
      </c>
      <c r="GB363" s="703" t="e">
        <f t="shared" si="2068"/>
        <v>#DIV/0!</v>
      </c>
      <c r="GC363" s="703" t="e">
        <f t="shared" si="2069"/>
        <v>#DIV/0!</v>
      </c>
      <c r="GD363" s="703" t="e">
        <f t="shared" si="2070"/>
        <v>#DIV/0!</v>
      </c>
      <c r="GE363" s="703" t="e">
        <f t="shared" si="2071"/>
        <v>#DIV/0!</v>
      </c>
      <c r="GF363" s="703" t="e">
        <f t="shared" si="2072"/>
        <v>#DIV/0!</v>
      </c>
      <c r="GG363" s="703" t="e">
        <f t="shared" si="2073"/>
        <v>#DIV/0!</v>
      </c>
      <c r="GH363" s="703" t="e">
        <f t="shared" si="2074"/>
        <v>#DIV/0!</v>
      </c>
      <c r="GI363" s="724"/>
    </row>
    <row r="364" spans="23:191" ht="15.75" x14ac:dyDescent="0.25">
      <c r="W364" s="398"/>
      <c r="X364" s="401">
        <v>13</v>
      </c>
      <c r="Y364" s="475"/>
      <c r="Z364" s="475"/>
      <c r="AA364" s="475"/>
      <c r="AB364" s="475"/>
      <c r="AC364" s="475"/>
      <c r="AD364" s="475"/>
      <c r="AE364" s="475"/>
      <c r="AF364" s="475"/>
      <c r="AG364" s="475"/>
      <c r="AH364" s="475"/>
      <c r="AI364" s="475"/>
      <c r="AJ364" s="475"/>
      <c r="AK364" s="475"/>
      <c r="AL364" s="475"/>
      <c r="AM364" s="475"/>
      <c r="AN364" s="475"/>
      <c r="AO364" s="475"/>
      <c r="AP364" s="475"/>
      <c r="AQ364" s="475"/>
      <c r="AR364" s="475"/>
      <c r="AS364" s="475"/>
      <c r="AT364" s="475"/>
      <c r="AU364" s="475"/>
      <c r="AV364" s="475"/>
      <c r="AW364" s="475"/>
      <c r="AX364" s="475"/>
      <c r="AY364" s="475"/>
      <c r="AZ364" s="475"/>
      <c r="BA364" s="475"/>
      <c r="BB364" s="475"/>
      <c r="BC364" s="475"/>
      <c r="BD364" s="857">
        <f t="shared" si="2037"/>
        <v>0</v>
      </c>
      <c r="BE364" s="858">
        <f t="shared" si="2002"/>
        <v>0</v>
      </c>
      <c r="BF364" s="436">
        <f t="shared" si="2075"/>
        <v>0</v>
      </c>
      <c r="BG364" s="436">
        <f t="shared" si="2076"/>
        <v>0</v>
      </c>
      <c r="BH364" s="439">
        <f t="shared" si="2077"/>
        <v>0</v>
      </c>
      <c r="BI364" s="449">
        <f t="shared" si="2078"/>
        <v>0</v>
      </c>
      <c r="BJ364" s="465"/>
      <c r="BK364" s="465"/>
      <c r="BL364" s="465"/>
      <c r="BM364" s="398"/>
      <c r="BN364" s="401">
        <v>13</v>
      </c>
      <c r="BO364" s="475"/>
      <c r="BP364" s="475"/>
      <c r="BQ364" s="475"/>
      <c r="BR364" s="475"/>
      <c r="BS364" s="475"/>
      <c r="BT364" s="475"/>
      <c r="BU364" s="475"/>
      <c r="BV364" s="475"/>
      <c r="BW364" s="475"/>
      <c r="BX364" s="475"/>
      <c r="BY364" s="475"/>
      <c r="BZ364" s="475"/>
      <c r="CA364" s="475"/>
      <c r="CB364" s="475"/>
      <c r="CC364" s="475"/>
      <c r="CD364" s="475"/>
      <c r="CE364" s="475"/>
      <c r="CF364" s="475"/>
      <c r="CG364" s="475"/>
      <c r="CH364" s="475"/>
      <c r="CI364" s="475"/>
      <c r="CJ364" s="475"/>
      <c r="CK364" s="475"/>
      <c r="CL364" s="475"/>
      <c r="CM364" s="475"/>
      <c r="CN364" s="475"/>
      <c r="CO364" s="475"/>
      <c r="CP364" s="475"/>
      <c r="CQ364" s="475"/>
      <c r="CR364" s="475"/>
      <c r="CS364" s="475"/>
      <c r="CT364" s="857">
        <f t="shared" si="2039"/>
        <v>0</v>
      </c>
      <c r="CU364" s="858">
        <f t="shared" si="2040"/>
        <v>0</v>
      </c>
      <c r="CV364" s="436">
        <f t="shared" si="2079"/>
        <v>0</v>
      </c>
      <c r="CW364" s="436">
        <f t="shared" si="2080"/>
        <v>0</v>
      </c>
      <c r="CX364" s="439">
        <f t="shared" si="2041"/>
        <v>0</v>
      </c>
      <c r="CY364" s="449">
        <f t="shared" si="2042"/>
        <v>0</v>
      </c>
      <c r="CZ364" s="465"/>
      <c r="DA364" s="465"/>
      <c r="DB364" s="465"/>
      <c r="DC364" s="465"/>
      <c r="DD364" s="465"/>
      <c r="DE364" s="465"/>
      <c r="DF364" s="465"/>
      <c r="DG364" s="465"/>
      <c r="DH364" s="465"/>
      <c r="DS364" s="698"/>
      <c r="DT364" s="702">
        <v>13</v>
      </c>
      <c r="DU364" s="703">
        <f t="shared" si="2043"/>
        <v>0</v>
      </c>
      <c r="DV364" s="703">
        <f t="shared" si="2006"/>
        <v>0</v>
      </c>
      <c r="DW364" s="703">
        <f t="shared" si="2007"/>
        <v>0</v>
      </c>
      <c r="DX364" s="703">
        <f t="shared" si="2008"/>
        <v>0</v>
      </c>
      <c r="DY364" s="703">
        <f t="shared" si="2009"/>
        <v>0</v>
      </c>
      <c r="DZ364" s="703">
        <f t="shared" si="2010"/>
        <v>0</v>
      </c>
      <c r="EA364" s="703">
        <f t="shared" si="2011"/>
        <v>0</v>
      </c>
      <c r="EB364" s="703">
        <f t="shared" si="2012"/>
        <v>0</v>
      </c>
      <c r="EC364" s="703">
        <f t="shared" si="2013"/>
        <v>0</v>
      </c>
      <c r="ED364" s="703">
        <f t="shared" si="2014"/>
        <v>0</v>
      </c>
      <c r="EE364" s="703">
        <f t="shared" si="2015"/>
        <v>0</v>
      </c>
      <c r="EF364" s="703">
        <f t="shared" si="2016"/>
        <v>0</v>
      </c>
      <c r="EG364" s="703">
        <f t="shared" si="2017"/>
        <v>0</v>
      </c>
      <c r="EH364" s="703">
        <f t="shared" si="2018"/>
        <v>0</v>
      </c>
      <c r="EI364" s="703">
        <f t="shared" si="2019"/>
        <v>0</v>
      </c>
      <c r="EJ364" s="703">
        <f t="shared" si="2020"/>
        <v>0</v>
      </c>
      <c r="EK364" s="703">
        <f t="shared" si="2021"/>
        <v>0</v>
      </c>
      <c r="EL364" s="703">
        <f t="shared" si="2022"/>
        <v>0</v>
      </c>
      <c r="EM364" s="703">
        <f t="shared" si="2023"/>
        <v>0</v>
      </c>
      <c r="EN364" s="703">
        <f t="shared" si="2024"/>
        <v>0</v>
      </c>
      <c r="EO364" s="703">
        <f t="shared" si="2025"/>
        <v>0</v>
      </c>
      <c r="EP364" s="703">
        <f t="shared" si="2026"/>
        <v>0</v>
      </c>
      <c r="EQ364" s="703">
        <f t="shared" si="2027"/>
        <v>0</v>
      </c>
      <c r="ER364" s="703">
        <f t="shared" si="2028"/>
        <v>0</v>
      </c>
      <c r="ES364" s="703">
        <f t="shared" si="2029"/>
        <v>0</v>
      </c>
      <c r="ET364" s="703">
        <f t="shared" si="2030"/>
        <v>0</v>
      </c>
      <c r="EU364" s="703">
        <f t="shared" si="2031"/>
        <v>0</v>
      </c>
      <c r="EV364" s="703">
        <f t="shared" si="2032"/>
        <v>0</v>
      </c>
      <c r="EW364" s="703">
        <f t="shared" si="2033"/>
        <v>0</v>
      </c>
      <c r="EX364" s="703">
        <f t="shared" si="2034"/>
        <v>0</v>
      </c>
      <c r="EY364" s="703">
        <f t="shared" si="2035"/>
        <v>0</v>
      </c>
      <c r="EZ364" s="724"/>
      <c r="FB364" s="698"/>
      <c r="FC364" s="702">
        <v>13</v>
      </c>
      <c r="FD364" s="703" t="e">
        <f t="shared" si="2044"/>
        <v>#DIV/0!</v>
      </c>
      <c r="FE364" s="703" t="e">
        <f t="shared" si="2045"/>
        <v>#DIV/0!</v>
      </c>
      <c r="FF364" s="703" t="e">
        <f t="shared" si="2046"/>
        <v>#DIV/0!</v>
      </c>
      <c r="FG364" s="703" t="e">
        <f t="shared" si="2047"/>
        <v>#DIV/0!</v>
      </c>
      <c r="FH364" s="703" t="e">
        <f t="shared" si="2048"/>
        <v>#DIV/0!</v>
      </c>
      <c r="FI364" s="703" t="e">
        <f t="shared" si="2049"/>
        <v>#DIV/0!</v>
      </c>
      <c r="FJ364" s="703" t="e">
        <f t="shared" si="2050"/>
        <v>#DIV/0!</v>
      </c>
      <c r="FK364" s="703" t="e">
        <f t="shared" si="2051"/>
        <v>#DIV/0!</v>
      </c>
      <c r="FL364" s="703" t="e">
        <f t="shared" si="2052"/>
        <v>#DIV/0!</v>
      </c>
      <c r="FM364" s="703" t="e">
        <f t="shared" si="2053"/>
        <v>#DIV/0!</v>
      </c>
      <c r="FN364" s="703" t="e">
        <f t="shared" si="2054"/>
        <v>#DIV/0!</v>
      </c>
      <c r="FO364" s="703" t="e">
        <f t="shared" si="2055"/>
        <v>#DIV/0!</v>
      </c>
      <c r="FP364" s="703" t="e">
        <f t="shared" si="2056"/>
        <v>#DIV/0!</v>
      </c>
      <c r="FQ364" s="703" t="e">
        <f t="shared" si="2057"/>
        <v>#DIV/0!</v>
      </c>
      <c r="FR364" s="703" t="e">
        <f t="shared" si="2058"/>
        <v>#DIV/0!</v>
      </c>
      <c r="FS364" s="703" t="e">
        <f t="shared" si="2059"/>
        <v>#DIV/0!</v>
      </c>
      <c r="FT364" s="703" t="e">
        <f t="shared" si="2060"/>
        <v>#DIV/0!</v>
      </c>
      <c r="FU364" s="703" t="e">
        <f t="shared" si="2061"/>
        <v>#DIV/0!</v>
      </c>
      <c r="FV364" s="703" t="e">
        <f t="shared" si="2062"/>
        <v>#DIV/0!</v>
      </c>
      <c r="FW364" s="703" t="e">
        <f t="shared" si="2063"/>
        <v>#DIV/0!</v>
      </c>
      <c r="FX364" s="703" t="e">
        <f t="shared" si="2064"/>
        <v>#DIV/0!</v>
      </c>
      <c r="FY364" s="703" t="e">
        <f t="shared" si="2065"/>
        <v>#DIV/0!</v>
      </c>
      <c r="FZ364" s="703" t="e">
        <f t="shared" si="2066"/>
        <v>#DIV/0!</v>
      </c>
      <c r="GA364" s="703" t="e">
        <f t="shared" si="2067"/>
        <v>#DIV/0!</v>
      </c>
      <c r="GB364" s="703" t="e">
        <f t="shared" si="2068"/>
        <v>#DIV/0!</v>
      </c>
      <c r="GC364" s="703" t="e">
        <f t="shared" si="2069"/>
        <v>#DIV/0!</v>
      </c>
      <c r="GD364" s="703" t="e">
        <f t="shared" si="2070"/>
        <v>#DIV/0!</v>
      </c>
      <c r="GE364" s="703" t="e">
        <f t="shared" si="2071"/>
        <v>#DIV/0!</v>
      </c>
      <c r="GF364" s="703" t="e">
        <f t="shared" si="2072"/>
        <v>#DIV/0!</v>
      </c>
      <c r="GG364" s="703" t="e">
        <f t="shared" si="2073"/>
        <v>#DIV/0!</v>
      </c>
      <c r="GH364" s="703" t="e">
        <f t="shared" si="2074"/>
        <v>#DIV/0!</v>
      </c>
      <c r="GI364" s="724"/>
    </row>
    <row r="365" spans="23:191" ht="15.75" x14ac:dyDescent="0.25">
      <c r="W365" s="398"/>
      <c r="X365" s="401">
        <v>14</v>
      </c>
      <c r="Y365" s="475"/>
      <c r="Z365" s="475"/>
      <c r="AA365" s="475"/>
      <c r="AB365" s="475"/>
      <c r="AC365" s="475"/>
      <c r="AD365" s="475"/>
      <c r="AE365" s="475"/>
      <c r="AF365" s="475"/>
      <c r="AG365" s="475"/>
      <c r="AH365" s="475"/>
      <c r="AI365" s="475"/>
      <c r="AJ365" s="475"/>
      <c r="AK365" s="475"/>
      <c r="AL365" s="475"/>
      <c r="AM365" s="475"/>
      <c r="AN365" s="475"/>
      <c r="AO365" s="475"/>
      <c r="AP365" s="475"/>
      <c r="AQ365" s="475"/>
      <c r="AR365" s="475"/>
      <c r="AS365" s="475"/>
      <c r="AT365" s="475"/>
      <c r="AU365" s="475"/>
      <c r="AV365" s="475"/>
      <c r="AW365" s="475"/>
      <c r="AX365" s="475"/>
      <c r="AY365" s="475"/>
      <c r="AZ365" s="475"/>
      <c r="BA365" s="475"/>
      <c r="BB365" s="475"/>
      <c r="BC365" s="475"/>
      <c r="BD365" s="857">
        <f t="shared" si="2037"/>
        <v>0</v>
      </c>
      <c r="BE365" s="858">
        <f t="shared" si="2002"/>
        <v>0</v>
      </c>
      <c r="BF365" s="436">
        <f t="shared" si="2075"/>
        <v>0</v>
      </c>
      <c r="BG365" s="436">
        <f t="shared" si="2076"/>
        <v>0</v>
      </c>
      <c r="BH365" s="439">
        <f t="shared" si="2077"/>
        <v>0</v>
      </c>
      <c r="BI365" s="449">
        <f t="shared" si="2078"/>
        <v>0</v>
      </c>
      <c r="BJ365" s="465"/>
      <c r="BK365" s="465"/>
      <c r="BL365" s="465"/>
      <c r="BM365" s="398"/>
      <c r="BN365" s="401">
        <v>14</v>
      </c>
      <c r="BO365" s="475"/>
      <c r="BP365" s="475"/>
      <c r="BQ365" s="475"/>
      <c r="BR365" s="475"/>
      <c r="BS365" s="475"/>
      <c r="BT365" s="475"/>
      <c r="BU365" s="475"/>
      <c r="BV365" s="475"/>
      <c r="BW365" s="475"/>
      <c r="BX365" s="475"/>
      <c r="BY365" s="475"/>
      <c r="BZ365" s="475"/>
      <c r="CA365" s="475"/>
      <c r="CB365" s="475"/>
      <c r="CC365" s="475"/>
      <c r="CD365" s="475"/>
      <c r="CE365" s="475"/>
      <c r="CF365" s="475"/>
      <c r="CG365" s="475"/>
      <c r="CH365" s="475"/>
      <c r="CI365" s="475"/>
      <c r="CJ365" s="475"/>
      <c r="CK365" s="475"/>
      <c r="CL365" s="475"/>
      <c r="CM365" s="475"/>
      <c r="CN365" s="475"/>
      <c r="CO365" s="475"/>
      <c r="CP365" s="475"/>
      <c r="CQ365" s="475"/>
      <c r="CR365" s="475"/>
      <c r="CS365" s="475"/>
      <c r="CT365" s="857">
        <f t="shared" si="2039"/>
        <v>0</v>
      </c>
      <c r="CU365" s="858">
        <f t="shared" si="2040"/>
        <v>0</v>
      </c>
      <c r="CV365" s="436">
        <f t="shared" si="2079"/>
        <v>0</v>
      </c>
      <c r="CW365" s="436">
        <f t="shared" si="2080"/>
        <v>0</v>
      </c>
      <c r="CX365" s="439">
        <f t="shared" si="2041"/>
        <v>0</v>
      </c>
      <c r="CY365" s="449">
        <f t="shared" si="2042"/>
        <v>0</v>
      </c>
      <c r="CZ365" s="465"/>
      <c r="DA365" s="465"/>
      <c r="DB365" s="465"/>
      <c r="DC365" s="465"/>
      <c r="DD365" s="465"/>
      <c r="DE365" s="465"/>
      <c r="DF365" s="465"/>
      <c r="DG365" s="465"/>
      <c r="DH365" s="465"/>
      <c r="DS365" s="698"/>
      <c r="DT365" s="702">
        <v>14</v>
      </c>
      <c r="DU365" s="703">
        <f t="shared" si="2043"/>
        <v>0</v>
      </c>
      <c r="DV365" s="703">
        <f t="shared" si="2006"/>
        <v>0</v>
      </c>
      <c r="DW365" s="703">
        <f t="shared" si="2007"/>
        <v>0</v>
      </c>
      <c r="DX365" s="703">
        <f t="shared" si="2008"/>
        <v>0</v>
      </c>
      <c r="DY365" s="703">
        <f t="shared" si="2009"/>
        <v>0</v>
      </c>
      <c r="DZ365" s="703">
        <f t="shared" si="2010"/>
        <v>0</v>
      </c>
      <c r="EA365" s="703">
        <f t="shared" si="2011"/>
        <v>0</v>
      </c>
      <c r="EB365" s="703">
        <f t="shared" si="2012"/>
        <v>0</v>
      </c>
      <c r="EC365" s="703">
        <f t="shared" si="2013"/>
        <v>0</v>
      </c>
      <c r="ED365" s="703">
        <f t="shared" si="2014"/>
        <v>0</v>
      </c>
      <c r="EE365" s="703">
        <f t="shared" si="2015"/>
        <v>0</v>
      </c>
      <c r="EF365" s="703">
        <f t="shared" si="2016"/>
        <v>0</v>
      </c>
      <c r="EG365" s="703">
        <f t="shared" si="2017"/>
        <v>0</v>
      </c>
      <c r="EH365" s="703">
        <f t="shared" si="2018"/>
        <v>0</v>
      </c>
      <c r="EI365" s="703">
        <f t="shared" si="2019"/>
        <v>0</v>
      </c>
      <c r="EJ365" s="703">
        <f t="shared" si="2020"/>
        <v>0</v>
      </c>
      <c r="EK365" s="703">
        <f t="shared" si="2021"/>
        <v>0</v>
      </c>
      <c r="EL365" s="703">
        <f t="shared" si="2022"/>
        <v>0</v>
      </c>
      <c r="EM365" s="703">
        <f t="shared" si="2023"/>
        <v>0</v>
      </c>
      <c r="EN365" s="703">
        <f t="shared" si="2024"/>
        <v>0</v>
      </c>
      <c r="EO365" s="703">
        <f t="shared" si="2025"/>
        <v>0</v>
      </c>
      <c r="EP365" s="703">
        <f t="shared" si="2026"/>
        <v>0</v>
      </c>
      <c r="EQ365" s="703">
        <f t="shared" si="2027"/>
        <v>0</v>
      </c>
      <c r="ER365" s="703">
        <f t="shared" si="2028"/>
        <v>0</v>
      </c>
      <c r="ES365" s="703">
        <f t="shared" si="2029"/>
        <v>0</v>
      </c>
      <c r="ET365" s="703">
        <f t="shared" si="2030"/>
        <v>0</v>
      </c>
      <c r="EU365" s="703">
        <f t="shared" si="2031"/>
        <v>0</v>
      </c>
      <c r="EV365" s="703">
        <f t="shared" si="2032"/>
        <v>0</v>
      </c>
      <c r="EW365" s="703">
        <f t="shared" si="2033"/>
        <v>0</v>
      </c>
      <c r="EX365" s="703">
        <f t="shared" si="2034"/>
        <v>0</v>
      </c>
      <c r="EY365" s="703">
        <f t="shared" si="2035"/>
        <v>0</v>
      </c>
      <c r="EZ365" s="724"/>
      <c r="FB365" s="698"/>
      <c r="FC365" s="702">
        <v>14</v>
      </c>
      <c r="FD365" s="703" t="e">
        <f t="shared" si="2044"/>
        <v>#DIV/0!</v>
      </c>
      <c r="FE365" s="703" t="e">
        <f t="shared" si="2045"/>
        <v>#DIV/0!</v>
      </c>
      <c r="FF365" s="703" t="e">
        <f t="shared" si="2046"/>
        <v>#DIV/0!</v>
      </c>
      <c r="FG365" s="703" t="e">
        <f t="shared" si="2047"/>
        <v>#DIV/0!</v>
      </c>
      <c r="FH365" s="703" t="e">
        <f t="shared" si="2048"/>
        <v>#DIV/0!</v>
      </c>
      <c r="FI365" s="703" t="e">
        <f t="shared" si="2049"/>
        <v>#DIV/0!</v>
      </c>
      <c r="FJ365" s="703" t="e">
        <f t="shared" si="2050"/>
        <v>#DIV/0!</v>
      </c>
      <c r="FK365" s="703" t="e">
        <f t="shared" si="2051"/>
        <v>#DIV/0!</v>
      </c>
      <c r="FL365" s="703" t="e">
        <f t="shared" si="2052"/>
        <v>#DIV/0!</v>
      </c>
      <c r="FM365" s="703" t="e">
        <f t="shared" si="2053"/>
        <v>#DIV/0!</v>
      </c>
      <c r="FN365" s="703" t="e">
        <f t="shared" si="2054"/>
        <v>#DIV/0!</v>
      </c>
      <c r="FO365" s="703" t="e">
        <f t="shared" si="2055"/>
        <v>#DIV/0!</v>
      </c>
      <c r="FP365" s="703" t="e">
        <f t="shared" si="2056"/>
        <v>#DIV/0!</v>
      </c>
      <c r="FQ365" s="703" t="e">
        <f t="shared" si="2057"/>
        <v>#DIV/0!</v>
      </c>
      <c r="FR365" s="703" t="e">
        <f t="shared" si="2058"/>
        <v>#DIV/0!</v>
      </c>
      <c r="FS365" s="703" t="e">
        <f t="shared" si="2059"/>
        <v>#DIV/0!</v>
      </c>
      <c r="FT365" s="703" t="e">
        <f t="shared" si="2060"/>
        <v>#DIV/0!</v>
      </c>
      <c r="FU365" s="703" t="e">
        <f t="shared" si="2061"/>
        <v>#DIV/0!</v>
      </c>
      <c r="FV365" s="703" t="e">
        <f t="shared" si="2062"/>
        <v>#DIV/0!</v>
      </c>
      <c r="FW365" s="703" t="e">
        <f t="shared" si="2063"/>
        <v>#DIV/0!</v>
      </c>
      <c r="FX365" s="703" t="e">
        <f t="shared" si="2064"/>
        <v>#DIV/0!</v>
      </c>
      <c r="FY365" s="703" t="e">
        <f t="shared" si="2065"/>
        <v>#DIV/0!</v>
      </c>
      <c r="FZ365" s="703" t="e">
        <f t="shared" si="2066"/>
        <v>#DIV/0!</v>
      </c>
      <c r="GA365" s="703" t="e">
        <f t="shared" si="2067"/>
        <v>#DIV/0!</v>
      </c>
      <c r="GB365" s="703" t="e">
        <f t="shared" si="2068"/>
        <v>#DIV/0!</v>
      </c>
      <c r="GC365" s="703" t="e">
        <f t="shared" si="2069"/>
        <v>#DIV/0!</v>
      </c>
      <c r="GD365" s="703" t="e">
        <f t="shared" si="2070"/>
        <v>#DIV/0!</v>
      </c>
      <c r="GE365" s="703" t="e">
        <f t="shared" si="2071"/>
        <v>#DIV/0!</v>
      </c>
      <c r="GF365" s="703" t="e">
        <f t="shared" si="2072"/>
        <v>#DIV/0!</v>
      </c>
      <c r="GG365" s="703" t="e">
        <f t="shared" si="2073"/>
        <v>#DIV/0!</v>
      </c>
      <c r="GH365" s="703" t="e">
        <f t="shared" si="2074"/>
        <v>#DIV/0!</v>
      </c>
      <c r="GI365" s="724"/>
    </row>
    <row r="366" spans="23:191" ht="15.75" x14ac:dyDescent="0.25">
      <c r="W366" s="398"/>
      <c r="X366" s="401">
        <v>15</v>
      </c>
      <c r="Y366" s="475"/>
      <c r="Z366" s="475"/>
      <c r="AA366" s="475"/>
      <c r="AB366" s="475"/>
      <c r="AC366" s="475"/>
      <c r="AD366" s="475"/>
      <c r="AE366" s="475"/>
      <c r="AF366" s="475"/>
      <c r="AG366" s="475"/>
      <c r="AH366" s="475"/>
      <c r="AI366" s="475"/>
      <c r="AJ366" s="475"/>
      <c r="AK366" s="475"/>
      <c r="AL366" s="475"/>
      <c r="AM366" s="475"/>
      <c r="AN366" s="475"/>
      <c r="AO366" s="475"/>
      <c r="AP366" s="475"/>
      <c r="AQ366" s="475"/>
      <c r="AR366" s="475"/>
      <c r="AS366" s="475"/>
      <c r="AT366" s="475"/>
      <c r="AU366" s="475"/>
      <c r="AV366" s="475"/>
      <c r="AW366" s="475"/>
      <c r="AX366" s="475"/>
      <c r="AY366" s="475"/>
      <c r="AZ366" s="475"/>
      <c r="BA366" s="475"/>
      <c r="BB366" s="475"/>
      <c r="BC366" s="475"/>
      <c r="BD366" s="857">
        <f t="shared" si="2037"/>
        <v>0</v>
      </c>
      <c r="BE366" s="858">
        <f t="shared" si="2002"/>
        <v>0</v>
      </c>
      <c r="BF366" s="436">
        <f t="shared" si="2075"/>
        <v>0</v>
      </c>
      <c r="BG366" s="436">
        <f t="shared" si="2076"/>
        <v>0</v>
      </c>
      <c r="BH366" s="439">
        <f t="shared" si="2077"/>
        <v>0</v>
      </c>
      <c r="BI366" s="449">
        <f t="shared" si="2078"/>
        <v>0</v>
      </c>
      <c r="BJ366" s="465"/>
      <c r="BK366" s="465"/>
      <c r="BL366" s="465"/>
      <c r="BM366" s="398"/>
      <c r="BN366" s="401">
        <v>15</v>
      </c>
      <c r="BO366" s="475"/>
      <c r="BP366" s="475"/>
      <c r="BQ366" s="475"/>
      <c r="BR366" s="475"/>
      <c r="BS366" s="475"/>
      <c r="BT366" s="475"/>
      <c r="BU366" s="475"/>
      <c r="BV366" s="475"/>
      <c r="BW366" s="475"/>
      <c r="BX366" s="475"/>
      <c r="BY366" s="475"/>
      <c r="BZ366" s="475"/>
      <c r="CA366" s="475"/>
      <c r="CB366" s="475"/>
      <c r="CC366" s="475"/>
      <c r="CD366" s="475"/>
      <c r="CE366" s="475"/>
      <c r="CF366" s="475"/>
      <c r="CG366" s="475"/>
      <c r="CH366" s="475"/>
      <c r="CI366" s="475"/>
      <c r="CJ366" s="475"/>
      <c r="CK366" s="475"/>
      <c r="CL366" s="475"/>
      <c r="CM366" s="475"/>
      <c r="CN366" s="475"/>
      <c r="CO366" s="475"/>
      <c r="CP366" s="475"/>
      <c r="CQ366" s="475"/>
      <c r="CR366" s="475"/>
      <c r="CS366" s="475"/>
      <c r="CT366" s="857">
        <f t="shared" si="2039"/>
        <v>0</v>
      </c>
      <c r="CU366" s="858">
        <f t="shared" si="2040"/>
        <v>0</v>
      </c>
      <c r="CV366" s="436">
        <f t="shared" si="2079"/>
        <v>0</v>
      </c>
      <c r="CW366" s="436">
        <f t="shared" si="2080"/>
        <v>0</v>
      </c>
      <c r="CX366" s="439">
        <f t="shared" si="2041"/>
        <v>0</v>
      </c>
      <c r="CY366" s="449">
        <f t="shared" si="2042"/>
        <v>0</v>
      </c>
      <c r="CZ366" s="465"/>
      <c r="DA366" s="465"/>
      <c r="DB366" s="465"/>
      <c r="DC366" s="465"/>
      <c r="DD366" s="465"/>
      <c r="DE366" s="465"/>
      <c r="DF366" s="465"/>
      <c r="DG366" s="465"/>
      <c r="DH366" s="465"/>
      <c r="DS366" s="698"/>
      <c r="DT366" s="702">
        <v>15</v>
      </c>
      <c r="DU366" s="703">
        <f t="shared" si="2043"/>
        <v>0</v>
      </c>
      <c r="DV366" s="703">
        <f t="shared" si="2006"/>
        <v>0</v>
      </c>
      <c r="DW366" s="703">
        <f t="shared" si="2007"/>
        <v>0</v>
      </c>
      <c r="DX366" s="703">
        <f t="shared" si="2008"/>
        <v>0</v>
      </c>
      <c r="DY366" s="703">
        <f t="shared" si="2009"/>
        <v>0</v>
      </c>
      <c r="DZ366" s="703">
        <f t="shared" si="2010"/>
        <v>0</v>
      </c>
      <c r="EA366" s="703">
        <f t="shared" si="2011"/>
        <v>0</v>
      </c>
      <c r="EB366" s="703">
        <f t="shared" si="2012"/>
        <v>0</v>
      </c>
      <c r="EC366" s="703">
        <f t="shared" si="2013"/>
        <v>0</v>
      </c>
      <c r="ED366" s="703">
        <f t="shared" si="2014"/>
        <v>0</v>
      </c>
      <c r="EE366" s="703">
        <f t="shared" si="2015"/>
        <v>0</v>
      </c>
      <c r="EF366" s="703">
        <f t="shared" si="2016"/>
        <v>0</v>
      </c>
      <c r="EG366" s="703">
        <f t="shared" si="2017"/>
        <v>0</v>
      </c>
      <c r="EH366" s="703">
        <f t="shared" si="2018"/>
        <v>0</v>
      </c>
      <c r="EI366" s="703">
        <f t="shared" si="2019"/>
        <v>0</v>
      </c>
      <c r="EJ366" s="703">
        <f t="shared" si="2020"/>
        <v>0</v>
      </c>
      <c r="EK366" s="703">
        <f t="shared" si="2021"/>
        <v>0</v>
      </c>
      <c r="EL366" s="703">
        <f t="shared" si="2022"/>
        <v>0</v>
      </c>
      <c r="EM366" s="703">
        <f t="shared" si="2023"/>
        <v>0</v>
      </c>
      <c r="EN366" s="703">
        <f t="shared" si="2024"/>
        <v>0</v>
      </c>
      <c r="EO366" s="703">
        <f t="shared" si="2025"/>
        <v>0</v>
      </c>
      <c r="EP366" s="703">
        <f t="shared" si="2026"/>
        <v>0</v>
      </c>
      <c r="EQ366" s="703">
        <f t="shared" si="2027"/>
        <v>0</v>
      </c>
      <c r="ER366" s="703">
        <f t="shared" si="2028"/>
        <v>0</v>
      </c>
      <c r="ES366" s="703">
        <f t="shared" si="2029"/>
        <v>0</v>
      </c>
      <c r="ET366" s="703">
        <f t="shared" si="2030"/>
        <v>0</v>
      </c>
      <c r="EU366" s="703">
        <f t="shared" si="2031"/>
        <v>0</v>
      </c>
      <c r="EV366" s="703">
        <f t="shared" si="2032"/>
        <v>0</v>
      </c>
      <c r="EW366" s="703">
        <f t="shared" si="2033"/>
        <v>0</v>
      </c>
      <c r="EX366" s="703">
        <f t="shared" si="2034"/>
        <v>0</v>
      </c>
      <c r="EY366" s="703">
        <f t="shared" si="2035"/>
        <v>0</v>
      </c>
      <c r="EZ366" s="724"/>
      <c r="FB366" s="698"/>
      <c r="FC366" s="702">
        <v>15</v>
      </c>
      <c r="FD366" s="703" t="e">
        <f t="shared" si="2044"/>
        <v>#DIV/0!</v>
      </c>
      <c r="FE366" s="703" t="e">
        <f t="shared" si="2045"/>
        <v>#DIV/0!</v>
      </c>
      <c r="FF366" s="703" t="e">
        <f t="shared" si="2046"/>
        <v>#DIV/0!</v>
      </c>
      <c r="FG366" s="703" t="e">
        <f t="shared" si="2047"/>
        <v>#DIV/0!</v>
      </c>
      <c r="FH366" s="703" t="e">
        <f t="shared" si="2048"/>
        <v>#DIV/0!</v>
      </c>
      <c r="FI366" s="703" t="e">
        <f t="shared" si="2049"/>
        <v>#DIV/0!</v>
      </c>
      <c r="FJ366" s="703" t="e">
        <f t="shared" si="2050"/>
        <v>#DIV/0!</v>
      </c>
      <c r="FK366" s="703" t="e">
        <f t="shared" si="2051"/>
        <v>#DIV/0!</v>
      </c>
      <c r="FL366" s="703" t="e">
        <f t="shared" si="2052"/>
        <v>#DIV/0!</v>
      </c>
      <c r="FM366" s="703" t="e">
        <f t="shared" si="2053"/>
        <v>#DIV/0!</v>
      </c>
      <c r="FN366" s="703" t="e">
        <f t="shared" si="2054"/>
        <v>#DIV/0!</v>
      </c>
      <c r="FO366" s="703" t="e">
        <f t="shared" si="2055"/>
        <v>#DIV/0!</v>
      </c>
      <c r="FP366" s="703" t="e">
        <f t="shared" si="2056"/>
        <v>#DIV/0!</v>
      </c>
      <c r="FQ366" s="703" t="e">
        <f t="shared" si="2057"/>
        <v>#DIV/0!</v>
      </c>
      <c r="FR366" s="703" t="e">
        <f t="shared" si="2058"/>
        <v>#DIV/0!</v>
      </c>
      <c r="FS366" s="703" t="e">
        <f t="shared" si="2059"/>
        <v>#DIV/0!</v>
      </c>
      <c r="FT366" s="703" t="e">
        <f t="shared" si="2060"/>
        <v>#DIV/0!</v>
      </c>
      <c r="FU366" s="703" t="e">
        <f t="shared" si="2061"/>
        <v>#DIV/0!</v>
      </c>
      <c r="FV366" s="703" t="e">
        <f t="shared" si="2062"/>
        <v>#DIV/0!</v>
      </c>
      <c r="FW366" s="703" t="e">
        <f t="shared" si="2063"/>
        <v>#DIV/0!</v>
      </c>
      <c r="FX366" s="703" t="e">
        <f t="shared" si="2064"/>
        <v>#DIV/0!</v>
      </c>
      <c r="FY366" s="703" t="e">
        <f t="shared" si="2065"/>
        <v>#DIV/0!</v>
      </c>
      <c r="FZ366" s="703" t="e">
        <f t="shared" si="2066"/>
        <v>#DIV/0!</v>
      </c>
      <c r="GA366" s="703" t="e">
        <f t="shared" si="2067"/>
        <v>#DIV/0!</v>
      </c>
      <c r="GB366" s="703" t="e">
        <f t="shared" si="2068"/>
        <v>#DIV/0!</v>
      </c>
      <c r="GC366" s="703" t="e">
        <f t="shared" si="2069"/>
        <v>#DIV/0!</v>
      </c>
      <c r="GD366" s="703" t="e">
        <f t="shared" si="2070"/>
        <v>#DIV/0!</v>
      </c>
      <c r="GE366" s="703" t="e">
        <f t="shared" si="2071"/>
        <v>#DIV/0!</v>
      </c>
      <c r="GF366" s="703" t="e">
        <f t="shared" si="2072"/>
        <v>#DIV/0!</v>
      </c>
      <c r="GG366" s="703" t="e">
        <f t="shared" si="2073"/>
        <v>#DIV/0!</v>
      </c>
      <c r="GH366" s="703" t="e">
        <f t="shared" si="2074"/>
        <v>#DIV/0!</v>
      </c>
      <c r="GI366" s="724"/>
    </row>
    <row r="367" spans="23:191" ht="15.75" x14ac:dyDescent="0.25">
      <c r="W367" s="398"/>
      <c r="X367" s="401">
        <v>16</v>
      </c>
      <c r="Y367" s="475"/>
      <c r="Z367" s="475"/>
      <c r="AA367" s="475"/>
      <c r="AB367" s="475"/>
      <c r="AC367" s="475"/>
      <c r="AD367" s="475"/>
      <c r="AE367" s="475"/>
      <c r="AF367" s="475"/>
      <c r="AG367" s="475"/>
      <c r="AH367" s="475"/>
      <c r="AI367" s="475"/>
      <c r="AJ367" s="475"/>
      <c r="AK367" s="475"/>
      <c r="AL367" s="475"/>
      <c r="AM367" s="475"/>
      <c r="AN367" s="475"/>
      <c r="AO367" s="475"/>
      <c r="AP367" s="475"/>
      <c r="AQ367" s="475"/>
      <c r="AR367" s="475"/>
      <c r="AS367" s="475"/>
      <c r="AT367" s="475"/>
      <c r="AU367" s="475"/>
      <c r="AV367" s="475"/>
      <c r="AW367" s="475"/>
      <c r="AX367" s="475"/>
      <c r="AY367" s="475"/>
      <c r="AZ367" s="475"/>
      <c r="BA367" s="475"/>
      <c r="BB367" s="475"/>
      <c r="BC367" s="475"/>
      <c r="BD367" s="857">
        <f t="shared" si="2037"/>
        <v>0</v>
      </c>
      <c r="BE367" s="858">
        <f t="shared" si="2002"/>
        <v>0</v>
      </c>
      <c r="BF367" s="436">
        <f t="shared" si="2075"/>
        <v>0</v>
      </c>
      <c r="BG367" s="436">
        <f t="shared" si="2076"/>
        <v>0</v>
      </c>
      <c r="BH367" s="439">
        <f t="shared" si="2077"/>
        <v>0</v>
      </c>
      <c r="BI367" s="449">
        <f t="shared" si="2078"/>
        <v>0</v>
      </c>
      <c r="BJ367" s="465"/>
      <c r="BK367" s="465"/>
      <c r="BL367" s="465"/>
      <c r="BM367" s="398"/>
      <c r="BN367" s="401">
        <v>16</v>
      </c>
      <c r="BO367" s="475"/>
      <c r="BP367" s="475"/>
      <c r="BQ367" s="475"/>
      <c r="BR367" s="475"/>
      <c r="BS367" s="475"/>
      <c r="BT367" s="475"/>
      <c r="BU367" s="475"/>
      <c r="BV367" s="475"/>
      <c r="BW367" s="475"/>
      <c r="BX367" s="475"/>
      <c r="BY367" s="475"/>
      <c r="BZ367" s="475"/>
      <c r="CA367" s="475"/>
      <c r="CB367" s="475"/>
      <c r="CC367" s="475"/>
      <c r="CD367" s="475"/>
      <c r="CE367" s="475"/>
      <c r="CF367" s="475"/>
      <c r="CG367" s="475"/>
      <c r="CH367" s="475"/>
      <c r="CI367" s="475"/>
      <c r="CJ367" s="475"/>
      <c r="CK367" s="475"/>
      <c r="CL367" s="475"/>
      <c r="CM367" s="475"/>
      <c r="CN367" s="475"/>
      <c r="CO367" s="475"/>
      <c r="CP367" s="475"/>
      <c r="CQ367" s="475"/>
      <c r="CR367" s="475"/>
      <c r="CS367" s="475"/>
      <c r="CT367" s="857">
        <f t="shared" si="2039"/>
        <v>0</v>
      </c>
      <c r="CU367" s="858">
        <f t="shared" si="2040"/>
        <v>0</v>
      </c>
      <c r="CV367" s="436">
        <f t="shared" si="2079"/>
        <v>0</v>
      </c>
      <c r="CW367" s="436">
        <f t="shared" si="2080"/>
        <v>0</v>
      </c>
      <c r="CX367" s="439">
        <f t="shared" si="2041"/>
        <v>0</v>
      </c>
      <c r="CY367" s="449">
        <f t="shared" si="2042"/>
        <v>0</v>
      </c>
      <c r="CZ367" s="465"/>
      <c r="DA367" s="465"/>
      <c r="DB367" s="465"/>
      <c r="DC367" s="465"/>
      <c r="DD367" s="465"/>
      <c r="DE367" s="465"/>
      <c r="DF367" s="465"/>
      <c r="DG367" s="465"/>
      <c r="DH367" s="465"/>
      <c r="DS367" s="698"/>
      <c r="DT367" s="702">
        <v>16</v>
      </c>
      <c r="DU367" s="703">
        <f t="shared" si="2043"/>
        <v>0</v>
      </c>
      <c r="DV367" s="703">
        <f t="shared" si="2006"/>
        <v>0</v>
      </c>
      <c r="DW367" s="703">
        <f t="shared" si="2007"/>
        <v>0</v>
      </c>
      <c r="DX367" s="703">
        <f t="shared" si="2008"/>
        <v>0</v>
      </c>
      <c r="DY367" s="703">
        <f t="shared" si="2009"/>
        <v>0</v>
      </c>
      <c r="DZ367" s="703">
        <f t="shared" si="2010"/>
        <v>0</v>
      </c>
      <c r="EA367" s="703">
        <f t="shared" si="2011"/>
        <v>0</v>
      </c>
      <c r="EB367" s="703">
        <f t="shared" si="2012"/>
        <v>0</v>
      </c>
      <c r="EC367" s="703">
        <f t="shared" si="2013"/>
        <v>0</v>
      </c>
      <c r="ED367" s="703">
        <f t="shared" si="2014"/>
        <v>0</v>
      </c>
      <c r="EE367" s="703">
        <f t="shared" si="2015"/>
        <v>0</v>
      </c>
      <c r="EF367" s="703">
        <f t="shared" si="2016"/>
        <v>0</v>
      </c>
      <c r="EG367" s="703">
        <f t="shared" si="2017"/>
        <v>0</v>
      </c>
      <c r="EH367" s="703">
        <f t="shared" si="2018"/>
        <v>0</v>
      </c>
      <c r="EI367" s="703">
        <f t="shared" si="2019"/>
        <v>0</v>
      </c>
      <c r="EJ367" s="703">
        <f t="shared" si="2020"/>
        <v>0</v>
      </c>
      <c r="EK367" s="703">
        <f t="shared" si="2021"/>
        <v>0</v>
      </c>
      <c r="EL367" s="703">
        <f t="shared" si="2022"/>
        <v>0</v>
      </c>
      <c r="EM367" s="703">
        <f t="shared" si="2023"/>
        <v>0</v>
      </c>
      <c r="EN367" s="703">
        <f t="shared" si="2024"/>
        <v>0</v>
      </c>
      <c r="EO367" s="703">
        <f t="shared" si="2025"/>
        <v>0</v>
      </c>
      <c r="EP367" s="703">
        <f t="shared" si="2026"/>
        <v>0</v>
      </c>
      <c r="EQ367" s="703">
        <f t="shared" si="2027"/>
        <v>0</v>
      </c>
      <c r="ER367" s="703">
        <f t="shared" si="2028"/>
        <v>0</v>
      </c>
      <c r="ES367" s="703">
        <f t="shared" si="2029"/>
        <v>0</v>
      </c>
      <c r="ET367" s="703">
        <f t="shared" si="2030"/>
        <v>0</v>
      </c>
      <c r="EU367" s="703">
        <f t="shared" si="2031"/>
        <v>0</v>
      </c>
      <c r="EV367" s="703">
        <f t="shared" si="2032"/>
        <v>0</v>
      </c>
      <c r="EW367" s="703">
        <f t="shared" si="2033"/>
        <v>0</v>
      </c>
      <c r="EX367" s="703">
        <f t="shared" si="2034"/>
        <v>0</v>
      </c>
      <c r="EY367" s="703">
        <f t="shared" si="2035"/>
        <v>0</v>
      </c>
      <c r="EZ367" s="724"/>
      <c r="FB367" s="698"/>
      <c r="FC367" s="702">
        <v>16</v>
      </c>
      <c r="FD367" s="703" t="e">
        <f t="shared" si="2044"/>
        <v>#DIV/0!</v>
      </c>
      <c r="FE367" s="703" t="e">
        <f t="shared" si="2045"/>
        <v>#DIV/0!</v>
      </c>
      <c r="FF367" s="703" t="e">
        <f t="shared" si="2046"/>
        <v>#DIV/0!</v>
      </c>
      <c r="FG367" s="703" t="e">
        <f t="shared" si="2047"/>
        <v>#DIV/0!</v>
      </c>
      <c r="FH367" s="703" t="e">
        <f t="shared" si="2048"/>
        <v>#DIV/0!</v>
      </c>
      <c r="FI367" s="703" t="e">
        <f t="shared" si="2049"/>
        <v>#DIV/0!</v>
      </c>
      <c r="FJ367" s="703" t="e">
        <f t="shared" si="2050"/>
        <v>#DIV/0!</v>
      </c>
      <c r="FK367" s="703" t="e">
        <f t="shared" si="2051"/>
        <v>#DIV/0!</v>
      </c>
      <c r="FL367" s="703" t="e">
        <f t="shared" si="2052"/>
        <v>#DIV/0!</v>
      </c>
      <c r="FM367" s="703" t="e">
        <f t="shared" si="2053"/>
        <v>#DIV/0!</v>
      </c>
      <c r="FN367" s="703" t="e">
        <f t="shared" si="2054"/>
        <v>#DIV/0!</v>
      </c>
      <c r="FO367" s="703" t="e">
        <f t="shared" si="2055"/>
        <v>#DIV/0!</v>
      </c>
      <c r="FP367" s="703" t="e">
        <f t="shared" si="2056"/>
        <v>#DIV/0!</v>
      </c>
      <c r="FQ367" s="703" t="e">
        <f t="shared" si="2057"/>
        <v>#DIV/0!</v>
      </c>
      <c r="FR367" s="703" t="e">
        <f t="shared" si="2058"/>
        <v>#DIV/0!</v>
      </c>
      <c r="FS367" s="703" t="e">
        <f t="shared" si="2059"/>
        <v>#DIV/0!</v>
      </c>
      <c r="FT367" s="703" t="e">
        <f t="shared" si="2060"/>
        <v>#DIV/0!</v>
      </c>
      <c r="FU367" s="703" t="e">
        <f t="shared" si="2061"/>
        <v>#DIV/0!</v>
      </c>
      <c r="FV367" s="703" t="e">
        <f t="shared" si="2062"/>
        <v>#DIV/0!</v>
      </c>
      <c r="FW367" s="703" t="e">
        <f t="shared" si="2063"/>
        <v>#DIV/0!</v>
      </c>
      <c r="FX367" s="703" t="e">
        <f t="shared" si="2064"/>
        <v>#DIV/0!</v>
      </c>
      <c r="FY367" s="703" t="e">
        <f t="shared" si="2065"/>
        <v>#DIV/0!</v>
      </c>
      <c r="FZ367" s="703" t="e">
        <f t="shared" si="2066"/>
        <v>#DIV/0!</v>
      </c>
      <c r="GA367" s="703" t="e">
        <f t="shared" si="2067"/>
        <v>#DIV/0!</v>
      </c>
      <c r="GB367" s="703" t="e">
        <f t="shared" si="2068"/>
        <v>#DIV/0!</v>
      </c>
      <c r="GC367" s="703" t="e">
        <f t="shared" si="2069"/>
        <v>#DIV/0!</v>
      </c>
      <c r="GD367" s="703" t="e">
        <f t="shared" si="2070"/>
        <v>#DIV/0!</v>
      </c>
      <c r="GE367" s="703" t="e">
        <f t="shared" si="2071"/>
        <v>#DIV/0!</v>
      </c>
      <c r="GF367" s="703" t="e">
        <f t="shared" si="2072"/>
        <v>#DIV/0!</v>
      </c>
      <c r="GG367" s="703" t="e">
        <f t="shared" si="2073"/>
        <v>#DIV/0!</v>
      </c>
      <c r="GH367" s="703" t="e">
        <f t="shared" si="2074"/>
        <v>#DIV/0!</v>
      </c>
      <c r="GI367" s="724"/>
    </row>
    <row r="368" spans="23:191" ht="15.75" x14ac:dyDescent="0.25">
      <c r="W368" s="398"/>
      <c r="X368" s="401">
        <v>17</v>
      </c>
      <c r="Y368" s="475"/>
      <c r="Z368" s="475"/>
      <c r="AA368" s="475"/>
      <c r="AB368" s="475"/>
      <c r="AC368" s="475"/>
      <c r="AD368" s="475"/>
      <c r="AE368" s="475"/>
      <c r="AF368" s="475"/>
      <c r="AG368" s="475"/>
      <c r="AH368" s="475"/>
      <c r="AI368" s="475"/>
      <c r="AJ368" s="475"/>
      <c r="AK368" s="475"/>
      <c r="AL368" s="475"/>
      <c r="AM368" s="475"/>
      <c r="AN368" s="475"/>
      <c r="AO368" s="475"/>
      <c r="AP368" s="475"/>
      <c r="AQ368" s="475"/>
      <c r="AR368" s="475"/>
      <c r="AS368" s="475"/>
      <c r="AT368" s="475"/>
      <c r="AU368" s="475"/>
      <c r="AV368" s="475"/>
      <c r="AW368" s="475"/>
      <c r="AX368" s="475"/>
      <c r="AY368" s="475"/>
      <c r="AZ368" s="475"/>
      <c r="BA368" s="475"/>
      <c r="BB368" s="475"/>
      <c r="BC368" s="475"/>
      <c r="BD368" s="857">
        <f t="shared" si="2037"/>
        <v>0</v>
      </c>
      <c r="BE368" s="858">
        <f t="shared" si="2002"/>
        <v>0</v>
      </c>
      <c r="BF368" s="436">
        <f t="shared" si="2075"/>
        <v>0</v>
      </c>
      <c r="BG368" s="436">
        <f t="shared" si="2076"/>
        <v>0</v>
      </c>
      <c r="BH368" s="439">
        <f t="shared" si="2077"/>
        <v>0</v>
      </c>
      <c r="BI368" s="449">
        <f t="shared" si="2078"/>
        <v>0</v>
      </c>
      <c r="BJ368" s="465"/>
      <c r="BK368" s="465"/>
      <c r="BL368" s="465"/>
      <c r="BM368" s="398"/>
      <c r="BN368" s="401">
        <v>17</v>
      </c>
      <c r="BO368" s="475"/>
      <c r="BP368" s="475"/>
      <c r="BQ368" s="475"/>
      <c r="BR368" s="475"/>
      <c r="BS368" s="475"/>
      <c r="BT368" s="475"/>
      <c r="BU368" s="475"/>
      <c r="BV368" s="475"/>
      <c r="BW368" s="475"/>
      <c r="BX368" s="475"/>
      <c r="BY368" s="475"/>
      <c r="BZ368" s="475"/>
      <c r="CA368" s="475"/>
      <c r="CB368" s="475"/>
      <c r="CC368" s="475"/>
      <c r="CD368" s="475"/>
      <c r="CE368" s="475"/>
      <c r="CF368" s="475"/>
      <c r="CG368" s="475"/>
      <c r="CH368" s="475"/>
      <c r="CI368" s="475"/>
      <c r="CJ368" s="475"/>
      <c r="CK368" s="475"/>
      <c r="CL368" s="475"/>
      <c r="CM368" s="475"/>
      <c r="CN368" s="475"/>
      <c r="CO368" s="475"/>
      <c r="CP368" s="475"/>
      <c r="CQ368" s="475"/>
      <c r="CR368" s="475"/>
      <c r="CS368" s="475"/>
      <c r="CT368" s="857">
        <f t="shared" si="2039"/>
        <v>0</v>
      </c>
      <c r="CU368" s="858">
        <f t="shared" si="2040"/>
        <v>0</v>
      </c>
      <c r="CV368" s="436">
        <f t="shared" si="2079"/>
        <v>0</v>
      </c>
      <c r="CW368" s="436">
        <f t="shared" si="2080"/>
        <v>0</v>
      </c>
      <c r="CX368" s="439">
        <f t="shared" si="2041"/>
        <v>0</v>
      </c>
      <c r="CY368" s="449">
        <f t="shared" si="2042"/>
        <v>0</v>
      </c>
      <c r="CZ368" s="465"/>
      <c r="DA368" s="465"/>
      <c r="DB368" s="465"/>
      <c r="DC368" s="465"/>
      <c r="DD368" s="465"/>
      <c r="DE368" s="465"/>
      <c r="DF368" s="465"/>
      <c r="DG368" s="465"/>
      <c r="DH368" s="465"/>
      <c r="DS368" s="698"/>
      <c r="DT368" s="702">
        <v>17</v>
      </c>
      <c r="DU368" s="703">
        <f t="shared" si="2043"/>
        <v>0</v>
      </c>
      <c r="DV368" s="703">
        <f t="shared" si="2006"/>
        <v>0</v>
      </c>
      <c r="DW368" s="703">
        <f t="shared" si="2007"/>
        <v>0</v>
      </c>
      <c r="DX368" s="703">
        <f t="shared" si="2008"/>
        <v>0</v>
      </c>
      <c r="DY368" s="703">
        <f t="shared" si="2009"/>
        <v>0</v>
      </c>
      <c r="DZ368" s="703">
        <f t="shared" si="2010"/>
        <v>0</v>
      </c>
      <c r="EA368" s="703">
        <f t="shared" si="2011"/>
        <v>0</v>
      </c>
      <c r="EB368" s="703">
        <f t="shared" si="2012"/>
        <v>0</v>
      </c>
      <c r="EC368" s="703">
        <f t="shared" si="2013"/>
        <v>0</v>
      </c>
      <c r="ED368" s="703">
        <f t="shared" si="2014"/>
        <v>0</v>
      </c>
      <c r="EE368" s="703">
        <f t="shared" si="2015"/>
        <v>0</v>
      </c>
      <c r="EF368" s="703">
        <f t="shared" si="2016"/>
        <v>0</v>
      </c>
      <c r="EG368" s="703">
        <f t="shared" si="2017"/>
        <v>0</v>
      </c>
      <c r="EH368" s="703">
        <f t="shared" si="2018"/>
        <v>0</v>
      </c>
      <c r="EI368" s="703">
        <f t="shared" si="2019"/>
        <v>0</v>
      </c>
      <c r="EJ368" s="703">
        <f t="shared" si="2020"/>
        <v>0</v>
      </c>
      <c r="EK368" s="703">
        <f t="shared" si="2021"/>
        <v>0</v>
      </c>
      <c r="EL368" s="703">
        <f t="shared" si="2022"/>
        <v>0</v>
      </c>
      <c r="EM368" s="703">
        <f t="shared" si="2023"/>
        <v>0</v>
      </c>
      <c r="EN368" s="703">
        <f t="shared" si="2024"/>
        <v>0</v>
      </c>
      <c r="EO368" s="703">
        <f t="shared" si="2025"/>
        <v>0</v>
      </c>
      <c r="EP368" s="703">
        <f t="shared" si="2026"/>
        <v>0</v>
      </c>
      <c r="EQ368" s="703">
        <f t="shared" si="2027"/>
        <v>0</v>
      </c>
      <c r="ER368" s="703">
        <f t="shared" si="2028"/>
        <v>0</v>
      </c>
      <c r="ES368" s="703">
        <f t="shared" si="2029"/>
        <v>0</v>
      </c>
      <c r="ET368" s="703">
        <f t="shared" si="2030"/>
        <v>0</v>
      </c>
      <c r="EU368" s="703">
        <f t="shared" si="2031"/>
        <v>0</v>
      </c>
      <c r="EV368" s="703">
        <f t="shared" si="2032"/>
        <v>0</v>
      </c>
      <c r="EW368" s="703">
        <f t="shared" si="2033"/>
        <v>0</v>
      </c>
      <c r="EX368" s="703">
        <f t="shared" si="2034"/>
        <v>0</v>
      </c>
      <c r="EY368" s="703">
        <f t="shared" si="2035"/>
        <v>0</v>
      </c>
      <c r="EZ368" s="724"/>
      <c r="FB368" s="698"/>
      <c r="FC368" s="702">
        <v>17</v>
      </c>
      <c r="FD368" s="703" t="e">
        <f t="shared" si="2044"/>
        <v>#DIV/0!</v>
      </c>
      <c r="FE368" s="703" t="e">
        <f t="shared" si="2045"/>
        <v>#DIV/0!</v>
      </c>
      <c r="FF368" s="703" t="e">
        <f t="shared" si="2046"/>
        <v>#DIV/0!</v>
      </c>
      <c r="FG368" s="703" t="e">
        <f t="shared" si="2047"/>
        <v>#DIV/0!</v>
      </c>
      <c r="FH368" s="703" t="e">
        <f t="shared" si="2048"/>
        <v>#DIV/0!</v>
      </c>
      <c r="FI368" s="703" t="e">
        <f t="shared" si="2049"/>
        <v>#DIV/0!</v>
      </c>
      <c r="FJ368" s="703" t="e">
        <f t="shared" si="2050"/>
        <v>#DIV/0!</v>
      </c>
      <c r="FK368" s="703" t="e">
        <f t="shared" si="2051"/>
        <v>#DIV/0!</v>
      </c>
      <c r="FL368" s="703" t="e">
        <f t="shared" si="2052"/>
        <v>#DIV/0!</v>
      </c>
      <c r="FM368" s="703" t="e">
        <f t="shared" si="2053"/>
        <v>#DIV/0!</v>
      </c>
      <c r="FN368" s="703" t="e">
        <f t="shared" si="2054"/>
        <v>#DIV/0!</v>
      </c>
      <c r="FO368" s="703" t="e">
        <f t="shared" si="2055"/>
        <v>#DIV/0!</v>
      </c>
      <c r="FP368" s="703" t="e">
        <f t="shared" si="2056"/>
        <v>#DIV/0!</v>
      </c>
      <c r="FQ368" s="703" t="e">
        <f t="shared" si="2057"/>
        <v>#DIV/0!</v>
      </c>
      <c r="FR368" s="703" t="e">
        <f t="shared" si="2058"/>
        <v>#DIV/0!</v>
      </c>
      <c r="FS368" s="703" t="e">
        <f t="shared" si="2059"/>
        <v>#DIV/0!</v>
      </c>
      <c r="FT368" s="703" t="e">
        <f t="shared" si="2060"/>
        <v>#DIV/0!</v>
      </c>
      <c r="FU368" s="703" t="e">
        <f t="shared" si="2061"/>
        <v>#DIV/0!</v>
      </c>
      <c r="FV368" s="703" t="e">
        <f t="shared" si="2062"/>
        <v>#DIV/0!</v>
      </c>
      <c r="FW368" s="703" t="e">
        <f t="shared" si="2063"/>
        <v>#DIV/0!</v>
      </c>
      <c r="FX368" s="703" t="e">
        <f t="shared" si="2064"/>
        <v>#DIV/0!</v>
      </c>
      <c r="FY368" s="703" t="e">
        <f t="shared" si="2065"/>
        <v>#DIV/0!</v>
      </c>
      <c r="FZ368" s="703" t="e">
        <f t="shared" si="2066"/>
        <v>#DIV/0!</v>
      </c>
      <c r="GA368" s="703" t="e">
        <f t="shared" si="2067"/>
        <v>#DIV/0!</v>
      </c>
      <c r="GB368" s="703" t="e">
        <f t="shared" si="2068"/>
        <v>#DIV/0!</v>
      </c>
      <c r="GC368" s="703" t="e">
        <f t="shared" si="2069"/>
        <v>#DIV/0!</v>
      </c>
      <c r="GD368" s="703" t="e">
        <f t="shared" si="2070"/>
        <v>#DIV/0!</v>
      </c>
      <c r="GE368" s="703" t="e">
        <f t="shared" si="2071"/>
        <v>#DIV/0!</v>
      </c>
      <c r="GF368" s="703" t="e">
        <f t="shared" si="2072"/>
        <v>#DIV/0!</v>
      </c>
      <c r="GG368" s="703" t="e">
        <f t="shared" si="2073"/>
        <v>#DIV/0!</v>
      </c>
      <c r="GH368" s="703" t="e">
        <f t="shared" si="2074"/>
        <v>#DIV/0!</v>
      </c>
      <c r="GI368" s="724"/>
    </row>
    <row r="369" spans="23:191" ht="15.75" x14ac:dyDescent="0.25">
      <c r="W369" s="398"/>
      <c r="X369" s="401">
        <v>18</v>
      </c>
      <c r="Y369" s="475"/>
      <c r="Z369" s="475"/>
      <c r="AA369" s="475"/>
      <c r="AB369" s="475"/>
      <c r="AC369" s="475"/>
      <c r="AD369" s="475"/>
      <c r="AE369" s="475"/>
      <c r="AF369" s="475"/>
      <c r="AG369" s="475"/>
      <c r="AH369" s="475"/>
      <c r="AI369" s="475"/>
      <c r="AJ369" s="475"/>
      <c r="AK369" s="475"/>
      <c r="AL369" s="475"/>
      <c r="AM369" s="475"/>
      <c r="AN369" s="475"/>
      <c r="AO369" s="475"/>
      <c r="AP369" s="475"/>
      <c r="AQ369" s="475"/>
      <c r="AR369" s="475"/>
      <c r="AS369" s="475"/>
      <c r="AT369" s="475"/>
      <c r="AU369" s="475"/>
      <c r="AV369" s="475"/>
      <c r="AW369" s="475"/>
      <c r="AX369" s="475"/>
      <c r="AY369" s="475"/>
      <c r="AZ369" s="475"/>
      <c r="BA369" s="475"/>
      <c r="BB369" s="475"/>
      <c r="BC369" s="475"/>
      <c r="BD369" s="857">
        <f t="shared" si="2037"/>
        <v>0</v>
      </c>
      <c r="BE369" s="858">
        <f t="shared" si="2002"/>
        <v>0</v>
      </c>
      <c r="BF369" s="436">
        <f t="shared" si="2075"/>
        <v>0</v>
      </c>
      <c r="BG369" s="436">
        <f t="shared" si="2076"/>
        <v>0</v>
      </c>
      <c r="BH369" s="439">
        <f t="shared" si="2077"/>
        <v>0</v>
      </c>
      <c r="BI369" s="449">
        <f t="shared" si="2078"/>
        <v>0</v>
      </c>
      <c r="BJ369" s="465"/>
      <c r="BK369" s="465"/>
      <c r="BL369" s="465"/>
      <c r="BM369" s="398"/>
      <c r="BN369" s="401">
        <v>18</v>
      </c>
      <c r="BO369" s="475"/>
      <c r="BP369" s="475"/>
      <c r="BQ369" s="475"/>
      <c r="BR369" s="475"/>
      <c r="BS369" s="475"/>
      <c r="BT369" s="475"/>
      <c r="BU369" s="475"/>
      <c r="BV369" s="475"/>
      <c r="BW369" s="475"/>
      <c r="BX369" s="475"/>
      <c r="BY369" s="475"/>
      <c r="BZ369" s="475"/>
      <c r="CA369" s="475"/>
      <c r="CB369" s="475"/>
      <c r="CC369" s="475"/>
      <c r="CD369" s="475"/>
      <c r="CE369" s="475"/>
      <c r="CF369" s="475"/>
      <c r="CG369" s="475"/>
      <c r="CH369" s="475"/>
      <c r="CI369" s="475"/>
      <c r="CJ369" s="475"/>
      <c r="CK369" s="475"/>
      <c r="CL369" s="475"/>
      <c r="CM369" s="475"/>
      <c r="CN369" s="475"/>
      <c r="CO369" s="475"/>
      <c r="CP369" s="475"/>
      <c r="CQ369" s="475"/>
      <c r="CR369" s="475"/>
      <c r="CS369" s="475"/>
      <c r="CT369" s="857">
        <f t="shared" si="2039"/>
        <v>0</v>
      </c>
      <c r="CU369" s="858">
        <f t="shared" si="2040"/>
        <v>0</v>
      </c>
      <c r="CV369" s="436">
        <f t="shared" si="2079"/>
        <v>0</v>
      </c>
      <c r="CW369" s="436">
        <f t="shared" si="2080"/>
        <v>0</v>
      </c>
      <c r="CX369" s="439">
        <f t="shared" si="2041"/>
        <v>0</v>
      </c>
      <c r="CY369" s="449">
        <f t="shared" si="2042"/>
        <v>0</v>
      </c>
      <c r="CZ369" s="465"/>
      <c r="DA369" s="465"/>
      <c r="DB369" s="465"/>
      <c r="DC369" s="465"/>
      <c r="DD369" s="465"/>
      <c r="DE369" s="465"/>
      <c r="DF369" s="465"/>
      <c r="DG369" s="465"/>
      <c r="DH369" s="465"/>
      <c r="DS369" s="698"/>
      <c r="DT369" s="702">
        <v>18</v>
      </c>
      <c r="DU369" s="703">
        <f t="shared" si="2043"/>
        <v>0</v>
      </c>
      <c r="DV369" s="703">
        <f t="shared" si="2006"/>
        <v>0</v>
      </c>
      <c r="DW369" s="703">
        <f t="shared" si="2007"/>
        <v>0</v>
      </c>
      <c r="DX369" s="703">
        <f t="shared" si="2008"/>
        <v>0</v>
      </c>
      <c r="DY369" s="703">
        <f t="shared" si="2009"/>
        <v>0</v>
      </c>
      <c r="DZ369" s="703">
        <f t="shared" si="2010"/>
        <v>0</v>
      </c>
      <c r="EA369" s="703">
        <f t="shared" si="2011"/>
        <v>0</v>
      </c>
      <c r="EB369" s="703">
        <f t="shared" si="2012"/>
        <v>0</v>
      </c>
      <c r="EC369" s="703">
        <f t="shared" si="2013"/>
        <v>0</v>
      </c>
      <c r="ED369" s="703">
        <f t="shared" si="2014"/>
        <v>0</v>
      </c>
      <c r="EE369" s="703">
        <f t="shared" si="2015"/>
        <v>0</v>
      </c>
      <c r="EF369" s="703">
        <f t="shared" si="2016"/>
        <v>0</v>
      </c>
      <c r="EG369" s="703">
        <f t="shared" si="2017"/>
        <v>0</v>
      </c>
      <c r="EH369" s="703">
        <f t="shared" si="2018"/>
        <v>0</v>
      </c>
      <c r="EI369" s="703">
        <f t="shared" si="2019"/>
        <v>0</v>
      </c>
      <c r="EJ369" s="703">
        <f t="shared" si="2020"/>
        <v>0</v>
      </c>
      <c r="EK369" s="703">
        <f t="shared" si="2021"/>
        <v>0</v>
      </c>
      <c r="EL369" s="703">
        <f t="shared" si="2022"/>
        <v>0</v>
      </c>
      <c r="EM369" s="703">
        <f t="shared" si="2023"/>
        <v>0</v>
      </c>
      <c r="EN369" s="703">
        <f t="shared" si="2024"/>
        <v>0</v>
      </c>
      <c r="EO369" s="703">
        <f t="shared" si="2025"/>
        <v>0</v>
      </c>
      <c r="EP369" s="703">
        <f t="shared" si="2026"/>
        <v>0</v>
      </c>
      <c r="EQ369" s="703">
        <f t="shared" si="2027"/>
        <v>0</v>
      </c>
      <c r="ER369" s="703">
        <f t="shared" si="2028"/>
        <v>0</v>
      </c>
      <c r="ES369" s="703">
        <f t="shared" si="2029"/>
        <v>0</v>
      </c>
      <c r="ET369" s="703">
        <f t="shared" si="2030"/>
        <v>0</v>
      </c>
      <c r="EU369" s="703">
        <f t="shared" si="2031"/>
        <v>0</v>
      </c>
      <c r="EV369" s="703">
        <f t="shared" si="2032"/>
        <v>0</v>
      </c>
      <c r="EW369" s="703">
        <f t="shared" si="2033"/>
        <v>0</v>
      </c>
      <c r="EX369" s="703">
        <f t="shared" si="2034"/>
        <v>0</v>
      </c>
      <c r="EY369" s="703">
        <f t="shared" si="2035"/>
        <v>0</v>
      </c>
      <c r="EZ369" s="724"/>
      <c r="FB369" s="698"/>
      <c r="FC369" s="702">
        <v>18</v>
      </c>
      <c r="FD369" s="703" t="e">
        <f t="shared" si="2044"/>
        <v>#DIV/0!</v>
      </c>
      <c r="FE369" s="703" t="e">
        <f t="shared" si="2045"/>
        <v>#DIV/0!</v>
      </c>
      <c r="FF369" s="703" t="e">
        <f t="shared" si="2046"/>
        <v>#DIV/0!</v>
      </c>
      <c r="FG369" s="703" t="e">
        <f t="shared" si="2047"/>
        <v>#DIV/0!</v>
      </c>
      <c r="FH369" s="703" t="e">
        <f t="shared" si="2048"/>
        <v>#DIV/0!</v>
      </c>
      <c r="FI369" s="703" t="e">
        <f t="shared" si="2049"/>
        <v>#DIV/0!</v>
      </c>
      <c r="FJ369" s="703" t="e">
        <f t="shared" si="2050"/>
        <v>#DIV/0!</v>
      </c>
      <c r="FK369" s="703" t="e">
        <f t="shared" si="2051"/>
        <v>#DIV/0!</v>
      </c>
      <c r="FL369" s="703" t="e">
        <f t="shared" si="2052"/>
        <v>#DIV/0!</v>
      </c>
      <c r="FM369" s="703" t="e">
        <f t="shared" si="2053"/>
        <v>#DIV/0!</v>
      </c>
      <c r="FN369" s="703" t="e">
        <f t="shared" si="2054"/>
        <v>#DIV/0!</v>
      </c>
      <c r="FO369" s="703" t="e">
        <f t="shared" si="2055"/>
        <v>#DIV/0!</v>
      </c>
      <c r="FP369" s="703" t="e">
        <f t="shared" si="2056"/>
        <v>#DIV/0!</v>
      </c>
      <c r="FQ369" s="703" t="e">
        <f t="shared" si="2057"/>
        <v>#DIV/0!</v>
      </c>
      <c r="FR369" s="703" t="e">
        <f t="shared" si="2058"/>
        <v>#DIV/0!</v>
      </c>
      <c r="FS369" s="703" t="e">
        <f t="shared" si="2059"/>
        <v>#DIV/0!</v>
      </c>
      <c r="FT369" s="703" t="e">
        <f t="shared" si="2060"/>
        <v>#DIV/0!</v>
      </c>
      <c r="FU369" s="703" t="e">
        <f t="shared" si="2061"/>
        <v>#DIV/0!</v>
      </c>
      <c r="FV369" s="703" t="e">
        <f t="shared" si="2062"/>
        <v>#DIV/0!</v>
      </c>
      <c r="FW369" s="703" t="e">
        <f t="shared" si="2063"/>
        <v>#DIV/0!</v>
      </c>
      <c r="FX369" s="703" t="e">
        <f t="shared" si="2064"/>
        <v>#DIV/0!</v>
      </c>
      <c r="FY369" s="703" t="e">
        <f t="shared" si="2065"/>
        <v>#DIV/0!</v>
      </c>
      <c r="FZ369" s="703" t="e">
        <f t="shared" si="2066"/>
        <v>#DIV/0!</v>
      </c>
      <c r="GA369" s="703" t="e">
        <f t="shared" si="2067"/>
        <v>#DIV/0!</v>
      </c>
      <c r="GB369" s="703" t="e">
        <f t="shared" si="2068"/>
        <v>#DIV/0!</v>
      </c>
      <c r="GC369" s="703" t="e">
        <f t="shared" si="2069"/>
        <v>#DIV/0!</v>
      </c>
      <c r="GD369" s="703" t="e">
        <f t="shared" si="2070"/>
        <v>#DIV/0!</v>
      </c>
      <c r="GE369" s="703" t="e">
        <f t="shared" si="2071"/>
        <v>#DIV/0!</v>
      </c>
      <c r="GF369" s="703" t="e">
        <f t="shared" si="2072"/>
        <v>#DIV/0!</v>
      </c>
      <c r="GG369" s="703" t="e">
        <f t="shared" si="2073"/>
        <v>#DIV/0!</v>
      </c>
      <c r="GH369" s="703" t="e">
        <f t="shared" si="2074"/>
        <v>#DIV/0!</v>
      </c>
      <c r="GI369" s="724"/>
    </row>
    <row r="370" spans="23:191" ht="15.75" x14ac:dyDescent="0.25">
      <c r="W370" s="398"/>
      <c r="X370" s="401">
        <v>19</v>
      </c>
      <c r="Y370" s="475"/>
      <c r="Z370" s="475"/>
      <c r="AA370" s="475"/>
      <c r="AB370" s="475"/>
      <c r="AC370" s="475"/>
      <c r="AD370" s="475"/>
      <c r="AE370" s="475"/>
      <c r="AF370" s="475"/>
      <c r="AG370" s="475"/>
      <c r="AH370" s="475"/>
      <c r="AI370" s="475"/>
      <c r="AJ370" s="475"/>
      <c r="AK370" s="475"/>
      <c r="AL370" s="475"/>
      <c r="AM370" s="475"/>
      <c r="AN370" s="475"/>
      <c r="AO370" s="475"/>
      <c r="AP370" s="475"/>
      <c r="AQ370" s="475"/>
      <c r="AR370" s="475"/>
      <c r="AS370" s="475"/>
      <c r="AT370" s="475"/>
      <c r="AU370" s="475"/>
      <c r="AV370" s="475"/>
      <c r="AW370" s="475"/>
      <c r="AX370" s="475"/>
      <c r="AY370" s="475"/>
      <c r="AZ370" s="475"/>
      <c r="BA370" s="475"/>
      <c r="BB370" s="475"/>
      <c r="BC370" s="475"/>
      <c r="BD370" s="857">
        <f t="shared" si="2037"/>
        <v>0</v>
      </c>
      <c r="BE370" s="858">
        <f t="shared" si="2002"/>
        <v>0</v>
      </c>
      <c r="BF370" s="436">
        <f t="shared" si="2075"/>
        <v>0</v>
      </c>
      <c r="BG370" s="436">
        <f t="shared" si="2076"/>
        <v>0</v>
      </c>
      <c r="BH370" s="439">
        <f t="shared" si="2077"/>
        <v>0</v>
      </c>
      <c r="BI370" s="449">
        <f t="shared" si="2078"/>
        <v>0</v>
      </c>
      <c r="BJ370" s="465"/>
      <c r="BK370" s="465"/>
      <c r="BL370" s="465"/>
      <c r="BM370" s="398"/>
      <c r="BN370" s="401">
        <v>19</v>
      </c>
      <c r="BO370" s="475"/>
      <c r="BP370" s="475"/>
      <c r="BQ370" s="475"/>
      <c r="BR370" s="475"/>
      <c r="BS370" s="475"/>
      <c r="BT370" s="475"/>
      <c r="BU370" s="475"/>
      <c r="BV370" s="475"/>
      <c r="BW370" s="475"/>
      <c r="BX370" s="475"/>
      <c r="BY370" s="475"/>
      <c r="BZ370" s="475"/>
      <c r="CA370" s="475"/>
      <c r="CB370" s="475"/>
      <c r="CC370" s="475"/>
      <c r="CD370" s="475"/>
      <c r="CE370" s="475"/>
      <c r="CF370" s="475"/>
      <c r="CG370" s="475"/>
      <c r="CH370" s="475"/>
      <c r="CI370" s="475"/>
      <c r="CJ370" s="475"/>
      <c r="CK370" s="475"/>
      <c r="CL370" s="475"/>
      <c r="CM370" s="475"/>
      <c r="CN370" s="475"/>
      <c r="CO370" s="475"/>
      <c r="CP370" s="475"/>
      <c r="CQ370" s="475"/>
      <c r="CR370" s="475"/>
      <c r="CS370" s="475"/>
      <c r="CT370" s="857">
        <f t="shared" si="2039"/>
        <v>0</v>
      </c>
      <c r="CU370" s="858">
        <f t="shared" si="2040"/>
        <v>0</v>
      </c>
      <c r="CV370" s="436">
        <f t="shared" si="2079"/>
        <v>0</v>
      </c>
      <c r="CW370" s="436">
        <f t="shared" si="2080"/>
        <v>0</v>
      </c>
      <c r="CX370" s="439">
        <f t="shared" si="2041"/>
        <v>0</v>
      </c>
      <c r="CY370" s="449">
        <f t="shared" si="2042"/>
        <v>0</v>
      </c>
      <c r="CZ370" s="465"/>
      <c r="DA370" s="465"/>
      <c r="DB370" s="465"/>
      <c r="DC370" s="465"/>
      <c r="DD370" s="465"/>
      <c r="DE370" s="465"/>
      <c r="DF370" s="465"/>
      <c r="DG370" s="465"/>
      <c r="DH370" s="465"/>
      <c r="DS370" s="698"/>
      <c r="DT370" s="702">
        <v>19</v>
      </c>
      <c r="DU370" s="703">
        <f t="shared" si="2043"/>
        <v>0</v>
      </c>
      <c r="DV370" s="703">
        <f t="shared" si="2006"/>
        <v>0</v>
      </c>
      <c r="DW370" s="703">
        <f t="shared" si="2007"/>
        <v>0</v>
      </c>
      <c r="DX370" s="703">
        <f t="shared" si="2008"/>
        <v>0</v>
      </c>
      <c r="DY370" s="703">
        <f t="shared" si="2009"/>
        <v>0</v>
      </c>
      <c r="DZ370" s="703">
        <f t="shared" si="2010"/>
        <v>0</v>
      </c>
      <c r="EA370" s="703">
        <f t="shared" si="2011"/>
        <v>0</v>
      </c>
      <c r="EB370" s="703">
        <f t="shared" si="2012"/>
        <v>0</v>
      </c>
      <c r="EC370" s="703">
        <f t="shared" si="2013"/>
        <v>0</v>
      </c>
      <c r="ED370" s="703">
        <f t="shared" si="2014"/>
        <v>0</v>
      </c>
      <c r="EE370" s="703">
        <f t="shared" si="2015"/>
        <v>0</v>
      </c>
      <c r="EF370" s="703">
        <f t="shared" si="2016"/>
        <v>0</v>
      </c>
      <c r="EG370" s="703">
        <f t="shared" si="2017"/>
        <v>0</v>
      </c>
      <c r="EH370" s="703">
        <f t="shared" si="2018"/>
        <v>0</v>
      </c>
      <c r="EI370" s="703">
        <f t="shared" si="2019"/>
        <v>0</v>
      </c>
      <c r="EJ370" s="703">
        <f t="shared" si="2020"/>
        <v>0</v>
      </c>
      <c r="EK370" s="703">
        <f t="shared" si="2021"/>
        <v>0</v>
      </c>
      <c r="EL370" s="703">
        <f t="shared" si="2022"/>
        <v>0</v>
      </c>
      <c r="EM370" s="703">
        <f t="shared" si="2023"/>
        <v>0</v>
      </c>
      <c r="EN370" s="703">
        <f t="shared" si="2024"/>
        <v>0</v>
      </c>
      <c r="EO370" s="703">
        <f t="shared" si="2025"/>
        <v>0</v>
      </c>
      <c r="EP370" s="703">
        <f t="shared" si="2026"/>
        <v>0</v>
      </c>
      <c r="EQ370" s="703">
        <f t="shared" si="2027"/>
        <v>0</v>
      </c>
      <c r="ER370" s="703">
        <f t="shared" si="2028"/>
        <v>0</v>
      </c>
      <c r="ES370" s="703">
        <f t="shared" si="2029"/>
        <v>0</v>
      </c>
      <c r="ET370" s="703">
        <f t="shared" si="2030"/>
        <v>0</v>
      </c>
      <c r="EU370" s="703">
        <f t="shared" si="2031"/>
        <v>0</v>
      </c>
      <c r="EV370" s="703">
        <f t="shared" si="2032"/>
        <v>0</v>
      </c>
      <c r="EW370" s="703">
        <f t="shared" si="2033"/>
        <v>0</v>
      </c>
      <c r="EX370" s="703">
        <f t="shared" si="2034"/>
        <v>0</v>
      </c>
      <c r="EY370" s="703">
        <f t="shared" si="2035"/>
        <v>0</v>
      </c>
      <c r="EZ370" s="724"/>
      <c r="FB370" s="698"/>
      <c r="FC370" s="702">
        <v>19</v>
      </c>
      <c r="FD370" s="703" t="e">
        <f t="shared" si="2044"/>
        <v>#DIV/0!</v>
      </c>
      <c r="FE370" s="703" t="e">
        <f t="shared" si="2045"/>
        <v>#DIV/0!</v>
      </c>
      <c r="FF370" s="703" t="e">
        <f t="shared" si="2046"/>
        <v>#DIV/0!</v>
      </c>
      <c r="FG370" s="703" t="e">
        <f t="shared" si="2047"/>
        <v>#DIV/0!</v>
      </c>
      <c r="FH370" s="703" t="e">
        <f t="shared" si="2048"/>
        <v>#DIV/0!</v>
      </c>
      <c r="FI370" s="703" t="e">
        <f t="shared" si="2049"/>
        <v>#DIV/0!</v>
      </c>
      <c r="FJ370" s="703" t="e">
        <f t="shared" si="2050"/>
        <v>#DIV/0!</v>
      </c>
      <c r="FK370" s="703" t="e">
        <f t="shared" si="2051"/>
        <v>#DIV/0!</v>
      </c>
      <c r="FL370" s="703" t="e">
        <f t="shared" si="2052"/>
        <v>#DIV/0!</v>
      </c>
      <c r="FM370" s="703" t="e">
        <f t="shared" si="2053"/>
        <v>#DIV/0!</v>
      </c>
      <c r="FN370" s="703" t="e">
        <f t="shared" si="2054"/>
        <v>#DIV/0!</v>
      </c>
      <c r="FO370" s="703" t="e">
        <f t="shared" si="2055"/>
        <v>#DIV/0!</v>
      </c>
      <c r="FP370" s="703" t="e">
        <f t="shared" si="2056"/>
        <v>#DIV/0!</v>
      </c>
      <c r="FQ370" s="703" t="e">
        <f t="shared" si="2057"/>
        <v>#DIV/0!</v>
      </c>
      <c r="FR370" s="703" t="e">
        <f t="shared" si="2058"/>
        <v>#DIV/0!</v>
      </c>
      <c r="FS370" s="703" t="e">
        <f t="shared" si="2059"/>
        <v>#DIV/0!</v>
      </c>
      <c r="FT370" s="703" t="e">
        <f t="shared" si="2060"/>
        <v>#DIV/0!</v>
      </c>
      <c r="FU370" s="703" t="e">
        <f t="shared" si="2061"/>
        <v>#DIV/0!</v>
      </c>
      <c r="FV370" s="703" t="e">
        <f t="shared" si="2062"/>
        <v>#DIV/0!</v>
      </c>
      <c r="FW370" s="703" t="e">
        <f t="shared" si="2063"/>
        <v>#DIV/0!</v>
      </c>
      <c r="FX370" s="703" t="e">
        <f t="shared" si="2064"/>
        <v>#DIV/0!</v>
      </c>
      <c r="FY370" s="703" t="e">
        <f t="shared" si="2065"/>
        <v>#DIV/0!</v>
      </c>
      <c r="FZ370" s="703" t="e">
        <f t="shared" si="2066"/>
        <v>#DIV/0!</v>
      </c>
      <c r="GA370" s="703" t="e">
        <f t="shared" si="2067"/>
        <v>#DIV/0!</v>
      </c>
      <c r="GB370" s="703" t="e">
        <f t="shared" si="2068"/>
        <v>#DIV/0!</v>
      </c>
      <c r="GC370" s="703" t="e">
        <f t="shared" si="2069"/>
        <v>#DIV/0!</v>
      </c>
      <c r="GD370" s="703" t="e">
        <f t="shared" si="2070"/>
        <v>#DIV/0!</v>
      </c>
      <c r="GE370" s="703" t="e">
        <f t="shared" si="2071"/>
        <v>#DIV/0!</v>
      </c>
      <c r="GF370" s="703" t="e">
        <f t="shared" si="2072"/>
        <v>#DIV/0!</v>
      </c>
      <c r="GG370" s="703" t="e">
        <f t="shared" si="2073"/>
        <v>#DIV/0!</v>
      </c>
      <c r="GH370" s="703" t="e">
        <f t="shared" si="2074"/>
        <v>#DIV/0!</v>
      </c>
      <c r="GI370" s="724"/>
    </row>
    <row r="371" spans="23:191" ht="15.75" x14ac:dyDescent="0.25">
      <c r="W371" s="398"/>
      <c r="X371" s="401">
        <v>20</v>
      </c>
      <c r="Y371" s="475"/>
      <c r="Z371" s="475"/>
      <c r="AA371" s="475"/>
      <c r="AB371" s="475"/>
      <c r="AC371" s="475"/>
      <c r="AD371" s="475"/>
      <c r="AE371" s="475"/>
      <c r="AF371" s="475"/>
      <c r="AG371" s="475"/>
      <c r="AH371" s="475"/>
      <c r="AI371" s="475"/>
      <c r="AJ371" s="475"/>
      <c r="AK371" s="475"/>
      <c r="AL371" s="475"/>
      <c r="AM371" s="475"/>
      <c r="AN371" s="475"/>
      <c r="AO371" s="475"/>
      <c r="AP371" s="475"/>
      <c r="AQ371" s="475"/>
      <c r="AR371" s="475"/>
      <c r="AS371" s="475"/>
      <c r="AT371" s="475"/>
      <c r="AU371" s="475"/>
      <c r="AV371" s="475"/>
      <c r="AW371" s="475"/>
      <c r="AX371" s="475"/>
      <c r="AY371" s="475"/>
      <c r="AZ371" s="475"/>
      <c r="BA371" s="475"/>
      <c r="BB371" s="475"/>
      <c r="BC371" s="475"/>
      <c r="BD371" s="857">
        <f t="shared" si="2037"/>
        <v>0</v>
      </c>
      <c r="BE371" s="858">
        <f t="shared" si="2002"/>
        <v>0</v>
      </c>
      <c r="BF371" s="436">
        <f t="shared" si="2075"/>
        <v>0</v>
      </c>
      <c r="BG371" s="436">
        <f t="shared" si="2076"/>
        <v>0</v>
      </c>
      <c r="BH371" s="439">
        <f t="shared" si="2077"/>
        <v>0</v>
      </c>
      <c r="BI371" s="449">
        <f t="shared" si="2078"/>
        <v>0</v>
      </c>
      <c r="BJ371" s="465"/>
      <c r="BK371" s="465"/>
      <c r="BL371" s="465"/>
      <c r="BM371" s="398"/>
      <c r="BN371" s="401">
        <v>20</v>
      </c>
      <c r="BO371" s="475"/>
      <c r="BP371" s="475"/>
      <c r="BQ371" s="475"/>
      <c r="BR371" s="475"/>
      <c r="BS371" s="475"/>
      <c r="BT371" s="475"/>
      <c r="BU371" s="475"/>
      <c r="BV371" s="475"/>
      <c r="BW371" s="475"/>
      <c r="BX371" s="475"/>
      <c r="BY371" s="475"/>
      <c r="BZ371" s="475"/>
      <c r="CA371" s="475"/>
      <c r="CB371" s="475"/>
      <c r="CC371" s="475"/>
      <c r="CD371" s="475"/>
      <c r="CE371" s="475"/>
      <c r="CF371" s="475"/>
      <c r="CG371" s="475"/>
      <c r="CH371" s="475"/>
      <c r="CI371" s="475"/>
      <c r="CJ371" s="475"/>
      <c r="CK371" s="475"/>
      <c r="CL371" s="475"/>
      <c r="CM371" s="475"/>
      <c r="CN371" s="475"/>
      <c r="CO371" s="475"/>
      <c r="CP371" s="475"/>
      <c r="CQ371" s="475"/>
      <c r="CR371" s="475"/>
      <c r="CS371" s="475"/>
      <c r="CT371" s="857">
        <f t="shared" si="2039"/>
        <v>0</v>
      </c>
      <c r="CU371" s="858">
        <f t="shared" si="2040"/>
        <v>0</v>
      </c>
      <c r="CV371" s="436">
        <f t="shared" si="2079"/>
        <v>0</v>
      </c>
      <c r="CW371" s="436">
        <f t="shared" si="2080"/>
        <v>0</v>
      </c>
      <c r="CX371" s="439">
        <f t="shared" si="2041"/>
        <v>0</v>
      </c>
      <c r="CY371" s="449">
        <f t="shared" si="2042"/>
        <v>0</v>
      </c>
      <c r="CZ371" s="465"/>
      <c r="DA371" s="465"/>
      <c r="DB371" s="465"/>
      <c r="DC371" s="465"/>
      <c r="DD371" s="465"/>
      <c r="DE371" s="465"/>
      <c r="DF371" s="465"/>
      <c r="DG371" s="465"/>
      <c r="DH371" s="465"/>
      <c r="DS371" s="698"/>
      <c r="DT371" s="702">
        <v>20</v>
      </c>
      <c r="DU371" s="703">
        <f t="shared" si="2043"/>
        <v>0</v>
      </c>
      <c r="DV371" s="703">
        <f t="shared" si="2006"/>
        <v>0</v>
      </c>
      <c r="DW371" s="703">
        <f t="shared" si="2007"/>
        <v>0</v>
      </c>
      <c r="DX371" s="703">
        <f t="shared" si="2008"/>
        <v>0</v>
      </c>
      <c r="DY371" s="703">
        <f t="shared" si="2009"/>
        <v>0</v>
      </c>
      <c r="DZ371" s="703">
        <f t="shared" si="2010"/>
        <v>0</v>
      </c>
      <c r="EA371" s="703">
        <f t="shared" si="2011"/>
        <v>0</v>
      </c>
      <c r="EB371" s="703">
        <f t="shared" si="2012"/>
        <v>0</v>
      </c>
      <c r="EC371" s="703">
        <f t="shared" si="2013"/>
        <v>0</v>
      </c>
      <c r="ED371" s="703">
        <f t="shared" si="2014"/>
        <v>0</v>
      </c>
      <c r="EE371" s="703">
        <f t="shared" si="2015"/>
        <v>0</v>
      </c>
      <c r="EF371" s="703">
        <f t="shared" si="2016"/>
        <v>0</v>
      </c>
      <c r="EG371" s="703">
        <f t="shared" si="2017"/>
        <v>0</v>
      </c>
      <c r="EH371" s="703">
        <f t="shared" si="2018"/>
        <v>0</v>
      </c>
      <c r="EI371" s="703">
        <f t="shared" si="2019"/>
        <v>0</v>
      </c>
      <c r="EJ371" s="703">
        <f t="shared" si="2020"/>
        <v>0</v>
      </c>
      <c r="EK371" s="703">
        <f t="shared" si="2021"/>
        <v>0</v>
      </c>
      <c r="EL371" s="703">
        <f t="shared" si="2022"/>
        <v>0</v>
      </c>
      <c r="EM371" s="703">
        <f t="shared" si="2023"/>
        <v>0</v>
      </c>
      <c r="EN371" s="703">
        <f t="shared" si="2024"/>
        <v>0</v>
      </c>
      <c r="EO371" s="703">
        <f t="shared" si="2025"/>
        <v>0</v>
      </c>
      <c r="EP371" s="703">
        <f t="shared" si="2026"/>
        <v>0</v>
      </c>
      <c r="EQ371" s="703">
        <f t="shared" si="2027"/>
        <v>0</v>
      </c>
      <c r="ER371" s="703">
        <f t="shared" si="2028"/>
        <v>0</v>
      </c>
      <c r="ES371" s="703">
        <f t="shared" si="2029"/>
        <v>0</v>
      </c>
      <c r="ET371" s="703">
        <f t="shared" si="2030"/>
        <v>0</v>
      </c>
      <c r="EU371" s="703">
        <f t="shared" si="2031"/>
        <v>0</v>
      </c>
      <c r="EV371" s="703">
        <f t="shared" si="2032"/>
        <v>0</v>
      </c>
      <c r="EW371" s="703">
        <f t="shared" si="2033"/>
        <v>0</v>
      </c>
      <c r="EX371" s="703">
        <f t="shared" si="2034"/>
        <v>0</v>
      </c>
      <c r="EY371" s="703">
        <f t="shared" si="2035"/>
        <v>0</v>
      </c>
      <c r="EZ371" s="724"/>
      <c r="FB371" s="698"/>
      <c r="FC371" s="702">
        <v>20</v>
      </c>
      <c r="FD371" s="703" t="e">
        <f t="shared" si="2044"/>
        <v>#DIV/0!</v>
      </c>
      <c r="FE371" s="703" t="e">
        <f t="shared" si="2045"/>
        <v>#DIV/0!</v>
      </c>
      <c r="FF371" s="703" t="e">
        <f t="shared" si="2046"/>
        <v>#DIV/0!</v>
      </c>
      <c r="FG371" s="703" t="e">
        <f t="shared" si="2047"/>
        <v>#DIV/0!</v>
      </c>
      <c r="FH371" s="703" t="e">
        <f t="shared" si="2048"/>
        <v>#DIV/0!</v>
      </c>
      <c r="FI371" s="703" t="e">
        <f t="shared" si="2049"/>
        <v>#DIV/0!</v>
      </c>
      <c r="FJ371" s="703" t="e">
        <f t="shared" si="2050"/>
        <v>#DIV/0!</v>
      </c>
      <c r="FK371" s="703" t="e">
        <f t="shared" si="2051"/>
        <v>#DIV/0!</v>
      </c>
      <c r="FL371" s="703" t="e">
        <f t="shared" si="2052"/>
        <v>#DIV/0!</v>
      </c>
      <c r="FM371" s="703" t="e">
        <f t="shared" si="2053"/>
        <v>#DIV/0!</v>
      </c>
      <c r="FN371" s="703" t="e">
        <f t="shared" si="2054"/>
        <v>#DIV/0!</v>
      </c>
      <c r="FO371" s="703" t="e">
        <f t="shared" si="2055"/>
        <v>#DIV/0!</v>
      </c>
      <c r="FP371" s="703" t="e">
        <f t="shared" si="2056"/>
        <v>#DIV/0!</v>
      </c>
      <c r="FQ371" s="703" t="e">
        <f t="shared" si="2057"/>
        <v>#DIV/0!</v>
      </c>
      <c r="FR371" s="703" t="e">
        <f t="shared" si="2058"/>
        <v>#DIV/0!</v>
      </c>
      <c r="FS371" s="703" t="e">
        <f t="shared" si="2059"/>
        <v>#DIV/0!</v>
      </c>
      <c r="FT371" s="703" t="e">
        <f t="shared" si="2060"/>
        <v>#DIV/0!</v>
      </c>
      <c r="FU371" s="703" t="e">
        <f t="shared" si="2061"/>
        <v>#DIV/0!</v>
      </c>
      <c r="FV371" s="703" t="e">
        <f t="shared" si="2062"/>
        <v>#DIV/0!</v>
      </c>
      <c r="FW371" s="703" t="e">
        <f t="shared" si="2063"/>
        <v>#DIV/0!</v>
      </c>
      <c r="FX371" s="703" t="e">
        <f t="shared" si="2064"/>
        <v>#DIV/0!</v>
      </c>
      <c r="FY371" s="703" t="e">
        <f t="shared" si="2065"/>
        <v>#DIV/0!</v>
      </c>
      <c r="FZ371" s="703" t="e">
        <f t="shared" si="2066"/>
        <v>#DIV/0!</v>
      </c>
      <c r="GA371" s="703" t="e">
        <f t="shared" si="2067"/>
        <v>#DIV/0!</v>
      </c>
      <c r="GB371" s="703" t="e">
        <f t="shared" si="2068"/>
        <v>#DIV/0!</v>
      </c>
      <c r="GC371" s="703" t="e">
        <f t="shared" si="2069"/>
        <v>#DIV/0!</v>
      </c>
      <c r="GD371" s="703" t="e">
        <f t="shared" si="2070"/>
        <v>#DIV/0!</v>
      </c>
      <c r="GE371" s="703" t="e">
        <f t="shared" si="2071"/>
        <v>#DIV/0!</v>
      </c>
      <c r="GF371" s="703" t="e">
        <f t="shared" si="2072"/>
        <v>#DIV/0!</v>
      </c>
      <c r="GG371" s="703" t="e">
        <f t="shared" si="2073"/>
        <v>#DIV/0!</v>
      </c>
      <c r="GH371" s="703" t="e">
        <f t="shared" si="2074"/>
        <v>#DIV/0!</v>
      </c>
      <c r="GI371" s="724"/>
    </row>
    <row r="372" spans="23:191" ht="15.75" x14ac:dyDescent="0.25">
      <c r="W372" s="398"/>
      <c r="X372" s="401">
        <v>21</v>
      </c>
      <c r="Y372" s="475"/>
      <c r="Z372" s="475"/>
      <c r="AA372" s="475"/>
      <c r="AB372" s="475"/>
      <c r="AC372" s="475"/>
      <c r="AD372" s="475"/>
      <c r="AE372" s="475"/>
      <c r="AF372" s="475"/>
      <c r="AG372" s="475"/>
      <c r="AH372" s="475"/>
      <c r="AI372" s="475"/>
      <c r="AJ372" s="475"/>
      <c r="AK372" s="475"/>
      <c r="AL372" s="475"/>
      <c r="AM372" s="475"/>
      <c r="AN372" s="475"/>
      <c r="AO372" s="475"/>
      <c r="AP372" s="475"/>
      <c r="AQ372" s="475"/>
      <c r="AR372" s="475"/>
      <c r="AS372" s="475"/>
      <c r="AT372" s="475"/>
      <c r="AU372" s="475"/>
      <c r="AV372" s="475"/>
      <c r="AW372" s="475"/>
      <c r="AX372" s="475"/>
      <c r="AY372" s="475"/>
      <c r="AZ372" s="475"/>
      <c r="BA372" s="475"/>
      <c r="BB372" s="475"/>
      <c r="BC372" s="475"/>
      <c r="BD372" s="857">
        <f t="shared" si="2037"/>
        <v>0</v>
      </c>
      <c r="BE372" s="858">
        <f t="shared" si="2002"/>
        <v>0</v>
      </c>
      <c r="BF372" s="436">
        <f t="shared" si="2075"/>
        <v>0</v>
      </c>
      <c r="BG372" s="436">
        <f t="shared" si="2076"/>
        <v>0</v>
      </c>
      <c r="BH372" s="439">
        <f t="shared" si="2077"/>
        <v>0</v>
      </c>
      <c r="BI372" s="449">
        <f t="shared" si="2078"/>
        <v>0</v>
      </c>
      <c r="BJ372" s="465"/>
      <c r="BK372" s="465"/>
      <c r="BL372" s="465"/>
      <c r="BM372" s="398"/>
      <c r="BN372" s="401">
        <v>21</v>
      </c>
      <c r="BO372" s="475"/>
      <c r="BP372" s="475"/>
      <c r="BQ372" s="475"/>
      <c r="BR372" s="475"/>
      <c r="BS372" s="475"/>
      <c r="BT372" s="475"/>
      <c r="BU372" s="475"/>
      <c r="BV372" s="475"/>
      <c r="BW372" s="475"/>
      <c r="BX372" s="475"/>
      <c r="BY372" s="475"/>
      <c r="BZ372" s="475"/>
      <c r="CA372" s="475"/>
      <c r="CB372" s="475"/>
      <c r="CC372" s="475"/>
      <c r="CD372" s="475"/>
      <c r="CE372" s="475"/>
      <c r="CF372" s="475"/>
      <c r="CG372" s="475"/>
      <c r="CH372" s="475"/>
      <c r="CI372" s="475"/>
      <c r="CJ372" s="475"/>
      <c r="CK372" s="475"/>
      <c r="CL372" s="475"/>
      <c r="CM372" s="475"/>
      <c r="CN372" s="475"/>
      <c r="CO372" s="475"/>
      <c r="CP372" s="475"/>
      <c r="CQ372" s="475"/>
      <c r="CR372" s="475"/>
      <c r="CS372" s="475"/>
      <c r="CT372" s="857">
        <f t="shared" si="2039"/>
        <v>0</v>
      </c>
      <c r="CU372" s="858">
        <f t="shared" si="2040"/>
        <v>0</v>
      </c>
      <c r="CV372" s="436">
        <f t="shared" si="2079"/>
        <v>0</v>
      </c>
      <c r="CW372" s="436">
        <f t="shared" si="2080"/>
        <v>0</v>
      </c>
      <c r="CX372" s="439">
        <f t="shared" si="2041"/>
        <v>0</v>
      </c>
      <c r="CY372" s="449">
        <f t="shared" si="2042"/>
        <v>0</v>
      </c>
      <c r="CZ372" s="465"/>
      <c r="DA372" s="465"/>
      <c r="DB372" s="465"/>
      <c r="DC372" s="465"/>
      <c r="DD372" s="465"/>
      <c r="DE372" s="465"/>
      <c r="DF372" s="465"/>
      <c r="DG372" s="465"/>
      <c r="DH372" s="465"/>
      <c r="DS372" s="698"/>
      <c r="DT372" s="702">
        <v>21</v>
      </c>
      <c r="DU372" s="703">
        <f t="shared" si="2043"/>
        <v>0</v>
      </c>
      <c r="DV372" s="703">
        <f t="shared" si="2006"/>
        <v>0</v>
      </c>
      <c r="DW372" s="703">
        <f t="shared" si="2007"/>
        <v>0</v>
      </c>
      <c r="DX372" s="703">
        <f t="shared" si="2008"/>
        <v>0</v>
      </c>
      <c r="DY372" s="703">
        <f t="shared" si="2009"/>
        <v>0</v>
      </c>
      <c r="DZ372" s="703">
        <f t="shared" si="2010"/>
        <v>0</v>
      </c>
      <c r="EA372" s="703">
        <f t="shared" si="2011"/>
        <v>0</v>
      </c>
      <c r="EB372" s="703">
        <f t="shared" si="2012"/>
        <v>0</v>
      </c>
      <c r="EC372" s="703">
        <f t="shared" si="2013"/>
        <v>0</v>
      </c>
      <c r="ED372" s="703">
        <f t="shared" si="2014"/>
        <v>0</v>
      </c>
      <c r="EE372" s="703">
        <f t="shared" si="2015"/>
        <v>0</v>
      </c>
      <c r="EF372" s="703">
        <f t="shared" si="2016"/>
        <v>0</v>
      </c>
      <c r="EG372" s="703">
        <f t="shared" si="2017"/>
        <v>0</v>
      </c>
      <c r="EH372" s="703">
        <f t="shared" si="2018"/>
        <v>0</v>
      </c>
      <c r="EI372" s="703">
        <f t="shared" si="2019"/>
        <v>0</v>
      </c>
      <c r="EJ372" s="703">
        <f t="shared" si="2020"/>
        <v>0</v>
      </c>
      <c r="EK372" s="703">
        <f t="shared" si="2021"/>
        <v>0</v>
      </c>
      <c r="EL372" s="703">
        <f t="shared" si="2022"/>
        <v>0</v>
      </c>
      <c r="EM372" s="703">
        <f t="shared" si="2023"/>
        <v>0</v>
      </c>
      <c r="EN372" s="703">
        <f t="shared" si="2024"/>
        <v>0</v>
      </c>
      <c r="EO372" s="703">
        <f t="shared" si="2025"/>
        <v>0</v>
      </c>
      <c r="EP372" s="703">
        <f t="shared" si="2026"/>
        <v>0</v>
      </c>
      <c r="EQ372" s="703">
        <f t="shared" si="2027"/>
        <v>0</v>
      </c>
      <c r="ER372" s="703">
        <f t="shared" si="2028"/>
        <v>0</v>
      </c>
      <c r="ES372" s="703">
        <f t="shared" si="2029"/>
        <v>0</v>
      </c>
      <c r="ET372" s="703">
        <f t="shared" si="2030"/>
        <v>0</v>
      </c>
      <c r="EU372" s="703">
        <f t="shared" si="2031"/>
        <v>0</v>
      </c>
      <c r="EV372" s="703">
        <f t="shared" si="2032"/>
        <v>0</v>
      </c>
      <c r="EW372" s="703">
        <f t="shared" si="2033"/>
        <v>0</v>
      </c>
      <c r="EX372" s="703">
        <f t="shared" si="2034"/>
        <v>0</v>
      </c>
      <c r="EY372" s="703">
        <f t="shared" si="2035"/>
        <v>0</v>
      </c>
      <c r="EZ372" s="724"/>
      <c r="FB372" s="698"/>
      <c r="FC372" s="702">
        <v>21</v>
      </c>
      <c r="FD372" s="703" t="e">
        <f t="shared" si="2044"/>
        <v>#DIV/0!</v>
      </c>
      <c r="FE372" s="703" t="e">
        <f t="shared" si="2045"/>
        <v>#DIV/0!</v>
      </c>
      <c r="FF372" s="703" t="e">
        <f t="shared" si="2046"/>
        <v>#DIV/0!</v>
      </c>
      <c r="FG372" s="703" t="e">
        <f t="shared" si="2047"/>
        <v>#DIV/0!</v>
      </c>
      <c r="FH372" s="703" t="e">
        <f t="shared" si="2048"/>
        <v>#DIV/0!</v>
      </c>
      <c r="FI372" s="703" t="e">
        <f t="shared" si="2049"/>
        <v>#DIV/0!</v>
      </c>
      <c r="FJ372" s="703" t="e">
        <f t="shared" si="2050"/>
        <v>#DIV/0!</v>
      </c>
      <c r="FK372" s="703" t="e">
        <f t="shared" si="2051"/>
        <v>#DIV/0!</v>
      </c>
      <c r="FL372" s="703" t="e">
        <f t="shared" si="2052"/>
        <v>#DIV/0!</v>
      </c>
      <c r="FM372" s="703" t="e">
        <f t="shared" si="2053"/>
        <v>#DIV/0!</v>
      </c>
      <c r="FN372" s="703" t="e">
        <f t="shared" si="2054"/>
        <v>#DIV/0!</v>
      </c>
      <c r="FO372" s="703" t="e">
        <f t="shared" si="2055"/>
        <v>#DIV/0!</v>
      </c>
      <c r="FP372" s="703" t="e">
        <f t="shared" si="2056"/>
        <v>#DIV/0!</v>
      </c>
      <c r="FQ372" s="703" t="e">
        <f t="shared" si="2057"/>
        <v>#DIV/0!</v>
      </c>
      <c r="FR372" s="703" t="e">
        <f t="shared" si="2058"/>
        <v>#DIV/0!</v>
      </c>
      <c r="FS372" s="703" t="e">
        <f t="shared" si="2059"/>
        <v>#DIV/0!</v>
      </c>
      <c r="FT372" s="703" t="e">
        <f t="shared" si="2060"/>
        <v>#DIV/0!</v>
      </c>
      <c r="FU372" s="703" t="e">
        <f t="shared" si="2061"/>
        <v>#DIV/0!</v>
      </c>
      <c r="FV372" s="703" t="e">
        <f t="shared" si="2062"/>
        <v>#DIV/0!</v>
      </c>
      <c r="FW372" s="703" t="e">
        <f t="shared" si="2063"/>
        <v>#DIV/0!</v>
      </c>
      <c r="FX372" s="703" t="e">
        <f t="shared" si="2064"/>
        <v>#DIV/0!</v>
      </c>
      <c r="FY372" s="703" t="e">
        <f t="shared" si="2065"/>
        <v>#DIV/0!</v>
      </c>
      <c r="FZ372" s="703" t="e">
        <f t="shared" si="2066"/>
        <v>#DIV/0!</v>
      </c>
      <c r="GA372" s="703" t="e">
        <f t="shared" si="2067"/>
        <v>#DIV/0!</v>
      </c>
      <c r="GB372" s="703" t="e">
        <f t="shared" si="2068"/>
        <v>#DIV/0!</v>
      </c>
      <c r="GC372" s="703" t="e">
        <f t="shared" si="2069"/>
        <v>#DIV/0!</v>
      </c>
      <c r="GD372" s="703" t="e">
        <f t="shared" si="2070"/>
        <v>#DIV/0!</v>
      </c>
      <c r="GE372" s="703" t="e">
        <f t="shared" si="2071"/>
        <v>#DIV/0!</v>
      </c>
      <c r="GF372" s="703" t="e">
        <f t="shared" si="2072"/>
        <v>#DIV/0!</v>
      </c>
      <c r="GG372" s="703" t="e">
        <f t="shared" si="2073"/>
        <v>#DIV/0!</v>
      </c>
      <c r="GH372" s="703" t="e">
        <f t="shared" si="2074"/>
        <v>#DIV/0!</v>
      </c>
      <c r="GI372" s="724"/>
    </row>
    <row r="373" spans="23:191" ht="15.75" x14ac:dyDescent="0.25">
      <c r="W373" s="398"/>
      <c r="X373" s="401">
        <v>22</v>
      </c>
      <c r="Y373" s="475"/>
      <c r="Z373" s="475"/>
      <c r="AA373" s="475"/>
      <c r="AB373" s="475"/>
      <c r="AC373" s="475"/>
      <c r="AD373" s="475"/>
      <c r="AE373" s="475"/>
      <c r="AF373" s="475"/>
      <c r="AG373" s="475"/>
      <c r="AH373" s="475"/>
      <c r="AI373" s="475"/>
      <c r="AJ373" s="475"/>
      <c r="AK373" s="475"/>
      <c r="AL373" s="475"/>
      <c r="AM373" s="475"/>
      <c r="AN373" s="475"/>
      <c r="AO373" s="475"/>
      <c r="AP373" s="475"/>
      <c r="AQ373" s="475"/>
      <c r="AR373" s="475"/>
      <c r="AS373" s="475"/>
      <c r="AT373" s="475"/>
      <c r="AU373" s="475"/>
      <c r="AV373" s="475"/>
      <c r="AW373" s="475"/>
      <c r="AX373" s="475"/>
      <c r="AY373" s="475"/>
      <c r="AZ373" s="475"/>
      <c r="BA373" s="475"/>
      <c r="BB373" s="475"/>
      <c r="BC373" s="475"/>
      <c r="BD373" s="857">
        <f t="shared" si="2037"/>
        <v>0</v>
      </c>
      <c r="BE373" s="858">
        <f t="shared" si="2002"/>
        <v>0</v>
      </c>
      <c r="BF373" s="436">
        <f t="shared" si="2075"/>
        <v>0</v>
      </c>
      <c r="BG373" s="436">
        <f t="shared" si="2076"/>
        <v>0</v>
      </c>
      <c r="BH373" s="439">
        <f t="shared" si="2077"/>
        <v>0</v>
      </c>
      <c r="BI373" s="449">
        <f t="shared" si="2078"/>
        <v>0</v>
      </c>
      <c r="BJ373" s="465"/>
      <c r="BK373" s="465"/>
      <c r="BL373" s="465"/>
      <c r="BM373" s="398"/>
      <c r="BN373" s="401">
        <v>22</v>
      </c>
      <c r="BO373" s="475"/>
      <c r="BP373" s="475"/>
      <c r="BQ373" s="475"/>
      <c r="BR373" s="475"/>
      <c r="BS373" s="475"/>
      <c r="BT373" s="475"/>
      <c r="BU373" s="475"/>
      <c r="BV373" s="475"/>
      <c r="BW373" s="475"/>
      <c r="BX373" s="475"/>
      <c r="BY373" s="475"/>
      <c r="BZ373" s="475"/>
      <c r="CA373" s="475"/>
      <c r="CB373" s="475"/>
      <c r="CC373" s="475"/>
      <c r="CD373" s="475"/>
      <c r="CE373" s="475"/>
      <c r="CF373" s="475"/>
      <c r="CG373" s="475"/>
      <c r="CH373" s="475"/>
      <c r="CI373" s="475"/>
      <c r="CJ373" s="475"/>
      <c r="CK373" s="475"/>
      <c r="CL373" s="475"/>
      <c r="CM373" s="475"/>
      <c r="CN373" s="475"/>
      <c r="CO373" s="475"/>
      <c r="CP373" s="475"/>
      <c r="CQ373" s="475"/>
      <c r="CR373" s="475"/>
      <c r="CS373" s="475"/>
      <c r="CT373" s="857">
        <f t="shared" si="2039"/>
        <v>0</v>
      </c>
      <c r="CU373" s="858">
        <f t="shared" si="2040"/>
        <v>0</v>
      </c>
      <c r="CV373" s="436">
        <f t="shared" si="2079"/>
        <v>0</v>
      </c>
      <c r="CW373" s="436">
        <f t="shared" si="2080"/>
        <v>0</v>
      </c>
      <c r="CX373" s="439">
        <f t="shared" si="2041"/>
        <v>0</v>
      </c>
      <c r="CY373" s="449">
        <f t="shared" si="2042"/>
        <v>0</v>
      </c>
      <c r="CZ373" s="465"/>
      <c r="DA373" s="465"/>
      <c r="DB373" s="465" t="s">
        <v>312</v>
      </c>
      <c r="DC373" s="465"/>
      <c r="DD373" s="465"/>
      <c r="DE373" s="465"/>
      <c r="DF373" s="465"/>
      <c r="DG373" s="465"/>
      <c r="DH373" s="465"/>
      <c r="DS373" s="698"/>
      <c r="DT373" s="702">
        <v>22</v>
      </c>
      <c r="DU373" s="703">
        <f t="shared" si="2043"/>
        <v>0</v>
      </c>
      <c r="DV373" s="703">
        <f t="shared" si="2006"/>
        <v>0</v>
      </c>
      <c r="DW373" s="703">
        <f t="shared" si="2007"/>
        <v>0</v>
      </c>
      <c r="DX373" s="703">
        <f t="shared" si="2008"/>
        <v>0</v>
      </c>
      <c r="DY373" s="703">
        <f t="shared" si="2009"/>
        <v>0</v>
      </c>
      <c r="DZ373" s="703">
        <f t="shared" si="2010"/>
        <v>0</v>
      </c>
      <c r="EA373" s="703">
        <f t="shared" si="2011"/>
        <v>0</v>
      </c>
      <c r="EB373" s="703">
        <f t="shared" si="2012"/>
        <v>0</v>
      </c>
      <c r="EC373" s="703">
        <f t="shared" si="2013"/>
        <v>0</v>
      </c>
      <c r="ED373" s="703">
        <f t="shared" si="2014"/>
        <v>0</v>
      </c>
      <c r="EE373" s="703">
        <f t="shared" si="2015"/>
        <v>0</v>
      </c>
      <c r="EF373" s="703">
        <f t="shared" si="2016"/>
        <v>0</v>
      </c>
      <c r="EG373" s="703">
        <f t="shared" si="2017"/>
        <v>0</v>
      </c>
      <c r="EH373" s="703">
        <f t="shared" si="2018"/>
        <v>0</v>
      </c>
      <c r="EI373" s="703">
        <f t="shared" si="2019"/>
        <v>0</v>
      </c>
      <c r="EJ373" s="703">
        <f t="shared" si="2020"/>
        <v>0</v>
      </c>
      <c r="EK373" s="703">
        <f t="shared" si="2021"/>
        <v>0</v>
      </c>
      <c r="EL373" s="703">
        <f t="shared" si="2022"/>
        <v>0</v>
      </c>
      <c r="EM373" s="703">
        <f t="shared" si="2023"/>
        <v>0</v>
      </c>
      <c r="EN373" s="703">
        <f t="shared" si="2024"/>
        <v>0</v>
      </c>
      <c r="EO373" s="703">
        <f t="shared" si="2025"/>
        <v>0</v>
      </c>
      <c r="EP373" s="703">
        <f t="shared" si="2026"/>
        <v>0</v>
      </c>
      <c r="EQ373" s="703">
        <f t="shared" si="2027"/>
        <v>0</v>
      </c>
      <c r="ER373" s="703">
        <f t="shared" si="2028"/>
        <v>0</v>
      </c>
      <c r="ES373" s="703">
        <f t="shared" si="2029"/>
        <v>0</v>
      </c>
      <c r="ET373" s="703">
        <f t="shared" si="2030"/>
        <v>0</v>
      </c>
      <c r="EU373" s="703">
        <f t="shared" si="2031"/>
        <v>0</v>
      </c>
      <c r="EV373" s="703">
        <f t="shared" si="2032"/>
        <v>0</v>
      </c>
      <c r="EW373" s="703">
        <f t="shared" si="2033"/>
        <v>0</v>
      </c>
      <c r="EX373" s="703">
        <f t="shared" si="2034"/>
        <v>0</v>
      </c>
      <c r="EY373" s="703">
        <f t="shared" si="2035"/>
        <v>0</v>
      </c>
      <c r="EZ373" s="724"/>
      <c r="FB373" s="698"/>
      <c r="FC373" s="702">
        <v>22</v>
      </c>
      <c r="FD373" s="703" t="e">
        <f t="shared" si="2044"/>
        <v>#DIV/0!</v>
      </c>
      <c r="FE373" s="703" t="e">
        <f t="shared" si="2045"/>
        <v>#DIV/0!</v>
      </c>
      <c r="FF373" s="703" t="e">
        <f t="shared" si="2046"/>
        <v>#DIV/0!</v>
      </c>
      <c r="FG373" s="703" t="e">
        <f t="shared" si="2047"/>
        <v>#DIV/0!</v>
      </c>
      <c r="FH373" s="703" t="e">
        <f t="shared" si="2048"/>
        <v>#DIV/0!</v>
      </c>
      <c r="FI373" s="703" t="e">
        <f t="shared" si="2049"/>
        <v>#DIV/0!</v>
      </c>
      <c r="FJ373" s="703" t="e">
        <f t="shared" si="2050"/>
        <v>#DIV/0!</v>
      </c>
      <c r="FK373" s="703" t="e">
        <f t="shared" si="2051"/>
        <v>#DIV/0!</v>
      </c>
      <c r="FL373" s="703" t="e">
        <f t="shared" si="2052"/>
        <v>#DIV/0!</v>
      </c>
      <c r="FM373" s="703" t="e">
        <f t="shared" si="2053"/>
        <v>#DIV/0!</v>
      </c>
      <c r="FN373" s="703" t="e">
        <f t="shared" si="2054"/>
        <v>#DIV/0!</v>
      </c>
      <c r="FO373" s="703" t="e">
        <f t="shared" si="2055"/>
        <v>#DIV/0!</v>
      </c>
      <c r="FP373" s="703" t="e">
        <f t="shared" si="2056"/>
        <v>#DIV/0!</v>
      </c>
      <c r="FQ373" s="703" t="e">
        <f t="shared" si="2057"/>
        <v>#DIV/0!</v>
      </c>
      <c r="FR373" s="703" t="e">
        <f t="shared" si="2058"/>
        <v>#DIV/0!</v>
      </c>
      <c r="FS373" s="703" t="e">
        <f t="shared" si="2059"/>
        <v>#DIV/0!</v>
      </c>
      <c r="FT373" s="703" t="e">
        <f t="shared" si="2060"/>
        <v>#DIV/0!</v>
      </c>
      <c r="FU373" s="703" t="e">
        <f t="shared" si="2061"/>
        <v>#DIV/0!</v>
      </c>
      <c r="FV373" s="703" t="e">
        <f t="shared" si="2062"/>
        <v>#DIV/0!</v>
      </c>
      <c r="FW373" s="703" t="e">
        <f t="shared" si="2063"/>
        <v>#DIV/0!</v>
      </c>
      <c r="FX373" s="703" t="e">
        <f t="shared" si="2064"/>
        <v>#DIV/0!</v>
      </c>
      <c r="FY373" s="703" t="e">
        <f t="shared" si="2065"/>
        <v>#DIV/0!</v>
      </c>
      <c r="FZ373" s="703" t="e">
        <f t="shared" si="2066"/>
        <v>#DIV/0!</v>
      </c>
      <c r="GA373" s="703" t="e">
        <f t="shared" si="2067"/>
        <v>#DIV/0!</v>
      </c>
      <c r="GB373" s="703" t="e">
        <f t="shared" si="2068"/>
        <v>#DIV/0!</v>
      </c>
      <c r="GC373" s="703" t="e">
        <f t="shared" si="2069"/>
        <v>#DIV/0!</v>
      </c>
      <c r="GD373" s="703" t="e">
        <f t="shared" si="2070"/>
        <v>#DIV/0!</v>
      </c>
      <c r="GE373" s="703" t="e">
        <f t="shared" si="2071"/>
        <v>#DIV/0!</v>
      </c>
      <c r="GF373" s="703" t="e">
        <f t="shared" si="2072"/>
        <v>#DIV/0!</v>
      </c>
      <c r="GG373" s="703" t="e">
        <f t="shared" si="2073"/>
        <v>#DIV/0!</v>
      </c>
      <c r="GH373" s="703" t="e">
        <f t="shared" si="2074"/>
        <v>#DIV/0!</v>
      </c>
      <c r="GI373" s="724"/>
    </row>
    <row r="374" spans="23:191" ht="15.75" x14ac:dyDescent="0.25">
      <c r="W374" s="398"/>
      <c r="X374" s="401">
        <v>23</v>
      </c>
      <c r="Y374" s="475"/>
      <c r="Z374" s="475"/>
      <c r="AA374" s="475"/>
      <c r="AB374" s="475"/>
      <c r="AC374" s="475"/>
      <c r="AD374" s="475"/>
      <c r="AE374" s="475"/>
      <c r="AF374" s="475"/>
      <c r="AG374" s="475"/>
      <c r="AH374" s="475"/>
      <c r="AI374" s="475"/>
      <c r="AJ374" s="475"/>
      <c r="AK374" s="475"/>
      <c r="AL374" s="475"/>
      <c r="AM374" s="475"/>
      <c r="AN374" s="475"/>
      <c r="AO374" s="475"/>
      <c r="AP374" s="475"/>
      <c r="AQ374" s="475"/>
      <c r="AR374" s="475"/>
      <c r="AS374" s="475"/>
      <c r="AT374" s="475"/>
      <c r="AU374" s="475"/>
      <c r="AV374" s="475"/>
      <c r="AW374" s="475"/>
      <c r="AX374" s="475"/>
      <c r="AY374" s="475"/>
      <c r="AZ374" s="475"/>
      <c r="BA374" s="475"/>
      <c r="BB374" s="475"/>
      <c r="BC374" s="475"/>
      <c r="BD374" s="857">
        <f t="shared" si="2037"/>
        <v>0</v>
      </c>
      <c r="BE374" s="858">
        <f t="shared" si="2002"/>
        <v>0</v>
      </c>
      <c r="BF374" s="436">
        <f t="shared" si="2075"/>
        <v>0</v>
      </c>
      <c r="BG374" s="436">
        <f t="shared" si="2076"/>
        <v>0</v>
      </c>
      <c r="BH374" s="439">
        <f t="shared" si="2077"/>
        <v>0</v>
      </c>
      <c r="BI374" s="449">
        <f t="shared" si="2078"/>
        <v>0</v>
      </c>
      <c r="BJ374" s="465"/>
      <c r="BK374" s="465"/>
      <c r="BL374" s="465"/>
      <c r="BM374" s="398"/>
      <c r="BN374" s="401">
        <v>23</v>
      </c>
      <c r="BO374" s="475"/>
      <c r="BP374" s="475"/>
      <c r="BQ374" s="475"/>
      <c r="BR374" s="475"/>
      <c r="BS374" s="475"/>
      <c r="BT374" s="475"/>
      <c r="BU374" s="475"/>
      <c r="BV374" s="475"/>
      <c r="BW374" s="475"/>
      <c r="BX374" s="475"/>
      <c r="BY374" s="475"/>
      <c r="BZ374" s="475"/>
      <c r="CA374" s="475"/>
      <c r="CB374" s="475"/>
      <c r="CC374" s="475"/>
      <c r="CD374" s="475"/>
      <c r="CE374" s="475"/>
      <c r="CF374" s="475"/>
      <c r="CG374" s="475"/>
      <c r="CH374" s="475"/>
      <c r="CI374" s="475"/>
      <c r="CJ374" s="475"/>
      <c r="CK374" s="475"/>
      <c r="CL374" s="475"/>
      <c r="CM374" s="475"/>
      <c r="CN374" s="475"/>
      <c r="CO374" s="475"/>
      <c r="CP374" s="475"/>
      <c r="CQ374" s="475"/>
      <c r="CR374" s="475"/>
      <c r="CS374" s="475"/>
      <c r="CT374" s="857">
        <f t="shared" si="2039"/>
        <v>0</v>
      </c>
      <c r="CU374" s="858">
        <f t="shared" si="2040"/>
        <v>0</v>
      </c>
      <c r="CV374" s="436">
        <f t="shared" si="2079"/>
        <v>0</v>
      </c>
      <c r="CW374" s="436">
        <f t="shared" si="2080"/>
        <v>0</v>
      </c>
      <c r="CX374" s="439">
        <f t="shared" si="2041"/>
        <v>0</v>
      </c>
      <c r="CY374" s="449">
        <f t="shared" si="2042"/>
        <v>0</v>
      </c>
      <c r="CZ374" s="465"/>
      <c r="DA374" s="477">
        <f>COUNTIF(BO352:CS375,"&gt;"&amp;MxDisch)</f>
        <v>0</v>
      </c>
      <c r="DB374" s="477" t="s">
        <v>309</v>
      </c>
      <c r="DC374" s="465"/>
      <c r="DD374" s="465"/>
      <c r="DE374" s="465"/>
      <c r="DF374" s="465"/>
      <c r="DG374" s="465"/>
      <c r="DH374" s="465"/>
      <c r="DS374" s="698"/>
      <c r="DT374" s="702">
        <v>23</v>
      </c>
      <c r="DU374" s="703">
        <f t="shared" si="2043"/>
        <v>0</v>
      </c>
      <c r="DV374" s="703">
        <f t="shared" si="2006"/>
        <v>0</v>
      </c>
      <c r="DW374" s="703">
        <f t="shared" si="2007"/>
        <v>0</v>
      </c>
      <c r="DX374" s="703">
        <f t="shared" si="2008"/>
        <v>0</v>
      </c>
      <c r="DY374" s="703">
        <f t="shared" si="2009"/>
        <v>0</v>
      </c>
      <c r="DZ374" s="703">
        <f t="shared" si="2010"/>
        <v>0</v>
      </c>
      <c r="EA374" s="703">
        <f t="shared" si="2011"/>
        <v>0</v>
      </c>
      <c r="EB374" s="703">
        <f t="shared" si="2012"/>
        <v>0</v>
      </c>
      <c r="EC374" s="703">
        <f t="shared" si="2013"/>
        <v>0</v>
      </c>
      <c r="ED374" s="703">
        <f t="shared" si="2014"/>
        <v>0</v>
      </c>
      <c r="EE374" s="703">
        <f t="shared" si="2015"/>
        <v>0</v>
      </c>
      <c r="EF374" s="703">
        <f t="shared" si="2016"/>
        <v>0</v>
      </c>
      <c r="EG374" s="703">
        <f t="shared" si="2017"/>
        <v>0</v>
      </c>
      <c r="EH374" s="703">
        <f t="shared" si="2018"/>
        <v>0</v>
      </c>
      <c r="EI374" s="703">
        <f t="shared" si="2019"/>
        <v>0</v>
      </c>
      <c r="EJ374" s="703">
        <f t="shared" si="2020"/>
        <v>0</v>
      </c>
      <c r="EK374" s="703">
        <f t="shared" si="2021"/>
        <v>0</v>
      </c>
      <c r="EL374" s="703">
        <f t="shared" si="2022"/>
        <v>0</v>
      </c>
      <c r="EM374" s="703">
        <f t="shared" si="2023"/>
        <v>0</v>
      </c>
      <c r="EN374" s="703">
        <f t="shared" si="2024"/>
        <v>0</v>
      </c>
      <c r="EO374" s="703">
        <f t="shared" si="2025"/>
        <v>0</v>
      </c>
      <c r="EP374" s="703">
        <f t="shared" si="2026"/>
        <v>0</v>
      </c>
      <c r="EQ374" s="703">
        <f t="shared" si="2027"/>
        <v>0</v>
      </c>
      <c r="ER374" s="703">
        <f t="shared" si="2028"/>
        <v>0</v>
      </c>
      <c r="ES374" s="703">
        <f t="shared" si="2029"/>
        <v>0</v>
      </c>
      <c r="ET374" s="703">
        <f t="shared" si="2030"/>
        <v>0</v>
      </c>
      <c r="EU374" s="703">
        <f t="shared" si="2031"/>
        <v>0</v>
      </c>
      <c r="EV374" s="703">
        <f t="shared" si="2032"/>
        <v>0</v>
      </c>
      <c r="EW374" s="703">
        <f t="shared" si="2033"/>
        <v>0</v>
      </c>
      <c r="EX374" s="703">
        <f t="shared" si="2034"/>
        <v>0</v>
      </c>
      <c r="EY374" s="703">
        <f t="shared" si="2035"/>
        <v>0</v>
      </c>
      <c r="EZ374" s="724"/>
      <c r="FB374" s="698"/>
      <c r="FC374" s="702">
        <v>23</v>
      </c>
      <c r="FD374" s="703" t="e">
        <f t="shared" si="2044"/>
        <v>#DIV/0!</v>
      </c>
      <c r="FE374" s="703" t="e">
        <f t="shared" si="2045"/>
        <v>#DIV/0!</v>
      </c>
      <c r="FF374" s="703" t="e">
        <f t="shared" si="2046"/>
        <v>#DIV/0!</v>
      </c>
      <c r="FG374" s="703" t="e">
        <f t="shared" si="2047"/>
        <v>#DIV/0!</v>
      </c>
      <c r="FH374" s="703" t="e">
        <f t="shared" si="2048"/>
        <v>#DIV/0!</v>
      </c>
      <c r="FI374" s="703" t="e">
        <f t="shared" si="2049"/>
        <v>#DIV/0!</v>
      </c>
      <c r="FJ374" s="703" t="e">
        <f t="shared" si="2050"/>
        <v>#DIV/0!</v>
      </c>
      <c r="FK374" s="703" t="e">
        <f t="shared" si="2051"/>
        <v>#DIV/0!</v>
      </c>
      <c r="FL374" s="703" t="e">
        <f t="shared" si="2052"/>
        <v>#DIV/0!</v>
      </c>
      <c r="FM374" s="703" t="e">
        <f t="shared" si="2053"/>
        <v>#DIV/0!</v>
      </c>
      <c r="FN374" s="703" t="e">
        <f t="shared" si="2054"/>
        <v>#DIV/0!</v>
      </c>
      <c r="FO374" s="703" t="e">
        <f t="shared" si="2055"/>
        <v>#DIV/0!</v>
      </c>
      <c r="FP374" s="703" t="e">
        <f t="shared" si="2056"/>
        <v>#DIV/0!</v>
      </c>
      <c r="FQ374" s="703" t="e">
        <f t="shared" si="2057"/>
        <v>#DIV/0!</v>
      </c>
      <c r="FR374" s="703" t="e">
        <f t="shared" si="2058"/>
        <v>#DIV/0!</v>
      </c>
      <c r="FS374" s="703" t="e">
        <f t="shared" si="2059"/>
        <v>#DIV/0!</v>
      </c>
      <c r="FT374" s="703" t="e">
        <f t="shared" si="2060"/>
        <v>#DIV/0!</v>
      </c>
      <c r="FU374" s="703" t="e">
        <f t="shared" si="2061"/>
        <v>#DIV/0!</v>
      </c>
      <c r="FV374" s="703" t="e">
        <f t="shared" si="2062"/>
        <v>#DIV/0!</v>
      </c>
      <c r="FW374" s="703" t="e">
        <f t="shared" si="2063"/>
        <v>#DIV/0!</v>
      </c>
      <c r="FX374" s="703" t="e">
        <f t="shared" si="2064"/>
        <v>#DIV/0!</v>
      </c>
      <c r="FY374" s="703" t="e">
        <f t="shared" si="2065"/>
        <v>#DIV/0!</v>
      </c>
      <c r="FZ374" s="703" t="e">
        <f t="shared" si="2066"/>
        <v>#DIV/0!</v>
      </c>
      <c r="GA374" s="703" t="e">
        <f t="shared" si="2067"/>
        <v>#DIV/0!</v>
      </c>
      <c r="GB374" s="703" t="e">
        <f t="shared" si="2068"/>
        <v>#DIV/0!</v>
      </c>
      <c r="GC374" s="703" t="e">
        <f t="shared" si="2069"/>
        <v>#DIV/0!</v>
      </c>
      <c r="GD374" s="703" t="e">
        <f t="shared" si="2070"/>
        <v>#DIV/0!</v>
      </c>
      <c r="GE374" s="703" t="e">
        <f t="shared" si="2071"/>
        <v>#DIV/0!</v>
      </c>
      <c r="GF374" s="703" t="e">
        <f t="shared" si="2072"/>
        <v>#DIV/0!</v>
      </c>
      <c r="GG374" s="703" t="e">
        <f t="shared" si="2073"/>
        <v>#DIV/0!</v>
      </c>
      <c r="GH374" s="703" t="e">
        <f t="shared" si="2074"/>
        <v>#DIV/0!</v>
      </c>
      <c r="GI374" s="724"/>
    </row>
    <row r="375" spans="23:191" ht="15.75" x14ac:dyDescent="0.25">
      <c r="W375" s="398"/>
      <c r="X375" s="402">
        <v>24</v>
      </c>
      <c r="Y375" s="476"/>
      <c r="Z375" s="476"/>
      <c r="AA375" s="476"/>
      <c r="AB375" s="476"/>
      <c r="AC375" s="476"/>
      <c r="AD375" s="476"/>
      <c r="AE375" s="476"/>
      <c r="AF375" s="476"/>
      <c r="AG375" s="476"/>
      <c r="AH375" s="476"/>
      <c r="AI375" s="476"/>
      <c r="AJ375" s="476"/>
      <c r="AK375" s="476"/>
      <c r="AL375" s="476"/>
      <c r="AM375" s="476"/>
      <c r="AN375" s="476"/>
      <c r="AO375" s="476"/>
      <c r="AP375" s="476"/>
      <c r="AQ375" s="476"/>
      <c r="AR375" s="476"/>
      <c r="AS375" s="476"/>
      <c r="AT375" s="476"/>
      <c r="AU375" s="476"/>
      <c r="AV375" s="476"/>
      <c r="AW375" s="476"/>
      <c r="AX375" s="476"/>
      <c r="AY375" s="476"/>
      <c r="AZ375" s="476"/>
      <c r="BA375" s="476"/>
      <c r="BB375" s="476"/>
      <c r="BC375" s="476"/>
      <c r="BD375" s="861">
        <f t="shared" si="2037"/>
        <v>0</v>
      </c>
      <c r="BE375" s="862">
        <f t="shared" si="2002"/>
        <v>0</v>
      </c>
      <c r="BF375" s="437">
        <f>SUM($Y375:$BC375)</f>
        <v>0</v>
      </c>
      <c r="BG375" s="437">
        <v>0</v>
      </c>
      <c r="BH375" s="440">
        <f t="shared" ref="BH375" si="2081">IFERROR(SUM(Y375:BC375)/COUNT(Y375:BC375),0)</f>
        <v>0</v>
      </c>
      <c r="BI375" s="450">
        <v>0</v>
      </c>
      <c r="BJ375" s="465"/>
      <c r="BK375" s="465"/>
      <c r="BL375" s="465"/>
      <c r="BM375" s="398"/>
      <c r="BN375" s="402">
        <v>24</v>
      </c>
      <c r="BO375" s="476"/>
      <c r="BP375" s="476"/>
      <c r="BQ375" s="476"/>
      <c r="BR375" s="476"/>
      <c r="BS375" s="476"/>
      <c r="BT375" s="476"/>
      <c r="BU375" s="476"/>
      <c r="BV375" s="476"/>
      <c r="BW375" s="476"/>
      <c r="BX375" s="476"/>
      <c r="BY375" s="476"/>
      <c r="BZ375" s="476"/>
      <c r="CA375" s="476"/>
      <c r="CB375" s="476"/>
      <c r="CC375" s="476"/>
      <c r="CD375" s="476"/>
      <c r="CE375" s="476"/>
      <c r="CF375" s="476"/>
      <c r="CG375" s="476"/>
      <c r="CH375" s="476"/>
      <c r="CI375" s="476"/>
      <c r="CJ375" s="476"/>
      <c r="CK375" s="476"/>
      <c r="CL375" s="476"/>
      <c r="CM375" s="476"/>
      <c r="CN375" s="476"/>
      <c r="CO375" s="476"/>
      <c r="CP375" s="476"/>
      <c r="CQ375" s="476"/>
      <c r="CR375" s="476"/>
      <c r="CS375" s="476"/>
      <c r="CT375" s="861">
        <f t="shared" si="2039"/>
        <v>0</v>
      </c>
      <c r="CU375" s="862">
        <f t="shared" si="2040"/>
        <v>0</v>
      </c>
      <c r="CV375" s="437">
        <f>SUM($Y375:$BC375)</f>
        <v>0</v>
      </c>
      <c r="CW375" s="437">
        <v>0</v>
      </c>
      <c r="CX375" s="440">
        <f t="shared" si="2041"/>
        <v>0</v>
      </c>
      <c r="CY375" s="450">
        <f t="shared" si="2042"/>
        <v>0</v>
      </c>
      <c r="CZ375" s="465"/>
      <c r="DA375" s="477">
        <f>COUNTIF(BO352:CS375,"&lt;"&amp;MXChgRate)</f>
        <v>0</v>
      </c>
      <c r="DB375" s="477" t="s">
        <v>310</v>
      </c>
      <c r="DC375" s="465"/>
      <c r="DD375" s="465"/>
      <c r="DE375" s="465"/>
      <c r="DF375" s="465"/>
      <c r="DG375" s="465"/>
      <c r="DH375" s="465"/>
      <c r="DS375" s="698"/>
      <c r="DT375" s="704">
        <v>24</v>
      </c>
      <c r="DU375" s="705">
        <f t="shared" si="2043"/>
        <v>0</v>
      </c>
      <c r="DV375" s="705">
        <f t="shared" si="2006"/>
        <v>0</v>
      </c>
      <c r="DW375" s="705">
        <f t="shared" si="2007"/>
        <v>0</v>
      </c>
      <c r="DX375" s="705">
        <f t="shared" si="2008"/>
        <v>0</v>
      </c>
      <c r="DY375" s="705">
        <f t="shared" si="2009"/>
        <v>0</v>
      </c>
      <c r="DZ375" s="705">
        <f t="shared" si="2010"/>
        <v>0</v>
      </c>
      <c r="EA375" s="705">
        <f t="shared" si="2011"/>
        <v>0</v>
      </c>
      <c r="EB375" s="705">
        <f t="shared" si="2012"/>
        <v>0</v>
      </c>
      <c r="EC375" s="705">
        <f t="shared" si="2013"/>
        <v>0</v>
      </c>
      <c r="ED375" s="705">
        <f t="shared" si="2014"/>
        <v>0</v>
      </c>
      <c r="EE375" s="705">
        <f t="shared" si="2015"/>
        <v>0</v>
      </c>
      <c r="EF375" s="705">
        <f t="shared" si="2016"/>
        <v>0</v>
      </c>
      <c r="EG375" s="705">
        <f t="shared" si="2017"/>
        <v>0</v>
      </c>
      <c r="EH375" s="705">
        <f t="shared" si="2018"/>
        <v>0</v>
      </c>
      <c r="EI375" s="705">
        <f t="shared" si="2019"/>
        <v>0</v>
      </c>
      <c r="EJ375" s="705">
        <f t="shared" si="2020"/>
        <v>0</v>
      </c>
      <c r="EK375" s="705">
        <f t="shared" si="2021"/>
        <v>0</v>
      </c>
      <c r="EL375" s="705">
        <f t="shared" si="2022"/>
        <v>0</v>
      </c>
      <c r="EM375" s="705">
        <f t="shared" si="2023"/>
        <v>0</v>
      </c>
      <c r="EN375" s="705">
        <f t="shared" si="2024"/>
        <v>0</v>
      </c>
      <c r="EO375" s="705">
        <f t="shared" si="2025"/>
        <v>0</v>
      </c>
      <c r="EP375" s="705">
        <f t="shared" si="2026"/>
        <v>0</v>
      </c>
      <c r="EQ375" s="705">
        <f t="shared" si="2027"/>
        <v>0</v>
      </c>
      <c r="ER375" s="705">
        <f t="shared" si="2028"/>
        <v>0</v>
      </c>
      <c r="ES375" s="705">
        <f t="shared" si="2029"/>
        <v>0</v>
      </c>
      <c r="ET375" s="705">
        <f t="shared" si="2030"/>
        <v>0</v>
      </c>
      <c r="EU375" s="705">
        <f t="shared" si="2031"/>
        <v>0</v>
      </c>
      <c r="EV375" s="705">
        <f t="shared" si="2032"/>
        <v>0</v>
      </c>
      <c r="EW375" s="705">
        <f t="shared" si="2033"/>
        <v>0</v>
      </c>
      <c r="EX375" s="705">
        <f t="shared" si="2034"/>
        <v>0</v>
      </c>
      <c r="EY375" s="705">
        <f t="shared" si="2035"/>
        <v>0</v>
      </c>
      <c r="EZ375" s="661">
        <f>COUNTIF(DU352:EY375,"&lt;0")</f>
        <v>0</v>
      </c>
      <c r="FB375" s="698"/>
      <c r="FC375" s="704">
        <v>24</v>
      </c>
      <c r="FD375" s="705" t="e">
        <f t="shared" si="2044"/>
        <v>#DIV/0!</v>
      </c>
      <c r="FE375" s="705" t="e">
        <f t="shared" si="2045"/>
        <v>#DIV/0!</v>
      </c>
      <c r="FF375" s="705" t="e">
        <f t="shared" si="2046"/>
        <v>#DIV/0!</v>
      </c>
      <c r="FG375" s="705" t="e">
        <f t="shared" si="2047"/>
        <v>#DIV/0!</v>
      </c>
      <c r="FH375" s="705" t="e">
        <f t="shared" si="2048"/>
        <v>#DIV/0!</v>
      </c>
      <c r="FI375" s="705" t="e">
        <f t="shared" si="2049"/>
        <v>#DIV/0!</v>
      </c>
      <c r="FJ375" s="705" t="e">
        <f t="shared" si="2050"/>
        <v>#DIV/0!</v>
      </c>
      <c r="FK375" s="705" t="e">
        <f t="shared" si="2051"/>
        <v>#DIV/0!</v>
      </c>
      <c r="FL375" s="705" t="e">
        <f t="shared" si="2052"/>
        <v>#DIV/0!</v>
      </c>
      <c r="FM375" s="705" t="e">
        <f t="shared" si="2053"/>
        <v>#DIV/0!</v>
      </c>
      <c r="FN375" s="705" t="e">
        <f t="shared" si="2054"/>
        <v>#DIV/0!</v>
      </c>
      <c r="FO375" s="705" t="e">
        <f t="shared" si="2055"/>
        <v>#DIV/0!</v>
      </c>
      <c r="FP375" s="705" t="e">
        <f t="shared" si="2056"/>
        <v>#DIV/0!</v>
      </c>
      <c r="FQ375" s="705" t="e">
        <f t="shared" si="2057"/>
        <v>#DIV/0!</v>
      </c>
      <c r="FR375" s="705" t="e">
        <f t="shared" si="2058"/>
        <v>#DIV/0!</v>
      </c>
      <c r="FS375" s="705" t="e">
        <f t="shared" si="2059"/>
        <v>#DIV/0!</v>
      </c>
      <c r="FT375" s="705" t="e">
        <f t="shared" si="2060"/>
        <v>#DIV/0!</v>
      </c>
      <c r="FU375" s="705" t="e">
        <f t="shared" si="2061"/>
        <v>#DIV/0!</v>
      </c>
      <c r="FV375" s="705" t="e">
        <f t="shared" si="2062"/>
        <v>#DIV/0!</v>
      </c>
      <c r="FW375" s="705" t="e">
        <f t="shared" si="2063"/>
        <v>#DIV/0!</v>
      </c>
      <c r="FX375" s="705" t="e">
        <f t="shared" si="2064"/>
        <v>#DIV/0!</v>
      </c>
      <c r="FY375" s="705" t="e">
        <f t="shared" si="2065"/>
        <v>#DIV/0!</v>
      </c>
      <c r="FZ375" s="705" t="e">
        <f t="shared" si="2066"/>
        <v>#DIV/0!</v>
      </c>
      <c r="GA375" s="705" t="e">
        <f t="shared" si="2067"/>
        <v>#DIV/0!</v>
      </c>
      <c r="GB375" s="705" t="e">
        <f t="shared" si="2068"/>
        <v>#DIV/0!</v>
      </c>
      <c r="GC375" s="705" t="e">
        <f t="shared" si="2069"/>
        <v>#DIV/0!</v>
      </c>
      <c r="GD375" s="705" t="e">
        <f t="shared" si="2070"/>
        <v>#DIV/0!</v>
      </c>
      <c r="GE375" s="705" t="e">
        <f t="shared" si="2071"/>
        <v>#DIV/0!</v>
      </c>
      <c r="GF375" s="705" t="e">
        <f t="shared" si="2072"/>
        <v>#DIV/0!</v>
      </c>
      <c r="GG375" s="705" t="e">
        <f t="shared" si="2073"/>
        <v>#DIV/0!</v>
      </c>
      <c r="GH375" s="705" t="e">
        <f t="shared" si="2074"/>
        <v>#DIV/0!</v>
      </c>
      <c r="GI375" s="661">
        <f>COUNTIF(FD352:GH375,"&lt;"&amp;-StorCap)</f>
        <v>0</v>
      </c>
    </row>
    <row r="376" spans="23:191" ht="15.75" x14ac:dyDescent="0.25">
      <c r="W376" s="398"/>
      <c r="X376" s="403"/>
      <c r="Y376" s="467"/>
      <c r="Z376" s="467"/>
      <c r="AA376" s="467"/>
      <c r="AB376" s="467"/>
      <c r="AC376" s="467"/>
      <c r="AD376" s="467"/>
      <c r="AE376" s="467"/>
      <c r="AF376" s="467"/>
      <c r="AG376" s="467"/>
      <c r="AH376" s="467"/>
      <c r="AI376" s="467"/>
      <c r="AJ376" s="467"/>
      <c r="AK376" s="467"/>
      <c r="AL376" s="467"/>
      <c r="AM376" s="467"/>
      <c r="AN376" s="467"/>
      <c r="AO376" s="466"/>
      <c r="AP376" s="466"/>
      <c r="AQ376" s="466"/>
      <c r="AR376" s="466"/>
      <c r="AS376" s="466"/>
      <c r="AT376" s="466"/>
      <c r="AU376" s="466"/>
      <c r="AV376" s="466"/>
      <c r="AW376" s="466"/>
      <c r="AX376" s="466"/>
      <c r="AY376" s="466"/>
      <c r="AZ376" s="466"/>
      <c r="BA376" s="466"/>
      <c r="BB376" s="466"/>
      <c r="BC376" s="466"/>
      <c r="BD376" s="481"/>
      <c r="BE376" s="481"/>
      <c r="BF376" s="437">
        <f>SUM(BF352:BF375)</f>
        <v>0</v>
      </c>
      <c r="BG376" s="437">
        <f>SUM(BG359:BG374)</f>
        <v>0</v>
      </c>
      <c r="BH376" s="442"/>
      <c r="BI376" s="452"/>
      <c r="BJ376" s="465"/>
      <c r="BK376" s="465"/>
      <c r="BL376" s="465"/>
      <c r="BM376" s="398"/>
      <c r="BN376" s="403"/>
      <c r="BO376" s="547" t="str">
        <f t="shared" ref="BO376" si="2082">IF(SUM(BO352:BO375)&gt;0,"Verify","")</f>
        <v/>
      </c>
      <c r="BP376" s="547" t="str">
        <f t="shared" ref="BP376" si="2083">IF(SUM(BP352:BP375)&gt;0,"Verify","")</f>
        <v/>
      </c>
      <c r="BQ376" s="547" t="str">
        <f t="shared" ref="BQ376" si="2084">IF(SUM(BQ352:BQ375)&gt;0,"Verify","")</f>
        <v/>
      </c>
      <c r="BR376" s="547" t="str">
        <f t="shared" ref="BR376" si="2085">IF(SUM(BR352:BR375)&gt;0,"Verify","")</f>
        <v/>
      </c>
      <c r="BS376" s="547" t="str">
        <f t="shared" ref="BS376" si="2086">IF(SUM(BS352:BS375)&gt;0,"Verify","")</f>
        <v/>
      </c>
      <c r="BT376" s="547" t="str">
        <f t="shared" ref="BT376" si="2087">IF(SUM(BT352:BT375)&gt;0,"Verify","")</f>
        <v/>
      </c>
      <c r="BU376" s="547" t="str">
        <f t="shared" ref="BU376" si="2088">IF(SUM(BU352:BU375)&gt;0,"Verify","")</f>
        <v/>
      </c>
      <c r="BV376" s="547" t="str">
        <f t="shared" ref="BV376" si="2089">IF(SUM(BV352:BV375)&gt;0,"Verify","")</f>
        <v/>
      </c>
      <c r="BW376" s="547" t="str">
        <f t="shared" ref="BW376" si="2090">IF(SUM(BW352:BW375)&gt;0,"Verify","")</f>
        <v/>
      </c>
      <c r="BX376" s="547" t="str">
        <f t="shared" ref="BX376" si="2091">IF(SUM(BX352:BX375)&gt;0,"Verify","")</f>
        <v/>
      </c>
      <c r="BY376" s="547" t="str">
        <f t="shared" ref="BY376" si="2092">IF(SUM(BY352:BY375)&gt;0,"Verify","")</f>
        <v/>
      </c>
      <c r="BZ376" s="547" t="str">
        <f t="shared" ref="BZ376" si="2093">IF(SUM(BZ352:BZ375)&gt;0,"Verify","")</f>
        <v/>
      </c>
      <c r="CA376" s="547" t="str">
        <f t="shared" ref="CA376" si="2094">IF(SUM(CA352:CA375)&gt;0,"Verify","")</f>
        <v/>
      </c>
      <c r="CB376" s="547" t="str">
        <f t="shared" ref="CB376" si="2095">IF(SUM(CB352:CB375)&gt;0,"Verify","")</f>
        <v/>
      </c>
      <c r="CC376" s="547" t="str">
        <f t="shared" ref="CC376" si="2096">IF(SUM(CC352:CC375)&gt;0,"Verify","")</f>
        <v/>
      </c>
      <c r="CD376" s="547" t="str">
        <f t="shared" ref="CD376" si="2097">IF(SUM(CD352:CD375)&gt;0,"Verify","")</f>
        <v/>
      </c>
      <c r="CE376" s="547" t="str">
        <f t="shared" ref="CE376" si="2098">IF(SUM(CE352:CE375)&gt;0,"Verify","")</f>
        <v/>
      </c>
      <c r="CF376" s="547" t="str">
        <f t="shared" ref="CF376" si="2099">IF(SUM(CF352:CF375)&gt;0,"Verify","")</f>
        <v/>
      </c>
      <c r="CG376" s="547" t="str">
        <f t="shared" ref="CG376" si="2100">IF(SUM(CG352:CG375)&gt;0,"Verify","")</f>
        <v/>
      </c>
      <c r="CH376" s="547" t="str">
        <f t="shared" ref="CH376" si="2101">IF(SUM(CH352:CH375)&gt;0,"Verify","")</f>
        <v/>
      </c>
      <c r="CI376" s="547" t="str">
        <f t="shared" ref="CI376" si="2102">IF(SUM(CI352:CI375)&gt;0,"Verify","")</f>
        <v/>
      </c>
      <c r="CJ376" s="547" t="str">
        <f t="shared" ref="CJ376" si="2103">IF(SUM(CJ352:CJ375)&gt;0,"Verify","")</f>
        <v/>
      </c>
      <c r="CK376" s="547" t="str">
        <f t="shared" ref="CK376" si="2104">IF(SUM(CK352:CK375)&gt;0,"Verify","")</f>
        <v/>
      </c>
      <c r="CL376" s="547" t="str">
        <f t="shared" ref="CL376" si="2105">IF(SUM(CL352:CL375)&gt;0,"Verify","")</f>
        <v/>
      </c>
      <c r="CM376" s="547" t="str">
        <f t="shared" ref="CM376" si="2106">IF(SUM(CM352:CM375)&gt;0,"Verify","")</f>
        <v/>
      </c>
      <c r="CN376" s="547" t="str">
        <f t="shared" ref="CN376" si="2107">IF(SUM(CN352:CN375)&gt;0,"Verify","")</f>
        <v/>
      </c>
      <c r="CO376" s="547" t="str">
        <f t="shared" ref="CO376" si="2108">IF(SUM(CO352:CO375)&gt;0,"Verify","")</f>
        <v/>
      </c>
      <c r="CP376" s="547" t="str">
        <f t="shared" ref="CP376" si="2109">IF(SUM(CP352:CP375)&gt;0,"Verify","")</f>
        <v/>
      </c>
      <c r="CQ376" s="547" t="str">
        <f t="shared" ref="CQ376" si="2110">IF(SUM(CQ352:CQ375)&gt;0,"Verify","")</f>
        <v/>
      </c>
      <c r="CR376" s="547" t="str">
        <f t="shared" ref="CR376" si="2111">IF(SUM(CR352:CR375)&gt;0,"Verify","")</f>
        <v/>
      </c>
      <c r="CS376" s="547" t="str">
        <f t="shared" ref="CS376" si="2112">IF(SUM(CS352:CS375)&gt;0,"Verify","")</f>
        <v/>
      </c>
      <c r="CT376" s="466"/>
      <c r="CU376" s="466"/>
      <c r="CV376" s="437">
        <f>SUM(CV352:CV375)</f>
        <v>0</v>
      </c>
      <c r="CW376" s="437">
        <f>SUM(CW359:CW374)</f>
        <v>0</v>
      </c>
      <c r="CX376" s="437">
        <f>SUM(CX352:CX375)</f>
        <v>0</v>
      </c>
      <c r="CY376" s="462">
        <f>SUM(CY359:CY374)</f>
        <v>0</v>
      </c>
      <c r="CZ376" s="465"/>
      <c r="DA376" s="465"/>
      <c r="DB376" s="465"/>
      <c r="DC376" s="465"/>
      <c r="DD376" s="465"/>
      <c r="DE376" s="465"/>
      <c r="DF376" s="465"/>
      <c r="DG376" s="465"/>
      <c r="DH376" s="465"/>
      <c r="DS376" s="698"/>
      <c r="DT376" s="706"/>
      <c r="DU376" s="713"/>
      <c r="DV376" s="713"/>
      <c r="DW376" s="713"/>
      <c r="DX376" s="713"/>
      <c r="DY376" s="713"/>
      <c r="DZ376" s="713"/>
      <c r="EA376" s="713"/>
      <c r="EB376" s="713"/>
      <c r="EC376" s="713"/>
      <c r="ED376" s="713"/>
      <c r="EE376" s="713"/>
      <c r="EF376" s="713"/>
      <c r="EG376" s="713"/>
      <c r="EH376" s="713"/>
      <c r="EI376" s="713"/>
      <c r="EJ376" s="713"/>
      <c r="EK376" s="713"/>
      <c r="EL376" s="713"/>
      <c r="EM376" s="713"/>
      <c r="EN376" s="713"/>
      <c r="EO376" s="713"/>
      <c r="EP376" s="713"/>
      <c r="EQ376" s="713"/>
      <c r="ER376" s="713"/>
      <c r="ES376" s="713"/>
      <c r="ET376" s="713"/>
      <c r="EU376" s="713"/>
      <c r="EV376" s="713"/>
      <c r="EW376" s="713"/>
      <c r="EX376" s="713"/>
      <c r="EY376" s="713"/>
      <c r="EZ376" s="724"/>
      <c r="FB376" s="698"/>
      <c r="FC376" s="706"/>
      <c r="FD376" s="713"/>
      <c r="FE376" s="713"/>
      <c r="FF376" s="713"/>
      <c r="FG376" s="713"/>
      <c r="FH376" s="713"/>
      <c r="FI376" s="713"/>
      <c r="FJ376" s="713"/>
      <c r="FK376" s="713"/>
      <c r="FL376" s="713"/>
      <c r="FM376" s="713"/>
      <c r="FN376" s="713"/>
      <c r="FO376" s="713"/>
      <c r="FP376" s="713"/>
      <c r="FQ376" s="713"/>
      <c r="FR376" s="713"/>
      <c r="FS376" s="713"/>
      <c r="FT376" s="713"/>
      <c r="FU376" s="713"/>
      <c r="FV376" s="713"/>
      <c r="FW376" s="713"/>
      <c r="FX376" s="713"/>
      <c r="FY376" s="713"/>
      <c r="FZ376" s="713"/>
      <c r="GA376" s="713"/>
      <c r="GB376" s="713"/>
      <c r="GC376" s="713"/>
      <c r="GD376" s="713"/>
      <c r="GE376" s="713"/>
      <c r="GF376" s="713"/>
      <c r="GG376" s="713"/>
      <c r="GH376" s="713"/>
      <c r="GI376" s="724"/>
    </row>
    <row r="377" spans="23:191" ht="16.5" thickBot="1" x14ac:dyDescent="0.3">
      <c r="W377" s="412"/>
      <c r="X377" s="413"/>
      <c r="Y377" s="414"/>
      <c r="Z377" s="414"/>
      <c r="AA377" s="414"/>
      <c r="AB377" s="414"/>
      <c r="AC377" s="414"/>
      <c r="AD377" s="414"/>
      <c r="AE377" s="414"/>
      <c r="AF377" s="414"/>
      <c r="AG377" s="414"/>
      <c r="AH377" s="414"/>
      <c r="AI377" s="414"/>
      <c r="AJ377" s="414"/>
      <c r="AK377" s="414"/>
      <c r="AL377" s="414"/>
      <c r="AM377" s="414"/>
      <c r="AN377" s="414"/>
      <c r="AO377" s="414"/>
      <c r="AP377" s="414"/>
      <c r="AQ377" s="414"/>
      <c r="AR377" s="414"/>
      <c r="AS377" s="414"/>
      <c r="AT377" s="414"/>
      <c r="AU377" s="414"/>
      <c r="AV377" s="414"/>
      <c r="AW377" s="414"/>
      <c r="AX377" s="414"/>
      <c r="AY377" s="414"/>
      <c r="AZ377" s="414"/>
      <c r="BA377" s="414"/>
      <c r="BB377" s="414"/>
      <c r="BC377" s="414"/>
      <c r="BD377" s="414"/>
      <c r="BE377" s="414"/>
      <c r="BF377" s="414"/>
      <c r="BG377" s="414"/>
      <c r="BH377" s="414"/>
      <c r="BI377" s="415"/>
      <c r="BJ377" s="465"/>
      <c r="BK377" s="465"/>
      <c r="BL377" s="465"/>
      <c r="BM377" s="412"/>
      <c r="BN377" s="413"/>
      <c r="BO377" s="414"/>
      <c r="BP377" s="414"/>
      <c r="BQ377" s="414"/>
      <c r="BR377" s="414"/>
      <c r="BS377" s="414"/>
      <c r="BT377" s="414"/>
      <c r="BU377" s="414"/>
      <c r="BV377" s="414"/>
      <c r="BW377" s="414"/>
      <c r="BX377" s="414"/>
      <c r="BY377" s="414"/>
      <c r="BZ377" s="414"/>
      <c r="CA377" s="414"/>
      <c r="CB377" s="414"/>
      <c r="CC377" s="414"/>
      <c r="CD377" s="414"/>
      <c r="CE377" s="414"/>
      <c r="CF377" s="414"/>
      <c r="CG377" s="414"/>
      <c r="CH377" s="414"/>
      <c r="CI377" s="414"/>
      <c r="CJ377" s="414"/>
      <c r="CK377" s="414"/>
      <c r="CL377" s="414"/>
      <c r="CM377" s="414"/>
      <c r="CN377" s="414"/>
      <c r="CO377" s="414"/>
      <c r="CP377" s="414"/>
      <c r="CQ377" s="414"/>
      <c r="CR377" s="414"/>
      <c r="CS377" s="414"/>
      <c r="CT377" s="414"/>
      <c r="CU377" s="414"/>
      <c r="CV377" s="414"/>
      <c r="CW377" s="414"/>
      <c r="CX377" s="414"/>
      <c r="CY377" s="415"/>
      <c r="CZ377" s="465"/>
      <c r="DA377" s="465"/>
      <c r="DB377" s="465"/>
      <c r="DC377" s="465"/>
      <c r="DD377" s="465"/>
      <c r="DE377" s="465"/>
      <c r="DF377" s="465"/>
      <c r="DG377" s="465"/>
      <c r="DH377" s="465"/>
      <c r="DS377" s="718"/>
      <c r="DT377" s="719"/>
      <c r="DU377" s="720"/>
      <c r="DV377" s="720"/>
      <c r="DW377" s="720"/>
      <c r="DX377" s="720"/>
      <c r="DY377" s="720"/>
      <c r="DZ377" s="720"/>
      <c r="EA377" s="720"/>
      <c r="EB377" s="720"/>
      <c r="EC377" s="720"/>
      <c r="ED377" s="720"/>
      <c r="EE377" s="720"/>
      <c r="EF377" s="720"/>
      <c r="EG377" s="720"/>
      <c r="EH377" s="720"/>
      <c r="EI377" s="720"/>
      <c r="EJ377" s="720"/>
      <c r="EK377" s="720"/>
      <c r="EL377" s="720"/>
      <c r="EM377" s="720"/>
      <c r="EN377" s="720"/>
      <c r="EO377" s="720"/>
      <c r="EP377" s="720"/>
      <c r="EQ377" s="720"/>
      <c r="ER377" s="720"/>
      <c r="ES377" s="720"/>
      <c r="ET377" s="720"/>
      <c r="EU377" s="720"/>
      <c r="EV377" s="720"/>
      <c r="EW377" s="720"/>
      <c r="EX377" s="720"/>
      <c r="EY377" s="720"/>
      <c r="EZ377" s="725"/>
      <c r="FB377" s="718"/>
      <c r="FC377" s="719"/>
      <c r="FD377" s="720"/>
      <c r="FE377" s="720"/>
      <c r="FF377" s="720"/>
      <c r="FG377" s="720"/>
      <c r="FH377" s="720"/>
      <c r="FI377" s="720"/>
      <c r="FJ377" s="720"/>
      <c r="FK377" s="720"/>
      <c r="FL377" s="720"/>
      <c r="FM377" s="720"/>
      <c r="FN377" s="720"/>
      <c r="FO377" s="720"/>
      <c r="FP377" s="720"/>
      <c r="FQ377" s="720"/>
      <c r="FR377" s="720"/>
      <c r="FS377" s="720"/>
      <c r="FT377" s="720"/>
      <c r="FU377" s="720"/>
      <c r="FV377" s="720"/>
      <c r="FW377" s="720"/>
      <c r="FX377" s="720"/>
      <c r="FY377" s="720"/>
      <c r="FZ377" s="720"/>
      <c r="GA377" s="720"/>
      <c r="GB377" s="720"/>
      <c r="GC377" s="720"/>
      <c r="GD377" s="720"/>
      <c r="GE377" s="720"/>
      <c r="GF377" s="720"/>
      <c r="GG377" s="720"/>
      <c r="GH377" s="720"/>
      <c r="GI377" s="725"/>
    </row>
    <row r="378" spans="23:191" x14ac:dyDescent="0.25">
      <c r="W378" s="465"/>
      <c r="X378" s="465"/>
      <c r="Y378" s="465"/>
      <c r="Z378" s="465"/>
      <c r="AA378" s="465"/>
      <c r="AB378" s="465"/>
      <c r="AC378" s="465"/>
      <c r="AD378" s="465"/>
      <c r="AE378" s="465"/>
      <c r="AF378" s="465"/>
      <c r="AG378" s="465"/>
      <c r="AH378" s="465"/>
      <c r="AI378" s="465"/>
      <c r="AJ378" s="465"/>
      <c r="AK378" s="465"/>
      <c r="AL378" s="465"/>
      <c r="AM378" s="465"/>
      <c r="AN378" s="465"/>
      <c r="AO378" s="465"/>
      <c r="AP378" s="465"/>
      <c r="AQ378" s="465"/>
      <c r="AR378" s="465"/>
      <c r="AS378" s="465"/>
      <c r="AT378" s="465"/>
      <c r="AU378" s="465"/>
      <c r="AV378" s="465"/>
      <c r="AW378" s="465"/>
      <c r="AX378" s="465"/>
      <c r="AY378" s="465"/>
      <c r="AZ378" s="465"/>
      <c r="BA378" s="465"/>
      <c r="BB378" s="465"/>
      <c r="BC378" s="465"/>
      <c r="BD378" s="465"/>
      <c r="BE378" s="465"/>
      <c r="BF378" s="465"/>
      <c r="BG378" s="465"/>
      <c r="BH378" s="465"/>
      <c r="BI378" s="465"/>
      <c r="BJ378" s="465"/>
      <c r="BK378" s="465"/>
      <c r="BL378" s="465"/>
      <c r="BM378" s="465"/>
      <c r="BN378" s="465"/>
      <c r="BO378" s="465"/>
      <c r="BP378" s="465"/>
      <c r="BQ378" s="465"/>
      <c r="BR378" s="465"/>
      <c r="BS378" s="465"/>
      <c r="BT378" s="465"/>
      <c r="BU378" s="465"/>
      <c r="BV378" s="465"/>
      <c r="BW378" s="465"/>
      <c r="BX378" s="465"/>
      <c r="BY378" s="465"/>
      <c r="BZ378" s="465"/>
      <c r="CA378" s="465"/>
      <c r="CB378" s="465"/>
      <c r="CC378" s="465"/>
      <c r="CD378" s="465"/>
      <c r="CE378" s="465"/>
      <c r="CF378" s="465"/>
      <c r="CG378" s="465"/>
      <c r="CH378" s="465"/>
      <c r="CI378" s="465"/>
      <c r="CJ378" s="465"/>
      <c r="CK378" s="465"/>
      <c r="CL378" s="465"/>
      <c r="CM378" s="465"/>
      <c r="CN378" s="465"/>
      <c r="CO378" s="465"/>
      <c r="CP378" s="465"/>
      <c r="CQ378" s="465"/>
      <c r="CR378" s="465"/>
      <c r="CS378" s="465"/>
      <c r="CT378" s="465"/>
      <c r="CU378" s="465"/>
      <c r="CV378" s="465"/>
      <c r="CW378" s="465"/>
      <c r="CX378" s="465"/>
      <c r="CY378" s="465"/>
      <c r="CZ378" s="465"/>
      <c r="DA378" s="465"/>
      <c r="DB378" s="465"/>
      <c r="DC378" s="465"/>
      <c r="DD378" s="465"/>
      <c r="DE378" s="465"/>
      <c r="DF378" s="465"/>
      <c r="DG378" s="465"/>
      <c r="DH378" s="465"/>
    </row>
    <row r="379" spans="23:191" x14ac:dyDescent="0.25">
      <c r="W379" s="465"/>
      <c r="X379" s="465"/>
      <c r="Y379" s="465"/>
      <c r="Z379" s="465"/>
      <c r="AA379" s="465"/>
      <c r="AB379" s="465"/>
      <c r="AC379" s="465"/>
      <c r="AD379" s="465"/>
      <c r="AE379" s="465"/>
      <c r="AF379" s="465"/>
      <c r="AG379" s="465"/>
      <c r="AH379" s="465"/>
      <c r="AI379" s="465"/>
      <c r="AJ379" s="465"/>
      <c r="AK379" s="465"/>
      <c r="AL379" s="465"/>
      <c r="AM379" s="465"/>
      <c r="AN379" s="465"/>
      <c r="AO379" s="465"/>
      <c r="AP379" s="465"/>
      <c r="AQ379" s="465"/>
      <c r="AR379" s="465"/>
      <c r="AS379" s="465"/>
      <c r="AT379" s="465"/>
      <c r="AU379" s="465"/>
      <c r="AV379" s="465"/>
      <c r="AW379" s="465"/>
      <c r="AX379" s="465"/>
      <c r="AY379" s="465"/>
      <c r="AZ379" s="465"/>
      <c r="BA379" s="465"/>
      <c r="BB379" s="465"/>
      <c r="BC379" s="465"/>
      <c r="BD379" s="465"/>
      <c r="BE379" s="465"/>
      <c r="BF379" s="465"/>
      <c r="BG379" s="465"/>
      <c r="BH379" s="465"/>
      <c r="BI379" s="465"/>
      <c r="BJ379" s="465"/>
      <c r="BK379" s="465"/>
      <c r="BL379" s="465"/>
      <c r="BM379" s="465"/>
      <c r="BN379" s="465"/>
      <c r="BO379" s="465"/>
      <c r="BP379" s="465"/>
      <c r="BQ379" s="465"/>
      <c r="BR379" s="465"/>
      <c r="BS379" s="465"/>
      <c r="BT379" s="465"/>
      <c r="BU379" s="465"/>
      <c r="BV379" s="465"/>
      <c r="BW379" s="465"/>
      <c r="BX379" s="465"/>
      <c r="BY379" s="465"/>
      <c r="BZ379" s="465"/>
      <c r="CA379" s="465"/>
      <c r="CB379" s="465"/>
      <c r="CC379" s="465"/>
      <c r="CD379" s="465"/>
      <c r="CE379" s="465"/>
      <c r="CF379" s="465"/>
      <c r="CG379" s="465"/>
      <c r="CH379" s="465"/>
      <c r="CI379" s="465"/>
      <c r="CJ379" s="465"/>
      <c r="CK379" s="465"/>
      <c r="CL379" s="465"/>
      <c r="CM379" s="465"/>
      <c r="CN379" s="465"/>
      <c r="CO379" s="465"/>
      <c r="CP379" s="465"/>
      <c r="CQ379" s="465"/>
      <c r="CR379" s="465"/>
      <c r="CS379" s="465"/>
      <c r="CT379" s="465"/>
      <c r="CU379" s="465"/>
      <c r="CV379" s="465"/>
      <c r="CW379" s="465"/>
      <c r="CX379" s="465"/>
      <c r="CY379" s="465"/>
      <c r="CZ379" s="465"/>
      <c r="DA379" s="465"/>
      <c r="DB379" s="465" t="s">
        <v>311</v>
      </c>
      <c r="DC379" s="465"/>
      <c r="DD379" s="465"/>
      <c r="DE379" s="465"/>
      <c r="DF379" s="465"/>
      <c r="DG379" s="465"/>
      <c r="DH379" s="465"/>
    </row>
    <row r="380" spans="23:191" x14ac:dyDescent="0.25">
      <c r="W380" s="465"/>
      <c r="X380" s="465"/>
      <c r="Y380" s="465"/>
      <c r="Z380" s="465"/>
      <c r="AA380" s="465"/>
      <c r="AB380" s="465"/>
      <c r="AC380" s="465"/>
      <c r="AD380" s="465"/>
      <c r="AE380" s="465"/>
      <c r="AF380" s="465"/>
      <c r="AG380" s="465"/>
      <c r="AH380" s="465"/>
      <c r="AI380" s="465"/>
      <c r="AJ380" s="465"/>
      <c r="AK380" s="465"/>
      <c r="AL380" s="465"/>
      <c r="AM380" s="465"/>
      <c r="AN380" s="465"/>
      <c r="AO380" s="465"/>
      <c r="AP380" s="465"/>
      <c r="AQ380" s="465"/>
      <c r="AR380" s="465"/>
      <c r="AS380" s="465"/>
      <c r="AT380" s="465"/>
      <c r="AU380" s="465"/>
      <c r="AV380" s="465"/>
      <c r="AW380" s="465"/>
      <c r="AX380" s="465"/>
      <c r="AY380" s="465"/>
      <c r="AZ380" s="465"/>
      <c r="BA380" s="465"/>
      <c r="BB380" s="465"/>
      <c r="BC380" s="465"/>
      <c r="BD380" s="465"/>
      <c r="BE380" s="465"/>
      <c r="BF380" s="465"/>
      <c r="BG380" s="465"/>
      <c r="BH380" s="465"/>
      <c r="BI380" s="465"/>
      <c r="BJ380" s="465"/>
      <c r="BK380" s="465"/>
      <c r="BL380" s="465"/>
      <c r="BM380" s="465"/>
      <c r="BN380" s="465"/>
      <c r="BO380" s="465"/>
      <c r="BP380" s="465"/>
      <c r="BQ380" s="465"/>
      <c r="BR380" s="465"/>
      <c r="BS380" s="465"/>
      <c r="BT380" s="465"/>
      <c r="BU380" s="465"/>
      <c r="BV380" s="465"/>
      <c r="BW380" s="465"/>
      <c r="BX380" s="465"/>
      <c r="BY380" s="465"/>
      <c r="BZ380" s="465"/>
      <c r="CA380" s="465"/>
      <c r="CB380" s="465"/>
      <c r="CC380" s="465"/>
      <c r="CD380" s="465"/>
      <c r="CE380" s="465"/>
      <c r="CF380" s="465"/>
      <c r="CG380" s="465"/>
      <c r="CH380" s="465"/>
      <c r="CI380" s="465"/>
      <c r="CJ380" s="465"/>
      <c r="CK380" s="465"/>
      <c r="CL380" s="465"/>
      <c r="CM380" s="465"/>
      <c r="CN380" s="465"/>
      <c r="CO380" s="465"/>
      <c r="CP380" s="465"/>
      <c r="CQ380" s="465"/>
      <c r="CR380" s="465"/>
      <c r="CS380" s="465"/>
      <c r="CT380" s="465"/>
      <c r="CU380" s="465"/>
      <c r="CV380" s="465"/>
      <c r="CW380" s="465"/>
      <c r="CX380" s="465"/>
      <c r="CY380" s="465"/>
      <c r="CZ380" s="465"/>
      <c r="DA380" s="477">
        <f>DA33+DA64+DA95+DA126+DA157+DA188+DA219+DA250+DA281+DA312+DA343+DA374</f>
        <v>0</v>
      </c>
      <c r="DB380" s="477" t="s">
        <v>309</v>
      </c>
      <c r="DC380" s="465"/>
      <c r="DD380" s="465"/>
      <c r="DE380" s="465"/>
      <c r="DF380" s="465"/>
      <c r="DG380" s="465"/>
      <c r="DH380" s="465"/>
    </row>
    <row r="381" spans="23:191" x14ac:dyDescent="0.25">
      <c r="W381" s="465"/>
      <c r="X381" s="465"/>
      <c r="Y381" s="465"/>
      <c r="Z381" s="465"/>
      <c r="AA381" s="465"/>
      <c r="AB381" s="465"/>
      <c r="AC381" s="465"/>
      <c r="AD381" s="465"/>
      <c r="AE381" s="465"/>
      <c r="AF381" s="465"/>
      <c r="AG381" s="465"/>
      <c r="AH381" s="465"/>
      <c r="AI381" s="465"/>
      <c r="AJ381" s="465"/>
      <c r="AK381" s="465"/>
      <c r="AL381" s="465"/>
      <c r="AM381" s="465"/>
      <c r="AN381" s="465"/>
      <c r="AO381" s="465"/>
      <c r="AP381" s="465"/>
      <c r="AQ381" s="465"/>
      <c r="AR381" s="465"/>
      <c r="AS381" s="465"/>
      <c r="AT381" s="465"/>
      <c r="AU381" s="465"/>
      <c r="AV381" s="465"/>
      <c r="AW381" s="465"/>
      <c r="AX381" s="465"/>
      <c r="AY381" s="465"/>
      <c r="AZ381" s="465"/>
      <c r="BA381" s="465"/>
      <c r="BB381" s="465"/>
      <c r="BC381" s="465"/>
      <c r="BD381" s="465"/>
      <c r="BE381" s="465"/>
      <c r="BF381" s="465"/>
      <c r="BG381" s="465"/>
      <c r="BH381" s="465"/>
      <c r="BI381" s="465"/>
      <c r="BJ381" s="465"/>
      <c r="BK381" s="465"/>
      <c r="BL381" s="465"/>
      <c r="BM381" s="465"/>
      <c r="BN381" s="465"/>
      <c r="BO381" s="465"/>
      <c r="BP381" s="465"/>
      <c r="BQ381" s="465"/>
      <c r="BR381" s="465"/>
      <c r="BS381" s="465"/>
      <c r="BT381" s="465"/>
      <c r="BU381" s="465"/>
      <c r="BV381" s="465"/>
      <c r="BW381" s="465"/>
      <c r="BX381" s="465"/>
      <c r="BY381" s="465"/>
      <c r="BZ381" s="465"/>
      <c r="CA381" s="465"/>
      <c r="CB381" s="465"/>
      <c r="CC381" s="465"/>
      <c r="CD381" s="465"/>
      <c r="CE381" s="465"/>
      <c r="CF381" s="465"/>
      <c r="CG381" s="465"/>
      <c r="CH381" s="465"/>
      <c r="CI381" s="465"/>
      <c r="CJ381" s="465"/>
      <c r="CK381" s="465"/>
      <c r="CL381" s="465"/>
      <c r="CM381" s="465"/>
      <c r="CN381" s="465"/>
      <c r="CO381" s="465"/>
      <c r="CP381" s="465"/>
      <c r="CQ381" s="465"/>
      <c r="CR381" s="465"/>
      <c r="CS381" s="465"/>
      <c r="CT381" s="465"/>
      <c r="CU381" s="465"/>
      <c r="CV381" s="465"/>
      <c r="CW381" s="465"/>
      <c r="CX381" s="465"/>
      <c r="CY381" s="465"/>
      <c r="CZ381" s="465"/>
      <c r="DA381" s="477">
        <f>DA34+DA65+DA96+DA127+DA158+DA189+DA220+DA251+DA282+DA313+DA344+DA375</f>
        <v>0</v>
      </c>
      <c r="DB381" s="477" t="s">
        <v>310</v>
      </c>
      <c r="DC381" s="465"/>
      <c r="DD381" s="465"/>
      <c r="DE381" s="465"/>
      <c r="DF381" s="465"/>
      <c r="DG381" s="465"/>
      <c r="DH381" s="465"/>
    </row>
    <row r="382" spans="23:191" x14ac:dyDescent="0.25">
      <c r="W382" s="465"/>
      <c r="X382" s="465"/>
      <c r="Y382" s="465"/>
      <c r="Z382" s="465"/>
      <c r="AA382" s="465"/>
      <c r="AB382" s="465"/>
      <c r="AC382" s="465"/>
      <c r="AD382" s="465"/>
      <c r="AE382" s="465"/>
      <c r="AF382" s="465"/>
      <c r="AG382" s="465"/>
      <c r="AH382" s="465"/>
      <c r="AI382" s="465"/>
      <c r="AJ382" s="465"/>
      <c r="AK382" s="465"/>
      <c r="AL382" s="465"/>
      <c r="AM382" s="465"/>
      <c r="AN382" s="465"/>
      <c r="AO382" s="465"/>
      <c r="AP382" s="465"/>
      <c r="AQ382" s="465"/>
      <c r="AR382" s="465"/>
      <c r="AS382" s="465"/>
      <c r="AT382" s="465"/>
      <c r="AU382" s="465"/>
      <c r="AV382" s="465"/>
      <c r="AW382" s="465"/>
      <c r="AX382" s="465"/>
      <c r="AY382" s="465"/>
      <c r="AZ382" s="465"/>
      <c r="BA382" s="465"/>
      <c r="BB382" s="465"/>
      <c r="BC382" s="465"/>
      <c r="BD382" s="465"/>
      <c r="BE382" s="465"/>
      <c r="BF382" s="465"/>
      <c r="BG382" s="465"/>
      <c r="BH382" s="465"/>
      <c r="BI382" s="465"/>
      <c r="BJ382" s="465"/>
      <c r="BK382" s="465"/>
      <c r="BL382" s="465"/>
      <c r="BM382" s="465"/>
      <c r="BN382" s="465"/>
      <c r="BO382" s="465"/>
      <c r="BP382" s="465"/>
      <c r="BQ382" s="465"/>
      <c r="BR382" s="465"/>
      <c r="BS382" s="465"/>
      <c r="BT382" s="465"/>
      <c r="BU382" s="465"/>
      <c r="BV382" s="465"/>
      <c r="BW382" s="465"/>
      <c r="BX382" s="465"/>
      <c r="BY382" s="465"/>
      <c r="BZ382" s="465"/>
      <c r="CA382" s="465"/>
      <c r="CB382" s="465"/>
      <c r="CC382" s="465"/>
      <c r="CD382" s="465"/>
      <c r="CE382" s="465"/>
      <c r="CF382" s="465"/>
      <c r="CG382" s="465"/>
      <c r="CH382" s="465"/>
      <c r="CI382" s="465"/>
      <c r="CJ382" s="465"/>
      <c r="CK382" s="465"/>
      <c r="CL382" s="465"/>
      <c r="CM382" s="465"/>
      <c r="CN382" s="465"/>
      <c r="CO382" s="465"/>
      <c r="CP382" s="465"/>
      <c r="CQ382" s="465"/>
      <c r="CR382" s="465"/>
      <c r="CS382" s="465"/>
      <c r="CT382" s="465"/>
      <c r="CU382" s="465"/>
      <c r="CV382" s="465"/>
      <c r="CW382" s="465"/>
      <c r="CX382" s="465"/>
      <c r="CY382" s="465"/>
      <c r="CZ382" s="465"/>
      <c r="DA382" s="465"/>
      <c r="DB382" s="465"/>
      <c r="DC382" s="465"/>
      <c r="DD382" s="465"/>
      <c r="DE382" s="465"/>
      <c r="DF382" s="465"/>
      <c r="DG382" s="465"/>
      <c r="DH382" s="465"/>
    </row>
    <row r="383" spans="23:191" x14ac:dyDescent="0.25">
      <c r="W383" s="465"/>
      <c r="X383" s="465"/>
      <c r="Y383" s="465"/>
      <c r="Z383" s="465"/>
      <c r="AA383" s="465"/>
      <c r="AB383" s="465"/>
      <c r="AC383" s="465"/>
      <c r="AD383" s="465"/>
      <c r="AE383" s="465"/>
      <c r="AF383" s="465"/>
      <c r="AG383" s="465"/>
      <c r="AH383" s="465"/>
      <c r="AI383" s="465"/>
      <c r="AJ383" s="465"/>
      <c r="AK383" s="465"/>
      <c r="AL383" s="465"/>
      <c r="AM383" s="465"/>
      <c r="AN383" s="465"/>
      <c r="AO383" s="465"/>
      <c r="AP383" s="465"/>
      <c r="AQ383" s="465"/>
      <c r="AR383" s="465"/>
      <c r="AS383" s="465"/>
      <c r="AT383" s="465"/>
      <c r="AU383" s="465"/>
      <c r="AV383" s="465"/>
      <c r="AW383" s="465"/>
      <c r="AX383" s="465"/>
      <c r="AY383" s="465"/>
      <c r="AZ383" s="465"/>
      <c r="BA383" s="465"/>
      <c r="BB383" s="465"/>
      <c r="BC383" s="465"/>
      <c r="BD383" s="465"/>
      <c r="BE383" s="465"/>
      <c r="BF383" s="465"/>
      <c r="BG383" s="465"/>
      <c r="BH383" s="465"/>
      <c r="BI383" s="465"/>
      <c r="BJ383" s="465"/>
      <c r="BK383" s="465"/>
      <c r="BL383" s="465"/>
      <c r="BM383" s="465"/>
      <c r="BN383" s="465"/>
      <c r="BO383" s="465"/>
      <c r="BP383" s="465"/>
      <c r="BQ383" s="465"/>
      <c r="BR383" s="465"/>
      <c r="BS383" s="465"/>
      <c r="BT383" s="465"/>
      <c r="BU383" s="465"/>
      <c r="BV383" s="465"/>
      <c r="BW383" s="465"/>
      <c r="BX383" s="465"/>
      <c r="BY383" s="465"/>
      <c r="BZ383" s="465"/>
      <c r="CA383" s="465"/>
      <c r="CB383" s="465"/>
      <c r="CC383" s="465"/>
      <c r="CD383" s="465"/>
      <c r="CE383" s="465"/>
      <c r="CF383" s="465"/>
      <c r="CG383" s="465"/>
      <c r="CH383" s="465"/>
      <c r="CI383" s="465"/>
      <c r="CJ383" s="465"/>
      <c r="CK383" s="465"/>
      <c r="CL383" s="465"/>
      <c r="CM383" s="465"/>
      <c r="CN383" s="465"/>
      <c r="CO383" s="465"/>
      <c r="CP383" s="465"/>
      <c r="CQ383" s="465"/>
      <c r="CR383" s="465"/>
      <c r="CS383" s="465"/>
      <c r="CT383" s="465"/>
      <c r="CU383" s="465"/>
      <c r="CV383" s="465"/>
      <c r="CW383" s="465"/>
      <c r="CX383" s="465"/>
      <c r="CY383" s="465"/>
      <c r="CZ383" s="465"/>
      <c r="DA383" s="465"/>
      <c r="DB383" s="465"/>
      <c r="DC383" s="465"/>
      <c r="DD383" s="465"/>
      <c r="DE383" s="465"/>
      <c r="DF383" s="465"/>
      <c r="DG383" s="465"/>
      <c r="DH383" s="465"/>
    </row>
    <row r="384" spans="23:191" x14ac:dyDescent="0.25">
      <c r="W384" s="465"/>
      <c r="X384" s="465"/>
      <c r="Y384" s="465"/>
      <c r="Z384" s="465"/>
      <c r="AA384" s="465"/>
      <c r="AB384" s="465"/>
      <c r="AC384" s="465"/>
      <c r="AD384" s="465"/>
      <c r="AE384" s="465"/>
      <c r="AF384" s="465"/>
      <c r="AG384" s="465"/>
      <c r="AH384" s="465"/>
      <c r="AI384" s="465"/>
      <c r="AJ384" s="465"/>
      <c r="AK384" s="465"/>
      <c r="AL384" s="465"/>
      <c r="AM384" s="465"/>
      <c r="AN384" s="465"/>
      <c r="AO384" s="465"/>
      <c r="AP384" s="465"/>
      <c r="AQ384" s="465"/>
      <c r="AR384" s="465"/>
      <c r="AS384" s="465"/>
      <c r="AT384" s="465"/>
      <c r="AU384" s="465"/>
      <c r="AV384" s="465"/>
      <c r="AW384" s="465"/>
      <c r="AX384" s="465"/>
      <c r="AY384" s="465"/>
      <c r="AZ384" s="465"/>
      <c r="BA384" s="465"/>
      <c r="BB384" s="465"/>
      <c r="BC384" s="465"/>
      <c r="BD384" s="465"/>
      <c r="BE384" s="465"/>
      <c r="BF384" s="465"/>
      <c r="BG384" s="465"/>
      <c r="BH384" s="465"/>
      <c r="BI384" s="465"/>
      <c r="BJ384" s="465"/>
      <c r="BK384" s="465"/>
      <c r="BL384" s="465"/>
      <c r="BM384" s="465"/>
      <c r="BN384" s="465"/>
      <c r="BO384" s="465"/>
      <c r="BP384" s="465"/>
      <c r="BQ384" s="465"/>
      <c r="BR384" s="465"/>
      <c r="BS384" s="465"/>
      <c r="BT384" s="465"/>
      <c r="BU384" s="465"/>
      <c r="BV384" s="465"/>
      <c r="BW384" s="465"/>
      <c r="BX384" s="465"/>
      <c r="BY384" s="465"/>
      <c r="BZ384" s="465"/>
      <c r="CA384" s="465"/>
      <c r="CB384" s="465"/>
      <c r="CC384" s="465"/>
      <c r="CD384" s="465"/>
      <c r="CE384" s="465"/>
      <c r="CF384" s="465"/>
      <c r="CG384" s="465"/>
      <c r="CH384" s="465"/>
      <c r="CI384" s="465"/>
      <c r="CJ384" s="465"/>
      <c r="CK384" s="465"/>
      <c r="CL384" s="465"/>
      <c r="CM384" s="465"/>
      <c r="CN384" s="465"/>
      <c r="CO384" s="465"/>
      <c r="CP384" s="465"/>
      <c r="CQ384" s="465"/>
      <c r="CR384" s="465"/>
      <c r="CS384" s="465"/>
      <c r="CT384" s="465"/>
      <c r="CU384" s="465"/>
      <c r="CV384" s="465"/>
      <c r="CW384" s="465"/>
      <c r="CX384" s="465"/>
      <c r="CY384" s="465"/>
      <c r="CZ384" s="465"/>
      <c r="DA384" s="465"/>
      <c r="DB384" s="465"/>
      <c r="DC384" s="465"/>
      <c r="DD384" s="465"/>
      <c r="DE384" s="465"/>
      <c r="DF384" s="465"/>
      <c r="DG384" s="465"/>
      <c r="DH384" s="465"/>
    </row>
    <row r="385" spans="23:112" x14ac:dyDescent="0.25">
      <c r="W385" s="465"/>
      <c r="X385" s="465"/>
      <c r="Y385" s="465"/>
      <c r="Z385" s="465"/>
      <c r="AA385" s="465"/>
      <c r="AB385" s="465"/>
      <c r="AC385" s="465"/>
      <c r="AD385" s="465"/>
      <c r="AE385" s="465"/>
      <c r="AF385" s="465"/>
      <c r="AG385" s="465"/>
      <c r="AH385" s="465"/>
      <c r="AI385" s="465"/>
      <c r="AJ385" s="465"/>
      <c r="AK385" s="465"/>
      <c r="AL385" s="465"/>
      <c r="AM385" s="465"/>
      <c r="AN385" s="465"/>
      <c r="AO385" s="465"/>
      <c r="AP385" s="465"/>
      <c r="AQ385" s="465"/>
      <c r="AR385" s="465"/>
      <c r="AS385" s="465"/>
      <c r="AT385" s="465"/>
      <c r="AU385" s="465"/>
      <c r="AV385" s="465"/>
      <c r="AW385" s="465"/>
      <c r="AX385" s="465"/>
      <c r="AY385" s="465"/>
      <c r="AZ385" s="465"/>
      <c r="BA385" s="465"/>
      <c r="BB385" s="465"/>
      <c r="BC385" s="465"/>
      <c r="BD385" s="465"/>
      <c r="BE385" s="465"/>
      <c r="BF385" s="465"/>
      <c r="BG385" s="465"/>
      <c r="BH385" s="465"/>
      <c r="BI385" s="465"/>
      <c r="BJ385" s="465"/>
      <c r="BK385" s="465"/>
      <c r="BL385" s="465"/>
      <c r="BM385" s="465"/>
      <c r="BN385" s="465"/>
      <c r="BO385" s="465"/>
      <c r="BP385" s="465"/>
      <c r="BQ385" s="465"/>
      <c r="BR385" s="465"/>
      <c r="BS385" s="465"/>
      <c r="BT385" s="465"/>
      <c r="BU385" s="465"/>
      <c r="BV385" s="465"/>
      <c r="BW385" s="465"/>
      <c r="BX385" s="465"/>
      <c r="BY385" s="465"/>
      <c r="BZ385" s="465"/>
      <c r="CA385" s="465"/>
      <c r="CB385" s="465"/>
      <c r="CC385" s="465"/>
      <c r="CD385" s="465"/>
      <c r="CE385" s="465"/>
      <c r="CF385" s="465"/>
      <c r="CG385" s="465"/>
      <c r="CH385" s="465"/>
      <c r="CI385" s="465"/>
      <c r="CJ385" s="465"/>
      <c r="CK385" s="465"/>
      <c r="CL385" s="465"/>
      <c r="CM385" s="465"/>
      <c r="CN385" s="465"/>
      <c r="CO385" s="465"/>
      <c r="CP385" s="465"/>
      <c r="CQ385" s="465"/>
      <c r="CR385" s="465"/>
      <c r="CS385" s="465"/>
      <c r="CT385" s="465"/>
      <c r="CU385" s="465"/>
      <c r="CV385" s="465"/>
      <c r="CW385" s="465"/>
      <c r="CX385" s="465"/>
      <c r="CY385" s="465"/>
      <c r="CZ385" s="465"/>
      <c r="DA385" s="465"/>
      <c r="DB385" s="465"/>
      <c r="DC385" s="465"/>
      <c r="DD385" s="465"/>
      <c r="DE385" s="465"/>
      <c r="DF385" s="465"/>
      <c r="DG385" s="465"/>
      <c r="DH385" s="465"/>
    </row>
    <row r="386" spans="23:112" x14ac:dyDescent="0.25">
      <c r="W386" s="465"/>
      <c r="X386" s="465"/>
      <c r="Y386" s="465"/>
      <c r="Z386" s="465"/>
      <c r="AA386" s="465"/>
      <c r="AB386" s="465"/>
      <c r="AC386" s="465"/>
      <c r="AD386" s="465"/>
      <c r="AE386" s="465"/>
      <c r="AF386" s="465"/>
      <c r="AG386" s="465"/>
      <c r="AH386" s="465"/>
      <c r="AI386" s="465"/>
      <c r="AJ386" s="465"/>
      <c r="AK386" s="465"/>
      <c r="AL386" s="465"/>
      <c r="AM386" s="465"/>
      <c r="AN386" s="465"/>
      <c r="AO386" s="465"/>
      <c r="AP386" s="465"/>
      <c r="AQ386" s="465"/>
      <c r="AR386" s="465"/>
      <c r="AS386" s="465"/>
      <c r="AT386" s="465"/>
      <c r="AU386" s="465"/>
      <c r="AV386" s="465"/>
      <c r="AW386" s="465"/>
      <c r="AX386" s="465"/>
      <c r="AY386" s="465"/>
      <c r="AZ386" s="465"/>
      <c r="BA386" s="465"/>
      <c r="BB386" s="465"/>
      <c r="BC386" s="465"/>
      <c r="BD386" s="465"/>
      <c r="BE386" s="465"/>
      <c r="BF386" s="465"/>
      <c r="BG386" s="465"/>
      <c r="BH386" s="465"/>
      <c r="BI386" s="465"/>
      <c r="BJ386" s="465"/>
      <c r="BK386" s="465"/>
      <c r="BL386" s="465"/>
      <c r="BM386" s="465"/>
      <c r="BN386" s="465"/>
      <c r="BO386" s="465"/>
      <c r="BP386" s="465"/>
      <c r="BQ386" s="465"/>
      <c r="BR386" s="465"/>
      <c r="BS386" s="465"/>
      <c r="BT386" s="465"/>
      <c r="BU386" s="465"/>
      <c r="BV386" s="465"/>
      <c r="BW386" s="465"/>
      <c r="BX386" s="465"/>
      <c r="BY386" s="465"/>
      <c r="BZ386" s="465"/>
      <c r="CA386" s="465"/>
      <c r="CB386" s="465"/>
      <c r="CC386" s="465"/>
      <c r="CD386" s="465"/>
      <c r="CE386" s="465"/>
      <c r="CF386" s="465"/>
      <c r="CG386" s="465"/>
      <c r="CH386" s="465"/>
      <c r="CI386" s="465"/>
      <c r="CJ386" s="465"/>
      <c r="CK386" s="465"/>
      <c r="CL386" s="465"/>
      <c r="CM386" s="465"/>
      <c r="CN386" s="465"/>
      <c r="CO386" s="465"/>
      <c r="CP386" s="465"/>
      <c r="CQ386" s="465"/>
      <c r="CR386" s="465"/>
      <c r="CS386" s="465"/>
      <c r="CT386" s="465"/>
      <c r="CU386" s="465"/>
      <c r="CV386" s="465"/>
      <c r="CW386" s="465"/>
      <c r="CX386" s="465"/>
      <c r="CY386" s="465"/>
      <c r="CZ386" s="465"/>
      <c r="DA386" s="465"/>
      <c r="DB386" s="465"/>
      <c r="DC386" s="465"/>
      <c r="DD386" s="465"/>
      <c r="DE386" s="465"/>
      <c r="DF386" s="465"/>
      <c r="DG386" s="465"/>
      <c r="DH386" s="465"/>
    </row>
    <row r="387" spans="23:112" x14ac:dyDescent="0.25">
      <c r="W387" s="465"/>
      <c r="X387" s="465"/>
      <c r="Y387" s="465"/>
      <c r="Z387" s="465"/>
      <c r="AA387" s="465"/>
      <c r="AB387" s="465"/>
      <c r="AC387" s="465"/>
      <c r="AD387" s="465"/>
      <c r="AE387" s="465"/>
      <c r="AF387" s="465"/>
      <c r="AG387" s="465"/>
      <c r="AH387" s="465"/>
      <c r="AI387" s="465"/>
      <c r="AJ387" s="465"/>
      <c r="AK387" s="465"/>
      <c r="AL387" s="465"/>
      <c r="AM387" s="465"/>
      <c r="AN387" s="465"/>
      <c r="AO387" s="465"/>
      <c r="AP387" s="465"/>
      <c r="AQ387" s="465"/>
      <c r="AR387" s="465"/>
      <c r="AS387" s="465"/>
      <c r="AT387" s="465"/>
      <c r="AU387" s="465"/>
      <c r="AV387" s="465"/>
      <c r="AW387" s="465"/>
      <c r="AX387" s="465"/>
      <c r="AY387" s="465"/>
      <c r="AZ387" s="465"/>
      <c r="BA387" s="465"/>
      <c r="BB387" s="465"/>
      <c r="BC387" s="465"/>
      <c r="BD387" s="465"/>
      <c r="BE387" s="465"/>
      <c r="BF387" s="465"/>
      <c r="BG387" s="465"/>
      <c r="BH387" s="465"/>
      <c r="BI387" s="465"/>
      <c r="BJ387" s="465"/>
      <c r="BK387" s="465"/>
      <c r="BL387" s="465"/>
      <c r="BM387" s="465"/>
      <c r="BN387" s="465"/>
      <c r="BO387" s="465"/>
      <c r="BP387" s="465"/>
      <c r="BQ387" s="465"/>
      <c r="BR387" s="465"/>
      <c r="BS387" s="465"/>
      <c r="BT387" s="465"/>
      <c r="BU387" s="465"/>
      <c r="BV387" s="465"/>
      <c r="BW387" s="465"/>
      <c r="BX387" s="465"/>
      <c r="BY387" s="465"/>
      <c r="BZ387" s="465"/>
      <c r="CA387" s="465"/>
      <c r="CB387" s="465"/>
      <c r="CC387" s="465"/>
      <c r="CD387" s="465"/>
      <c r="CE387" s="465"/>
      <c r="CF387" s="465"/>
      <c r="CG387" s="465"/>
      <c r="CH387" s="465"/>
      <c r="CI387" s="465"/>
      <c r="CJ387" s="465"/>
      <c r="CK387" s="465"/>
      <c r="CL387" s="465"/>
      <c r="CM387" s="465"/>
      <c r="CN387" s="465"/>
      <c r="CO387" s="465"/>
      <c r="CP387" s="465"/>
      <c r="CQ387" s="465"/>
      <c r="CR387" s="465"/>
      <c r="CS387" s="465"/>
      <c r="CT387" s="465"/>
      <c r="CU387" s="465"/>
      <c r="CV387" s="465"/>
      <c r="CW387" s="465"/>
      <c r="CX387" s="465"/>
      <c r="CY387" s="465"/>
      <c r="CZ387" s="465"/>
      <c r="DA387" s="465"/>
      <c r="DB387" s="465"/>
      <c r="DC387" s="465"/>
      <c r="DD387" s="465"/>
      <c r="DE387" s="465"/>
      <c r="DF387" s="465"/>
      <c r="DG387" s="465"/>
      <c r="DH387" s="465"/>
    </row>
    <row r="388" spans="23:112" x14ac:dyDescent="0.25">
      <c r="W388" s="465"/>
      <c r="X388" s="465"/>
      <c r="Y388" s="465"/>
      <c r="Z388" s="465"/>
      <c r="AA388" s="465"/>
      <c r="AB388" s="465"/>
      <c r="AC388" s="465"/>
      <c r="AD388" s="465"/>
      <c r="AE388" s="465"/>
      <c r="AF388" s="465"/>
      <c r="AG388" s="465"/>
      <c r="AH388" s="465"/>
      <c r="AI388" s="465"/>
      <c r="AJ388" s="465"/>
      <c r="AK388" s="465"/>
      <c r="AL388" s="465"/>
      <c r="AM388" s="465"/>
      <c r="AN388" s="465"/>
      <c r="AO388" s="465"/>
      <c r="AP388" s="465"/>
      <c r="AQ388" s="465"/>
      <c r="AR388" s="465"/>
      <c r="AS388" s="465"/>
      <c r="AT388" s="465"/>
      <c r="AU388" s="465"/>
      <c r="AV388" s="465"/>
      <c r="AW388" s="465"/>
      <c r="AX388" s="465"/>
      <c r="AY388" s="465"/>
      <c r="AZ388" s="465"/>
      <c r="BA388" s="465"/>
      <c r="BB388" s="465"/>
      <c r="BC388" s="465"/>
      <c r="BD388" s="465"/>
      <c r="BE388" s="465"/>
      <c r="BF388" s="465"/>
      <c r="BG388" s="465"/>
      <c r="BH388" s="465"/>
      <c r="BI388" s="465"/>
      <c r="BJ388" s="465"/>
      <c r="BK388" s="465"/>
      <c r="BL388" s="465"/>
      <c r="BM388" s="465"/>
      <c r="BN388" s="465"/>
      <c r="BO388" s="465"/>
      <c r="BP388" s="465"/>
      <c r="BQ388" s="465"/>
      <c r="BR388" s="465"/>
      <c r="BS388" s="465"/>
      <c r="BT388" s="465"/>
      <c r="BU388" s="465"/>
      <c r="BV388" s="465"/>
      <c r="BW388" s="465"/>
      <c r="BX388" s="465"/>
      <c r="BY388" s="465"/>
      <c r="BZ388" s="465"/>
      <c r="CA388" s="465"/>
      <c r="CB388" s="465"/>
      <c r="CC388" s="465"/>
      <c r="CD388" s="465"/>
      <c r="CE388" s="465"/>
      <c r="CF388" s="465"/>
      <c r="CG388" s="465"/>
      <c r="CH388" s="465"/>
      <c r="CI388" s="465"/>
      <c r="CJ388" s="465"/>
      <c r="CK388" s="465"/>
      <c r="CL388" s="465"/>
      <c r="CM388" s="465"/>
      <c r="CN388" s="465"/>
      <c r="CO388" s="465"/>
      <c r="CP388" s="465"/>
      <c r="CQ388" s="465"/>
      <c r="CR388" s="465"/>
      <c r="CS388" s="465"/>
      <c r="CT388" s="465"/>
      <c r="CU388" s="465"/>
      <c r="CV388" s="465"/>
      <c r="CW388" s="465"/>
      <c r="CX388" s="465"/>
      <c r="CY388" s="465"/>
      <c r="CZ388" s="465"/>
      <c r="DA388" s="465"/>
      <c r="DB388" s="465"/>
      <c r="DC388" s="465"/>
      <c r="DD388" s="465"/>
      <c r="DE388" s="465"/>
      <c r="DF388" s="465"/>
      <c r="DG388" s="465"/>
      <c r="DH388" s="465"/>
    </row>
    <row r="389" spans="23:112" x14ac:dyDescent="0.25">
      <c r="W389" s="465"/>
      <c r="X389" s="465"/>
      <c r="Y389" s="465"/>
      <c r="Z389" s="465"/>
      <c r="AA389" s="465"/>
      <c r="AB389" s="465"/>
      <c r="AC389" s="465"/>
      <c r="AD389" s="465"/>
      <c r="AE389" s="465"/>
      <c r="AF389" s="465"/>
      <c r="AG389" s="465"/>
      <c r="AH389" s="465"/>
      <c r="AI389" s="465"/>
      <c r="AJ389" s="465"/>
      <c r="AK389" s="465"/>
      <c r="AL389" s="465"/>
      <c r="AM389" s="465"/>
      <c r="AN389" s="465"/>
      <c r="AO389" s="465"/>
      <c r="AP389" s="465"/>
      <c r="AQ389" s="465"/>
      <c r="AR389" s="465"/>
      <c r="AS389" s="465"/>
      <c r="AT389" s="465"/>
      <c r="AU389" s="465"/>
      <c r="AV389" s="465"/>
      <c r="AW389" s="465"/>
      <c r="AX389" s="465"/>
      <c r="AY389" s="465"/>
      <c r="AZ389" s="465"/>
      <c r="BA389" s="465"/>
      <c r="BB389" s="465"/>
      <c r="BC389" s="465"/>
      <c r="BD389" s="465"/>
      <c r="BE389" s="465"/>
      <c r="BF389" s="465"/>
      <c r="BG389" s="465"/>
      <c r="BH389" s="465"/>
      <c r="BI389" s="465"/>
      <c r="BJ389" s="465"/>
      <c r="BK389" s="465"/>
      <c r="BL389" s="465"/>
      <c r="BM389" s="465"/>
      <c r="BN389" s="465"/>
      <c r="BO389" s="465"/>
      <c r="BP389" s="465"/>
      <c r="BQ389" s="465"/>
      <c r="BR389" s="465"/>
      <c r="BS389" s="465"/>
      <c r="BT389" s="465"/>
      <c r="BU389" s="465"/>
      <c r="BV389" s="465"/>
      <c r="BW389" s="465"/>
      <c r="BX389" s="465"/>
      <c r="BY389" s="465"/>
      <c r="BZ389" s="465"/>
      <c r="CA389" s="465"/>
      <c r="CB389" s="465"/>
      <c r="CC389" s="465"/>
      <c r="CD389" s="465"/>
      <c r="CE389" s="465"/>
      <c r="CF389" s="465"/>
      <c r="CG389" s="465"/>
      <c r="CH389" s="465"/>
      <c r="CI389" s="465"/>
      <c r="CJ389" s="465"/>
      <c r="CK389" s="465"/>
      <c r="CL389" s="465"/>
      <c r="CM389" s="465"/>
      <c r="CN389" s="465"/>
      <c r="CO389" s="465"/>
      <c r="CP389" s="465"/>
      <c r="CQ389" s="465"/>
      <c r="CR389" s="465"/>
      <c r="CS389" s="465"/>
      <c r="CT389" s="465"/>
      <c r="CU389" s="465"/>
      <c r="CV389" s="465"/>
      <c r="CW389" s="465"/>
      <c r="CX389" s="465"/>
      <c r="CY389" s="465"/>
      <c r="CZ389" s="465"/>
      <c r="DA389" s="465"/>
      <c r="DB389" s="465"/>
      <c r="DC389" s="465"/>
      <c r="DD389" s="465"/>
      <c r="DE389" s="465"/>
      <c r="DF389" s="465"/>
      <c r="DG389" s="465"/>
      <c r="DH389" s="465"/>
    </row>
    <row r="390" spans="23:112" x14ac:dyDescent="0.25">
      <c r="W390" s="465"/>
      <c r="X390" s="465"/>
      <c r="Y390" s="465"/>
      <c r="Z390" s="465"/>
      <c r="AA390" s="465"/>
      <c r="AB390" s="465"/>
      <c r="AC390" s="465"/>
      <c r="AD390" s="465"/>
      <c r="AE390" s="465"/>
      <c r="AF390" s="465"/>
      <c r="AG390" s="465"/>
      <c r="AH390" s="465"/>
      <c r="AI390" s="465"/>
      <c r="AJ390" s="465"/>
      <c r="AK390" s="465"/>
      <c r="AL390" s="465"/>
      <c r="AM390" s="465"/>
      <c r="AN390" s="465"/>
      <c r="AO390" s="465"/>
      <c r="AP390" s="465"/>
      <c r="AQ390" s="465"/>
      <c r="AR390" s="465"/>
      <c r="AS390" s="465"/>
      <c r="AT390" s="465"/>
      <c r="AU390" s="465"/>
      <c r="AV390" s="465"/>
      <c r="AW390" s="465"/>
      <c r="AX390" s="465"/>
      <c r="AY390" s="465"/>
      <c r="AZ390" s="465"/>
      <c r="BA390" s="465"/>
      <c r="BB390" s="465"/>
      <c r="BC390" s="465"/>
      <c r="BD390" s="465"/>
      <c r="BE390" s="465"/>
      <c r="BF390" s="465"/>
      <c r="BG390" s="465"/>
      <c r="BH390" s="465"/>
      <c r="BI390" s="465"/>
      <c r="BJ390" s="465"/>
      <c r="BK390" s="465"/>
      <c r="BL390" s="465"/>
      <c r="BM390" s="465"/>
      <c r="BN390" s="465"/>
      <c r="BO390" s="465"/>
      <c r="BP390" s="465"/>
      <c r="BQ390" s="465"/>
      <c r="BR390" s="465"/>
      <c r="BS390" s="465"/>
      <c r="BT390" s="465"/>
      <c r="BU390" s="465"/>
      <c r="BV390" s="465"/>
      <c r="BW390" s="465"/>
      <c r="BX390" s="465"/>
      <c r="BY390" s="465"/>
      <c r="BZ390" s="465"/>
      <c r="CA390" s="465"/>
      <c r="CB390" s="465"/>
      <c r="CC390" s="465"/>
      <c r="CD390" s="465"/>
      <c r="CE390" s="465"/>
      <c r="CF390" s="465"/>
      <c r="CG390" s="465"/>
      <c r="CH390" s="465"/>
      <c r="CI390" s="465"/>
      <c r="CJ390" s="465"/>
      <c r="CK390" s="465"/>
      <c r="CL390" s="465"/>
      <c r="CM390" s="465"/>
      <c r="CN390" s="465"/>
      <c r="CO390" s="465"/>
      <c r="CP390" s="465"/>
      <c r="CQ390" s="465"/>
      <c r="CR390" s="465"/>
      <c r="CS390" s="465"/>
      <c r="CT390" s="465"/>
      <c r="CU390" s="465"/>
      <c r="CV390" s="465"/>
      <c r="CW390" s="465"/>
      <c r="CX390" s="465"/>
      <c r="CY390" s="465"/>
      <c r="CZ390" s="465"/>
      <c r="DA390" s="465"/>
      <c r="DB390" s="465"/>
      <c r="DC390" s="465"/>
      <c r="DD390" s="465"/>
      <c r="DE390" s="465"/>
      <c r="DF390" s="465"/>
      <c r="DG390" s="465"/>
      <c r="DH390" s="465"/>
    </row>
    <row r="391" spans="23:112" x14ac:dyDescent="0.25">
      <c r="W391" s="465"/>
      <c r="X391" s="465"/>
      <c r="Y391" s="465"/>
      <c r="Z391" s="465"/>
      <c r="AA391" s="465"/>
      <c r="AB391" s="465"/>
      <c r="AC391" s="465"/>
      <c r="AD391" s="465"/>
      <c r="AE391" s="465"/>
      <c r="AF391" s="465"/>
      <c r="AG391" s="465"/>
      <c r="AH391" s="465"/>
      <c r="AI391" s="465"/>
      <c r="AJ391" s="465"/>
      <c r="AK391" s="465"/>
      <c r="AL391" s="465"/>
      <c r="AM391" s="465"/>
      <c r="AN391" s="465"/>
      <c r="AO391" s="465"/>
      <c r="AP391" s="465"/>
      <c r="AQ391" s="465"/>
      <c r="AR391" s="465"/>
      <c r="AS391" s="465"/>
      <c r="AT391" s="465"/>
      <c r="AU391" s="465"/>
      <c r="AV391" s="465"/>
      <c r="AW391" s="465"/>
      <c r="AX391" s="465"/>
      <c r="AY391" s="465"/>
      <c r="AZ391" s="465"/>
      <c r="BA391" s="465"/>
      <c r="BB391" s="465"/>
      <c r="BC391" s="465"/>
      <c r="BD391" s="465"/>
      <c r="BE391" s="465"/>
      <c r="BF391" s="465"/>
      <c r="BG391" s="465"/>
      <c r="BH391" s="465"/>
      <c r="BI391" s="465"/>
      <c r="BJ391" s="465"/>
      <c r="BK391" s="465"/>
      <c r="BL391" s="465"/>
      <c r="BM391" s="465"/>
      <c r="BN391" s="465"/>
      <c r="BO391" s="465"/>
      <c r="BP391" s="465"/>
      <c r="BQ391" s="465"/>
      <c r="BR391" s="465"/>
      <c r="BS391" s="465"/>
      <c r="BT391" s="465"/>
      <c r="BU391" s="465"/>
      <c r="BV391" s="465"/>
      <c r="BW391" s="465"/>
      <c r="BX391" s="465"/>
      <c r="BY391" s="465"/>
      <c r="BZ391" s="465"/>
      <c r="CA391" s="465"/>
      <c r="CB391" s="465"/>
      <c r="CC391" s="465"/>
      <c r="CD391" s="465"/>
      <c r="CE391" s="465"/>
      <c r="CF391" s="465"/>
      <c r="CG391" s="465"/>
      <c r="CH391" s="465"/>
      <c r="CI391" s="465"/>
      <c r="CJ391" s="465"/>
      <c r="CK391" s="465"/>
      <c r="CL391" s="465"/>
      <c r="CM391" s="465"/>
      <c r="CN391" s="465"/>
      <c r="CO391" s="465"/>
      <c r="CP391" s="465"/>
      <c r="CQ391" s="465"/>
      <c r="CR391" s="465"/>
      <c r="CS391" s="465"/>
      <c r="CT391" s="465"/>
      <c r="CU391" s="465"/>
      <c r="CV391" s="465"/>
      <c r="CW391" s="465"/>
      <c r="CX391" s="465"/>
      <c r="CY391" s="465"/>
      <c r="CZ391" s="465"/>
      <c r="DA391" s="465"/>
      <c r="DB391" s="465"/>
      <c r="DC391" s="465"/>
      <c r="DD391" s="465"/>
      <c r="DE391" s="465"/>
      <c r="DF391" s="465"/>
      <c r="DG391" s="465"/>
      <c r="DH391" s="465"/>
    </row>
    <row r="392" spans="23:112" x14ac:dyDescent="0.25">
      <c r="W392" s="465"/>
      <c r="X392" s="465"/>
      <c r="Y392" s="465"/>
      <c r="Z392" s="465"/>
      <c r="AA392" s="465"/>
      <c r="AB392" s="465"/>
      <c r="AC392" s="465"/>
      <c r="AD392" s="465"/>
      <c r="AE392" s="465"/>
      <c r="AF392" s="465"/>
      <c r="AG392" s="465"/>
      <c r="AH392" s="465"/>
      <c r="AI392" s="465"/>
      <c r="AJ392" s="465"/>
      <c r="AK392" s="465"/>
      <c r="AL392" s="465"/>
      <c r="AM392" s="465"/>
      <c r="AN392" s="465"/>
      <c r="AO392" s="465"/>
      <c r="AP392" s="465"/>
      <c r="AQ392" s="465"/>
      <c r="AR392" s="465"/>
      <c r="AS392" s="465"/>
      <c r="AT392" s="465"/>
      <c r="AU392" s="465"/>
      <c r="AV392" s="465"/>
      <c r="AW392" s="465"/>
      <c r="AX392" s="465"/>
      <c r="AY392" s="465"/>
      <c r="AZ392" s="465"/>
      <c r="BA392" s="465"/>
      <c r="BB392" s="465"/>
      <c r="BC392" s="465"/>
      <c r="BD392" s="465"/>
      <c r="BE392" s="465"/>
      <c r="BF392" s="465"/>
      <c r="BG392" s="465"/>
      <c r="BH392" s="465"/>
      <c r="BI392" s="465"/>
      <c r="BJ392" s="465"/>
      <c r="BK392" s="465"/>
      <c r="BL392" s="465"/>
      <c r="BM392" s="465"/>
      <c r="BN392" s="465"/>
      <c r="BO392" s="465"/>
      <c r="BP392" s="465"/>
      <c r="BQ392" s="465"/>
      <c r="BR392" s="465"/>
      <c r="BS392" s="465"/>
      <c r="BT392" s="465"/>
      <c r="BU392" s="465"/>
      <c r="BV392" s="465"/>
      <c r="BW392" s="465"/>
      <c r="BX392" s="465"/>
      <c r="BY392" s="465"/>
      <c r="BZ392" s="465"/>
      <c r="CA392" s="465"/>
      <c r="CB392" s="465"/>
      <c r="CC392" s="465"/>
      <c r="CD392" s="465"/>
      <c r="CE392" s="465"/>
      <c r="CF392" s="465"/>
      <c r="CG392" s="465"/>
      <c r="CH392" s="465"/>
      <c r="CI392" s="465"/>
      <c r="CJ392" s="465"/>
      <c r="CK392" s="465"/>
      <c r="CL392" s="465"/>
      <c r="CM392" s="465"/>
      <c r="CN392" s="465"/>
      <c r="CO392" s="465"/>
      <c r="CP392" s="465"/>
      <c r="CQ392" s="465"/>
      <c r="CR392" s="465"/>
      <c r="CS392" s="465"/>
      <c r="CT392" s="465"/>
      <c r="CU392" s="465"/>
      <c r="CV392" s="465"/>
      <c r="CW392" s="465"/>
      <c r="CX392" s="465"/>
      <c r="CY392" s="465"/>
      <c r="CZ392" s="465"/>
      <c r="DA392" s="465"/>
      <c r="DB392" s="465"/>
      <c r="DC392" s="465"/>
      <c r="DD392" s="465"/>
      <c r="DE392" s="465"/>
      <c r="DF392" s="465"/>
      <c r="DG392" s="465"/>
      <c r="DH392" s="465"/>
    </row>
    <row r="393" spans="23:112" x14ac:dyDescent="0.25">
      <c r="W393" s="465"/>
      <c r="X393" s="465"/>
      <c r="Y393" s="465"/>
      <c r="Z393" s="465"/>
      <c r="AA393" s="465"/>
      <c r="AB393" s="465"/>
      <c r="AC393" s="465"/>
      <c r="AD393" s="465"/>
      <c r="AE393" s="465"/>
      <c r="AF393" s="465"/>
      <c r="AG393" s="465"/>
      <c r="AH393" s="465"/>
      <c r="AI393" s="465"/>
      <c r="AJ393" s="465"/>
      <c r="AK393" s="465"/>
      <c r="AL393" s="465"/>
      <c r="AM393" s="465"/>
      <c r="AN393" s="465"/>
      <c r="AO393" s="465"/>
      <c r="AP393" s="465"/>
      <c r="AQ393" s="465"/>
      <c r="AR393" s="465"/>
      <c r="AS393" s="465"/>
      <c r="AT393" s="465"/>
      <c r="AU393" s="465"/>
      <c r="AV393" s="465"/>
      <c r="AW393" s="465"/>
      <c r="AX393" s="465"/>
      <c r="AY393" s="465"/>
      <c r="AZ393" s="465"/>
      <c r="BA393" s="465"/>
      <c r="BB393" s="465"/>
      <c r="BC393" s="465"/>
      <c r="BD393" s="465"/>
      <c r="BE393" s="465"/>
      <c r="BF393" s="465"/>
      <c r="BG393" s="465"/>
      <c r="BH393" s="465"/>
      <c r="BI393" s="465"/>
      <c r="BJ393" s="465"/>
      <c r="BK393" s="465"/>
      <c r="BL393" s="465"/>
      <c r="BM393" s="465"/>
      <c r="BN393" s="465"/>
      <c r="BO393" s="465"/>
      <c r="BP393" s="465"/>
      <c r="BQ393" s="465"/>
      <c r="BR393" s="465"/>
      <c r="BS393" s="465"/>
      <c r="BT393" s="465"/>
      <c r="BU393" s="465"/>
      <c r="BV393" s="465"/>
      <c r="BW393" s="465"/>
      <c r="BX393" s="465"/>
      <c r="BY393" s="465"/>
      <c r="BZ393" s="465"/>
      <c r="CA393" s="465"/>
      <c r="CB393" s="465"/>
      <c r="CC393" s="465"/>
      <c r="CD393" s="465"/>
      <c r="CE393" s="465"/>
      <c r="CF393" s="465"/>
      <c r="CG393" s="465"/>
      <c r="CH393" s="465"/>
      <c r="CI393" s="465"/>
      <c r="CJ393" s="465"/>
      <c r="CK393" s="465"/>
      <c r="CL393" s="465"/>
      <c r="CM393" s="465"/>
      <c r="CN393" s="465"/>
      <c r="CO393" s="465"/>
      <c r="CP393" s="465"/>
      <c r="CQ393" s="465"/>
      <c r="CR393" s="465"/>
      <c r="CS393" s="465"/>
      <c r="CT393" s="465"/>
      <c r="CU393" s="465"/>
      <c r="CV393" s="465"/>
      <c r="CW393" s="465"/>
      <c r="CX393" s="465"/>
      <c r="CY393" s="465"/>
      <c r="CZ393" s="465"/>
      <c r="DA393" s="465"/>
      <c r="DB393" s="465"/>
      <c r="DC393" s="465"/>
      <c r="DD393" s="465"/>
      <c r="DE393" s="465"/>
      <c r="DF393" s="465"/>
      <c r="DG393" s="465"/>
      <c r="DH393" s="465"/>
    </row>
    <row r="394" spans="23:112" x14ac:dyDescent="0.25">
      <c r="W394" s="465"/>
      <c r="X394" s="465"/>
      <c r="Y394" s="465"/>
      <c r="Z394" s="465"/>
      <c r="AA394" s="465"/>
      <c r="AB394" s="465"/>
      <c r="AC394" s="465"/>
      <c r="AD394" s="465"/>
      <c r="AE394" s="465"/>
      <c r="AF394" s="465"/>
      <c r="AG394" s="465"/>
      <c r="AH394" s="465"/>
      <c r="AI394" s="465"/>
      <c r="AJ394" s="465"/>
      <c r="AK394" s="465"/>
      <c r="AL394" s="465"/>
      <c r="AM394" s="465"/>
      <c r="AN394" s="465"/>
      <c r="AO394" s="465"/>
      <c r="AP394" s="465"/>
      <c r="AQ394" s="465"/>
      <c r="AR394" s="465"/>
      <c r="AS394" s="465"/>
      <c r="AT394" s="465"/>
      <c r="AU394" s="465"/>
      <c r="AV394" s="465"/>
      <c r="AW394" s="465"/>
      <c r="AX394" s="465"/>
      <c r="AY394" s="465"/>
      <c r="AZ394" s="465"/>
      <c r="BA394" s="465"/>
      <c r="BB394" s="465"/>
      <c r="BC394" s="465"/>
      <c r="BD394" s="465"/>
      <c r="BE394" s="465"/>
      <c r="BF394" s="465"/>
      <c r="BG394" s="465"/>
      <c r="BH394" s="465"/>
      <c r="BI394" s="465"/>
      <c r="BJ394" s="465"/>
      <c r="BK394" s="465"/>
      <c r="BL394" s="465"/>
      <c r="BM394" s="465"/>
      <c r="BN394" s="465"/>
      <c r="BO394" s="465"/>
      <c r="BP394" s="465"/>
      <c r="BQ394" s="465"/>
      <c r="BR394" s="465"/>
      <c r="BS394" s="465"/>
      <c r="BT394" s="465"/>
      <c r="BU394" s="465"/>
      <c r="BV394" s="465"/>
      <c r="BW394" s="465"/>
      <c r="BX394" s="465"/>
      <c r="BY394" s="465"/>
      <c r="BZ394" s="465"/>
      <c r="CA394" s="465"/>
      <c r="CB394" s="465"/>
      <c r="CC394" s="465"/>
      <c r="CD394" s="465"/>
      <c r="CE394" s="465"/>
      <c r="CF394" s="465"/>
      <c r="CG394" s="465"/>
      <c r="CH394" s="465"/>
      <c r="CI394" s="465"/>
      <c r="CJ394" s="465"/>
      <c r="CK394" s="465"/>
      <c r="CL394" s="465"/>
      <c r="CM394" s="465"/>
      <c r="CN394" s="465"/>
      <c r="CO394" s="465"/>
      <c r="CP394" s="465"/>
      <c r="CQ394" s="465"/>
      <c r="CR394" s="465"/>
      <c r="CS394" s="465"/>
      <c r="CT394" s="465"/>
      <c r="CU394" s="465"/>
      <c r="CV394" s="465"/>
      <c r="CW394" s="465"/>
      <c r="CX394" s="465"/>
      <c r="CY394" s="465"/>
      <c r="CZ394" s="465"/>
      <c r="DA394" s="465"/>
      <c r="DB394" s="465"/>
      <c r="DC394" s="465"/>
      <c r="DD394" s="465"/>
      <c r="DE394" s="465"/>
      <c r="DF394" s="465"/>
      <c r="DG394" s="465"/>
      <c r="DH394" s="465"/>
    </row>
    <row r="395" spans="23:112" x14ac:dyDescent="0.25">
      <c r="W395" s="465"/>
      <c r="X395" s="465"/>
      <c r="Y395" s="465"/>
      <c r="Z395" s="465"/>
      <c r="AA395" s="465"/>
      <c r="AB395" s="465"/>
      <c r="AC395" s="465"/>
      <c r="AD395" s="465"/>
      <c r="AE395" s="465"/>
      <c r="AF395" s="465"/>
      <c r="AG395" s="465"/>
      <c r="AH395" s="465"/>
      <c r="AI395" s="465"/>
      <c r="AJ395" s="465"/>
      <c r="AK395" s="465"/>
      <c r="AL395" s="465"/>
      <c r="AM395" s="465"/>
      <c r="AN395" s="465"/>
      <c r="AO395" s="465"/>
      <c r="AP395" s="465"/>
      <c r="AQ395" s="465"/>
      <c r="AR395" s="465"/>
      <c r="AS395" s="465"/>
      <c r="AT395" s="465"/>
      <c r="AU395" s="465"/>
      <c r="AV395" s="465"/>
      <c r="AW395" s="465"/>
      <c r="AX395" s="465"/>
      <c r="AY395" s="465"/>
      <c r="AZ395" s="465"/>
      <c r="BA395" s="465"/>
      <c r="BB395" s="465"/>
      <c r="BC395" s="465"/>
      <c r="BD395" s="465"/>
      <c r="BE395" s="465"/>
      <c r="BF395" s="465"/>
      <c r="BG395" s="465"/>
      <c r="BH395" s="465"/>
      <c r="BI395" s="465"/>
      <c r="BJ395" s="465"/>
      <c r="BK395" s="465"/>
      <c r="BL395" s="465"/>
      <c r="BM395" s="465"/>
      <c r="BN395" s="465"/>
      <c r="BO395" s="465"/>
      <c r="BP395" s="465"/>
      <c r="BQ395" s="465"/>
      <c r="BR395" s="465"/>
      <c r="BS395" s="465"/>
      <c r="BT395" s="465"/>
      <c r="BU395" s="465"/>
      <c r="BV395" s="465"/>
      <c r="BW395" s="465"/>
      <c r="BX395" s="465"/>
      <c r="BY395" s="465"/>
      <c r="BZ395" s="465"/>
      <c r="CA395" s="465"/>
      <c r="CB395" s="465"/>
      <c r="CC395" s="465"/>
      <c r="CD395" s="465"/>
      <c r="CE395" s="465"/>
      <c r="CF395" s="465"/>
      <c r="CG395" s="465"/>
      <c r="CH395" s="465"/>
      <c r="CI395" s="465"/>
      <c r="CJ395" s="465"/>
      <c r="CK395" s="465"/>
      <c r="CL395" s="465"/>
      <c r="CM395" s="465"/>
      <c r="CN395" s="465"/>
      <c r="CO395" s="465"/>
      <c r="CP395" s="465"/>
      <c r="CQ395" s="465"/>
      <c r="CR395" s="465"/>
      <c r="CS395" s="465"/>
      <c r="CT395" s="465"/>
      <c r="CU395" s="465"/>
      <c r="CV395" s="465"/>
      <c r="CW395" s="465"/>
      <c r="CX395" s="465"/>
      <c r="CY395" s="465"/>
      <c r="CZ395" s="465"/>
      <c r="DA395" s="465"/>
      <c r="DB395" s="465"/>
      <c r="DC395" s="465"/>
      <c r="DD395" s="465"/>
      <c r="DE395" s="465"/>
      <c r="DF395" s="465"/>
      <c r="DG395" s="465"/>
      <c r="DH395" s="465"/>
    </row>
    <row r="396" spans="23:112" x14ac:dyDescent="0.25">
      <c r="W396" s="465"/>
      <c r="X396" s="465"/>
      <c r="Y396" s="465"/>
      <c r="Z396" s="465"/>
      <c r="AA396" s="465"/>
      <c r="AB396" s="465"/>
      <c r="AC396" s="465"/>
      <c r="AD396" s="465"/>
      <c r="AE396" s="465"/>
      <c r="AF396" s="465"/>
      <c r="AG396" s="465"/>
      <c r="AH396" s="465"/>
      <c r="AI396" s="465"/>
      <c r="AJ396" s="465"/>
      <c r="AK396" s="465"/>
      <c r="AL396" s="465"/>
      <c r="AM396" s="465"/>
      <c r="AN396" s="465"/>
      <c r="AO396" s="465"/>
      <c r="AP396" s="465"/>
      <c r="AQ396" s="465"/>
      <c r="AR396" s="465"/>
      <c r="AS396" s="465"/>
      <c r="AT396" s="465"/>
      <c r="AU396" s="465"/>
      <c r="AV396" s="465"/>
      <c r="AW396" s="465"/>
      <c r="AX396" s="465"/>
      <c r="AY396" s="465"/>
      <c r="AZ396" s="465"/>
      <c r="BA396" s="465"/>
      <c r="BB396" s="465"/>
      <c r="BC396" s="465"/>
      <c r="BD396" s="465"/>
      <c r="BE396" s="465"/>
      <c r="BF396" s="465"/>
      <c r="BG396" s="465"/>
      <c r="BH396" s="465"/>
      <c r="BI396" s="465"/>
      <c r="BJ396" s="465"/>
      <c r="BK396" s="465"/>
      <c r="BL396" s="465"/>
      <c r="BM396" s="465"/>
      <c r="BN396" s="465"/>
      <c r="BO396" s="465"/>
      <c r="BP396" s="465"/>
      <c r="BQ396" s="465"/>
      <c r="BR396" s="465"/>
      <c r="BS396" s="465"/>
      <c r="BT396" s="465"/>
      <c r="BU396" s="465"/>
      <c r="BV396" s="465"/>
      <c r="BW396" s="465"/>
      <c r="BX396" s="465"/>
      <c r="BY396" s="465"/>
      <c r="BZ396" s="465"/>
      <c r="CA396" s="465"/>
      <c r="CB396" s="465"/>
      <c r="CC396" s="465"/>
      <c r="CD396" s="465"/>
      <c r="CE396" s="465"/>
      <c r="CF396" s="465"/>
      <c r="CG396" s="465"/>
      <c r="CH396" s="465"/>
      <c r="CI396" s="465"/>
      <c r="CJ396" s="465"/>
      <c r="CK396" s="465"/>
      <c r="CL396" s="465"/>
      <c r="CM396" s="465"/>
      <c r="CN396" s="465"/>
      <c r="CO396" s="465"/>
      <c r="CP396" s="465"/>
      <c r="CQ396" s="465"/>
      <c r="CR396" s="465"/>
      <c r="CS396" s="465"/>
      <c r="CT396" s="465"/>
      <c r="CU396" s="465"/>
      <c r="CV396" s="465"/>
      <c r="CW396" s="465"/>
      <c r="CX396" s="465"/>
      <c r="CY396" s="465"/>
      <c r="CZ396" s="465"/>
      <c r="DA396" s="465"/>
      <c r="DB396" s="465"/>
      <c r="DC396" s="465"/>
      <c r="DD396" s="465"/>
      <c r="DE396" s="465"/>
      <c r="DF396" s="465"/>
      <c r="DG396" s="465"/>
      <c r="DH396" s="465"/>
    </row>
    <row r="397" spans="23:112" x14ac:dyDescent="0.25">
      <c r="W397" s="465"/>
      <c r="X397" s="465"/>
      <c r="Y397" s="465"/>
      <c r="Z397" s="465"/>
      <c r="AA397" s="465"/>
      <c r="AB397" s="465"/>
      <c r="AC397" s="465"/>
      <c r="AD397" s="465"/>
      <c r="AE397" s="465"/>
      <c r="AF397" s="465"/>
      <c r="AG397" s="465"/>
      <c r="AH397" s="465"/>
      <c r="AI397" s="465"/>
      <c r="AJ397" s="465"/>
      <c r="AK397" s="465"/>
      <c r="AL397" s="465"/>
      <c r="AM397" s="465"/>
      <c r="AN397" s="465"/>
      <c r="AO397" s="465"/>
      <c r="AP397" s="465"/>
      <c r="AQ397" s="465"/>
      <c r="AR397" s="465"/>
      <c r="AS397" s="465"/>
      <c r="AT397" s="465"/>
      <c r="AU397" s="465"/>
      <c r="AV397" s="465"/>
      <c r="AW397" s="465"/>
      <c r="AX397" s="465"/>
      <c r="AY397" s="465"/>
      <c r="AZ397" s="465"/>
      <c r="BA397" s="465"/>
      <c r="BB397" s="465"/>
      <c r="BC397" s="465"/>
      <c r="BD397" s="465"/>
      <c r="BE397" s="465"/>
      <c r="BF397" s="465"/>
      <c r="BG397" s="465"/>
      <c r="BH397" s="465"/>
      <c r="BI397" s="465"/>
      <c r="BJ397" s="465"/>
      <c r="BK397" s="465"/>
      <c r="BL397" s="465"/>
      <c r="BM397" s="465"/>
      <c r="BN397" s="465"/>
      <c r="BO397" s="465"/>
      <c r="BP397" s="465"/>
      <c r="BQ397" s="465"/>
      <c r="BR397" s="465"/>
      <c r="BS397" s="465"/>
      <c r="BT397" s="465"/>
      <c r="BU397" s="465"/>
      <c r="BV397" s="465"/>
      <c r="BW397" s="465"/>
      <c r="BX397" s="465"/>
      <c r="BY397" s="465"/>
      <c r="BZ397" s="465"/>
      <c r="CA397" s="465"/>
      <c r="CB397" s="465"/>
      <c r="CC397" s="465"/>
      <c r="CD397" s="465"/>
      <c r="CE397" s="465"/>
      <c r="CF397" s="465"/>
      <c r="CG397" s="465"/>
      <c r="CH397" s="465"/>
      <c r="CI397" s="465"/>
      <c r="CJ397" s="465"/>
      <c r="CK397" s="465"/>
      <c r="CL397" s="465"/>
      <c r="CM397" s="465"/>
      <c r="CN397" s="465"/>
      <c r="CO397" s="465"/>
      <c r="CP397" s="465"/>
      <c r="CQ397" s="465"/>
      <c r="CR397" s="465"/>
      <c r="CS397" s="465"/>
      <c r="CT397" s="465"/>
      <c r="CU397" s="465"/>
      <c r="CV397" s="465"/>
      <c r="CW397" s="465"/>
      <c r="CX397" s="465"/>
      <c r="CY397" s="465"/>
      <c r="CZ397" s="465"/>
      <c r="DA397" s="465"/>
      <c r="DB397" s="465"/>
      <c r="DC397" s="465"/>
      <c r="DD397" s="465"/>
      <c r="DE397" s="465"/>
      <c r="DF397" s="465"/>
      <c r="DG397" s="465"/>
      <c r="DH397" s="465"/>
    </row>
    <row r="398" spans="23:112" x14ac:dyDescent="0.25">
      <c r="W398" s="465"/>
      <c r="X398" s="465"/>
      <c r="Y398" s="465"/>
      <c r="Z398" s="465"/>
      <c r="AA398" s="465"/>
      <c r="AB398" s="465"/>
      <c r="AC398" s="465"/>
      <c r="AD398" s="465"/>
      <c r="AE398" s="465"/>
      <c r="AF398" s="465"/>
      <c r="AG398" s="465"/>
      <c r="AH398" s="465"/>
      <c r="AI398" s="465"/>
      <c r="AJ398" s="465"/>
      <c r="AK398" s="465"/>
      <c r="AL398" s="465"/>
      <c r="AM398" s="465"/>
      <c r="AN398" s="465"/>
      <c r="AO398" s="465"/>
      <c r="AP398" s="465"/>
      <c r="AQ398" s="465"/>
      <c r="AR398" s="465"/>
      <c r="AS398" s="465"/>
      <c r="AT398" s="465"/>
      <c r="AU398" s="465"/>
      <c r="AV398" s="465"/>
      <c r="AW398" s="465"/>
      <c r="AX398" s="465"/>
      <c r="AY398" s="465"/>
      <c r="AZ398" s="465"/>
      <c r="BA398" s="465"/>
      <c r="BB398" s="465"/>
      <c r="BC398" s="465"/>
      <c r="BD398" s="465"/>
      <c r="BE398" s="465"/>
      <c r="BF398" s="465"/>
      <c r="BG398" s="465"/>
      <c r="BH398" s="465"/>
      <c r="BI398" s="465"/>
      <c r="BJ398" s="465"/>
      <c r="BK398" s="465"/>
      <c r="BL398" s="465"/>
      <c r="BM398" s="465"/>
      <c r="BN398" s="465"/>
      <c r="BO398" s="465"/>
      <c r="BP398" s="465"/>
      <c r="BQ398" s="465"/>
      <c r="BR398" s="465"/>
      <c r="BS398" s="465"/>
      <c r="BT398" s="465"/>
      <c r="BU398" s="465"/>
      <c r="BV398" s="465"/>
      <c r="BW398" s="465"/>
      <c r="BX398" s="465"/>
      <c r="BY398" s="465"/>
      <c r="BZ398" s="465"/>
      <c r="CA398" s="465"/>
      <c r="CB398" s="465"/>
      <c r="CC398" s="465"/>
      <c r="CD398" s="465"/>
      <c r="CE398" s="465"/>
      <c r="CF398" s="465"/>
      <c r="CG398" s="465"/>
      <c r="CH398" s="465"/>
      <c r="CI398" s="465"/>
      <c r="CJ398" s="465"/>
      <c r="CK398" s="465"/>
      <c r="CL398" s="465"/>
      <c r="CM398" s="465"/>
      <c r="CN398" s="465"/>
      <c r="CO398" s="465"/>
      <c r="CP398" s="465"/>
      <c r="CQ398" s="465"/>
      <c r="CR398" s="465"/>
      <c r="CS398" s="465"/>
      <c r="CT398" s="465"/>
      <c r="CU398" s="465"/>
      <c r="CV398" s="465"/>
      <c r="CW398" s="465"/>
      <c r="CX398" s="465"/>
      <c r="CY398" s="465"/>
      <c r="CZ398" s="465"/>
      <c r="DA398" s="465"/>
      <c r="DB398" s="465"/>
      <c r="DC398" s="465"/>
      <c r="DD398" s="465"/>
      <c r="DE398" s="465"/>
      <c r="DF398" s="465"/>
      <c r="DG398" s="465"/>
      <c r="DH398" s="465"/>
    </row>
    <row r="399" spans="23:112" x14ac:dyDescent="0.25">
      <c r="W399" s="465"/>
      <c r="X399" s="465"/>
      <c r="Y399" s="465"/>
      <c r="Z399" s="465"/>
      <c r="AA399" s="465"/>
      <c r="AB399" s="465"/>
      <c r="AC399" s="465"/>
      <c r="AD399" s="465"/>
      <c r="AE399" s="465"/>
      <c r="AF399" s="465"/>
      <c r="AG399" s="465"/>
      <c r="AH399" s="465"/>
      <c r="AI399" s="465"/>
      <c r="AJ399" s="465"/>
      <c r="AK399" s="465"/>
      <c r="AL399" s="465"/>
      <c r="AM399" s="465"/>
      <c r="AN399" s="465"/>
      <c r="AO399" s="465"/>
      <c r="AP399" s="465"/>
      <c r="AQ399" s="465"/>
      <c r="AR399" s="465"/>
      <c r="AS399" s="465"/>
      <c r="AT399" s="465"/>
      <c r="AU399" s="465"/>
      <c r="AV399" s="465"/>
      <c r="AW399" s="465"/>
      <c r="AX399" s="465"/>
      <c r="AY399" s="465"/>
      <c r="AZ399" s="465"/>
      <c r="BA399" s="465"/>
      <c r="BB399" s="465"/>
      <c r="BC399" s="465"/>
      <c r="BD399" s="465"/>
      <c r="BE399" s="465"/>
      <c r="BF399" s="465"/>
      <c r="BG399" s="465"/>
      <c r="BH399" s="465"/>
      <c r="BI399" s="465"/>
      <c r="BJ399" s="465"/>
      <c r="BK399" s="465"/>
      <c r="BL399" s="465"/>
      <c r="BM399" s="465"/>
      <c r="BN399" s="465"/>
      <c r="BO399" s="465"/>
      <c r="BP399" s="465"/>
      <c r="BQ399" s="465"/>
      <c r="BR399" s="465"/>
      <c r="BS399" s="465"/>
      <c r="BT399" s="465"/>
      <c r="BU399" s="465"/>
      <c r="BV399" s="465"/>
      <c r="BW399" s="465"/>
      <c r="BX399" s="465"/>
      <c r="BY399" s="465"/>
      <c r="BZ399" s="465"/>
      <c r="CA399" s="465"/>
      <c r="CB399" s="465"/>
      <c r="CC399" s="465"/>
      <c r="CD399" s="465"/>
      <c r="CE399" s="465"/>
      <c r="CF399" s="465"/>
      <c r="CG399" s="465"/>
      <c r="CH399" s="465"/>
      <c r="CI399" s="465"/>
      <c r="CJ399" s="465"/>
      <c r="CK399" s="465"/>
      <c r="CL399" s="465"/>
      <c r="CM399" s="465"/>
      <c r="CN399" s="465"/>
      <c r="CO399" s="465"/>
      <c r="CP399" s="465"/>
      <c r="CQ399" s="465"/>
      <c r="CR399" s="465"/>
      <c r="CS399" s="465"/>
      <c r="CT399" s="465"/>
      <c r="CU399" s="465"/>
      <c r="CV399" s="465"/>
      <c r="CW399" s="465"/>
      <c r="CX399" s="465"/>
      <c r="CY399" s="465"/>
      <c r="CZ399" s="465"/>
      <c r="DA399" s="465"/>
      <c r="DB399" s="465"/>
      <c r="DC399" s="465"/>
      <c r="DD399" s="465"/>
      <c r="DE399" s="465"/>
      <c r="DF399" s="465"/>
      <c r="DG399" s="465"/>
      <c r="DH399" s="465"/>
    </row>
    <row r="400" spans="23:112" x14ac:dyDescent="0.25">
      <c r="W400" s="465"/>
      <c r="X400" s="465"/>
      <c r="Y400" s="465"/>
      <c r="Z400" s="465"/>
      <c r="AA400" s="465"/>
      <c r="AB400" s="465"/>
      <c r="AC400" s="465"/>
      <c r="AD400" s="465"/>
      <c r="AE400" s="465"/>
      <c r="AF400" s="465"/>
      <c r="AG400" s="465"/>
      <c r="AH400" s="465"/>
      <c r="AI400" s="465"/>
      <c r="AJ400" s="465"/>
      <c r="AK400" s="465"/>
      <c r="AL400" s="465"/>
      <c r="AM400" s="465"/>
      <c r="AN400" s="465"/>
      <c r="AO400" s="465"/>
      <c r="AP400" s="465"/>
      <c r="AQ400" s="465"/>
      <c r="AR400" s="465"/>
      <c r="AS400" s="465"/>
      <c r="AT400" s="465"/>
      <c r="AU400" s="465"/>
      <c r="AV400" s="465"/>
      <c r="AW400" s="465"/>
      <c r="AX400" s="465"/>
      <c r="AY400" s="465"/>
      <c r="AZ400" s="465"/>
      <c r="BA400" s="465"/>
      <c r="BB400" s="465"/>
      <c r="BC400" s="465"/>
      <c r="BD400" s="465"/>
      <c r="BE400" s="465"/>
      <c r="BF400" s="465"/>
      <c r="BG400" s="465"/>
      <c r="BH400" s="465"/>
      <c r="BI400" s="465"/>
      <c r="BJ400" s="465"/>
      <c r="BK400" s="465"/>
      <c r="BL400" s="465"/>
      <c r="BM400" s="465"/>
      <c r="BN400" s="465"/>
      <c r="BO400" s="465"/>
      <c r="BP400" s="465"/>
      <c r="BQ400" s="465"/>
      <c r="BR400" s="465"/>
      <c r="BS400" s="465"/>
      <c r="BT400" s="465"/>
      <c r="BU400" s="465"/>
      <c r="BV400" s="465"/>
      <c r="BW400" s="465"/>
      <c r="BX400" s="465"/>
      <c r="BY400" s="465"/>
      <c r="BZ400" s="465"/>
      <c r="CA400" s="465"/>
      <c r="CB400" s="465"/>
      <c r="CC400" s="465"/>
      <c r="CD400" s="465"/>
      <c r="CE400" s="465"/>
      <c r="CF400" s="465"/>
      <c r="CG400" s="465"/>
      <c r="CH400" s="465"/>
      <c r="CI400" s="465"/>
      <c r="CJ400" s="465"/>
      <c r="CK400" s="465"/>
      <c r="CL400" s="465"/>
      <c r="CM400" s="465"/>
      <c r="CN400" s="465"/>
      <c r="CO400" s="465"/>
      <c r="CP400" s="465"/>
      <c r="CQ400" s="465"/>
      <c r="CR400" s="465"/>
      <c r="CS400" s="465"/>
      <c r="CT400" s="465"/>
      <c r="CU400" s="465"/>
      <c r="CV400" s="465"/>
      <c r="CW400" s="465"/>
      <c r="CX400" s="465"/>
      <c r="CY400" s="465"/>
      <c r="CZ400" s="465"/>
      <c r="DA400" s="465"/>
      <c r="DB400" s="465"/>
      <c r="DC400" s="465"/>
      <c r="DD400" s="465"/>
      <c r="DE400" s="465"/>
      <c r="DF400" s="465"/>
      <c r="DG400" s="465"/>
      <c r="DH400" s="465"/>
    </row>
    <row r="401" spans="23:112" x14ac:dyDescent="0.25">
      <c r="W401" s="465"/>
      <c r="X401" s="465"/>
      <c r="Y401" s="465"/>
      <c r="Z401" s="465"/>
      <c r="AA401" s="465"/>
      <c r="AB401" s="465"/>
      <c r="AC401" s="465"/>
      <c r="AD401" s="465"/>
      <c r="AE401" s="465"/>
      <c r="AF401" s="465"/>
      <c r="AG401" s="465"/>
      <c r="AH401" s="465"/>
      <c r="AI401" s="465"/>
      <c r="AJ401" s="465"/>
      <c r="AK401" s="465"/>
      <c r="AL401" s="465"/>
      <c r="AM401" s="465"/>
      <c r="AN401" s="465"/>
      <c r="AO401" s="465"/>
      <c r="AP401" s="465"/>
      <c r="AQ401" s="465"/>
      <c r="AR401" s="465"/>
      <c r="AS401" s="465"/>
      <c r="AT401" s="465"/>
      <c r="AU401" s="465"/>
      <c r="AV401" s="465"/>
      <c r="AW401" s="465"/>
      <c r="AX401" s="465"/>
      <c r="AY401" s="465"/>
      <c r="AZ401" s="465"/>
      <c r="BA401" s="465"/>
      <c r="BB401" s="465"/>
      <c r="BC401" s="465"/>
      <c r="BD401" s="465"/>
      <c r="BE401" s="465"/>
      <c r="BF401" s="465"/>
      <c r="BG401" s="465"/>
      <c r="BH401" s="465"/>
      <c r="BI401" s="465"/>
      <c r="BJ401" s="465"/>
      <c r="BK401" s="465"/>
      <c r="BL401" s="465"/>
      <c r="BM401" s="465"/>
      <c r="BN401" s="465"/>
      <c r="BO401" s="465"/>
      <c r="BP401" s="465"/>
      <c r="BQ401" s="465"/>
      <c r="BR401" s="465"/>
      <c r="BS401" s="465"/>
      <c r="BT401" s="465"/>
      <c r="BU401" s="465"/>
      <c r="BV401" s="465"/>
      <c r="BW401" s="465"/>
      <c r="BX401" s="465"/>
      <c r="BY401" s="465"/>
      <c r="BZ401" s="465"/>
      <c r="CA401" s="465"/>
      <c r="CB401" s="465"/>
      <c r="CC401" s="465"/>
      <c r="CD401" s="465"/>
      <c r="CE401" s="465"/>
      <c r="CF401" s="465"/>
      <c r="CG401" s="465"/>
      <c r="CH401" s="465"/>
      <c r="CI401" s="465"/>
      <c r="CJ401" s="465"/>
      <c r="CK401" s="465"/>
      <c r="CL401" s="465"/>
      <c r="CM401" s="465"/>
      <c r="CN401" s="465"/>
      <c r="CO401" s="465"/>
      <c r="CP401" s="465"/>
      <c r="CQ401" s="465"/>
      <c r="CR401" s="465"/>
      <c r="CS401" s="465"/>
      <c r="CT401" s="465"/>
      <c r="CU401" s="465"/>
      <c r="CV401" s="465"/>
      <c r="CW401" s="465"/>
      <c r="CX401" s="465"/>
      <c r="CY401" s="465"/>
      <c r="CZ401" s="465"/>
      <c r="DA401" s="465"/>
      <c r="DB401" s="465"/>
      <c r="DC401" s="465"/>
      <c r="DD401" s="465"/>
      <c r="DE401" s="465"/>
      <c r="DF401" s="465"/>
      <c r="DG401" s="465"/>
      <c r="DH401" s="465"/>
    </row>
    <row r="402" spans="23:112" x14ac:dyDescent="0.25">
      <c r="W402" s="465"/>
      <c r="X402" s="465"/>
      <c r="Y402" s="465"/>
      <c r="Z402" s="465"/>
      <c r="AA402" s="465"/>
      <c r="AB402" s="465"/>
      <c r="AC402" s="465"/>
      <c r="AD402" s="465"/>
      <c r="AE402" s="465"/>
      <c r="AF402" s="465"/>
      <c r="AG402" s="465"/>
      <c r="AH402" s="465"/>
      <c r="AI402" s="465"/>
      <c r="AJ402" s="465"/>
      <c r="AK402" s="465"/>
      <c r="AL402" s="465"/>
      <c r="AM402" s="465"/>
      <c r="AN402" s="465"/>
      <c r="AO402" s="465"/>
      <c r="AP402" s="465"/>
      <c r="AQ402" s="465"/>
      <c r="AR402" s="465"/>
      <c r="AS402" s="465"/>
      <c r="AT402" s="465"/>
      <c r="AU402" s="465"/>
      <c r="AV402" s="465"/>
      <c r="AW402" s="465"/>
      <c r="AX402" s="465"/>
      <c r="AY402" s="465"/>
      <c r="AZ402" s="465"/>
      <c r="BA402" s="465"/>
      <c r="BB402" s="465"/>
      <c r="BC402" s="465"/>
      <c r="BD402" s="465"/>
      <c r="BE402" s="465"/>
      <c r="BF402" s="465"/>
      <c r="BG402" s="465"/>
      <c r="BH402" s="465"/>
      <c r="BI402" s="465"/>
      <c r="BJ402" s="465"/>
      <c r="BK402" s="465"/>
      <c r="BL402" s="465"/>
      <c r="BM402" s="465"/>
      <c r="BN402" s="465"/>
      <c r="BO402" s="465"/>
      <c r="BP402" s="465"/>
      <c r="BQ402" s="465"/>
      <c r="BR402" s="465"/>
      <c r="BS402" s="465"/>
      <c r="BT402" s="465"/>
      <c r="BU402" s="465"/>
      <c r="BV402" s="465"/>
      <c r="BW402" s="465"/>
      <c r="BX402" s="465"/>
      <c r="BY402" s="465"/>
      <c r="BZ402" s="465"/>
      <c r="CA402" s="465"/>
      <c r="CB402" s="465"/>
      <c r="CC402" s="465"/>
      <c r="CD402" s="465"/>
      <c r="CE402" s="465"/>
      <c r="CF402" s="465"/>
      <c r="CG402" s="465"/>
      <c r="CH402" s="465"/>
      <c r="CI402" s="465"/>
      <c r="CJ402" s="465"/>
      <c r="CK402" s="465"/>
      <c r="CL402" s="465"/>
      <c r="CM402" s="465"/>
      <c r="CN402" s="465"/>
      <c r="CO402" s="465"/>
      <c r="CP402" s="465"/>
      <c r="CQ402" s="465"/>
      <c r="CR402" s="465"/>
      <c r="CS402" s="465"/>
      <c r="CT402" s="465"/>
      <c r="CU402" s="465"/>
      <c r="CV402" s="465"/>
      <c r="CW402" s="465"/>
      <c r="CX402" s="465"/>
      <c r="CY402" s="465"/>
      <c r="CZ402" s="465"/>
      <c r="DA402" s="465"/>
      <c r="DB402" s="465"/>
      <c r="DC402" s="465"/>
      <c r="DD402" s="465"/>
      <c r="DE402" s="465"/>
      <c r="DF402" s="465"/>
      <c r="DG402" s="465"/>
      <c r="DH402" s="465"/>
    </row>
    <row r="403" spans="23:112" x14ac:dyDescent="0.25">
      <c r="W403" s="465"/>
      <c r="X403" s="465"/>
      <c r="Y403" s="465"/>
      <c r="Z403" s="465"/>
      <c r="AA403" s="465"/>
      <c r="AB403" s="465"/>
      <c r="AC403" s="465"/>
      <c r="AD403" s="465"/>
      <c r="AE403" s="465"/>
      <c r="AF403" s="465"/>
      <c r="AG403" s="465"/>
      <c r="AH403" s="465"/>
      <c r="AI403" s="465"/>
      <c r="AJ403" s="465"/>
      <c r="AK403" s="465"/>
      <c r="AL403" s="465"/>
      <c r="AM403" s="465"/>
      <c r="AN403" s="465"/>
      <c r="AO403" s="465"/>
      <c r="AP403" s="465"/>
      <c r="AQ403" s="465"/>
      <c r="AR403" s="465"/>
      <c r="AS403" s="465"/>
      <c r="AT403" s="465"/>
      <c r="AU403" s="465"/>
      <c r="AV403" s="465"/>
      <c r="AW403" s="465"/>
      <c r="AX403" s="465"/>
      <c r="AY403" s="465"/>
      <c r="AZ403" s="465"/>
      <c r="BA403" s="465"/>
      <c r="BB403" s="465"/>
      <c r="BC403" s="465"/>
      <c r="BD403" s="465"/>
      <c r="BE403" s="465"/>
      <c r="BF403" s="465"/>
      <c r="BG403" s="465"/>
      <c r="BH403" s="465"/>
      <c r="BI403" s="465"/>
      <c r="BJ403" s="465"/>
      <c r="BK403" s="465"/>
      <c r="BL403" s="465"/>
      <c r="BM403" s="465"/>
      <c r="BN403" s="465"/>
      <c r="BO403" s="465"/>
      <c r="BP403" s="465"/>
      <c r="BQ403" s="465"/>
      <c r="BR403" s="465"/>
      <c r="BS403" s="465"/>
      <c r="BT403" s="465"/>
      <c r="BU403" s="465"/>
      <c r="BV403" s="465"/>
      <c r="BW403" s="465"/>
      <c r="BX403" s="465"/>
      <c r="BY403" s="465"/>
      <c r="BZ403" s="465"/>
      <c r="CA403" s="465"/>
      <c r="CB403" s="465"/>
      <c r="CC403" s="465"/>
      <c r="CD403" s="465"/>
      <c r="CE403" s="465"/>
      <c r="CF403" s="465"/>
      <c r="CG403" s="465"/>
      <c r="CH403" s="465"/>
      <c r="CI403" s="465"/>
      <c r="CJ403" s="465"/>
      <c r="CK403" s="465"/>
      <c r="CL403" s="465"/>
      <c r="CM403" s="465"/>
      <c r="CN403" s="465"/>
      <c r="CO403" s="465"/>
      <c r="CP403" s="465"/>
      <c r="CQ403" s="465"/>
      <c r="CR403" s="465"/>
      <c r="CS403" s="465"/>
      <c r="CT403" s="465"/>
      <c r="CU403" s="465"/>
      <c r="CV403" s="465"/>
      <c r="CW403" s="465"/>
      <c r="CX403" s="465"/>
      <c r="CY403" s="465"/>
      <c r="CZ403" s="465"/>
      <c r="DA403" s="465"/>
      <c r="DB403" s="465"/>
      <c r="DC403" s="465"/>
      <c r="DD403" s="465"/>
      <c r="DE403" s="465"/>
      <c r="DF403" s="465"/>
      <c r="DG403" s="465"/>
      <c r="DH403" s="465"/>
    </row>
    <row r="404" spans="23:112" x14ac:dyDescent="0.25">
      <c r="W404" s="465"/>
      <c r="X404" s="465"/>
      <c r="Y404" s="465"/>
      <c r="Z404" s="465"/>
      <c r="AA404" s="465"/>
      <c r="AB404" s="465"/>
      <c r="AC404" s="465"/>
      <c r="AD404" s="465"/>
      <c r="AE404" s="465"/>
      <c r="AF404" s="465"/>
      <c r="AG404" s="465"/>
      <c r="AH404" s="465"/>
      <c r="AI404" s="465"/>
      <c r="AJ404" s="465"/>
      <c r="AK404" s="465"/>
      <c r="AL404" s="465"/>
      <c r="AM404" s="465"/>
      <c r="AN404" s="465"/>
      <c r="AO404" s="465"/>
      <c r="AP404" s="465"/>
      <c r="AQ404" s="465"/>
      <c r="AR404" s="465"/>
      <c r="AS404" s="465"/>
      <c r="AT404" s="465"/>
      <c r="AU404" s="465"/>
      <c r="AV404" s="465"/>
      <c r="AW404" s="465"/>
      <c r="AX404" s="465"/>
      <c r="AY404" s="465"/>
      <c r="AZ404" s="465"/>
      <c r="BA404" s="465"/>
      <c r="BB404" s="465"/>
      <c r="BC404" s="465"/>
      <c r="BD404" s="465"/>
      <c r="BE404" s="465"/>
      <c r="BF404" s="465"/>
      <c r="BG404" s="465"/>
      <c r="BH404" s="465"/>
      <c r="BI404" s="465"/>
      <c r="BJ404" s="465"/>
      <c r="BK404" s="465"/>
      <c r="BL404" s="465"/>
      <c r="BM404" s="465"/>
      <c r="BN404" s="465"/>
      <c r="BO404" s="465"/>
      <c r="BP404" s="465"/>
      <c r="BQ404" s="465"/>
      <c r="BR404" s="465"/>
      <c r="BS404" s="465"/>
      <c r="BT404" s="465"/>
      <c r="BU404" s="465"/>
      <c r="BV404" s="465"/>
      <c r="BW404" s="465"/>
      <c r="BX404" s="465"/>
      <c r="BY404" s="465"/>
      <c r="BZ404" s="465"/>
      <c r="CA404" s="465"/>
      <c r="CB404" s="465"/>
      <c r="CC404" s="465"/>
      <c r="CD404" s="465"/>
      <c r="CE404" s="465"/>
      <c r="CF404" s="465"/>
      <c r="CG404" s="465"/>
      <c r="CH404" s="465"/>
      <c r="CI404" s="465"/>
      <c r="CJ404" s="465"/>
      <c r="CK404" s="465"/>
      <c r="CL404" s="465"/>
      <c r="CM404" s="465"/>
      <c r="CN404" s="465"/>
      <c r="CO404" s="465"/>
      <c r="CP404" s="465"/>
      <c r="CQ404" s="465"/>
      <c r="CR404" s="465"/>
      <c r="CS404" s="465"/>
      <c r="CT404" s="465"/>
      <c r="CU404" s="465"/>
      <c r="CV404" s="465"/>
      <c r="CW404" s="465"/>
      <c r="CX404" s="465"/>
      <c r="CY404" s="465"/>
      <c r="CZ404" s="465"/>
      <c r="DA404" s="465"/>
      <c r="DB404" s="465"/>
      <c r="DC404" s="465"/>
      <c r="DD404" s="465"/>
      <c r="DE404" s="465"/>
      <c r="DF404" s="465"/>
      <c r="DG404" s="465"/>
      <c r="DH404" s="465"/>
    </row>
    <row r="405" spans="23:112" x14ac:dyDescent="0.25">
      <c r="W405" s="465"/>
      <c r="X405" s="465"/>
      <c r="Y405" s="465"/>
      <c r="Z405" s="465"/>
      <c r="AA405" s="465"/>
      <c r="AB405" s="465"/>
      <c r="AC405" s="465"/>
      <c r="AD405" s="465"/>
      <c r="AE405" s="465"/>
      <c r="AF405" s="465"/>
      <c r="AG405" s="465"/>
      <c r="AH405" s="465"/>
      <c r="AI405" s="465"/>
      <c r="AJ405" s="465"/>
      <c r="AK405" s="465"/>
      <c r="AL405" s="465"/>
      <c r="AM405" s="465"/>
      <c r="AN405" s="465"/>
      <c r="AO405" s="465"/>
      <c r="AP405" s="465"/>
      <c r="AQ405" s="465"/>
      <c r="AR405" s="465"/>
      <c r="AS405" s="465"/>
      <c r="AT405" s="465"/>
      <c r="AU405" s="465"/>
      <c r="AV405" s="465"/>
      <c r="AW405" s="465"/>
      <c r="AX405" s="465"/>
      <c r="AY405" s="465"/>
      <c r="AZ405" s="465"/>
      <c r="BA405" s="465"/>
      <c r="BB405" s="465"/>
      <c r="BC405" s="465"/>
      <c r="BD405" s="465"/>
      <c r="BE405" s="465"/>
      <c r="BF405" s="465"/>
      <c r="BG405" s="465"/>
      <c r="BH405" s="465"/>
      <c r="BI405" s="465"/>
      <c r="BJ405" s="465"/>
      <c r="BK405" s="465"/>
      <c r="BL405" s="465"/>
      <c r="BM405" s="465"/>
      <c r="BN405" s="465"/>
      <c r="BO405" s="465"/>
      <c r="BP405" s="465"/>
      <c r="BQ405" s="465"/>
      <c r="BR405" s="465"/>
      <c r="BS405" s="465"/>
      <c r="BT405" s="465"/>
      <c r="BU405" s="465"/>
      <c r="BV405" s="465"/>
      <c r="BW405" s="465"/>
      <c r="BX405" s="465"/>
      <c r="BY405" s="465"/>
      <c r="BZ405" s="465"/>
      <c r="CA405" s="465"/>
      <c r="CB405" s="465"/>
      <c r="CC405" s="465"/>
      <c r="CD405" s="465"/>
      <c r="CE405" s="465"/>
      <c r="CF405" s="465"/>
      <c r="CG405" s="465"/>
      <c r="CH405" s="465"/>
      <c r="CI405" s="465"/>
      <c r="CJ405" s="465"/>
      <c r="CK405" s="465"/>
      <c r="CL405" s="465"/>
      <c r="CM405" s="465"/>
      <c r="CN405" s="465"/>
      <c r="CO405" s="465"/>
      <c r="CP405" s="465"/>
      <c r="CQ405" s="465"/>
      <c r="CR405" s="465"/>
      <c r="CS405" s="465"/>
      <c r="CT405" s="465"/>
      <c r="CU405" s="465"/>
      <c r="CV405" s="465"/>
      <c r="CW405" s="465"/>
      <c r="CX405" s="465"/>
      <c r="CY405" s="465"/>
      <c r="CZ405" s="465"/>
      <c r="DA405" s="465"/>
      <c r="DB405" s="465"/>
      <c r="DC405" s="465"/>
      <c r="DD405" s="465"/>
      <c r="DE405" s="465"/>
      <c r="DF405" s="465"/>
      <c r="DG405" s="465"/>
      <c r="DH405" s="465"/>
    </row>
    <row r="406" spans="23:112" x14ac:dyDescent="0.25">
      <c r="W406" s="465"/>
      <c r="X406" s="465"/>
      <c r="Y406" s="465"/>
      <c r="Z406" s="465"/>
      <c r="AA406" s="465"/>
      <c r="AB406" s="465"/>
      <c r="AC406" s="465"/>
      <c r="AD406" s="465"/>
      <c r="AE406" s="465"/>
      <c r="AF406" s="465"/>
      <c r="AG406" s="465"/>
      <c r="AH406" s="465"/>
      <c r="AI406" s="465"/>
      <c r="AJ406" s="465"/>
      <c r="AK406" s="465"/>
      <c r="AL406" s="465"/>
      <c r="AM406" s="465"/>
      <c r="AN406" s="465"/>
      <c r="AO406" s="465"/>
      <c r="AP406" s="465"/>
      <c r="AQ406" s="465"/>
      <c r="AR406" s="465"/>
      <c r="AS406" s="465"/>
      <c r="AT406" s="465"/>
      <c r="AU406" s="465"/>
      <c r="AV406" s="465"/>
      <c r="AW406" s="465"/>
      <c r="AX406" s="465"/>
      <c r="AY406" s="465"/>
      <c r="AZ406" s="465"/>
      <c r="BA406" s="465"/>
      <c r="BB406" s="465"/>
      <c r="BC406" s="465"/>
      <c r="BD406" s="465"/>
      <c r="BE406" s="465"/>
      <c r="BF406" s="465"/>
      <c r="BG406" s="465"/>
      <c r="BH406" s="465"/>
      <c r="BI406" s="465"/>
      <c r="BJ406" s="465"/>
      <c r="BK406" s="465"/>
      <c r="BL406" s="465"/>
      <c r="BM406" s="465"/>
      <c r="BN406" s="465"/>
      <c r="BO406" s="465"/>
      <c r="BP406" s="465"/>
      <c r="BQ406" s="465"/>
      <c r="BR406" s="465"/>
      <c r="BS406" s="465"/>
      <c r="BT406" s="465"/>
      <c r="BU406" s="465"/>
      <c r="BV406" s="465"/>
      <c r="BW406" s="465"/>
      <c r="BX406" s="465"/>
      <c r="BY406" s="465"/>
      <c r="BZ406" s="465"/>
      <c r="CA406" s="465"/>
      <c r="CB406" s="465"/>
      <c r="CC406" s="465"/>
      <c r="CD406" s="465"/>
      <c r="CE406" s="465"/>
      <c r="CF406" s="465"/>
      <c r="CG406" s="465"/>
      <c r="CH406" s="465"/>
      <c r="CI406" s="465"/>
      <c r="CJ406" s="465"/>
      <c r="CK406" s="465"/>
      <c r="CL406" s="465"/>
      <c r="CM406" s="465"/>
      <c r="CN406" s="465"/>
      <c r="CO406" s="465"/>
      <c r="CP406" s="465"/>
      <c r="CQ406" s="465"/>
      <c r="CR406" s="465"/>
      <c r="CS406" s="465"/>
      <c r="CT406" s="465"/>
      <c r="CU406" s="465"/>
      <c r="CV406" s="465"/>
      <c r="CW406" s="465"/>
      <c r="CX406" s="465"/>
      <c r="CY406" s="465"/>
      <c r="CZ406" s="465"/>
      <c r="DA406" s="465"/>
      <c r="DB406" s="465"/>
      <c r="DC406" s="465"/>
      <c r="DD406" s="465"/>
      <c r="DE406" s="465"/>
      <c r="DF406" s="465"/>
      <c r="DG406" s="465"/>
      <c r="DH406" s="465"/>
    </row>
    <row r="407" spans="23:112" x14ac:dyDescent="0.25">
      <c r="W407" s="465"/>
      <c r="X407" s="465"/>
      <c r="Y407" s="465"/>
      <c r="Z407" s="465"/>
      <c r="AA407" s="465"/>
      <c r="AB407" s="465"/>
      <c r="AC407" s="465"/>
      <c r="AD407" s="465"/>
      <c r="AE407" s="465"/>
      <c r="AF407" s="465"/>
      <c r="AG407" s="465"/>
      <c r="AH407" s="465"/>
      <c r="AI407" s="465"/>
      <c r="AJ407" s="465"/>
      <c r="AK407" s="465"/>
      <c r="AL407" s="465"/>
      <c r="AM407" s="465"/>
      <c r="AN407" s="465"/>
      <c r="AO407" s="465"/>
      <c r="AP407" s="465"/>
      <c r="AQ407" s="465"/>
      <c r="AR407" s="465"/>
      <c r="AS407" s="465"/>
      <c r="AT407" s="465"/>
      <c r="AU407" s="465"/>
      <c r="AV407" s="465"/>
      <c r="AW407" s="465"/>
      <c r="AX407" s="465"/>
      <c r="AY407" s="465"/>
      <c r="AZ407" s="465"/>
      <c r="BA407" s="465"/>
      <c r="BB407" s="465"/>
      <c r="BC407" s="465"/>
      <c r="BD407" s="465"/>
      <c r="BE407" s="465"/>
      <c r="BF407" s="465"/>
      <c r="BG407" s="465"/>
      <c r="BH407" s="465"/>
      <c r="BI407" s="465"/>
      <c r="BJ407" s="465"/>
      <c r="BK407" s="465"/>
      <c r="BL407" s="465"/>
      <c r="BM407" s="465"/>
      <c r="BN407" s="465"/>
      <c r="BO407" s="465"/>
      <c r="BP407" s="465"/>
      <c r="BQ407" s="465"/>
      <c r="BR407" s="465"/>
      <c r="BS407" s="465"/>
      <c r="BT407" s="465"/>
      <c r="BU407" s="465"/>
      <c r="BV407" s="465"/>
      <c r="BW407" s="465"/>
      <c r="BX407" s="465"/>
      <c r="BY407" s="465"/>
      <c r="BZ407" s="465"/>
      <c r="CA407" s="465"/>
      <c r="CB407" s="465"/>
      <c r="CC407" s="465"/>
      <c r="CD407" s="465"/>
      <c r="CE407" s="465"/>
      <c r="CF407" s="465"/>
      <c r="CG407" s="465"/>
      <c r="CH407" s="465"/>
      <c r="CI407" s="465"/>
      <c r="CJ407" s="465"/>
      <c r="CK407" s="465"/>
      <c r="CL407" s="465"/>
      <c r="CM407" s="465"/>
      <c r="CN407" s="465"/>
      <c r="CO407" s="465"/>
      <c r="CP407" s="465"/>
      <c r="CQ407" s="465"/>
      <c r="CR407" s="465"/>
      <c r="CS407" s="465"/>
      <c r="CT407" s="465"/>
      <c r="CU407" s="465"/>
      <c r="CV407" s="465"/>
      <c r="CW407" s="465"/>
      <c r="CX407" s="465"/>
      <c r="CY407" s="465"/>
      <c r="CZ407" s="465"/>
      <c r="DA407" s="465"/>
      <c r="DB407" s="465"/>
      <c r="DC407" s="465"/>
      <c r="DD407" s="465"/>
      <c r="DE407" s="465"/>
      <c r="DF407" s="465"/>
      <c r="DG407" s="465"/>
      <c r="DH407" s="465"/>
    </row>
    <row r="408" spans="23:112" x14ac:dyDescent="0.25">
      <c r="W408" s="465"/>
      <c r="X408" s="465"/>
      <c r="Y408" s="465"/>
      <c r="Z408" s="465"/>
      <c r="AA408" s="465"/>
      <c r="AB408" s="465"/>
      <c r="AC408" s="465"/>
      <c r="AD408" s="465"/>
      <c r="AE408" s="465"/>
      <c r="AF408" s="465"/>
      <c r="AG408" s="465"/>
      <c r="AH408" s="465"/>
      <c r="AI408" s="465"/>
      <c r="AJ408" s="465"/>
      <c r="AK408" s="465"/>
      <c r="AL408" s="465"/>
      <c r="AM408" s="465"/>
      <c r="AN408" s="465"/>
      <c r="AO408" s="465"/>
      <c r="AP408" s="465"/>
      <c r="AQ408" s="465"/>
      <c r="AR408" s="465"/>
      <c r="AS408" s="465"/>
      <c r="AT408" s="465"/>
      <c r="AU408" s="465"/>
      <c r="AV408" s="465"/>
      <c r="AW408" s="465"/>
      <c r="AX408" s="465"/>
      <c r="AY408" s="465"/>
      <c r="AZ408" s="465"/>
      <c r="BA408" s="465"/>
      <c r="BB408" s="465"/>
      <c r="BC408" s="465"/>
      <c r="BD408" s="465"/>
      <c r="BE408" s="465"/>
      <c r="BF408" s="465"/>
      <c r="BG408" s="465"/>
      <c r="BH408" s="465"/>
      <c r="BI408" s="465"/>
      <c r="BJ408" s="465"/>
      <c r="BK408" s="465"/>
      <c r="BL408" s="465"/>
      <c r="BM408" s="465"/>
      <c r="BN408" s="465"/>
      <c r="BO408" s="465"/>
      <c r="BP408" s="465"/>
      <c r="BQ408" s="465"/>
      <c r="BR408" s="465"/>
      <c r="BS408" s="465"/>
      <c r="BT408" s="465"/>
      <c r="BU408" s="465"/>
      <c r="BV408" s="465"/>
      <c r="BW408" s="465"/>
      <c r="BX408" s="465"/>
      <c r="BY408" s="465"/>
      <c r="BZ408" s="465"/>
      <c r="CA408" s="465"/>
      <c r="CB408" s="465"/>
      <c r="CC408" s="465"/>
      <c r="CD408" s="465"/>
      <c r="CE408" s="465"/>
      <c r="CF408" s="465"/>
      <c r="CG408" s="465"/>
      <c r="CH408" s="465"/>
      <c r="CI408" s="465"/>
      <c r="CJ408" s="465"/>
      <c r="CK408" s="465"/>
      <c r="CL408" s="465"/>
      <c r="CM408" s="465"/>
      <c r="CN408" s="465"/>
      <c r="CO408" s="465"/>
      <c r="CP408" s="465"/>
      <c r="CQ408" s="465"/>
      <c r="CR408" s="465"/>
      <c r="CS408" s="465"/>
      <c r="CT408" s="465"/>
      <c r="CU408" s="465"/>
      <c r="CV408" s="465"/>
      <c r="CW408" s="465"/>
      <c r="CX408" s="465"/>
      <c r="CY408" s="465"/>
      <c r="CZ408" s="465"/>
      <c r="DA408" s="465"/>
      <c r="DB408" s="465"/>
      <c r="DC408" s="465"/>
      <c r="DD408" s="465"/>
      <c r="DE408" s="465"/>
      <c r="DF408" s="465"/>
      <c r="DG408" s="465"/>
      <c r="DH408" s="465"/>
    </row>
    <row r="409" spans="23:112" x14ac:dyDescent="0.25">
      <c r="W409" s="465"/>
      <c r="X409" s="465"/>
      <c r="Y409" s="465"/>
      <c r="Z409" s="465"/>
      <c r="AA409" s="465"/>
      <c r="AB409" s="465"/>
      <c r="AC409" s="465"/>
      <c r="AD409" s="465"/>
      <c r="AE409" s="465"/>
      <c r="AF409" s="465"/>
      <c r="AG409" s="465"/>
      <c r="AH409" s="465"/>
      <c r="AI409" s="465"/>
      <c r="AJ409" s="465"/>
      <c r="AK409" s="465"/>
      <c r="AL409" s="465"/>
      <c r="AM409" s="465"/>
      <c r="AN409" s="465"/>
      <c r="AO409" s="465"/>
      <c r="AP409" s="465"/>
      <c r="AQ409" s="465"/>
      <c r="AR409" s="465"/>
      <c r="AS409" s="465"/>
      <c r="AT409" s="465"/>
      <c r="AU409" s="465"/>
      <c r="AV409" s="465"/>
      <c r="AW409" s="465"/>
      <c r="AX409" s="465"/>
      <c r="AY409" s="465"/>
      <c r="AZ409" s="465"/>
      <c r="BA409" s="465"/>
      <c r="BB409" s="465"/>
      <c r="BC409" s="465"/>
      <c r="BD409" s="465"/>
      <c r="BE409" s="465"/>
      <c r="BF409" s="465"/>
      <c r="BG409" s="465"/>
      <c r="BH409" s="465"/>
      <c r="BI409" s="465"/>
      <c r="BJ409" s="465"/>
      <c r="BK409" s="465"/>
      <c r="BL409" s="465"/>
      <c r="BM409" s="465"/>
      <c r="BN409" s="465"/>
      <c r="BO409" s="465"/>
      <c r="BP409" s="465"/>
      <c r="BQ409" s="465"/>
      <c r="BR409" s="465"/>
      <c r="BS409" s="465"/>
      <c r="BT409" s="465"/>
      <c r="BU409" s="465"/>
      <c r="BV409" s="465"/>
      <c r="BW409" s="465"/>
      <c r="BX409" s="465"/>
      <c r="BY409" s="465"/>
      <c r="BZ409" s="465"/>
      <c r="CA409" s="465"/>
      <c r="CB409" s="465"/>
      <c r="CC409" s="465"/>
      <c r="CD409" s="465"/>
      <c r="CE409" s="465"/>
      <c r="CF409" s="465"/>
      <c r="CG409" s="465"/>
      <c r="CH409" s="465"/>
      <c r="CI409" s="465"/>
      <c r="CJ409" s="465"/>
      <c r="CK409" s="465"/>
      <c r="CL409" s="465"/>
      <c r="CM409" s="465"/>
      <c r="CN409" s="465"/>
      <c r="CO409" s="465"/>
      <c r="CP409" s="465"/>
      <c r="CQ409" s="465"/>
      <c r="CR409" s="465"/>
      <c r="CS409" s="465"/>
      <c r="CT409" s="465"/>
      <c r="CU409" s="465"/>
      <c r="CV409" s="465"/>
      <c r="CW409" s="465"/>
      <c r="CX409" s="465"/>
      <c r="CY409" s="465"/>
      <c r="CZ409" s="465"/>
      <c r="DA409" s="465"/>
      <c r="DB409" s="465"/>
      <c r="DC409" s="465"/>
      <c r="DD409" s="465"/>
      <c r="DE409" s="465"/>
      <c r="DF409" s="465"/>
      <c r="DG409" s="465"/>
      <c r="DH409" s="465"/>
    </row>
    <row r="410" spans="23:112" x14ac:dyDescent="0.25">
      <c r="W410" s="465"/>
      <c r="X410" s="465"/>
      <c r="Y410" s="465"/>
      <c r="Z410" s="465"/>
      <c r="AA410" s="465"/>
      <c r="AB410" s="465"/>
      <c r="AC410" s="465"/>
      <c r="AD410" s="465"/>
      <c r="AE410" s="465"/>
      <c r="AF410" s="465"/>
      <c r="AG410" s="465"/>
      <c r="AH410" s="465"/>
      <c r="AI410" s="465"/>
      <c r="AJ410" s="465"/>
      <c r="AK410" s="465"/>
      <c r="AL410" s="465"/>
      <c r="AM410" s="465"/>
      <c r="AN410" s="465"/>
      <c r="AO410" s="465"/>
      <c r="AP410" s="465"/>
      <c r="AQ410" s="465"/>
      <c r="AR410" s="465"/>
      <c r="AS410" s="465"/>
      <c r="AT410" s="465"/>
      <c r="AU410" s="465"/>
      <c r="AV410" s="465"/>
      <c r="AW410" s="465"/>
      <c r="AX410" s="465"/>
      <c r="AY410" s="465"/>
      <c r="AZ410" s="465"/>
      <c r="BA410" s="465"/>
      <c r="BB410" s="465"/>
      <c r="BC410" s="465"/>
      <c r="BD410" s="465"/>
      <c r="BE410" s="465"/>
      <c r="BF410" s="465"/>
      <c r="BG410" s="465"/>
      <c r="BH410" s="465"/>
      <c r="BI410" s="465"/>
      <c r="BJ410" s="465"/>
      <c r="BK410" s="465"/>
      <c r="BL410" s="465"/>
      <c r="BM410" s="465"/>
      <c r="BN410" s="465"/>
      <c r="BO410" s="465"/>
      <c r="BP410" s="465"/>
      <c r="BQ410" s="465"/>
      <c r="BR410" s="465"/>
      <c r="BS410" s="465"/>
      <c r="BT410" s="465"/>
      <c r="BU410" s="465"/>
      <c r="BV410" s="465"/>
      <c r="BW410" s="465"/>
      <c r="BX410" s="465"/>
      <c r="BY410" s="465"/>
      <c r="BZ410" s="465"/>
      <c r="CA410" s="465"/>
      <c r="CB410" s="465"/>
      <c r="CC410" s="465"/>
      <c r="CD410" s="465"/>
      <c r="CE410" s="465"/>
      <c r="CF410" s="465"/>
      <c r="CG410" s="465"/>
      <c r="CH410" s="465"/>
      <c r="CI410" s="465"/>
      <c r="CJ410" s="465"/>
      <c r="CK410" s="465"/>
      <c r="CL410" s="465"/>
      <c r="CM410" s="465"/>
      <c r="CN410" s="465"/>
      <c r="CO410" s="465"/>
      <c r="CP410" s="465"/>
      <c r="CQ410" s="465"/>
      <c r="CR410" s="465"/>
      <c r="CS410" s="465"/>
      <c r="CT410" s="465"/>
      <c r="CU410" s="465"/>
      <c r="CV410" s="465"/>
      <c r="CW410" s="465"/>
      <c r="CX410" s="465"/>
      <c r="CY410" s="465"/>
      <c r="CZ410" s="465"/>
      <c r="DA410" s="465"/>
      <c r="DB410" s="465"/>
      <c r="DC410" s="465"/>
      <c r="DD410" s="465"/>
      <c r="DE410" s="465"/>
      <c r="DF410" s="465"/>
      <c r="DG410" s="465"/>
      <c r="DH410" s="465"/>
    </row>
    <row r="411" spans="23:112" x14ac:dyDescent="0.25">
      <c r="W411" s="465"/>
      <c r="X411" s="465"/>
      <c r="Y411" s="465"/>
      <c r="Z411" s="465"/>
      <c r="AA411" s="465"/>
      <c r="AB411" s="465"/>
      <c r="AC411" s="465"/>
      <c r="AD411" s="465"/>
      <c r="AE411" s="465"/>
      <c r="AF411" s="465"/>
      <c r="AG411" s="465"/>
      <c r="AH411" s="465"/>
      <c r="AI411" s="465"/>
      <c r="AJ411" s="465"/>
      <c r="AK411" s="465"/>
      <c r="AL411" s="465"/>
      <c r="AM411" s="465"/>
      <c r="AN411" s="465"/>
      <c r="AO411" s="465"/>
      <c r="AP411" s="465"/>
      <c r="AQ411" s="465"/>
      <c r="AR411" s="465"/>
      <c r="AS411" s="465"/>
      <c r="AT411" s="465"/>
      <c r="AU411" s="465"/>
      <c r="AV411" s="465"/>
      <c r="AW411" s="465"/>
      <c r="AX411" s="465"/>
      <c r="AY411" s="465"/>
      <c r="AZ411" s="465"/>
      <c r="BA411" s="465"/>
      <c r="BB411" s="465"/>
      <c r="BC411" s="465"/>
      <c r="BD411" s="465"/>
      <c r="BE411" s="465"/>
      <c r="BF411" s="465"/>
      <c r="BG411" s="465"/>
      <c r="BH411" s="465"/>
      <c r="BI411" s="465"/>
      <c r="BJ411" s="465"/>
      <c r="BK411" s="465"/>
      <c r="BL411" s="465"/>
      <c r="BM411" s="465"/>
      <c r="BN411" s="465"/>
      <c r="BO411" s="465"/>
      <c r="BP411" s="465"/>
      <c r="BQ411" s="465"/>
      <c r="BR411" s="465"/>
      <c r="BS411" s="465"/>
      <c r="BT411" s="465"/>
      <c r="BU411" s="465"/>
      <c r="BV411" s="465"/>
      <c r="BW411" s="465"/>
      <c r="BX411" s="465"/>
      <c r="BY411" s="465"/>
      <c r="BZ411" s="465"/>
      <c r="CA411" s="465"/>
      <c r="CB411" s="465"/>
      <c r="CC411" s="465"/>
      <c r="CD411" s="465"/>
      <c r="CE411" s="465"/>
      <c r="CF411" s="465"/>
      <c r="CG411" s="465"/>
      <c r="CH411" s="465"/>
      <c r="CI411" s="465"/>
      <c r="CJ411" s="465"/>
      <c r="CK411" s="465"/>
      <c r="CL411" s="465"/>
      <c r="CM411" s="465"/>
      <c r="CN411" s="465"/>
      <c r="CO411" s="465"/>
      <c r="CP411" s="465"/>
      <c r="CQ411" s="465"/>
      <c r="CR411" s="465"/>
      <c r="CS411" s="465"/>
      <c r="CT411" s="465"/>
      <c r="CU411" s="465"/>
      <c r="CV411" s="465"/>
      <c r="CW411" s="465"/>
      <c r="CX411" s="465"/>
      <c r="CY411" s="465"/>
      <c r="CZ411" s="465"/>
      <c r="DA411" s="465"/>
      <c r="DB411" s="465"/>
      <c r="DC411" s="465"/>
      <c r="DD411" s="465"/>
      <c r="DE411" s="465"/>
      <c r="DF411" s="465"/>
      <c r="DG411" s="465"/>
      <c r="DH411" s="465"/>
    </row>
    <row r="412" spans="23:112" x14ac:dyDescent="0.25">
      <c r="W412" s="465"/>
      <c r="X412" s="465"/>
      <c r="Y412" s="465"/>
      <c r="Z412" s="465"/>
      <c r="AA412" s="465"/>
      <c r="AB412" s="465"/>
      <c r="AC412" s="465"/>
      <c r="AD412" s="465"/>
      <c r="AE412" s="465"/>
      <c r="AF412" s="465"/>
      <c r="AG412" s="465"/>
      <c r="AH412" s="465"/>
      <c r="AI412" s="465"/>
      <c r="AJ412" s="465"/>
      <c r="AK412" s="465"/>
      <c r="AL412" s="465"/>
      <c r="AM412" s="465"/>
      <c r="AN412" s="465"/>
      <c r="AO412" s="465"/>
      <c r="AP412" s="465"/>
      <c r="AQ412" s="465"/>
      <c r="AR412" s="465"/>
      <c r="AS412" s="465"/>
      <c r="AT412" s="465"/>
      <c r="AU412" s="465"/>
      <c r="AV412" s="465"/>
      <c r="AW412" s="465"/>
      <c r="AX412" s="465"/>
      <c r="AY412" s="465"/>
      <c r="AZ412" s="465"/>
      <c r="BA412" s="465"/>
      <c r="BB412" s="465"/>
      <c r="BC412" s="465"/>
      <c r="BD412" s="465"/>
      <c r="BE412" s="465"/>
      <c r="BF412" s="465"/>
      <c r="BG412" s="465"/>
      <c r="BH412" s="465"/>
      <c r="BI412" s="465"/>
      <c r="BJ412" s="465"/>
      <c r="BK412" s="465"/>
      <c r="BL412" s="465"/>
      <c r="BM412" s="465"/>
      <c r="BN412" s="465"/>
      <c r="BO412" s="465"/>
      <c r="BP412" s="465"/>
      <c r="BQ412" s="465"/>
      <c r="BR412" s="465"/>
      <c r="BS412" s="465"/>
      <c r="BT412" s="465"/>
      <c r="BU412" s="465"/>
      <c r="BV412" s="465"/>
      <c r="BW412" s="465"/>
      <c r="BX412" s="465"/>
      <c r="BY412" s="465"/>
      <c r="BZ412" s="465"/>
      <c r="CA412" s="465"/>
      <c r="CB412" s="465"/>
      <c r="CC412" s="465"/>
      <c r="CD412" s="465"/>
      <c r="CE412" s="465"/>
      <c r="CF412" s="465"/>
      <c r="CG412" s="465"/>
      <c r="CH412" s="465"/>
      <c r="CI412" s="465"/>
      <c r="CJ412" s="465"/>
      <c r="CK412" s="465"/>
      <c r="CL412" s="465"/>
      <c r="CM412" s="465"/>
      <c r="CN412" s="465"/>
      <c r="CO412" s="465"/>
      <c r="CP412" s="465"/>
      <c r="CQ412" s="465"/>
      <c r="CR412" s="465"/>
      <c r="CS412" s="465"/>
      <c r="CT412" s="465"/>
      <c r="CU412" s="465"/>
      <c r="CV412" s="465"/>
      <c r="CW412" s="465"/>
      <c r="CX412" s="465"/>
      <c r="CY412" s="465"/>
      <c r="CZ412" s="465"/>
      <c r="DA412" s="465"/>
      <c r="DB412" s="465"/>
      <c r="DC412" s="465"/>
      <c r="DD412" s="465"/>
      <c r="DE412" s="465"/>
      <c r="DF412" s="465"/>
      <c r="DG412" s="465"/>
      <c r="DH412" s="465"/>
    </row>
    <row r="413" spans="23:112" x14ac:dyDescent="0.25">
      <c r="W413" s="465"/>
      <c r="X413" s="465"/>
      <c r="Y413" s="465"/>
      <c r="Z413" s="465"/>
      <c r="AA413" s="465"/>
      <c r="AB413" s="465"/>
      <c r="AC413" s="465"/>
      <c r="AD413" s="465"/>
      <c r="AE413" s="465"/>
      <c r="AF413" s="465"/>
      <c r="AG413" s="465"/>
      <c r="AH413" s="465"/>
      <c r="AI413" s="465"/>
      <c r="AJ413" s="465"/>
      <c r="AK413" s="465"/>
      <c r="AL413" s="465"/>
      <c r="AM413" s="465"/>
      <c r="AN413" s="465"/>
      <c r="AO413" s="465"/>
      <c r="AP413" s="465"/>
      <c r="AQ413" s="465"/>
      <c r="AR413" s="465"/>
      <c r="AS413" s="465"/>
      <c r="AT413" s="465"/>
      <c r="AU413" s="465"/>
      <c r="AV413" s="465"/>
      <c r="AW413" s="465"/>
      <c r="AX413" s="465"/>
      <c r="AY413" s="465"/>
      <c r="AZ413" s="465"/>
      <c r="BA413" s="465"/>
      <c r="BB413" s="465"/>
      <c r="BC413" s="465"/>
      <c r="BD413" s="465"/>
      <c r="BE413" s="465"/>
      <c r="BF413" s="465"/>
      <c r="BG413" s="465"/>
      <c r="BH413" s="465"/>
      <c r="BI413" s="465"/>
      <c r="BJ413" s="465"/>
      <c r="BK413" s="465"/>
      <c r="BL413" s="465"/>
      <c r="BM413" s="465"/>
      <c r="BN413" s="465"/>
      <c r="BO413" s="465"/>
      <c r="BP413" s="465"/>
      <c r="BQ413" s="465"/>
      <c r="BR413" s="465"/>
      <c r="BS413" s="465"/>
      <c r="BT413" s="465"/>
      <c r="BU413" s="465"/>
      <c r="BV413" s="465"/>
      <c r="BW413" s="465"/>
      <c r="BX413" s="465"/>
      <c r="BY413" s="465"/>
      <c r="BZ413" s="465"/>
      <c r="CA413" s="465"/>
      <c r="CB413" s="465"/>
      <c r="CC413" s="465"/>
      <c r="CD413" s="465"/>
      <c r="CE413" s="465"/>
      <c r="CF413" s="465"/>
      <c r="CG413" s="465"/>
      <c r="CH413" s="465"/>
      <c r="CI413" s="465"/>
      <c r="CJ413" s="465"/>
      <c r="CK413" s="465"/>
      <c r="CL413" s="465"/>
      <c r="CM413" s="465"/>
      <c r="CN413" s="465"/>
      <c r="CO413" s="465"/>
      <c r="CP413" s="465"/>
      <c r="CQ413" s="465"/>
      <c r="CR413" s="465"/>
      <c r="CS413" s="465"/>
      <c r="CT413" s="465"/>
      <c r="CU413" s="465"/>
      <c r="CV413" s="465"/>
      <c r="CW413" s="465"/>
      <c r="CX413" s="465"/>
      <c r="CY413" s="465"/>
      <c r="CZ413" s="465"/>
      <c r="DA413" s="465"/>
      <c r="DB413" s="465"/>
      <c r="DC413" s="465"/>
      <c r="DD413" s="465"/>
      <c r="DE413" s="465"/>
      <c r="DF413" s="465"/>
      <c r="DG413" s="465"/>
      <c r="DH413" s="465"/>
    </row>
    <row r="414" spans="23:112" x14ac:dyDescent="0.25">
      <c r="DG414" s="465"/>
      <c r="DH414" s="465"/>
    </row>
    <row r="415" spans="23:112" x14ac:dyDescent="0.25">
      <c r="DG415" s="465"/>
      <c r="DH415" s="465"/>
    </row>
    <row r="416" spans="23:112" x14ac:dyDescent="0.25">
      <c r="DG416" s="465"/>
      <c r="DH416" s="465"/>
    </row>
    <row r="417" spans="111:112" x14ac:dyDescent="0.25">
      <c r="DG417" s="465"/>
      <c r="DH417" s="465"/>
    </row>
    <row r="418" spans="111:112" x14ac:dyDescent="0.25">
      <c r="DG418" s="465"/>
      <c r="DH418" s="465"/>
    </row>
    <row r="419" spans="111:112" x14ac:dyDescent="0.25">
      <c r="DG419" s="465"/>
      <c r="DH419" s="465"/>
    </row>
    <row r="420" spans="111:112" x14ac:dyDescent="0.25">
      <c r="DG420" s="465"/>
      <c r="DH420" s="465"/>
    </row>
    <row r="421" spans="111:112" x14ac:dyDescent="0.25">
      <c r="DG421" s="465"/>
      <c r="DH421" s="465"/>
    </row>
    <row r="422" spans="111:112" x14ac:dyDescent="0.25">
      <c r="DG422" s="465"/>
      <c r="DH422" s="465"/>
    </row>
    <row r="423" spans="111:112" x14ac:dyDescent="0.25">
      <c r="DG423" s="465"/>
      <c r="DH423" s="465"/>
    </row>
    <row r="424" spans="111:112" x14ac:dyDescent="0.25">
      <c r="DG424" s="465"/>
      <c r="DH424" s="465"/>
    </row>
    <row r="462" spans="23:112" x14ac:dyDescent="0.25">
      <c r="W462" s="465"/>
      <c r="X462" s="465"/>
      <c r="Y462" s="465"/>
      <c r="Z462" s="465"/>
      <c r="AA462" s="465"/>
      <c r="AB462" s="465"/>
      <c r="AC462" s="465"/>
      <c r="AD462" s="465"/>
      <c r="AE462" s="465"/>
      <c r="AF462" s="465"/>
      <c r="AG462" s="465"/>
      <c r="AH462" s="465"/>
      <c r="AI462" s="465"/>
      <c r="AJ462" s="465"/>
      <c r="AK462" s="465"/>
      <c r="AL462" s="465"/>
      <c r="AM462" s="465"/>
      <c r="AN462" s="465"/>
      <c r="AO462" s="465"/>
      <c r="AP462" s="465"/>
      <c r="AQ462" s="465"/>
      <c r="AR462" s="465"/>
      <c r="AS462" s="465"/>
      <c r="AT462" s="465"/>
      <c r="AU462" s="465"/>
      <c r="AV462" s="465"/>
      <c r="AW462" s="465"/>
      <c r="AX462" s="465"/>
      <c r="AY462" s="465"/>
      <c r="AZ462" s="465"/>
      <c r="BA462" s="465"/>
      <c r="BB462" s="465"/>
      <c r="BC462" s="465"/>
      <c r="BD462" s="465"/>
      <c r="BE462" s="465"/>
      <c r="BF462" s="465"/>
      <c r="BG462" s="465"/>
      <c r="BH462" s="465"/>
      <c r="BI462" s="465"/>
      <c r="BJ462" s="465"/>
      <c r="BK462" s="465"/>
      <c r="BL462" s="465"/>
      <c r="BM462" s="465"/>
      <c r="BN462" s="465"/>
      <c r="BO462" s="465"/>
      <c r="BP462" s="465"/>
      <c r="BQ462" s="465"/>
      <c r="BR462" s="465"/>
      <c r="BS462" s="465"/>
      <c r="BT462" s="465"/>
      <c r="BU462" s="465"/>
      <c r="BV462" s="465"/>
      <c r="BW462" s="465"/>
      <c r="BX462" s="465"/>
      <c r="BY462" s="465"/>
      <c r="BZ462" s="465"/>
      <c r="CA462" s="465"/>
      <c r="CB462" s="465"/>
      <c r="CC462" s="465"/>
      <c r="CD462" s="465"/>
      <c r="CE462" s="465"/>
      <c r="CF462" s="465"/>
      <c r="CG462" s="465"/>
      <c r="CH462" s="465"/>
      <c r="CI462" s="465"/>
      <c r="CJ462" s="465"/>
      <c r="CK462" s="465"/>
      <c r="CL462" s="465"/>
      <c r="CM462" s="465"/>
      <c r="CN462" s="465"/>
      <c r="CO462" s="465"/>
      <c r="CP462" s="465"/>
      <c r="CQ462" s="465"/>
      <c r="CR462" s="465"/>
      <c r="CS462" s="465"/>
      <c r="CT462" s="465"/>
      <c r="CU462" s="465"/>
      <c r="CV462" s="465"/>
      <c r="CW462" s="465"/>
      <c r="CX462" s="465"/>
      <c r="CY462" s="465"/>
      <c r="CZ462" s="465"/>
      <c r="DA462" s="465"/>
      <c r="DB462" s="465"/>
      <c r="DC462" s="465"/>
      <c r="DD462" s="465"/>
      <c r="DE462" s="465"/>
      <c r="DF462" s="465"/>
      <c r="DG462" s="465"/>
      <c r="DH462" s="465"/>
    </row>
    <row r="463" spans="23:112" x14ac:dyDescent="0.25">
      <c r="W463" s="465"/>
      <c r="X463" s="465"/>
      <c r="Y463" s="465"/>
      <c r="Z463" s="465"/>
      <c r="AA463" s="465"/>
      <c r="AB463" s="465"/>
      <c r="AC463" s="465"/>
      <c r="AD463" s="465"/>
      <c r="AE463" s="465"/>
      <c r="AF463" s="465"/>
      <c r="AG463" s="465"/>
      <c r="AH463" s="465"/>
      <c r="AI463" s="465"/>
      <c r="AJ463" s="465"/>
      <c r="AK463" s="465"/>
      <c r="AL463" s="465"/>
      <c r="AM463" s="465"/>
      <c r="AN463" s="465"/>
      <c r="AO463" s="465"/>
      <c r="AP463" s="465"/>
      <c r="AQ463" s="465"/>
      <c r="AR463" s="465"/>
      <c r="AS463" s="465"/>
      <c r="AT463" s="465"/>
      <c r="AU463" s="465"/>
      <c r="AV463" s="465"/>
      <c r="AW463" s="465"/>
      <c r="AX463" s="465"/>
      <c r="AY463" s="465"/>
      <c r="AZ463" s="465"/>
      <c r="BA463" s="465"/>
      <c r="BB463" s="465"/>
      <c r="BC463" s="465"/>
      <c r="BD463" s="465"/>
      <c r="BE463" s="465"/>
      <c r="BF463" s="465"/>
      <c r="BG463" s="465"/>
      <c r="BH463" s="465"/>
      <c r="BI463" s="465"/>
      <c r="BJ463" s="465"/>
      <c r="BK463" s="465"/>
      <c r="BL463" s="465"/>
      <c r="BM463" s="465"/>
      <c r="BN463" s="465"/>
      <c r="BO463" s="465"/>
      <c r="BP463" s="465"/>
      <c r="BQ463" s="465"/>
      <c r="BR463" s="465"/>
      <c r="BS463" s="465"/>
      <c r="BT463" s="465"/>
      <c r="BU463" s="465"/>
      <c r="BV463" s="465"/>
      <c r="BW463" s="465"/>
      <c r="BX463" s="465"/>
      <c r="BY463" s="465"/>
      <c r="BZ463" s="465"/>
      <c r="CA463" s="465"/>
      <c r="CB463" s="465"/>
      <c r="CC463" s="465"/>
      <c r="CD463" s="465"/>
      <c r="CE463" s="465"/>
      <c r="CF463" s="465"/>
      <c r="CG463" s="465"/>
      <c r="CH463" s="465"/>
      <c r="CI463" s="465"/>
      <c r="CJ463" s="465"/>
      <c r="CK463" s="465"/>
      <c r="CL463" s="465"/>
      <c r="CM463" s="465"/>
      <c r="CN463" s="465"/>
      <c r="CO463" s="465"/>
      <c r="CP463" s="465"/>
      <c r="CQ463" s="465"/>
      <c r="CR463" s="465"/>
      <c r="CS463" s="465"/>
      <c r="CT463" s="465"/>
      <c r="CU463" s="465"/>
      <c r="CV463" s="465"/>
      <c r="CW463" s="465"/>
      <c r="CX463" s="465"/>
      <c r="CY463" s="465"/>
      <c r="CZ463" s="465"/>
      <c r="DA463" s="465"/>
      <c r="DB463" s="465"/>
      <c r="DC463" s="465"/>
      <c r="DD463" s="465"/>
      <c r="DE463" s="465"/>
      <c r="DF463" s="465"/>
      <c r="DG463" s="465"/>
      <c r="DH463" s="465"/>
    </row>
    <row r="464" spans="23:112" x14ac:dyDescent="0.25">
      <c r="W464" s="465"/>
      <c r="X464" s="465"/>
      <c r="Y464" s="465"/>
      <c r="Z464" s="465"/>
      <c r="AA464" s="465"/>
      <c r="AB464" s="465"/>
      <c r="AC464" s="465"/>
      <c r="AD464" s="465"/>
      <c r="AE464" s="465"/>
      <c r="AF464" s="465"/>
      <c r="AG464" s="465"/>
      <c r="AH464" s="465"/>
      <c r="AI464" s="465"/>
      <c r="AJ464" s="465"/>
      <c r="AK464" s="465"/>
      <c r="AL464" s="465"/>
      <c r="AM464" s="465"/>
      <c r="AN464" s="465"/>
      <c r="AO464" s="465"/>
      <c r="AP464" s="465"/>
      <c r="AQ464" s="465"/>
      <c r="AR464" s="465"/>
      <c r="AS464" s="465"/>
      <c r="AT464" s="465"/>
      <c r="AU464" s="465"/>
      <c r="AV464" s="465"/>
      <c r="AW464" s="465"/>
      <c r="AX464" s="465"/>
      <c r="AY464" s="465"/>
      <c r="AZ464" s="465"/>
      <c r="BA464" s="465"/>
      <c r="BB464" s="465"/>
      <c r="BC464" s="465"/>
      <c r="BD464" s="465"/>
      <c r="BE464" s="465"/>
      <c r="BF464" s="465"/>
      <c r="BG464" s="465"/>
      <c r="BH464" s="465"/>
      <c r="BI464" s="465"/>
      <c r="BJ464" s="465"/>
      <c r="BK464" s="465"/>
      <c r="BL464" s="465"/>
      <c r="BM464" s="465"/>
      <c r="BN464" s="465"/>
      <c r="BO464" s="465"/>
      <c r="BP464" s="465"/>
      <c r="BQ464" s="465"/>
      <c r="BR464" s="465"/>
      <c r="BS464" s="465"/>
      <c r="BT464" s="465"/>
      <c r="BU464" s="465"/>
      <c r="BV464" s="465"/>
      <c r="BW464" s="465"/>
      <c r="BX464" s="465"/>
      <c r="BY464" s="465"/>
      <c r="BZ464" s="465"/>
      <c r="CA464" s="465"/>
      <c r="CB464" s="465"/>
      <c r="CC464" s="465"/>
      <c r="CD464" s="465"/>
      <c r="CE464" s="465"/>
      <c r="CF464" s="465"/>
      <c r="CG464" s="465"/>
      <c r="CH464" s="465"/>
      <c r="CI464" s="465"/>
      <c r="CJ464" s="465"/>
      <c r="CK464" s="465"/>
      <c r="CL464" s="465"/>
      <c r="CM464" s="465"/>
      <c r="CN464" s="465"/>
      <c r="CO464" s="465"/>
      <c r="CP464" s="465"/>
      <c r="CQ464" s="465"/>
      <c r="CR464" s="465"/>
      <c r="CS464" s="465"/>
      <c r="CT464" s="465"/>
      <c r="CU464" s="465"/>
      <c r="CV464" s="465"/>
      <c r="CW464" s="465"/>
      <c r="CX464" s="465"/>
      <c r="CY464" s="465"/>
      <c r="CZ464" s="465"/>
      <c r="DA464" s="465"/>
      <c r="DB464" s="465"/>
      <c r="DC464" s="465"/>
      <c r="DD464" s="465"/>
      <c r="DE464" s="465"/>
      <c r="DF464" s="465"/>
      <c r="DG464" s="465"/>
      <c r="DH464" s="465"/>
    </row>
    <row r="465" spans="23:112" x14ac:dyDescent="0.25">
      <c r="W465" s="465"/>
      <c r="X465" s="465"/>
      <c r="Y465" s="465"/>
      <c r="Z465" s="465"/>
      <c r="AA465" s="465"/>
      <c r="AB465" s="465"/>
      <c r="AC465" s="465"/>
      <c r="AD465" s="465"/>
      <c r="AE465" s="465"/>
      <c r="AF465" s="465"/>
      <c r="AG465" s="465"/>
      <c r="AH465" s="465"/>
      <c r="AI465" s="465"/>
      <c r="AJ465" s="465"/>
      <c r="AK465" s="465"/>
      <c r="AL465" s="465"/>
      <c r="AM465" s="465"/>
      <c r="AN465" s="465"/>
      <c r="AO465" s="465"/>
      <c r="AP465" s="465"/>
      <c r="AQ465" s="465"/>
      <c r="AR465" s="465"/>
      <c r="AS465" s="465"/>
      <c r="AT465" s="465"/>
      <c r="AU465" s="465"/>
      <c r="AV465" s="465"/>
      <c r="AW465" s="465"/>
      <c r="AX465" s="465"/>
      <c r="AY465" s="465"/>
      <c r="AZ465" s="465"/>
      <c r="BA465" s="465"/>
      <c r="BB465" s="465"/>
      <c r="BC465" s="465"/>
      <c r="BD465" s="465"/>
      <c r="BE465" s="465"/>
      <c r="BF465" s="465"/>
      <c r="BG465" s="465"/>
      <c r="BH465" s="465"/>
      <c r="BI465" s="465"/>
      <c r="BJ465" s="465"/>
      <c r="BK465" s="465"/>
      <c r="BL465" s="465"/>
      <c r="BM465" s="465"/>
      <c r="BN465" s="465"/>
      <c r="BO465" s="465"/>
      <c r="BP465" s="465"/>
      <c r="BQ465" s="465"/>
      <c r="BR465" s="465"/>
      <c r="BS465" s="465"/>
      <c r="BT465" s="465"/>
      <c r="BU465" s="465"/>
      <c r="BV465" s="465"/>
      <c r="BW465" s="465"/>
      <c r="BX465" s="465"/>
      <c r="BY465" s="465"/>
      <c r="BZ465" s="465"/>
      <c r="CA465" s="465"/>
      <c r="CB465" s="465"/>
      <c r="CC465" s="465"/>
      <c r="CD465" s="465"/>
      <c r="CE465" s="465"/>
      <c r="CF465" s="465"/>
      <c r="CG465" s="465"/>
      <c r="CH465" s="465"/>
      <c r="CI465" s="465"/>
      <c r="CJ465" s="465"/>
      <c r="CK465" s="465"/>
      <c r="CL465" s="465"/>
      <c r="CM465" s="465"/>
      <c r="CN465" s="465"/>
      <c r="CO465" s="465"/>
      <c r="CP465" s="465"/>
      <c r="CQ465" s="465"/>
      <c r="CR465" s="465"/>
      <c r="CS465" s="465"/>
      <c r="CT465" s="465"/>
      <c r="CU465" s="465"/>
      <c r="CV465" s="465"/>
      <c r="CW465" s="465"/>
      <c r="CX465" s="465"/>
      <c r="CY465" s="465"/>
      <c r="CZ465" s="465"/>
      <c r="DA465" s="465"/>
      <c r="DB465" s="465"/>
      <c r="DC465" s="465"/>
      <c r="DD465" s="465"/>
      <c r="DE465" s="465"/>
      <c r="DF465" s="465"/>
      <c r="DG465" s="465"/>
      <c r="DH465" s="465"/>
    </row>
    <row r="466" spans="23:112" x14ac:dyDescent="0.25">
      <c r="W466" s="465"/>
      <c r="X466" s="465"/>
      <c r="Y466" s="465"/>
      <c r="Z466" s="465"/>
      <c r="AA466" s="465"/>
      <c r="AB466" s="465"/>
      <c r="AC466" s="465"/>
      <c r="AD466" s="465"/>
      <c r="AE466" s="465"/>
      <c r="AF466" s="465"/>
      <c r="AG466" s="465"/>
      <c r="AH466" s="465"/>
      <c r="AI466" s="465"/>
      <c r="AJ466" s="465"/>
      <c r="AK466" s="465"/>
      <c r="AL466" s="465"/>
      <c r="AM466" s="465"/>
      <c r="AN466" s="465"/>
      <c r="AO466" s="465"/>
      <c r="AP466" s="465"/>
      <c r="AQ466" s="465"/>
      <c r="AR466" s="465"/>
      <c r="AS466" s="465"/>
      <c r="AT466" s="465"/>
      <c r="AU466" s="465"/>
      <c r="AV466" s="465"/>
      <c r="AW466" s="465"/>
      <c r="AX466" s="465"/>
      <c r="AY466" s="465"/>
      <c r="AZ466" s="465"/>
      <c r="BA466" s="465"/>
      <c r="BB466" s="465"/>
      <c r="BC466" s="465"/>
      <c r="BD466" s="465"/>
      <c r="BE466" s="465"/>
      <c r="BF466" s="465"/>
      <c r="BG466" s="465"/>
      <c r="BH466" s="465"/>
      <c r="BI466" s="465"/>
      <c r="BJ466" s="465"/>
      <c r="BK466" s="465"/>
      <c r="BL466" s="465"/>
      <c r="BM466" s="465"/>
      <c r="BN466" s="465"/>
      <c r="BO466" s="465"/>
      <c r="BP466" s="465"/>
      <c r="BQ466" s="465"/>
      <c r="BR466" s="465"/>
      <c r="BS466" s="465"/>
      <c r="BT466" s="465"/>
      <c r="BU466" s="465"/>
      <c r="BV466" s="465"/>
      <c r="BW466" s="465"/>
      <c r="BX466" s="465"/>
      <c r="BY466" s="465"/>
      <c r="BZ466" s="465"/>
      <c r="CA466" s="465"/>
      <c r="CB466" s="465"/>
      <c r="CC466" s="465"/>
      <c r="CD466" s="465"/>
      <c r="CE466" s="465"/>
      <c r="CF466" s="465"/>
      <c r="CG466" s="465"/>
      <c r="CH466" s="465"/>
      <c r="CI466" s="465"/>
      <c r="CJ466" s="465"/>
      <c r="CK466" s="465"/>
      <c r="CL466" s="465"/>
      <c r="CM466" s="465"/>
      <c r="CN466" s="465"/>
      <c r="CO466" s="465"/>
      <c r="CP466" s="465"/>
      <c r="CQ466" s="465"/>
      <c r="CR466" s="465"/>
      <c r="CS466" s="465"/>
      <c r="CT466" s="465"/>
      <c r="CU466" s="465"/>
      <c r="CV466" s="465"/>
      <c r="CW466" s="465"/>
      <c r="CX466" s="465"/>
      <c r="CY466" s="465"/>
      <c r="CZ466" s="465"/>
      <c r="DA466" s="465"/>
      <c r="DB466" s="465"/>
      <c r="DC466" s="465"/>
      <c r="DD466" s="465"/>
      <c r="DE466" s="465"/>
      <c r="DF466" s="465"/>
      <c r="DG466" s="465"/>
      <c r="DH466" s="465"/>
    </row>
    <row r="467" spans="23:112" x14ac:dyDescent="0.25">
      <c r="W467" s="465"/>
      <c r="X467" s="465"/>
      <c r="Y467" s="465"/>
      <c r="Z467" s="465"/>
      <c r="AA467" s="465"/>
      <c r="AB467" s="465"/>
      <c r="AC467" s="465"/>
      <c r="AD467" s="465"/>
      <c r="AE467" s="465"/>
      <c r="AF467" s="465"/>
      <c r="AG467" s="465"/>
      <c r="AH467" s="465"/>
      <c r="AI467" s="465"/>
      <c r="AJ467" s="465"/>
      <c r="AK467" s="465"/>
      <c r="AL467" s="465"/>
      <c r="AM467" s="465"/>
      <c r="AN467" s="465"/>
      <c r="AO467" s="465"/>
      <c r="AP467" s="465"/>
      <c r="AQ467" s="465"/>
      <c r="AR467" s="465"/>
      <c r="AS467" s="465"/>
      <c r="AT467" s="465"/>
      <c r="AU467" s="465"/>
      <c r="AV467" s="465"/>
      <c r="AW467" s="465"/>
      <c r="AX467" s="465"/>
      <c r="AY467" s="465"/>
      <c r="AZ467" s="465"/>
      <c r="BA467" s="465"/>
      <c r="BB467" s="465"/>
      <c r="BC467" s="465"/>
      <c r="BD467" s="465"/>
      <c r="BE467" s="465"/>
      <c r="BF467" s="465"/>
      <c r="BG467" s="465"/>
      <c r="BH467" s="465"/>
      <c r="BI467" s="465"/>
      <c r="BJ467" s="465"/>
      <c r="BK467" s="465"/>
      <c r="BL467" s="465"/>
      <c r="BM467" s="465"/>
      <c r="BN467" s="465"/>
      <c r="BO467" s="465"/>
      <c r="BP467" s="465"/>
      <c r="BQ467" s="465"/>
      <c r="BR467" s="465"/>
      <c r="BS467" s="465"/>
      <c r="BT467" s="465"/>
      <c r="BU467" s="465"/>
      <c r="BV467" s="465"/>
      <c r="BW467" s="465"/>
      <c r="BX467" s="465"/>
      <c r="BY467" s="465"/>
      <c r="BZ467" s="465"/>
      <c r="CA467" s="465"/>
      <c r="CB467" s="465"/>
      <c r="CC467" s="465"/>
      <c r="CD467" s="465"/>
      <c r="CE467" s="465"/>
      <c r="CF467" s="465"/>
      <c r="CG467" s="465"/>
      <c r="CH467" s="465"/>
      <c r="CI467" s="465"/>
      <c r="CJ467" s="465"/>
      <c r="CK467" s="465"/>
      <c r="CL467" s="465"/>
      <c r="CM467" s="465"/>
      <c r="CN467" s="465"/>
      <c r="CO467" s="465"/>
      <c r="CP467" s="465"/>
      <c r="CQ467" s="465"/>
      <c r="CR467" s="465"/>
      <c r="CS467" s="465"/>
      <c r="CT467" s="465"/>
      <c r="CU467" s="465"/>
      <c r="CV467" s="465"/>
      <c r="CW467" s="465"/>
      <c r="CX467" s="465"/>
      <c r="CY467" s="465"/>
      <c r="CZ467" s="465"/>
      <c r="DA467" s="465"/>
      <c r="DB467" s="465"/>
      <c r="DC467" s="465"/>
      <c r="DD467" s="465"/>
      <c r="DE467" s="465"/>
      <c r="DF467" s="465"/>
      <c r="DG467" s="465"/>
      <c r="DH467" s="465"/>
    </row>
    <row r="468" spans="23:112" x14ac:dyDescent="0.25">
      <c r="W468" s="465"/>
      <c r="X468" s="465"/>
      <c r="Y468" s="465"/>
      <c r="Z468" s="465"/>
      <c r="AA468" s="465"/>
      <c r="AB468" s="465"/>
      <c r="AC468" s="465"/>
      <c r="AD468" s="465"/>
      <c r="AE468" s="465"/>
      <c r="AF468" s="465"/>
      <c r="AG468" s="465"/>
      <c r="AH468" s="465"/>
      <c r="AI468" s="465"/>
      <c r="AJ468" s="465"/>
      <c r="AK468" s="465"/>
      <c r="AL468" s="465"/>
      <c r="AM468" s="465"/>
      <c r="AN468" s="465"/>
      <c r="AO468" s="465"/>
      <c r="AP468" s="465"/>
      <c r="AQ468" s="465"/>
      <c r="AR468" s="465"/>
      <c r="AS468" s="465"/>
      <c r="AT468" s="465"/>
      <c r="AU468" s="465"/>
      <c r="AV468" s="465"/>
      <c r="AW468" s="465"/>
      <c r="AX468" s="465"/>
      <c r="AY468" s="465"/>
      <c r="AZ468" s="465"/>
      <c r="BA468" s="465"/>
      <c r="BB468" s="465"/>
      <c r="BC468" s="465"/>
      <c r="BD468" s="465"/>
      <c r="BE468" s="465"/>
      <c r="BF468" s="465"/>
      <c r="BG468" s="465"/>
      <c r="BH468" s="465"/>
      <c r="BI468" s="465"/>
      <c r="BJ468" s="465"/>
      <c r="BK468" s="465"/>
      <c r="BL468" s="465"/>
      <c r="BM468" s="465"/>
      <c r="BN468" s="465"/>
      <c r="BO468" s="465"/>
      <c r="BP468" s="465"/>
      <c r="BQ468" s="465"/>
      <c r="BR468" s="465"/>
      <c r="BS468" s="465"/>
      <c r="BT468" s="465"/>
      <c r="BU468" s="465"/>
      <c r="BV468" s="465"/>
      <c r="BW468" s="465"/>
      <c r="BX468" s="465"/>
      <c r="BY468" s="465"/>
      <c r="BZ468" s="465"/>
      <c r="CA468" s="465"/>
      <c r="CB468" s="465"/>
      <c r="CC468" s="465"/>
      <c r="CD468" s="465"/>
      <c r="CE468" s="465"/>
      <c r="CF468" s="465"/>
      <c r="CG468" s="465"/>
      <c r="CH468" s="465"/>
      <c r="CI468" s="465"/>
      <c r="CJ468" s="465"/>
      <c r="CK468" s="465"/>
      <c r="CL468" s="465"/>
      <c r="CM468" s="465"/>
      <c r="CN468" s="465"/>
      <c r="CO468" s="465"/>
      <c r="CP468" s="465"/>
      <c r="CQ468" s="465"/>
      <c r="CR468" s="465"/>
      <c r="CS468" s="465"/>
      <c r="CT468" s="465"/>
      <c r="CU468" s="465"/>
      <c r="CV468" s="465"/>
      <c r="CW468" s="465"/>
      <c r="CX468" s="465"/>
      <c r="CY468" s="465"/>
      <c r="CZ468" s="465"/>
      <c r="DA468" s="465"/>
      <c r="DB468" s="465"/>
      <c r="DC468" s="465"/>
      <c r="DD468" s="465"/>
      <c r="DE468" s="465"/>
      <c r="DF468" s="465"/>
      <c r="DG468" s="465"/>
      <c r="DH468" s="465"/>
    </row>
    <row r="469" spans="23:112" x14ac:dyDescent="0.25">
      <c r="W469" s="465"/>
      <c r="X469" s="465"/>
      <c r="Y469" s="465"/>
      <c r="Z469" s="465"/>
      <c r="AA469" s="465"/>
      <c r="AB469" s="465"/>
      <c r="AC469" s="465"/>
      <c r="AD469" s="465"/>
      <c r="AE469" s="465"/>
      <c r="AF469" s="465"/>
      <c r="AG469" s="465"/>
      <c r="AH469" s="465"/>
      <c r="AI469" s="465"/>
      <c r="AJ469" s="465"/>
      <c r="AK469" s="465"/>
      <c r="AL469" s="465"/>
      <c r="AM469" s="465"/>
      <c r="AN469" s="465"/>
      <c r="AO469" s="465"/>
      <c r="AP469" s="465"/>
      <c r="AQ469" s="465"/>
      <c r="AR469" s="465"/>
      <c r="AS469" s="465"/>
      <c r="AT469" s="465"/>
      <c r="AU469" s="465"/>
      <c r="AV469" s="465"/>
      <c r="AW469" s="465"/>
      <c r="AX469" s="465"/>
      <c r="AY469" s="465"/>
      <c r="AZ469" s="465"/>
      <c r="BA469" s="465"/>
      <c r="BB469" s="465"/>
      <c r="BC469" s="465"/>
      <c r="BD469" s="465"/>
      <c r="BE469" s="465"/>
      <c r="BF469" s="465"/>
      <c r="BG469" s="465"/>
      <c r="BH469" s="465"/>
      <c r="BI469" s="465"/>
      <c r="BJ469" s="465"/>
      <c r="BK469" s="465"/>
      <c r="BL469" s="465"/>
      <c r="BM469" s="465"/>
      <c r="BN469" s="465"/>
      <c r="BO469" s="465"/>
      <c r="BP469" s="465"/>
      <c r="BQ469" s="465"/>
      <c r="BR469" s="465"/>
      <c r="BS469" s="465"/>
      <c r="BT469" s="465"/>
      <c r="BU469" s="465"/>
      <c r="BV469" s="465"/>
      <c r="BW469" s="465"/>
      <c r="BX469" s="465"/>
      <c r="BY469" s="465"/>
      <c r="BZ469" s="465"/>
      <c r="CA469" s="465"/>
      <c r="CB469" s="465"/>
      <c r="CC469" s="465"/>
      <c r="CD469" s="465"/>
      <c r="CE469" s="465"/>
      <c r="CF469" s="465"/>
      <c r="CG469" s="465"/>
      <c r="CH469" s="465"/>
      <c r="CI469" s="465"/>
      <c r="CJ469" s="465"/>
      <c r="CK469" s="465"/>
      <c r="CL469" s="465"/>
      <c r="CM469" s="465"/>
      <c r="CN469" s="465"/>
      <c r="CO469" s="465"/>
      <c r="CP469" s="465"/>
      <c r="CQ469" s="465"/>
      <c r="CR469" s="465"/>
      <c r="CS469" s="465"/>
      <c r="CT469" s="465"/>
      <c r="CU469" s="465"/>
      <c r="CV469" s="465"/>
      <c r="CW469" s="465"/>
      <c r="CX469" s="465"/>
      <c r="CY469" s="465"/>
      <c r="CZ469" s="465"/>
      <c r="DA469" s="465"/>
      <c r="DB469" s="465"/>
      <c r="DC469" s="465"/>
      <c r="DD469" s="465"/>
      <c r="DE469" s="465"/>
      <c r="DF469" s="465"/>
      <c r="DG469" s="465"/>
      <c r="DH469" s="465"/>
    </row>
    <row r="470" spans="23:112" x14ac:dyDescent="0.25">
      <c r="W470" s="465"/>
      <c r="X470" s="465"/>
      <c r="Y470" s="465"/>
      <c r="Z470" s="465"/>
      <c r="AA470" s="465"/>
      <c r="AB470" s="465"/>
      <c r="AC470" s="465"/>
      <c r="AD470" s="465"/>
      <c r="AE470" s="465"/>
      <c r="AF470" s="465"/>
      <c r="AG470" s="465"/>
      <c r="AH470" s="465"/>
      <c r="AI470" s="465"/>
      <c r="AJ470" s="465"/>
      <c r="AK470" s="465"/>
      <c r="AL470" s="465"/>
      <c r="AM470" s="465"/>
      <c r="AN470" s="465"/>
      <c r="AO470" s="465"/>
      <c r="AP470" s="465"/>
      <c r="AQ470" s="465"/>
      <c r="AR470" s="465"/>
      <c r="AS470" s="465"/>
      <c r="AT470" s="465"/>
      <c r="AU470" s="465"/>
      <c r="AV470" s="465"/>
      <c r="AW470" s="465"/>
      <c r="AX470" s="465"/>
      <c r="AY470" s="465"/>
      <c r="AZ470" s="465"/>
      <c r="BA470" s="465"/>
      <c r="BB470" s="465"/>
      <c r="BC470" s="465"/>
      <c r="BD470" s="465"/>
      <c r="BE470" s="465"/>
      <c r="BF470" s="465"/>
      <c r="BG470" s="465"/>
      <c r="BH470" s="465"/>
      <c r="BI470" s="465"/>
      <c r="BJ470" s="465"/>
      <c r="BK470" s="465"/>
      <c r="BL470" s="465"/>
      <c r="BM470" s="465"/>
      <c r="BN470" s="465"/>
      <c r="BO470" s="465"/>
      <c r="BP470" s="465"/>
      <c r="BQ470" s="465"/>
      <c r="BR470" s="465"/>
      <c r="BS470" s="465"/>
      <c r="BT470" s="465"/>
      <c r="BU470" s="465"/>
      <c r="BV470" s="465"/>
      <c r="BW470" s="465"/>
      <c r="BX470" s="465"/>
      <c r="BY470" s="465"/>
      <c r="BZ470" s="465"/>
      <c r="CA470" s="465"/>
      <c r="CB470" s="465"/>
      <c r="CC470" s="465"/>
      <c r="CD470" s="465"/>
      <c r="CE470" s="465"/>
      <c r="CF470" s="465"/>
      <c r="CG470" s="465"/>
      <c r="CH470" s="465"/>
      <c r="CI470" s="465"/>
      <c r="CJ470" s="465"/>
      <c r="CK470" s="465"/>
      <c r="CL470" s="465"/>
      <c r="CM470" s="465"/>
      <c r="CN470" s="465"/>
      <c r="CO470" s="465"/>
      <c r="CP470" s="465"/>
      <c r="CQ470" s="465"/>
      <c r="CR470" s="465"/>
      <c r="CS470" s="465"/>
      <c r="CT470" s="465"/>
      <c r="CU470" s="465"/>
      <c r="CV470" s="465"/>
      <c r="CW470" s="465"/>
      <c r="CX470" s="465"/>
      <c r="CY470" s="465"/>
      <c r="CZ470" s="465"/>
      <c r="DA470" s="465"/>
      <c r="DB470" s="465"/>
      <c r="DC470" s="465"/>
      <c r="DD470" s="465"/>
      <c r="DE470" s="465"/>
      <c r="DF470" s="465"/>
      <c r="DG470" s="465"/>
      <c r="DH470" s="465"/>
    </row>
    <row r="471" spans="23:112" x14ac:dyDescent="0.25">
      <c r="W471" s="465"/>
      <c r="X471" s="465"/>
      <c r="Y471" s="465"/>
      <c r="Z471" s="465"/>
      <c r="AA471" s="465"/>
      <c r="AB471" s="465"/>
      <c r="AC471" s="465"/>
      <c r="AD471" s="465"/>
      <c r="AE471" s="465"/>
      <c r="AF471" s="465"/>
      <c r="AG471" s="465"/>
      <c r="AH471" s="465"/>
      <c r="AI471" s="465"/>
      <c r="AJ471" s="465"/>
      <c r="AK471" s="465"/>
      <c r="AL471" s="465"/>
      <c r="AM471" s="465"/>
      <c r="AN471" s="465"/>
      <c r="AO471" s="465"/>
      <c r="AP471" s="465"/>
      <c r="AQ471" s="465"/>
      <c r="AR471" s="465"/>
      <c r="AS471" s="465"/>
      <c r="AT471" s="465"/>
      <c r="AU471" s="465"/>
      <c r="AV471" s="465"/>
      <c r="AW471" s="465"/>
      <c r="AX471" s="465"/>
      <c r="AY471" s="465"/>
      <c r="AZ471" s="465"/>
      <c r="BA471" s="465"/>
      <c r="BB471" s="465"/>
      <c r="BC471" s="465"/>
      <c r="BD471" s="465"/>
      <c r="BE471" s="465"/>
      <c r="BF471" s="465"/>
      <c r="BG471" s="465"/>
      <c r="BH471" s="465"/>
      <c r="BI471" s="465"/>
      <c r="BJ471" s="465"/>
      <c r="BK471" s="465"/>
      <c r="BL471" s="465"/>
      <c r="BM471" s="465"/>
      <c r="BN471" s="465"/>
      <c r="BO471" s="465"/>
      <c r="BP471" s="465"/>
      <c r="BQ471" s="465"/>
      <c r="BR471" s="465"/>
      <c r="BS471" s="465"/>
      <c r="BT471" s="465"/>
      <c r="BU471" s="465"/>
      <c r="BV471" s="465"/>
      <c r="BW471" s="465"/>
      <c r="BX471" s="465"/>
      <c r="BY471" s="465"/>
      <c r="BZ471" s="465"/>
      <c r="CA471" s="465"/>
      <c r="CB471" s="465"/>
      <c r="CC471" s="465"/>
      <c r="CD471" s="465"/>
      <c r="CE471" s="465"/>
      <c r="CF471" s="465"/>
      <c r="CG471" s="465"/>
      <c r="CH471" s="465"/>
      <c r="CI471" s="465"/>
      <c r="CJ471" s="465"/>
      <c r="CK471" s="465"/>
      <c r="CL471" s="465"/>
      <c r="CM471" s="465"/>
      <c r="CN471" s="465"/>
      <c r="CO471" s="465"/>
      <c r="CP471" s="465"/>
      <c r="CQ471" s="465"/>
      <c r="CR471" s="465"/>
      <c r="CS471" s="465"/>
      <c r="CT471" s="465"/>
      <c r="CU471" s="465"/>
      <c r="CV471" s="465"/>
      <c r="CW471" s="465"/>
      <c r="CX471" s="465"/>
      <c r="CY471" s="465"/>
      <c r="CZ471" s="465"/>
      <c r="DA471" s="465"/>
      <c r="DB471" s="465"/>
      <c r="DC471" s="465"/>
      <c r="DD471" s="465"/>
      <c r="DE471" s="465"/>
      <c r="DF471" s="465"/>
      <c r="DG471" s="465"/>
      <c r="DH471" s="465"/>
    </row>
  </sheetData>
  <sheetProtection password="F539" sheet="1" objects="1" scenarios="1"/>
  <mergeCells count="689">
    <mergeCell ref="S36:U36"/>
    <mergeCell ref="T38:U38"/>
    <mergeCell ref="T40:U40"/>
    <mergeCell ref="EH7:EI7"/>
    <mergeCell ref="EL7:EM7"/>
    <mergeCell ref="DS3:EG3"/>
    <mergeCell ref="DS4:EG4"/>
    <mergeCell ref="B3:Q3"/>
    <mergeCell ref="W3:AK3"/>
    <mergeCell ref="B4:Q4"/>
    <mergeCell ref="W4:AK4"/>
    <mergeCell ref="E5:J5"/>
    <mergeCell ref="M5:O5"/>
    <mergeCell ref="CB7:CC7"/>
    <mergeCell ref="CF7:CG7"/>
    <mergeCell ref="BD11:BE11"/>
    <mergeCell ref="BD12:BE12"/>
    <mergeCell ref="BD13:BE13"/>
    <mergeCell ref="BD14:BE14"/>
    <mergeCell ref="BD15:BE15"/>
    <mergeCell ref="BD16:BE16"/>
    <mergeCell ref="C7:O7"/>
    <mergeCell ref="B8:Q8"/>
    <mergeCell ref="BD9:BE9"/>
    <mergeCell ref="BD10:BE10"/>
    <mergeCell ref="AA7:AG7"/>
    <mergeCell ref="BD23:BE23"/>
    <mergeCell ref="BD24:BE24"/>
    <mergeCell ref="BD25:BE25"/>
    <mergeCell ref="BD26:BE26"/>
    <mergeCell ref="BD27:BE27"/>
    <mergeCell ref="BD28:BE28"/>
    <mergeCell ref="BD17:BE17"/>
    <mergeCell ref="BD18:BE18"/>
    <mergeCell ref="BD19:BE19"/>
    <mergeCell ref="BD20:BE20"/>
    <mergeCell ref="BD21:BE21"/>
    <mergeCell ref="BD22:BE22"/>
    <mergeCell ref="BD110:BE110"/>
    <mergeCell ref="BD111:BE111"/>
    <mergeCell ref="BD112:BE112"/>
    <mergeCell ref="J113:P113"/>
    <mergeCell ref="BD113:BE113"/>
    <mergeCell ref="BD114:BE114"/>
    <mergeCell ref="BD29:BE29"/>
    <mergeCell ref="BD30:BE30"/>
    <mergeCell ref="BD31:BE31"/>
    <mergeCell ref="BD32:BE32"/>
    <mergeCell ref="BD33:BE33"/>
    <mergeCell ref="BD34:BE34"/>
    <mergeCell ref="BD55:BE55"/>
    <mergeCell ref="BD56:BE56"/>
    <mergeCell ref="BD57:BE57"/>
    <mergeCell ref="BD58:BE58"/>
    <mergeCell ref="BD59:BE59"/>
    <mergeCell ref="BD50:BE50"/>
    <mergeCell ref="BD51:BE51"/>
    <mergeCell ref="BD52:BE52"/>
    <mergeCell ref="BD53:BE53"/>
    <mergeCell ref="BD54:BE54"/>
    <mergeCell ref="BD65:BE65"/>
    <mergeCell ref="BD71:BE71"/>
    <mergeCell ref="BD127:BE127"/>
    <mergeCell ref="BD121:BE121"/>
    <mergeCell ref="BD122:BE122"/>
    <mergeCell ref="BD123:BE123"/>
    <mergeCell ref="BD124:BE124"/>
    <mergeCell ref="BD125:BE125"/>
    <mergeCell ref="BD126:BE126"/>
    <mergeCell ref="BD115:BE115"/>
    <mergeCell ref="BD116:BE116"/>
    <mergeCell ref="BD117:BE117"/>
    <mergeCell ref="BD118:BE118"/>
    <mergeCell ref="BD119:BE119"/>
    <mergeCell ref="BD120:BE120"/>
    <mergeCell ref="BD141:BE141"/>
    <mergeCell ref="B142:Q142"/>
    <mergeCell ref="BD142:BE142"/>
    <mergeCell ref="BD143:BE143"/>
    <mergeCell ref="BD144:BE144"/>
    <mergeCell ref="BD145:BE145"/>
    <mergeCell ref="BD133:BE133"/>
    <mergeCell ref="BD134:BE134"/>
    <mergeCell ref="BD135:BE135"/>
    <mergeCell ref="B137:Q137"/>
    <mergeCell ref="B138:Q138"/>
    <mergeCell ref="E139:J139"/>
    <mergeCell ref="M139:N139"/>
    <mergeCell ref="BD136:BE136"/>
    <mergeCell ref="BD137:BE137"/>
    <mergeCell ref="BD138:BE138"/>
    <mergeCell ref="BD139:BE139"/>
    <mergeCell ref="BD140:BE140"/>
    <mergeCell ref="R145:V146"/>
    <mergeCell ref="BD158:BE158"/>
    <mergeCell ref="J163:P163"/>
    <mergeCell ref="BD152:BE152"/>
    <mergeCell ref="BD153:BE153"/>
    <mergeCell ref="BD154:BE154"/>
    <mergeCell ref="BD155:BE155"/>
    <mergeCell ref="BD156:BE156"/>
    <mergeCell ref="BD157:BE157"/>
    <mergeCell ref="BD146:BE146"/>
    <mergeCell ref="BD147:BE147"/>
    <mergeCell ref="BD148:BE148"/>
    <mergeCell ref="BD149:BE149"/>
    <mergeCell ref="BD150:BE150"/>
    <mergeCell ref="BD151:BE151"/>
    <mergeCell ref="BD175:BE175"/>
    <mergeCell ref="BD176:BE176"/>
    <mergeCell ref="B177:Q177"/>
    <mergeCell ref="BD177:BE177"/>
    <mergeCell ref="B178:Q178"/>
    <mergeCell ref="BD178:BE178"/>
    <mergeCell ref="BD164:BE164"/>
    <mergeCell ref="BD165:BE165"/>
    <mergeCell ref="BD166:BE166"/>
    <mergeCell ref="BD172:BE172"/>
    <mergeCell ref="BD173:BE173"/>
    <mergeCell ref="BD174:BE174"/>
    <mergeCell ref="BD171:BE171"/>
    <mergeCell ref="BD167:BE167"/>
    <mergeCell ref="BD168:BE168"/>
    <mergeCell ref="BD169:BE169"/>
    <mergeCell ref="BD170:BE170"/>
    <mergeCell ref="BD195:BE195"/>
    <mergeCell ref="BD196:BE196"/>
    <mergeCell ref="BD185:BE185"/>
    <mergeCell ref="BD186:BE186"/>
    <mergeCell ref="BD187:BE187"/>
    <mergeCell ref="BD188:BE188"/>
    <mergeCell ref="BD189:BE189"/>
    <mergeCell ref="BD179:BE179"/>
    <mergeCell ref="BD180:BE180"/>
    <mergeCell ref="BD181:BE181"/>
    <mergeCell ref="BD182:BE182"/>
    <mergeCell ref="BD183:BE183"/>
    <mergeCell ref="BD184:BE184"/>
    <mergeCell ref="BD197:BE197"/>
    <mergeCell ref="BD203:BE203"/>
    <mergeCell ref="BD204:BE204"/>
    <mergeCell ref="BD205:BE205"/>
    <mergeCell ref="BD206:BE206"/>
    <mergeCell ref="BD207:BE207"/>
    <mergeCell ref="BD198:BE198"/>
    <mergeCell ref="BD199:BE199"/>
    <mergeCell ref="BD200:BE200"/>
    <mergeCell ref="BD201:BE201"/>
    <mergeCell ref="BD202:BE202"/>
    <mergeCell ref="BD208:BE208"/>
    <mergeCell ref="BD209:BE209"/>
    <mergeCell ref="BD210:BE210"/>
    <mergeCell ref="BD211:BE211"/>
    <mergeCell ref="BD212:BE212"/>
    <mergeCell ref="E225:F225"/>
    <mergeCell ref="G225:H225"/>
    <mergeCell ref="I225:J225"/>
    <mergeCell ref="K225:L225"/>
    <mergeCell ref="BD226:BE226"/>
    <mergeCell ref="BD215:BE215"/>
    <mergeCell ref="BD216:BE216"/>
    <mergeCell ref="BD217:BE217"/>
    <mergeCell ref="BD218:BE218"/>
    <mergeCell ref="BD219:BE219"/>
    <mergeCell ref="BD220:BE220"/>
    <mergeCell ref="BD213:BE213"/>
    <mergeCell ref="E226:F226"/>
    <mergeCell ref="G226:H226"/>
    <mergeCell ref="I226:J226"/>
    <mergeCell ref="K226:L226"/>
    <mergeCell ref="BD214:BE214"/>
    <mergeCell ref="N226:Q226"/>
    <mergeCell ref="BD227:BE227"/>
    <mergeCell ref="BD228:BE228"/>
    <mergeCell ref="BD234:BE234"/>
    <mergeCell ref="BD235:BE235"/>
    <mergeCell ref="BD236:BE236"/>
    <mergeCell ref="BD237:BE237"/>
    <mergeCell ref="BD229:BE229"/>
    <mergeCell ref="BD230:BE230"/>
    <mergeCell ref="BD231:BE231"/>
    <mergeCell ref="BD232:BE232"/>
    <mergeCell ref="BD233:BE233"/>
    <mergeCell ref="BD250:BE250"/>
    <mergeCell ref="BD251:BE251"/>
    <mergeCell ref="BD244:BE244"/>
    <mergeCell ref="BD245:BE245"/>
    <mergeCell ref="BD246:BE246"/>
    <mergeCell ref="BD247:BE247"/>
    <mergeCell ref="BD248:BE248"/>
    <mergeCell ref="BD249:BE249"/>
    <mergeCell ref="BD238:BE238"/>
    <mergeCell ref="BD239:BE239"/>
    <mergeCell ref="BD240:BE240"/>
    <mergeCell ref="BD241:BE241"/>
    <mergeCell ref="BD242:BE242"/>
    <mergeCell ref="BD243:BE243"/>
    <mergeCell ref="BD271:BE271"/>
    <mergeCell ref="BD272:BE272"/>
    <mergeCell ref="BD257:BE257"/>
    <mergeCell ref="BD258:BE258"/>
    <mergeCell ref="BD259:BE259"/>
    <mergeCell ref="BD265:BE265"/>
    <mergeCell ref="BD266:BE266"/>
    <mergeCell ref="BD260:BE260"/>
    <mergeCell ref="BD261:BE261"/>
    <mergeCell ref="BD262:BE262"/>
    <mergeCell ref="BD263:BE263"/>
    <mergeCell ref="BD264:BE264"/>
    <mergeCell ref="BD267:BE267"/>
    <mergeCell ref="BD268:BE268"/>
    <mergeCell ref="BD269:BE269"/>
    <mergeCell ref="BD270:BE270"/>
    <mergeCell ref="BD296:BE296"/>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308:BE308"/>
    <mergeCell ref="BD309:BE309"/>
    <mergeCell ref="BD310:BE310"/>
    <mergeCell ref="BD311:BE311"/>
    <mergeCell ref="BD312:BE312"/>
    <mergeCell ref="BD313:BE313"/>
    <mergeCell ref="BD302:BE302"/>
    <mergeCell ref="BD303:BE303"/>
    <mergeCell ref="BD304:BE304"/>
    <mergeCell ref="BD305:BE305"/>
    <mergeCell ref="BD306:BE306"/>
    <mergeCell ref="BD307:BE307"/>
    <mergeCell ref="BD325:BE325"/>
    <mergeCell ref="BD326:BE326"/>
    <mergeCell ref="BD327:BE327"/>
    <mergeCell ref="BD328:BE328"/>
    <mergeCell ref="BD329:BE329"/>
    <mergeCell ref="BD330:BE330"/>
    <mergeCell ref="BD319:BE319"/>
    <mergeCell ref="BD320:BE320"/>
    <mergeCell ref="BD321:BE321"/>
    <mergeCell ref="BD322:BE322"/>
    <mergeCell ref="BD323:BE323"/>
    <mergeCell ref="BD324:BE324"/>
    <mergeCell ref="BD339:BE339"/>
    <mergeCell ref="BD340:BE340"/>
    <mergeCell ref="BD341:BE341"/>
    <mergeCell ref="BD342:BE342"/>
    <mergeCell ref="BD331:BE331"/>
    <mergeCell ref="BD332:BE332"/>
    <mergeCell ref="BD333:BE333"/>
    <mergeCell ref="BD334:BE334"/>
    <mergeCell ref="BD335:BE335"/>
    <mergeCell ref="BD336:BE336"/>
    <mergeCell ref="BD375:BE375"/>
    <mergeCell ref="BM3:CA3"/>
    <mergeCell ref="BM4:CA4"/>
    <mergeCell ref="BD40:BE40"/>
    <mergeCell ref="BD41:BE41"/>
    <mergeCell ref="BD42:BE42"/>
    <mergeCell ref="BD43:BE43"/>
    <mergeCell ref="BD44:BE44"/>
    <mergeCell ref="BD45:BE45"/>
    <mergeCell ref="BD46:BE46"/>
    <mergeCell ref="BD47:BE47"/>
    <mergeCell ref="BD48:BE48"/>
    <mergeCell ref="BD49:BE49"/>
    <mergeCell ref="BD366:BE366"/>
    <mergeCell ref="BD367:BE367"/>
    <mergeCell ref="BD368:BE368"/>
    <mergeCell ref="BD369:BE369"/>
    <mergeCell ref="BD370:BE370"/>
    <mergeCell ref="BD371:BE371"/>
    <mergeCell ref="BD360:BE360"/>
    <mergeCell ref="BD361:BE361"/>
    <mergeCell ref="BD362:BE362"/>
    <mergeCell ref="BD363:BE363"/>
    <mergeCell ref="BD364:BE364"/>
    <mergeCell ref="CT9:CU9"/>
    <mergeCell ref="CT10:CU10"/>
    <mergeCell ref="CT11:CU11"/>
    <mergeCell ref="CT12:CU12"/>
    <mergeCell ref="BD372:BE372"/>
    <mergeCell ref="BD373:BE373"/>
    <mergeCell ref="BD374:BE374"/>
    <mergeCell ref="BD365:BE365"/>
    <mergeCell ref="BD354:BE354"/>
    <mergeCell ref="BD355:BE355"/>
    <mergeCell ref="BD356:BE356"/>
    <mergeCell ref="BD357:BE357"/>
    <mergeCell ref="BD358:BE358"/>
    <mergeCell ref="BD359:BE359"/>
    <mergeCell ref="BD343:BE343"/>
    <mergeCell ref="BD344:BE344"/>
    <mergeCell ref="BD350:BE350"/>
    <mergeCell ref="BD351:BE351"/>
    <mergeCell ref="BD352:BE352"/>
    <mergeCell ref="BD353:BE353"/>
    <mergeCell ref="BD337:BE337"/>
    <mergeCell ref="BD338:BE338"/>
    <mergeCell ref="CT19:CU19"/>
    <mergeCell ref="CT20:CU20"/>
    <mergeCell ref="CT21:CU21"/>
    <mergeCell ref="CT22:CU22"/>
    <mergeCell ref="CT23:CU23"/>
    <mergeCell ref="CT24:CU24"/>
    <mergeCell ref="CT13:CU13"/>
    <mergeCell ref="CT14:CU14"/>
    <mergeCell ref="CT15:CU15"/>
    <mergeCell ref="CT16:CU16"/>
    <mergeCell ref="CT17:CU17"/>
    <mergeCell ref="CT18:CU18"/>
    <mergeCell ref="CT31:CU31"/>
    <mergeCell ref="CT32:CU32"/>
    <mergeCell ref="CT33:CU33"/>
    <mergeCell ref="CT34:CU34"/>
    <mergeCell ref="CT25:CU25"/>
    <mergeCell ref="CT26:CU26"/>
    <mergeCell ref="CT27:CU27"/>
    <mergeCell ref="CT28:CU28"/>
    <mergeCell ref="CT29:CU29"/>
    <mergeCell ref="CT30:CU30"/>
    <mergeCell ref="CT120:CU120"/>
    <mergeCell ref="CT121:CU121"/>
    <mergeCell ref="CT122:CU122"/>
    <mergeCell ref="CT123:CU123"/>
    <mergeCell ref="CT112:CU112"/>
    <mergeCell ref="CT113:CU113"/>
    <mergeCell ref="CT114:CU114"/>
    <mergeCell ref="CT115:CU115"/>
    <mergeCell ref="CT116:CU116"/>
    <mergeCell ref="CT117:CU117"/>
    <mergeCell ref="CT147:CU147"/>
    <mergeCell ref="CT148:CU148"/>
    <mergeCell ref="CT149:CU149"/>
    <mergeCell ref="CT150:CU150"/>
    <mergeCell ref="CT151:CU151"/>
    <mergeCell ref="CT152:CU152"/>
    <mergeCell ref="CT141:CU141"/>
    <mergeCell ref="CT142:CU142"/>
    <mergeCell ref="CT143:CU143"/>
    <mergeCell ref="CT144:CU144"/>
    <mergeCell ref="CT145:CU145"/>
    <mergeCell ref="CT146:CU146"/>
    <mergeCell ref="CT165:CU165"/>
    <mergeCell ref="CT166:CU166"/>
    <mergeCell ref="CT172:CU172"/>
    <mergeCell ref="CT173:CU173"/>
    <mergeCell ref="CT174:CU174"/>
    <mergeCell ref="CT175:CU175"/>
    <mergeCell ref="CT164:CU164"/>
    <mergeCell ref="CT153:CU153"/>
    <mergeCell ref="CT154:CU154"/>
    <mergeCell ref="CT155:CU155"/>
    <mergeCell ref="CT156:CU156"/>
    <mergeCell ref="CT157:CU157"/>
    <mergeCell ref="CT158:CU158"/>
    <mergeCell ref="CT205:CU205"/>
    <mergeCell ref="CT206:CU206"/>
    <mergeCell ref="CT207:CU207"/>
    <mergeCell ref="CT208:CU208"/>
    <mergeCell ref="CT209:CU209"/>
    <mergeCell ref="CT210:CU210"/>
    <mergeCell ref="CT195:CU195"/>
    <mergeCell ref="CT196:CU196"/>
    <mergeCell ref="CT197:CU197"/>
    <mergeCell ref="CT203:CU203"/>
    <mergeCell ref="CT204:CU204"/>
    <mergeCell ref="CT201:CU201"/>
    <mergeCell ref="CT202:CU202"/>
    <mergeCell ref="CT234:CU234"/>
    <mergeCell ref="CT235:CU235"/>
    <mergeCell ref="CT236:CU236"/>
    <mergeCell ref="CT237:CU237"/>
    <mergeCell ref="CT238:CU238"/>
    <mergeCell ref="CT239:CU239"/>
    <mergeCell ref="CT226:CU226"/>
    <mergeCell ref="CT227:CU227"/>
    <mergeCell ref="CT228:CU228"/>
    <mergeCell ref="CT229:CU229"/>
    <mergeCell ref="CT230:CU230"/>
    <mergeCell ref="CT231:CU231"/>
    <mergeCell ref="CT232:CU232"/>
    <mergeCell ref="CT233:CU233"/>
    <mergeCell ref="CT257:CU257"/>
    <mergeCell ref="CT246:CU246"/>
    <mergeCell ref="CT247:CU247"/>
    <mergeCell ref="CT248:CU248"/>
    <mergeCell ref="CT249:CU249"/>
    <mergeCell ref="CT250:CU250"/>
    <mergeCell ref="CT251:CU251"/>
    <mergeCell ref="CT240:CU240"/>
    <mergeCell ref="CT241:CU241"/>
    <mergeCell ref="CT242:CU242"/>
    <mergeCell ref="CT243:CU243"/>
    <mergeCell ref="CT244:CU244"/>
    <mergeCell ref="CT245:CU245"/>
    <mergeCell ref="CT258:CU258"/>
    <mergeCell ref="CT259:CU259"/>
    <mergeCell ref="CT265:CU265"/>
    <mergeCell ref="CT266:CU266"/>
    <mergeCell ref="CT267:CU267"/>
    <mergeCell ref="CT268:CU268"/>
    <mergeCell ref="CT260:CU260"/>
    <mergeCell ref="CT261:CU261"/>
    <mergeCell ref="CT262:CU262"/>
    <mergeCell ref="CT263:CU263"/>
    <mergeCell ref="CT264:CU264"/>
    <mergeCell ref="CT281:CU281"/>
    <mergeCell ref="CT282:CU282"/>
    <mergeCell ref="CT275:CU275"/>
    <mergeCell ref="CT276:CU276"/>
    <mergeCell ref="CT277:CU277"/>
    <mergeCell ref="CT278:CU278"/>
    <mergeCell ref="CT279:CU279"/>
    <mergeCell ref="CT280:CU280"/>
    <mergeCell ref="CT269:CU269"/>
    <mergeCell ref="CT270:CU270"/>
    <mergeCell ref="CT271:CU271"/>
    <mergeCell ref="CT272:CU272"/>
    <mergeCell ref="CT273:CU273"/>
    <mergeCell ref="CT274:CU274"/>
    <mergeCell ref="CT298:CU298"/>
    <mergeCell ref="CT299:CU299"/>
    <mergeCell ref="CT300:CU300"/>
    <mergeCell ref="CT301:CU301"/>
    <mergeCell ref="CT302:CU302"/>
    <mergeCell ref="CT303:CU303"/>
    <mergeCell ref="CT288:CU288"/>
    <mergeCell ref="CT289:CU289"/>
    <mergeCell ref="CT290:CU290"/>
    <mergeCell ref="CT296:CU296"/>
    <mergeCell ref="CT297:CU297"/>
    <mergeCell ref="CT291:CU291"/>
    <mergeCell ref="CT292:CU292"/>
    <mergeCell ref="CT293:CU293"/>
    <mergeCell ref="CT294:CU294"/>
    <mergeCell ref="CT295:CU295"/>
    <mergeCell ref="CT319:CU319"/>
    <mergeCell ref="CT320:CU320"/>
    <mergeCell ref="CT310:CU310"/>
    <mergeCell ref="CT311:CU311"/>
    <mergeCell ref="CT312:CU312"/>
    <mergeCell ref="CT313:CU313"/>
    <mergeCell ref="CT304:CU304"/>
    <mergeCell ref="CT305:CU305"/>
    <mergeCell ref="CT306:CU306"/>
    <mergeCell ref="CT307:CU307"/>
    <mergeCell ref="CT308:CU308"/>
    <mergeCell ref="CT309:CU309"/>
    <mergeCell ref="CT327:CU327"/>
    <mergeCell ref="CT328:CU328"/>
    <mergeCell ref="CT329:CU329"/>
    <mergeCell ref="CT330:CU330"/>
    <mergeCell ref="CT331:CU331"/>
    <mergeCell ref="CT332:CU332"/>
    <mergeCell ref="CT321:CU321"/>
    <mergeCell ref="CT322:CU322"/>
    <mergeCell ref="CT323:CU323"/>
    <mergeCell ref="CT324:CU324"/>
    <mergeCell ref="CT325:CU325"/>
    <mergeCell ref="CT326:CU326"/>
    <mergeCell ref="CT339:CU339"/>
    <mergeCell ref="CT340:CU340"/>
    <mergeCell ref="CT341:CU341"/>
    <mergeCell ref="CT342:CU342"/>
    <mergeCell ref="CT343:CU343"/>
    <mergeCell ref="CT344:CU344"/>
    <mergeCell ref="CT333:CU333"/>
    <mergeCell ref="CT334:CU334"/>
    <mergeCell ref="CT335:CU335"/>
    <mergeCell ref="CT336:CU336"/>
    <mergeCell ref="CT337:CU337"/>
    <mergeCell ref="CT338:CU338"/>
    <mergeCell ref="CT367:CU367"/>
    <mergeCell ref="CT356:CU356"/>
    <mergeCell ref="CT357:CU357"/>
    <mergeCell ref="CT358:CU358"/>
    <mergeCell ref="CT359:CU359"/>
    <mergeCell ref="CT360:CU360"/>
    <mergeCell ref="CT361:CU361"/>
    <mergeCell ref="CT350:CU350"/>
    <mergeCell ref="CT351:CU351"/>
    <mergeCell ref="CT352:CU352"/>
    <mergeCell ref="CT353:CU353"/>
    <mergeCell ref="CT354:CU354"/>
    <mergeCell ref="CT355:CU355"/>
    <mergeCell ref="CT374:CU374"/>
    <mergeCell ref="CT375:CU375"/>
    <mergeCell ref="B38:Q38"/>
    <mergeCell ref="B39:Q39"/>
    <mergeCell ref="E40:J40"/>
    <mergeCell ref="C42:P42"/>
    <mergeCell ref="M40:O40"/>
    <mergeCell ref="B43:Q43"/>
    <mergeCell ref="B73:Q73"/>
    <mergeCell ref="B74:Q74"/>
    <mergeCell ref="E75:J75"/>
    <mergeCell ref="M75:O75"/>
    <mergeCell ref="C77:P77"/>
    <mergeCell ref="CT368:CU368"/>
    <mergeCell ref="CT369:CU369"/>
    <mergeCell ref="CT370:CU370"/>
    <mergeCell ref="CT371:CU371"/>
    <mergeCell ref="CT372:CU372"/>
    <mergeCell ref="CT373:CU373"/>
    <mergeCell ref="CT362:CU362"/>
    <mergeCell ref="CT363:CU363"/>
    <mergeCell ref="CT364:CU364"/>
    <mergeCell ref="CT365:CU365"/>
    <mergeCell ref="CT366:CU366"/>
    <mergeCell ref="E228:F228"/>
    <mergeCell ref="G228:H228"/>
    <mergeCell ref="I228:J228"/>
    <mergeCell ref="K228:M228"/>
    <mergeCell ref="B78:Q78"/>
    <mergeCell ref="E227:F227"/>
    <mergeCell ref="G227:H227"/>
    <mergeCell ref="I227:J227"/>
    <mergeCell ref="K227:L227"/>
    <mergeCell ref="N227:Q227"/>
    <mergeCell ref="CT45:CU45"/>
    <mergeCell ref="CT46:CU46"/>
    <mergeCell ref="CT47:CU47"/>
    <mergeCell ref="CT48:CU48"/>
    <mergeCell ref="CT49:CU49"/>
    <mergeCell ref="CT40:CU40"/>
    <mergeCell ref="CT41:CU41"/>
    <mergeCell ref="CT42:CU42"/>
    <mergeCell ref="CT43:CU43"/>
    <mergeCell ref="CT44:CU44"/>
    <mergeCell ref="CT55:CU55"/>
    <mergeCell ref="CT56:CU56"/>
    <mergeCell ref="CT57:CU57"/>
    <mergeCell ref="CT58:CU58"/>
    <mergeCell ref="CT59:CU59"/>
    <mergeCell ref="CT50:CU50"/>
    <mergeCell ref="CT51:CU51"/>
    <mergeCell ref="CT52:CU52"/>
    <mergeCell ref="CT53:CU53"/>
    <mergeCell ref="CT54:CU54"/>
    <mergeCell ref="CT65:CU65"/>
    <mergeCell ref="CT71:CU71"/>
    <mergeCell ref="CT72:CU72"/>
    <mergeCell ref="CT73:CU73"/>
    <mergeCell ref="CT74:CU74"/>
    <mergeCell ref="CT60:CU60"/>
    <mergeCell ref="CT61:CU61"/>
    <mergeCell ref="CT62:CU62"/>
    <mergeCell ref="CT63:CU63"/>
    <mergeCell ref="CT64:CU64"/>
    <mergeCell ref="CT80:CU80"/>
    <mergeCell ref="CT81:CU81"/>
    <mergeCell ref="CT82:CU82"/>
    <mergeCell ref="CT83:CU83"/>
    <mergeCell ref="CT84:CU84"/>
    <mergeCell ref="CT75:CU75"/>
    <mergeCell ref="CT76:CU76"/>
    <mergeCell ref="CT77:CU77"/>
    <mergeCell ref="CT78:CU78"/>
    <mergeCell ref="CT79:CU79"/>
    <mergeCell ref="CT90:CU90"/>
    <mergeCell ref="CT91:CU91"/>
    <mergeCell ref="CT92:CU92"/>
    <mergeCell ref="CT93:CU93"/>
    <mergeCell ref="CT94:CU94"/>
    <mergeCell ref="CT85:CU85"/>
    <mergeCell ref="CT86:CU86"/>
    <mergeCell ref="CT87:CU87"/>
    <mergeCell ref="CT88:CU88"/>
    <mergeCell ref="CT89:CU89"/>
    <mergeCell ref="CT95:CU95"/>
    <mergeCell ref="CT96:CU96"/>
    <mergeCell ref="CT136:CU136"/>
    <mergeCell ref="CT137:CU137"/>
    <mergeCell ref="CT138:CU138"/>
    <mergeCell ref="CT102:CU102"/>
    <mergeCell ref="CT103:CU103"/>
    <mergeCell ref="CT104:CU104"/>
    <mergeCell ref="CT105:CU105"/>
    <mergeCell ref="CT106:CU106"/>
    <mergeCell ref="CT107:CU107"/>
    <mergeCell ref="CT108:CU108"/>
    <mergeCell ref="CT109:CU109"/>
    <mergeCell ref="CT110:CU110"/>
    <mergeCell ref="CT111:CU111"/>
    <mergeCell ref="CT133:CU133"/>
    <mergeCell ref="CT134:CU134"/>
    <mergeCell ref="CT135:CU135"/>
    <mergeCell ref="CT124:CU124"/>
    <mergeCell ref="CT125:CU125"/>
    <mergeCell ref="CT126:CU126"/>
    <mergeCell ref="CT127:CU127"/>
    <mergeCell ref="CT118:CU118"/>
    <mergeCell ref="CT119:CU119"/>
    <mergeCell ref="CT139:CU139"/>
    <mergeCell ref="CT140:CU140"/>
    <mergeCell ref="CT198:CU198"/>
    <mergeCell ref="CT199:CU199"/>
    <mergeCell ref="CT200:CU200"/>
    <mergeCell ref="CT167:CU167"/>
    <mergeCell ref="CT168:CU168"/>
    <mergeCell ref="CT169:CU169"/>
    <mergeCell ref="CT170:CU170"/>
    <mergeCell ref="CT171:CU171"/>
    <mergeCell ref="CT188:CU188"/>
    <mergeCell ref="CT189:CU189"/>
    <mergeCell ref="CT182:CU182"/>
    <mergeCell ref="CT183:CU183"/>
    <mergeCell ref="CT184:CU184"/>
    <mergeCell ref="CT185:CU185"/>
    <mergeCell ref="CT186:CU186"/>
    <mergeCell ref="CT187:CU187"/>
    <mergeCell ref="CT176:CU176"/>
    <mergeCell ref="CT177:CU177"/>
    <mergeCell ref="CT178:CU178"/>
    <mergeCell ref="CT179:CU179"/>
    <mergeCell ref="CT180:CU180"/>
    <mergeCell ref="CT181:CU181"/>
    <mergeCell ref="CT217:CU217"/>
    <mergeCell ref="CT218:CU218"/>
    <mergeCell ref="CT219:CU219"/>
    <mergeCell ref="CT220:CU220"/>
    <mergeCell ref="CT211:CU211"/>
    <mergeCell ref="CT212:CU212"/>
    <mergeCell ref="CT213:CU213"/>
    <mergeCell ref="CT214:CU214"/>
    <mergeCell ref="CT215:CU215"/>
    <mergeCell ref="CT216:CU216"/>
    <mergeCell ref="BD72:BE72"/>
    <mergeCell ref="BD73:BE73"/>
    <mergeCell ref="BD74:BE74"/>
    <mergeCell ref="BD60:BE60"/>
    <mergeCell ref="BD61:BE61"/>
    <mergeCell ref="BD62:BE62"/>
    <mergeCell ref="BD63:BE63"/>
    <mergeCell ref="BD64:BE64"/>
    <mergeCell ref="BD80:BE80"/>
    <mergeCell ref="BD81:BE81"/>
    <mergeCell ref="BD82:BE82"/>
    <mergeCell ref="BD83:BE83"/>
    <mergeCell ref="BD84:BE84"/>
    <mergeCell ref="BD75:BE75"/>
    <mergeCell ref="BD76:BE76"/>
    <mergeCell ref="BD77:BE77"/>
    <mergeCell ref="BD78:BE78"/>
    <mergeCell ref="BD79:BE79"/>
    <mergeCell ref="BD104:BE104"/>
    <mergeCell ref="BD90:BE90"/>
    <mergeCell ref="BD91:BE91"/>
    <mergeCell ref="BD92:BE92"/>
    <mergeCell ref="BD93:BE93"/>
    <mergeCell ref="BD94:BE94"/>
    <mergeCell ref="BD85:BE85"/>
    <mergeCell ref="BD86:BE86"/>
    <mergeCell ref="BD87:BE87"/>
    <mergeCell ref="BD88:BE88"/>
    <mergeCell ref="BD89:BE89"/>
    <mergeCell ref="FB3:FP3"/>
    <mergeCell ref="FB4:FP4"/>
    <mergeCell ref="FQ7:FR7"/>
    <mergeCell ref="FU7:FV7"/>
    <mergeCell ref="R221:V221"/>
    <mergeCell ref="BD279:BE279"/>
    <mergeCell ref="BD280:BE280"/>
    <mergeCell ref="BD281:BE281"/>
    <mergeCell ref="BD282:BE282"/>
    <mergeCell ref="BD273:BE273"/>
    <mergeCell ref="BD274:BE274"/>
    <mergeCell ref="BD275:BE275"/>
    <mergeCell ref="BD276:BE276"/>
    <mergeCell ref="BD277:BE277"/>
    <mergeCell ref="BD278:BE278"/>
    <mergeCell ref="BD105:BE105"/>
    <mergeCell ref="BD106:BE106"/>
    <mergeCell ref="BD107:BE107"/>
    <mergeCell ref="BD108:BE108"/>
    <mergeCell ref="BD109:BE109"/>
    <mergeCell ref="BD95:BE95"/>
    <mergeCell ref="BD96:BE96"/>
    <mergeCell ref="BD102:BE102"/>
    <mergeCell ref="BD103:BE103"/>
  </mergeCells>
  <conditionalFormatting sqref="E5:J5">
    <cfRule type="cellIs" dxfId="174" priority="330" operator="notEqual">
      <formula>"Auto-Filled"</formula>
    </cfRule>
  </conditionalFormatting>
  <conditionalFormatting sqref="E139:J139">
    <cfRule type="cellIs" dxfId="173" priority="329" operator="notEqual">
      <formula>"Auto-Filled"</formula>
    </cfRule>
  </conditionalFormatting>
  <conditionalFormatting sqref="BA42:BA65">
    <cfRule type="expression" dxfId="172" priority="324">
      <formula>($BA$40="")</formula>
    </cfRule>
  </conditionalFormatting>
  <conditionalFormatting sqref="BA40:BA41">
    <cfRule type="cellIs" dxfId="171" priority="327" operator="equal">
      <formula>""</formula>
    </cfRule>
  </conditionalFormatting>
  <conditionalFormatting sqref="D11:O34">
    <cfRule type="expression" dxfId="170" priority="326">
      <formula>($M$5="12 Months by 24 Hours")</formula>
    </cfRule>
  </conditionalFormatting>
  <conditionalFormatting sqref="Y11:BC34">
    <cfRule type="expression" dxfId="169" priority="325">
      <formula>($M$5="Hourly Profile")</formula>
    </cfRule>
  </conditionalFormatting>
  <conditionalFormatting sqref="Y42:BA65">
    <cfRule type="expression" dxfId="168" priority="328">
      <formula>($M$5="Hourly Profile")</formula>
    </cfRule>
  </conditionalFormatting>
  <conditionalFormatting sqref="Y73:BC96">
    <cfRule type="expression" dxfId="167" priority="323">
      <formula>($M$5="Hourly Profile")</formula>
    </cfRule>
  </conditionalFormatting>
  <conditionalFormatting sqref="Y135:BC158">
    <cfRule type="expression" dxfId="166" priority="322">
      <formula>($M$5="Hourly Profile")</formula>
    </cfRule>
  </conditionalFormatting>
  <conditionalFormatting sqref="Y197:BC220">
    <cfRule type="expression" dxfId="165" priority="321">
      <formula>($M$5="Hourly Profile")</formula>
    </cfRule>
  </conditionalFormatting>
  <conditionalFormatting sqref="Y228:BC251">
    <cfRule type="expression" dxfId="164" priority="320">
      <formula>($M$5="Hourly Profile")</formula>
    </cfRule>
  </conditionalFormatting>
  <conditionalFormatting sqref="Y290:BC313">
    <cfRule type="expression" dxfId="163" priority="319">
      <formula>($M$5="Hourly Profile")</formula>
    </cfRule>
  </conditionalFormatting>
  <conditionalFormatting sqref="Y352:BC375">
    <cfRule type="expression" dxfId="162" priority="318">
      <formula>($M$5="Hourly Profile")</formula>
    </cfRule>
  </conditionalFormatting>
  <conditionalFormatting sqref="Y104:BB127">
    <cfRule type="expression" dxfId="161" priority="317">
      <formula>($M$5="Hourly Profile")</formula>
    </cfRule>
  </conditionalFormatting>
  <conditionalFormatting sqref="Y321:BB344">
    <cfRule type="expression" dxfId="160" priority="314">
      <formula>($M$5="Hourly Profile")</formula>
    </cfRule>
  </conditionalFormatting>
  <conditionalFormatting sqref="Y166:BB189">
    <cfRule type="expression" dxfId="159" priority="316">
      <formula>($M$5="Hourly Profile")</formula>
    </cfRule>
  </conditionalFormatting>
  <conditionalFormatting sqref="Y259:BB282">
    <cfRule type="expression" dxfId="158" priority="315">
      <formula>($M$5="Hourly Profile")</formula>
    </cfRule>
  </conditionalFormatting>
  <conditionalFormatting sqref="CQ42:CQ65">
    <cfRule type="expression" dxfId="157" priority="310">
      <formula>($CQ$40="")</formula>
    </cfRule>
  </conditionalFormatting>
  <conditionalFormatting sqref="CQ40:CQ41">
    <cfRule type="cellIs" dxfId="156" priority="312" operator="equal">
      <formula>""</formula>
    </cfRule>
  </conditionalFormatting>
  <conditionalFormatting sqref="BO11:CS34">
    <cfRule type="cellIs" dxfId="155" priority="218" operator="lessThan">
      <formula>MXChgRate</formula>
    </cfRule>
    <cfRule type="cellIs" dxfId="154" priority="219" operator="greaterThan">
      <formula>MxDisch</formula>
    </cfRule>
    <cfRule type="expression" dxfId="153" priority="311">
      <formula>($M$5="Hourly Profile")</formula>
    </cfRule>
  </conditionalFormatting>
  <conditionalFormatting sqref="CQ42:CQ65">
    <cfRule type="expression" dxfId="152" priority="313">
      <formula>($M$5="Hourly Profile")</formula>
    </cfRule>
  </conditionalFormatting>
  <conditionalFormatting sqref="E40:J40">
    <cfRule type="cellIs" dxfId="151" priority="299" operator="notEqual">
      <formula>"Auto-Filled"</formula>
    </cfRule>
  </conditionalFormatting>
  <conditionalFormatting sqref="E75:J75">
    <cfRule type="cellIs" dxfId="150" priority="298" operator="notEqual">
      <formula>"Auto-Filled"</formula>
    </cfRule>
  </conditionalFormatting>
  <conditionalFormatting sqref="DU252:EY252">
    <cfRule type="cellIs" dxfId="149" priority="261" operator="equal">
      <formula>"Verify"</formula>
    </cfRule>
  </conditionalFormatting>
  <conditionalFormatting sqref="DU283:EX283">
    <cfRule type="cellIs" dxfId="148" priority="260" operator="equal">
      <formula>"Verify"</formula>
    </cfRule>
  </conditionalFormatting>
  <conditionalFormatting sqref="D220:O220">
    <cfRule type="cellIs" dxfId="147" priority="283" operator="greaterThan">
      <formula>0</formula>
    </cfRule>
  </conditionalFormatting>
  <conditionalFormatting sqref="EW40:EW41">
    <cfRule type="cellIs" dxfId="146" priority="281" operator="equal">
      <formula>""</formula>
    </cfRule>
  </conditionalFormatting>
  <conditionalFormatting sqref="DU11:EY34">
    <cfRule type="cellIs" dxfId="145" priority="256" operator="lessThan">
      <formula>0</formula>
    </cfRule>
  </conditionalFormatting>
  <conditionalFormatting sqref="DU36 DU66:EW66">
    <cfRule type="cellIs" dxfId="144" priority="268" operator="equal">
      <formula>"Verify"</formula>
    </cfRule>
  </conditionalFormatting>
  <conditionalFormatting sqref="DV36:EY36">
    <cfRule type="cellIs" dxfId="143" priority="267" operator="equal">
      <formula>"Verify"</formula>
    </cfRule>
  </conditionalFormatting>
  <conditionalFormatting sqref="DU97:EY97">
    <cfRule type="cellIs" dxfId="142" priority="266" operator="equal">
      <formula>"Verify"</formula>
    </cfRule>
  </conditionalFormatting>
  <conditionalFormatting sqref="DU128:EX128">
    <cfRule type="cellIs" dxfId="141" priority="265" operator="equal">
      <formula>"Verify"</formula>
    </cfRule>
  </conditionalFormatting>
  <conditionalFormatting sqref="DU159:EY159">
    <cfRule type="cellIs" dxfId="140" priority="264" operator="equal">
      <formula>"Verify"</formula>
    </cfRule>
  </conditionalFormatting>
  <conditionalFormatting sqref="DU190:EX190">
    <cfRule type="cellIs" dxfId="139" priority="263" operator="equal">
      <formula>"Verify"</formula>
    </cfRule>
  </conditionalFormatting>
  <conditionalFormatting sqref="DU221:EY221">
    <cfRule type="cellIs" dxfId="138" priority="262" operator="equal">
      <formula>"Verify"</formula>
    </cfRule>
  </conditionalFormatting>
  <conditionalFormatting sqref="DU314:EY314">
    <cfRule type="cellIs" dxfId="137" priority="259" operator="equal">
      <formula>"Verify"</formula>
    </cfRule>
  </conditionalFormatting>
  <conditionalFormatting sqref="DU345:EX345">
    <cfRule type="cellIs" dxfId="136" priority="258" operator="equal">
      <formula>"Verify"</formula>
    </cfRule>
  </conditionalFormatting>
  <conditionalFormatting sqref="DU376:EY376">
    <cfRule type="cellIs" dxfId="135" priority="257" operator="equal">
      <formula>"Verify"</formula>
    </cfRule>
  </conditionalFormatting>
  <conditionalFormatting sqref="R220">
    <cfRule type="cellIs" dxfId="134" priority="255" operator="greaterThan">
      <formula>0</formula>
    </cfRule>
  </conditionalFormatting>
  <conditionalFormatting sqref="BO73:CS96">
    <cfRule type="cellIs" dxfId="133" priority="215" operator="lessThan">
      <formula>MXChgRate</formula>
    </cfRule>
    <cfRule type="cellIs" dxfId="132" priority="216" operator="greaterThan">
      <formula>MxDisch</formula>
    </cfRule>
    <cfRule type="expression" dxfId="131" priority="217">
      <formula>($M$5="Hourly Profile")</formula>
    </cfRule>
  </conditionalFormatting>
  <conditionalFormatting sqref="BO135:CS158">
    <cfRule type="cellIs" dxfId="130" priority="212" operator="lessThan">
      <formula>MXChgRate</formula>
    </cfRule>
    <cfRule type="cellIs" dxfId="129" priority="213" operator="greaterThan">
      <formula>MxDisch</formula>
    </cfRule>
    <cfRule type="expression" dxfId="128" priority="214">
      <formula>($M$5="Hourly Profile")</formula>
    </cfRule>
  </conditionalFormatting>
  <conditionalFormatting sqref="BO197:CS220">
    <cfRule type="cellIs" dxfId="127" priority="209" operator="lessThan">
      <formula>MXChgRate</formula>
    </cfRule>
    <cfRule type="cellIs" dxfId="126" priority="210" operator="greaterThan">
      <formula>MxDisch</formula>
    </cfRule>
    <cfRule type="expression" dxfId="125" priority="211">
      <formula>($M$5="Hourly Profile")</formula>
    </cfRule>
  </conditionalFormatting>
  <conditionalFormatting sqref="BO228:CS251">
    <cfRule type="cellIs" dxfId="124" priority="206" operator="lessThan">
      <formula>MXChgRate</formula>
    </cfRule>
    <cfRule type="cellIs" dxfId="123" priority="207" operator="greaterThan">
      <formula>MxDisch</formula>
    </cfRule>
    <cfRule type="expression" dxfId="122" priority="208">
      <formula>($M$5="Hourly Profile")</formula>
    </cfRule>
  </conditionalFormatting>
  <conditionalFormatting sqref="BO290:CS313">
    <cfRule type="cellIs" dxfId="121" priority="203" operator="lessThan">
      <formula>MXChgRate</formula>
    </cfRule>
    <cfRule type="cellIs" dxfId="120" priority="204" operator="greaterThan">
      <formula>MxDisch</formula>
    </cfRule>
    <cfRule type="expression" dxfId="119" priority="205">
      <formula>($M$5="Hourly Profile")</formula>
    </cfRule>
  </conditionalFormatting>
  <conditionalFormatting sqref="BO352:CS375">
    <cfRule type="cellIs" dxfId="118" priority="200" operator="lessThan">
      <formula>MXChgRate</formula>
    </cfRule>
    <cfRule type="cellIs" dxfId="117" priority="201" operator="greaterThan">
      <formula>MxDisch</formula>
    </cfRule>
    <cfRule type="expression" dxfId="116" priority="202">
      <formula>($M$5="Hourly Profile")</formula>
    </cfRule>
  </conditionalFormatting>
  <conditionalFormatting sqref="BO42:CP65">
    <cfRule type="cellIs" dxfId="115" priority="197" operator="lessThan">
      <formula>MXChgRate</formula>
    </cfRule>
    <cfRule type="cellIs" dxfId="114" priority="198" operator="greaterThan">
      <formula>MxDisch</formula>
    </cfRule>
    <cfRule type="expression" dxfId="113" priority="199">
      <formula>($M$5="Hourly Profile")</formula>
    </cfRule>
  </conditionalFormatting>
  <conditionalFormatting sqref="BO104:CR127">
    <cfRule type="cellIs" dxfId="112" priority="194" operator="lessThan">
      <formula>MXChgRate</formula>
    </cfRule>
    <cfRule type="cellIs" dxfId="111" priority="195" operator="greaterThan">
      <formula>MxDisch</formula>
    </cfRule>
    <cfRule type="expression" dxfId="110" priority="196">
      <formula>($M$5="Hourly Profile")</formula>
    </cfRule>
  </conditionalFormatting>
  <conditionalFormatting sqref="BO166:CR189">
    <cfRule type="cellIs" dxfId="109" priority="191" operator="lessThan">
      <formula>MXChgRate</formula>
    </cfRule>
    <cfRule type="cellIs" dxfId="108" priority="192" operator="greaterThan">
      <formula>MxDisch</formula>
    </cfRule>
    <cfRule type="expression" dxfId="107" priority="193">
      <formula>($M$5="Hourly Profile")</formula>
    </cfRule>
  </conditionalFormatting>
  <conditionalFormatting sqref="BO259:CR282">
    <cfRule type="cellIs" dxfId="106" priority="188" operator="lessThan">
      <formula>MXChgRate</formula>
    </cfRule>
    <cfRule type="cellIs" dxfId="105" priority="189" operator="greaterThan">
      <formula>MxDisch</formula>
    </cfRule>
    <cfRule type="expression" dxfId="104" priority="190">
      <formula>($M$5="Hourly Profile")</formula>
    </cfRule>
  </conditionalFormatting>
  <conditionalFormatting sqref="BO321:CR344">
    <cfRule type="cellIs" dxfId="103" priority="185" operator="lessThan">
      <formula>MXChgRate</formula>
    </cfRule>
    <cfRule type="cellIs" dxfId="102" priority="186" operator="greaterThan">
      <formula>MxDisch</formula>
    </cfRule>
    <cfRule type="expression" dxfId="101" priority="187">
      <formula>($M$5="Hourly Profile")</formula>
    </cfRule>
  </conditionalFormatting>
  <conditionalFormatting sqref="BO36">
    <cfRule type="cellIs" dxfId="100" priority="184" operator="equal">
      <formula>"Verify"</formula>
    </cfRule>
  </conditionalFormatting>
  <conditionalFormatting sqref="BP36:CS36">
    <cfRule type="cellIs" dxfId="99" priority="183" operator="equal">
      <formula>"Verify"</formula>
    </cfRule>
  </conditionalFormatting>
  <conditionalFormatting sqref="BO66">
    <cfRule type="cellIs" dxfId="98" priority="182" operator="equal">
      <formula>"Verify"</formula>
    </cfRule>
  </conditionalFormatting>
  <conditionalFormatting sqref="BP66:CQ66">
    <cfRule type="cellIs" dxfId="97" priority="181" operator="equal">
      <formula>"Verify"</formula>
    </cfRule>
  </conditionalFormatting>
  <conditionalFormatting sqref="BO97">
    <cfRule type="cellIs" dxfId="96" priority="180" operator="equal">
      <formula>"Verify"</formula>
    </cfRule>
  </conditionalFormatting>
  <conditionalFormatting sqref="BP97:CS97">
    <cfRule type="cellIs" dxfId="95" priority="179" operator="equal">
      <formula>"Verify"</formula>
    </cfRule>
  </conditionalFormatting>
  <conditionalFormatting sqref="BO128:CR128">
    <cfRule type="cellIs" dxfId="94" priority="178" operator="equal">
      <formula>"Verify"</formula>
    </cfRule>
  </conditionalFormatting>
  <conditionalFormatting sqref="BO159:CS159">
    <cfRule type="cellIs" dxfId="93" priority="177" operator="equal">
      <formula>"Verify"</formula>
    </cfRule>
  </conditionalFormatting>
  <conditionalFormatting sqref="BO190:CR190">
    <cfRule type="cellIs" dxfId="92" priority="176" operator="equal">
      <formula>"Verify"</formula>
    </cfRule>
  </conditionalFormatting>
  <conditionalFormatting sqref="BO221:CS221">
    <cfRule type="cellIs" dxfId="91" priority="175" operator="equal">
      <formula>"Verify"</formula>
    </cfRule>
  </conditionalFormatting>
  <conditionalFormatting sqref="BO252:CS252">
    <cfRule type="cellIs" dxfId="90" priority="174" operator="equal">
      <formula>"Verify"</formula>
    </cfRule>
  </conditionalFormatting>
  <conditionalFormatting sqref="BO283:CR283">
    <cfRule type="cellIs" dxfId="89" priority="173" operator="equal">
      <formula>"Verify"</formula>
    </cfRule>
  </conditionalFormatting>
  <conditionalFormatting sqref="BO314:CS314">
    <cfRule type="cellIs" dxfId="88" priority="172" operator="equal">
      <formula>"Verify"</formula>
    </cfRule>
  </conditionalFormatting>
  <conditionalFormatting sqref="BO345:CR345">
    <cfRule type="cellIs" dxfId="87" priority="171" operator="equal">
      <formula>"Verify"</formula>
    </cfRule>
  </conditionalFormatting>
  <conditionalFormatting sqref="BO376:CS376">
    <cfRule type="cellIs" dxfId="86" priority="170" operator="equal">
      <formula>"Verify"</formula>
    </cfRule>
  </conditionalFormatting>
  <conditionalFormatting sqref="DU73:EY96">
    <cfRule type="cellIs" dxfId="85" priority="168" operator="lessThan">
      <formula>0</formula>
    </cfRule>
  </conditionalFormatting>
  <conditionalFormatting sqref="DU135:EY158">
    <cfRule type="cellIs" dxfId="84" priority="166" operator="lessThan">
      <formula>0</formula>
    </cfRule>
  </conditionalFormatting>
  <conditionalFormatting sqref="DU197:EY220">
    <cfRule type="cellIs" dxfId="83" priority="164" operator="lessThan">
      <formula>0</formula>
    </cfRule>
  </conditionalFormatting>
  <conditionalFormatting sqref="DU228:EY251">
    <cfRule type="cellIs" dxfId="82" priority="162" operator="lessThan">
      <formula>0</formula>
    </cfRule>
  </conditionalFormatting>
  <conditionalFormatting sqref="DU290:EY313">
    <cfRule type="cellIs" dxfId="81" priority="160" operator="lessThan">
      <formula>0</formula>
    </cfRule>
  </conditionalFormatting>
  <conditionalFormatting sqref="DU352:EY375">
    <cfRule type="cellIs" dxfId="80" priority="158" operator="lessThan">
      <formula>0</formula>
    </cfRule>
  </conditionalFormatting>
  <conditionalFormatting sqref="DU42:EW65">
    <cfRule type="cellIs" dxfId="79" priority="156" operator="lessThan">
      <formula>0</formula>
    </cfRule>
  </conditionalFormatting>
  <conditionalFormatting sqref="DU104:EX127">
    <cfRule type="cellIs" dxfId="78" priority="154" operator="lessThan">
      <formula>0</formula>
    </cfRule>
  </conditionalFormatting>
  <conditionalFormatting sqref="DU166:EX189">
    <cfRule type="cellIs" dxfId="77" priority="152" operator="lessThan">
      <formula>0</formula>
    </cfRule>
  </conditionalFormatting>
  <conditionalFormatting sqref="DU259:EX282">
    <cfRule type="cellIs" dxfId="76" priority="150" operator="lessThan">
      <formula>0</formula>
    </cfRule>
  </conditionalFormatting>
  <conditionalFormatting sqref="DU321:EX344">
    <cfRule type="cellIs" dxfId="75" priority="148" operator="lessThan">
      <formula>0</formula>
    </cfRule>
  </conditionalFormatting>
  <conditionalFormatting sqref="R218:R219">
    <cfRule type="cellIs" dxfId="74" priority="147" operator="greaterThan">
      <formula>0</formula>
    </cfRule>
  </conditionalFormatting>
  <conditionalFormatting sqref="D221:O221">
    <cfRule type="cellIs" dxfId="73" priority="144" operator="equal">
      <formula>"N/A"</formula>
    </cfRule>
    <cfRule type="cellIs" dxfId="72" priority="145" operator="greaterThan">
      <formula>0.95</formula>
    </cfRule>
    <cfRule type="cellIs" dxfId="71" priority="146" operator="lessThan">
      <formula>0.75</formula>
    </cfRule>
  </conditionalFormatting>
  <conditionalFormatting sqref="FD252:GH252">
    <cfRule type="cellIs" dxfId="70" priority="134" operator="equal">
      <formula>"Verify"</formula>
    </cfRule>
  </conditionalFormatting>
  <conditionalFormatting sqref="FD283:GG283">
    <cfRule type="cellIs" dxfId="69" priority="133" operator="equal">
      <formula>"Verify"</formula>
    </cfRule>
  </conditionalFormatting>
  <conditionalFormatting sqref="GF40:GF41">
    <cfRule type="cellIs" dxfId="68" priority="143" operator="equal">
      <formula>""</formula>
    </cfRule>
  </conditionalFormatting>
  <conditionalFormatting sqref="FD11:GH34">
    <cfRule type="cellIs" dxfId="67" priority="129" operator="lessThan">
      <formula>-StorCap</formula>
    </cfRule>
  </conditionalFormatting>
  <conditionalFormatting sqref="FD36 FD66:GF66">
    <cfRule type="cellIs" dxfId="66" priority="141" operator="equal">
      <formula>"Verify"</formula>
    </cfRule>
  </conditionalFormatting>
  <conditionalFormatting sqref="FE36:GH36">
    <cfRule type="cellIs" dxfId="65" priority="140" operator="equal">
      <formula>"Verify"</formula>
    </cfRule>
  </conditionalFormatting>
  <conditionalFormatting sqref="FD97:GH97">
    <cfRule type="cellIs" dxfId="64" priority="139" operator="equal">
      <formula>"Verify"</formula>
    </cfRule>
  </conditionalFormatting>
  <conditionalFormatting sqref="FD128:GG128">
    <cfRule type="cellIs" dxfId="63" priority="138" operator="equal">
      <formula>"Verify"</formula>
    </cfRule>
  </conditionalFormatting>
  <conditionalFormatting sqref="FD159:GH159">
    <cfRule type="cellIs" dxfId="62" priority="137" operator="equal">
      <formula>"Verify"</formula>
    </cfRule>
  </conditionalFormatting>
  <conditionalFormatting sqref="FD190:GG190">
    <cfRule type="cellIs" dxfId="61" priority="136" operator="equal">
      <formula>"Verify"</formula>
    </cfRule>
  </conditionalFormatting>
  <conditionalFormatting sqref="FD221:GH221">
    <cfRule type="cellIs" dxfId="60" priority="135" operator="equal">
      <formula>"Verify"</formula>
    </cfRule>
  </conditionalFormatting>
  <conditionalFormatting sqref="FD314:GH314">
    <cfRule type="cellIs" dxfId="59" priority="132" operator="equal">
      <formula>"Verify"</formula>
    </cfRule>
  </conditionalFormatting>
  <conditionalFormatting sqref="FD345:GG345">
    <cfRule type="cellIs" dxfId="58" priority="131" operator="equal">
      <formula>"Verify"</formula>
    </cfRule>
  </conditionalFormatting>
  <conditionalFormatting sqref="FD376:GH376">
    <cfRule type="cellIs" dxfId="57" priority="130" operator="equal">
      <formula>"Verify"</formula>
    </cfRule>
  </conditionalFormatting>
  <conditionalFormatting sqref="R221">
    <cfRule type="cellIs" dxfId="56" priority="28" operator="notEqual">
      <formula>""</formula>
    </cfRule>
  </conditionalFormatting>
  <conditionalFormatting sqref="FD42:GF65">
    <cfRule type="cellIs" dxfId="55" priority="26" operator="lessThan">
      <formula>-StorCap</formula>
    </cfRule>
  </conditionalFormatting>
  <conditionalFormatting sqref="FD73:GH96">
    <cfRule type="cellIs" dxfId="54" priority="24" operator="lessThan">
      <formula>-StorCap</formula>
    </cfRule>
  </conditionalFormatting>
  <conditionalFormatting sqref="FD104:GG127">
    <cfRule type="cellIs" dxfId="53" priority="22" operator="lessThan">
      <formula>-StorCap</formula>
    </cfRule>
  </conditionalFormatting>
  <conditionalFormatting sqref="FD135:GH158">
    <cfRule type="cellIs" dxfId="52" priority="16" operator="lessThan">
      <formula>-StorCap</formula>
    </cfRule>
  </conditionalFormatting>
  <conditionalFormatting sqref="FD166:GG189">
    <cfRule type="cellIs" dxfId="51" priority="14" operator="lessThan">
      <formula>-StorCap</formula>
    </cfRule>
  </conditionalFormatting>
  <conditionalFormatting sqref="FD197:GH220">
    <cfRule type="cellIs" dxfId="50" priority="12" operator="lessThan">
      <formula>-StorCap</formula>
    </cfRule>
  </conditionalFormatting>
  <conditionalFormatting sqref="FD228:GH251">
    <cfRule type="cellIs" dxfId="49" priority="10" operator="lessThan">
      <formula>-StorCap</formula>
    </cfRule>
  </conditionalFormatting>
  <conditionalFormatting sqref="FD259:GG282">
    <cfRule type="cellIs" dxfId="48" priority="8" operator="lessThan">
      <formula>-StorCap</formula>
    </cfRule>
  </conditionalFormatting>
  <conditionalFormatting sqref="FD290:GH313">
    <cfRule type="cellIs" dxfId="47" priority="6" operator="lessThan">
      <formula>-StorCap</formula>
    </cfRule>
  </conditionalFormatting>
  <conditionalFormatting sqref="FD321:GG344">
    <cfRule type="cellIs" dxfId="46" priority="4" operator="lessThan">
      <formula>-StorCap</formula>
    </cfRule>
  </conditionalFormatting>
  <conditionalFormatting sqref="FD352:GH375">
    <cfRule type="cellIs" dxfId="45" priority="2" operator="lessThan">
      <formula>-StorCap</formula>
    </cfRule>
  </conditionalFormatting>
  <dataValidations disablePrompts="1" count="7">
    <dataValidation allowBlank="1" showInputMessage="1" showErrorMessage="1" promptTitle="2022 NERC Holiday" prompt="Christmas, 2022 NERC Holiday" sqref="AX350:AX351 CN350:CN351 ET350:ET351 GC350:GC351"/>
    <dataValidation allowBlank="1" showInputMessage="1" showErrorMessage="1" promptTitle="2022 NERC Holiday" prompt="Thanksgiving, 2022 NERC Holiday" sqref="AV319:AV344 CL319:CL344 ER319:ER320 GA319:GA320"/>
    <dataValidation allowBlank="1" showInputMessage="1" showErrorMessage="1" promptTitle="2022 NERC Holiday" prompt="Labor Day, 2022 NERC Holiday" sqref="AC257 AC259:AC282 BS257 BS259:BS282 DY257 FH257"/>
    <dataValidation allowBlank="1" showInputMessage="1" showErrorMessage="1" promptTitle="2022 NERC Holiday" prompt="Independence Day, 2022 NERC Holiday" sqref="AB195 BR195 DX195 FG195"/>
    <dataValidation allowBlank="1" showInputMessage="1" showErrorMessage="1" promptTitle="2022 NERC Holiday" prompt="Memorial Day, 2022 NERC Holiday" sqref="BB133:BB158 CR133:CR158 EX133:EX134 GG133:GG134"/>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dataValidation allowBlank="1" showInputMessage="1" showErrorMessage="1" promptTitle="2018 NERC Holiday" prompt="Memorial Day, 2018 NERC Holiday" sqref="AZ288:AZ313 AZ226:AZ251 AZ350:AZ351 CP288:CP313 CP226:CP251 CP350:CP351 EV226:EV227 EV350:EV351 EV288:EV289 GE226:GE227 GE350:GE351 GE288:GE289"/>
  </dataValidations>
  <printOptions horizontalCentered="1"/>
  <pageMargins left="0.5" right="0.5" top="0.75" bottom="0.5" header="0.3" footer="0.3"/>
  <pageSetup orientation="landscape"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AF121"/>
  <sheetViews>
    <sheetView showGridLines="0" workbookViewId="0"/>
  </sheetViews>
  <sheetFormatPr defaultColWidth="9.140625" defaultRowHeight="15" x14ac:dyDescent="0.25"/>
  <cols>
    <col min="1" max="1" width="3.42578125" style="2" customWidth="1"/>
    <col min="2" max="2" width="3.7109375" style="2" customWidth="1"/>
    <col min="3" max="3" width="9.7109375" style="2" customWidth="1"/>
    <col min="4" max="4" width="9.5703125" style="2" customWidth="1"/>
    <col min="5" max="5" width="10.85546875" style="2" customWidth="1"/>
    <col min="6" max="8" width="14.85546875" style="2" customWidth="1"/>
    <col min="9" max="9" width="6.85546875" style="2" customWidth="1"/>
    <col min="10" max="10" width="11.85546875" style="2" customWidth="1"/>
    <col min="11" max="12" width="16" style="477" customWidth="1"/>
    <col min="13" max="13" width="11.85546875" style="477" customWidth="1"/>
    <col min="14" max="14" width="2.7109375" style="2" customWidth="1"/>
    <col min="15" max="15" width="25" style="2" customWidth="1"/>
    <col min="16" max="16" width="11.140625" style="2" bestFit="1" customWidth="1"/>
    <col min="17" max="17" width="7.85546875" style="2" customWidth="1"/>
    <col min="18" max="18" width="24.7109375" style="2" customWidth="1"/>
    <col min="19" max="16384" width="9.140625" style="2"/>
  </cols>
  <sheetData>
    <row r="1" spans="1:32" ht="15.75" thickBot="1" x14ac:dyDescent="0.3">
      <c r="A1" s="1"/>
    </row>
    <row r="2" spans="1:32" x14ac:dyDescent="0.25">
      <c r="B2" s="3" t="str">
        <f>"Version: " &amp; Version</f>
        <v>Version: 09/04/2018</v>
      </c>
      <c r="C2" s="4"/>
      <c r="D2" s="4"/>
      <c r="E2" s="4"/>
      <c r="F2" s="4"/>
      <c r="G2" s="4"/>
      <c r="H2" s="4"/>
      <c r="I2" s="4"/>
      <c r="J2" s="4"/>
      <c r="K2" s="215"/>
      <c r="L2" s="215"/>
      <c r="M2" s="215"/>
      <c r="N2" s="97"/>
    </row>
    <row r="3" spans="1:32" ht="15.75" x14ac:dyDescent="0.25">
      <c r="B3" s="776" t="s">
        <v>24</v>
      </c>
      <c r="C3" s="883"/>
      <c r="D3" s="883"/>
      <c r="E3" s="883"/>
      <c r="F3" s="883"/>
      <c r="G3" s="883"/>
      <c r="H3" s="883"/>
      <c r="I3" s="883"/>
      <c r="J3" s="883"/>
      <c r="K3" s="883"/>
      <c r="L3" s="883"/>
      <c r="M3" s="883"/>
      <c r="N3" s="884"/>
    </row>
    <row r="4" spans="1:32" ht="15.75" x14ac:dyDescent="0.25">
      <c r="B4" s="776" t="s">
        <v>112</v>
      </c>
      <c r="C4" s="883"/>
      <c r="D4" s="883"/>
      <c r="E4" s="883"/>
      <c r="F4" s="883"/>
      <c r="G4" s="883"/>
      <c r="H4" s="883"/>
      <c r="I4" s="883"/>
      <c r="J4" s="883"/>
      <c r="K4" s="883"/>
      <c r="L4" s="883"/>
      <c r="M4" s="883"/>
      <c r="N4" s="884"/>
    </row>
    <row r="5" spans="1:32" ht="15.75" x14ac:dyDescent="0.25">
      <c r="B5" s="776"/>
      <c r="C5" s="883"/>
      <c r="D5" s="883"/>
      <c r="E5" s="883"/>
      <c r="F5" s="883"/>
      <c r="G5" s="883"/>
      <c r="H5" s="883"/>
      <c r="I5" s="883"/>
      <c r="J5" s="883"/>
      <c r="K5" s="883"/>
      <c r="L5" s="883"/>
      <c r="M5" s="883"/>
      <c r="N5" s="884"/>
    </row>
    <row r="6" spans="1:32" ht="15.75" x14ac:dyDescent="0.25">
      <c r="B6" s="776" t="str">
        <f>'Part I'!$B$6</f>
        <v>For Long Term Contract Proposals Under Long-Term Contracting Standard</v>
      </c>
      <c r="C6" s="883"/>
      <c r="D6" s="883"/>
      <c r="E6" s="883"/>
      <c r="F6" s="883"/>
      <c r="G6" s="883"/>
      <c r="H6" s="883"/>
      <c r="I6" s="883"/>
      <c r="J6" s="883"/>
      <c r="K6" s="883"/>
      <c r="L6" s="883"/>
      <c r="M6" s="883"/>
      <c r="N6" s="884"/>
    </row>
    <row r="7" spans="1:32" ht="15.75" x14ac:dyDescent="0.25">
      <c r="B7" s="776"/>
      <c r="C7" s="883"/>
      <c r="D7" s="883"/>
      <c r="E7" s="883"/>
      <c r="F7" s="883"/>
      <c r="G7" s="883"/>
      <c r="H7" s="883"/>
      <c r="I7" s="883"/>
      <c r="J7" s="883"/>
      <c r="K7" s="883"/>
      <c r="L7" s="883"/>
      <c r="M7" s="883"/>
      <c r="N7" s="884"/>
    </row>
    <row r="8" spans="1:32" ht="20.25" customHeight="1" x14ac:dyDescent="0.25">
      <c r="B8" s="34"/>
      <c r="C8" s="98" t="s">
        <v>113</v>
      </c>
      <c r="D8" s="13"/>
      <c r="E8" s="885" t="str">
        <f>IF(ProjName="","Auto-Filled",ProjName)</f>
        <v>Auto-Filled</v>
      </c>
      <c r="F8" s="885"/>
      <c r="G8" s="885"/>
      <c r="H8" s="885"/>
      <c r="I8" s="885"/>
      <c r="J8" s="885"/>
      <c r="K8" s="617"/>
      <c r="L8" s="617"/>
      <c r="M8" s="617"/>
      <c r="N8" s="35"/>
      <c r="O8" s="12"/>
    </row>
    <row r="9" spans="1:32" ht="23.25" customHeight="1" x14ac:dyDescent="0.25">
      <c r="B9" s="776" t="str">
        <f>CONCATENATE("Price Bid " &amp; BidNum1 &amp; " " &amp; R9 )</f>
        <v>Price Bid 1 (Not Specified in Part III)</v>
      </c>
      <c r="C9" s="881"/>
      <c r="D9" s="881"/>
      <c r="E9" s="881"/>
      <c r="F9" s="881"/>
      <c r="G9" s="881"/>
      <c r="H9" s="881"/>
      <c r="I9" s="881"/>
      <c r="J9" s="881"/>
      <c r="K9" s="881"/>
      <c r="L9" s="610"/>
      <c r="M9" s="610"/>
      <c r="N9" s="611"/>
      <c r="P9" s="99" t="s">
        <v>192</v>
      </c>
      <c r="Q9" s="100">
        <f>term1</f>
        <v>0</v>
      </c>
      <c r="R9" s="2" t="str">
        <f>IF(Q9&gt;0,"(as Specified in Part III)","(Not Specified in Part III)")</f>
        <v>(Not Specified in Part III)</v>
      </c>
      <c r="S9" s="2">
        <f>PriceOpt1</f>
        <v>0</v>
      </c>
    </row>
    <row r="10" spans="1:32" ht="15.75" customHeight="1" x14ac:dyDescent="0.25">
      <c r="B10" s="614"/>
      <c r="C10" s="615"/>
      <c r="D10" s="615"/>
      <c r="E10" s="615"/>
      <c r="F10" s="615"/>
      <c r="G10" s="615"/>
      <c r="H10" s="615"/>
      <c r="I10" s="615"/>
      <c r="J10" s="974" t="str">
        <f>IF(S9="Indexed","Index Pricing Option  (All Hours)   at:","")</f>
        <v/>
      </c>
      <c r="K10" s="975"/>
      <c r="L10" s="975"/>
      <c r="M10" s="615"/>
      <c r="N10" s="616"/>
      <c r="P10" s="99"/>
      <c r="Q10" s="100"/>
    </row>
    <row r="11" spans="1:32" s="477" customFormat="1" ht="18.75" customHeight="1" x14ac:dyDescent="0.25">
      <c r="B11" s="614"/>
      <c r="C11" s="615"/>
      <c r="D11" s="615"/>
      <c r="E11" s="972" t="str">
        <f>IF(S9=0,"Must Select Pricing Option in Part III",IF(S9&lt;&gt;"Indexed",CONCATENATE(UPPER(S9)&amp;" Energy and REC Pricing Option"),"This Section is Not Applicable"))</f>
        <v>Must Select Pricing Option in Part III</v>
      </c>
      <c r="F11" s="973"/>
      <c r="G11" s="973"/>
      <c r="H11" s="973"/>
      <c r="I11" s="615"/>
      <c r="J11" s="976" t="str">
        <f>IF(S9=0,"Must Select Pricing Option in Part III", IF(S9="Indexed",IF(PointDlvd="","ISO-NE Pool Transmission Facility",PointDlvd),"This Section is Not Applicable"))</f>
        <v>Must Select Pricing Option in Part III</v>
      </c>
      <c r="K11" s="977"/>
      <c r="L11" s="977"/>
      <c r="M11" s="615"/>
      <c r="N11" s="616"/>
      <c r="P11" s="99"/>
      <c r="Q11" s="100"/>
    </row>
    <row r="12" spans="1:32" ht="18.75" customHeight="1" x14ac:dyDescent="0.25">
      <c r="B12" s="46"/>
      <c r="C12" s="101"/>
      <c r="D12" s="101"/>
      <c r="E12" s="969" t="s">
        <v>116</v>
      </c>
      <c r="F12" s="967" t="s">
        <v>114</v>
      </c>
      <c r="G12" s="968"/>
      <c r="H12" s="102" t="s">
        <v>115</v>
      </c>
      <c r="I12" s="618" t="s">
        <v>284</v>
      </c>
      <c r="J12" s="969" t="s">
        <v>116</v>
      </c>
      <c r="K12" s="126" t="s">
        <v>285</v>
      </c>
      <c r="L12" s="122" t="s">
        <v>115</v>
      </c>
      <c r="M12" s="101"/>
      <c r="N12" s="47"/>
    </row>
    <row r="13" spans="1:32" ht="15.75" customHeight="1" x14ac:dyDescent="0.25">
      <c r="B13" s="46"/>
      <c r="C13" s="101"/>
      <c r="D13" s="101"/>
      <c r="E13" s="978"/>
      <c r="F13" s="967" t="s">
        <v>117</v>
      </c>
      <c r="G13" s="968"/>
      <c r="H13" s="122" t="s">
        <v>118</v>
      </c>
      <c r="I13" s="101"/>
      <c r="J13" s="978"/>
      <c r="K13" s="619" t="s">
        <v>286</v>
      </c>
      <c r="L13" s="130" t="s">
        <v>118</v>
      </c>
      <c r="M13" s="101"/>
      <c r="N13" s="47"/>
      <c r="AD13" s="964" t="s">
        <v>325</v>
      </c>
      <c r="AE13" s="965"/>
      <c r="AF13" s="966"/>
    </row>
    <row r="14" spans="1:32" ht="15.75" customHeight="1" x14ac:dyDescent="0.25">
      <c r="B14" s="46"/>
      <c r="C14" s="101"/>
      <c r="D14" s="101"/>
      <c r="E14" s="979"/>
      <c r="F14" s="120" t="s">
        <v>119</v>
      </c>
      <c r="G14" s="119" t="s">
        <v>93</v>
      </c>
      <c r="H14" s="130" t="s">
        <v>94</v>
      </c>
      <c r="I14" s="101"/>
      <c r="J14" s="979"/>
      <c r="K14" s="130" t="s">
        <v>117</v>
      </c>
      <c r="L14" s="122" t="s">
        <v>94</v>
      </c>
      <c r="M14" s="101"/>
      <c r="N14" s="47"/>
      <c r="S14" s="100"/>
      <c r="T14" s="100"/>
      <c r="AD14" s="426" t="s">
        <v>326</v>
      </c>
      <c r="AE14" s="426" t="s">
        <v>327</v>
      </c>
      <c r="AF14" s="426" t="s">
        <v>328</v>
      </c>
    </row>
    <row r="15" spans="1:32" ht="15.75" x14ac:dyDescent="0.25">
      <c r="B15" s="46"/>
      <c r="C15" s="101"/>
      <c r="D15" s="101"/>
      <c r="E15" s="126">
        <v>1</v>
      </c>
      <c r="F15" s="125"/>
      <c r="G15" s="125"/>
      <c r="H15" s="125"/>
      <c r="I15" s="101"/>
      <c r="J15" s="126">
        <v>1</v>
      </c>
      <c r="K15" s="677"/>
      <c r="L15" s="303"/>
      <c r="M15" s="101"/>
      <c r="N15" s="47"/>
      <c r="O15" s="12" t="str">
        <f>IF(OR(E15&gt;$Q$9,AND(E15&lt;=$Q$9,F15&lt;&gt;"",G15&lt;&gt;"",H15&lt;&gt;""),AND(E15&lt;=$Q$9,$K$15&lt;&gt;"",L15&lt;&gt;"")),"","&lt;&lt;&lt; Required Information")</f>
        <v/>
      </c>
      <c r="P15" s="107"/>
      <c r="S15" s="108"/>
      <c r="T15" s="108"/>
      <c r="AD15" s="726"/>
      <c r="AE15" s="726"/>
      <c r="AF15" s="726"/>
    </row>
    <row r="16" spans="1:32" ht="15.75" x14ac:dyDescent="0.25">
      <c r="B16" s="962" t="str">
        <f>IF(SUM(AD35:AF35)&gt;0,"In Part III you select Levelized Pricing for this Bid, but have entered an Escalating Price?  Please enter a Levelized Price for Peak, Off-Peak and REC Pricing (for each CY) or Select Escalating Pricing in Part III.","")</f>
        <v/>
      </c>
      <c r="C16" s="894"/>
      <c r="D16" s="963"/>
      <c r="E16" s="123">
        <v>2</v>
      </c>
      <c r="F16" s="303"/>
      <c r="G16" s="303"/>
      <c r="H16" s="303"/>
      <c r="I16" s="101"/>
      <c r="J16" s="123">
        <v>2</v>
      </c>
      <c r="K16" s="674" t="str">
        <f>IF($J16&gt;$Q$9,"",IF(K$15="","Enter in CY1",K$15))</f>
        <v/>
      </c>
      <c r="L16" s="303"/>
      <c r="M16" s="101"/>
      <c r="N16" s="47"/>
      <c r="O16" s="290" t="str">
        <f t="shared" ref="O16:O34" si="0">IF(OR(E16&gt;$Q$9,AND(E16&lt;=$Q$9,F16&lt;&gt;"",G16&lt;&gt;"",H16&lt;&gt;""),AND(E16&lt;=$Q$9,$K$15&lt;&gt;"",L16&lt;&gt;"")),"","&lt;&lt;&lt; Required Information")</f>
        <v/>
      </c>
      <c r="P16" s="107"/>
      <c r="S16" s="108"/>
      <c r="T16" s="108"/>
      <c r="AD16" s="428" t="str">
        <f>IF(OR(F16="",$S$9&lt;&gt;"Levelized"),"",IF(AND($S$9="Levelized",F16=F15),"Yes","No"))</f>
        <v/>
      </c>
      <c r="AE16" s="428" t="str">
        <f t="shared" ref="AE16:AE34" si="1">IF(OR(G16="",$S$9&lt;&gt;"Levelized"),"",IF(AND($S$9="Levelized",G16=G15),"Yes","No"))</f>
        <v/>
      </c>
      <c r="AF16" s="428" t="str">
        <f t="shared" ref="AF16:AF34" si="2">IF(OR(H16="",$S$9&lt;&gt;"Levelized"),"",IF(AND($S$9="Levelized",H16=H15),"Yes","No"))</f>
        <v/>
      </c>
    </row>
    <row r="17" spans="2:32" ht="15.75" x14ac:dyDescent="0.25">
      <c r="B17" s="957"/>
      <c r="C17" s="894"/>
      <c r="D17" s="963"/>
      <c r="E17" s="123">
        <v>3</v>
      </c>
      <c r="F17" s="303"/>
      <c r="G17" s="303"/>
      <c r="H17" s="303"/>
      <c r="I17" s="101"/>
      <c r="J17" s="123">
        <v>3</v>
      </c>
      <c r="K17" s="674" t="str">
        <f t="shared" ref="K17:K34" si="3">IF($J17&gt;$Q$9,"",IF(K$15="","Enter in CY1",K$15))</f>
        <v/>
      </c>
      <c r="L17" s="303"/>
      <c r="M17" s="101"/>
      <c r="N17" s="47"/>
      <c r="O17" s="290" t="str">
        <f t="shared" si="0"/>
        <v/>
      </c>
      <c r="P17" s="107"/>
      <c r="S17" s="108"/>
      <c r="T17" s="108"/>
      <c r="AD17" s="428" t="str">
        <f t="shared" ref="AD17:AD34" si="4">IF(OR(F17="",$S$9&lt;&gt;"Levelized"),"",IF(AND($S$9="Levelized",F17=F16),"Yes","No"))</f>
        <v/>
      </c>
      <c r="AE17" s="428" t="str">
        <f t="shared" si="1"/>
        <v/>
      </c>
      <c r="AF17" s="428" t="str">
        <f t="shared" si="2"/>
        <v/>
      </c>
    </row>
    <row r="18" spans="2:32" ht="15.75" x14ac:dyDescent="0.25">
      <c r="B18" s="957"/>
      <c r="C18" s="894"/>
      <c r="D18" s="963"/>
      <c r="E18" s="123">
        <v>4</v>
      </c>
      <c r="F18" s="303"/>
      <c r="G18" s="303"/>
      <c r="H18" s="303"/>
      <c r="I18" s="101"/>
      <c r="J18" s="123">
        <v>4</v>
      </c>
      <c r="K18" s="674" t="str">
        <f t="shared" si="3"/>
        <v/>
      </c>
      <c r="L18" s="303"/>
      <c r="M18" s="101"/>
      <c r="N18" s="47"/>
      <c r="O18" s="290" t="str">
        <f t="shared" si="0"/>
        <v/>
      </c>
      <c r="P18" s="107"/>
      <c r="S18" s="108"/>
      <c r="T18" s="108"/>
      <c r="AD18" s="428" t="str">
        <f t="shared" si="4"/>
        <v/>
      </c>
      <c r="AE18" s="428" t="str">
        <f t="shared" si="1"/>
        <v/>
      </c>
      <c r="AF18" s="428" t="str">
        <f t="shared" si="2"/>
        <v/>
      </c>
    </row>
    <row r="19" spans="2:32" ht="15.75" x14ac:dyDescent="0.25">
      <c r="B19" s="957"/>
      <c r="C19" s="894"/>
      <c r="D19" s="963"/>
      <c r="E19" s="123">
        <v>5</v>
      </c>
      <c r="F19" s="303"/>
      <c r="G19" s="303"/>
      <c r="H19" s="303"/>
      <c r="I19" s="101"/>
      <c r="J19" s="123">
        <v>5</v>
      </c>
      <c r="K19" s="674" t="str">
        <f t="shared" si="3"/>
        <v/>
      </c>
      <c r="L19" s="303"/>
      <c r="M19" s="101"/>
      <c r="N19" s="47"/>
      <c r="O19" s="290" t="str">
        <f t="shared" si="0"/>
        <v/>
      </c>
      <c r="P19" s="107"/>
      <c r="S19" s="108"/>
      <c r="T19" s="108"/>
      <c r="AD19" s="428" t="str">
        <f t="shared" si="4"/>
        <v/>
      </c>
      <c r="AE19" s="428" t="str">
        <f t="shared" si="1"/>
        <v/>
      </c>
      <c r="AF19" s="428" t="str">
        <f t="shared" si="2"/>
        <v/>
      </c>
    </row>
    <row r="20" spans="2:32" ht="15.75" x14ac:dyDescent="0.25">
      <c r="B20" s="957"/>
      <c r="C20" s="894"/>
      <c r="D20" s="963"/>
      <c r="E20" s="123">
        <v>6</v>
      </c>
      <c r="F20" s="303"/>
      <c r="G20" s="303"/>
      <c r="H20" s="303"/>
      <c r="I20" s="101"/>
      <c r="J20" s="123">
        <v>6</v>
      </c>
      <c r="K20" s="674" t="str">
        <f t="shared" si="3"/>
        <v/>
      </c>
      <c r="L20" s="303"/>
      <c r="M20" s="101"/>
      <c r="N20" s="47"/>
      <c r="O20" s="290" t="str">
        <f t="shared" si="0"/>
        <v/>
      </c>
      <c r="P20" s="107"/>
      <c r="S20" s="108"/>
      <c r="T20" s="108"/>
      <c r="AD20" s="428" t="str">
        <f t="shared" si="4"/>
        <v/>
      </c>
      <c r="AE20" s="428" t="str">
        <f t="shared" si="1"/>
        <v/>
      </c>
      <c r="AF20" s="428" t="str">
        <f t="shared" si="2"/>
        <v/>
      </c>
    </row>
    <row r="21" spans="2:32" ht="15.75" x14ac:dyDescent="0.25">
      <c r="B21" s="957"/>
      <c r="C21" s="894"/>
      <c r="D21" s="963"/>
      <c r="E21" s="123">
        <v>7</v>
      </c>
      <c r="F21" s="303"/>
      <c r="G21" s="303"/>
      <c r="H21" s="303"/>
      <c r="I21" s="101"/>
      <c r="J21" s="123">
        <v>7</v>
      </c>
      <c r="K21" s="674" t="str">
        <f t="shared" si="3"/>
        <v/>
      </c>
      <c r="L21" s="303"/>
      <c r="M21" s="101"/>
      <c r="N21" s="47"/>
      <c r="O21" s="290" t="str">
        <f t="shared" si="0"/>
        <v/>
      </c>
      <c r="P21" s="107"/>
      <c r="S21" s="108"/>
      <c r="T21" s="108"/>
      <c r="AD21" s="428" t="str">
        <f t="shared" si="4"/>
        <v/>
      </c>
      <c r="AE21" s="428" t="str">
        <f t="shared" si="1"/>
        <v/>
      </c>
      <c r="AF21" s="428" t="str">
        <f t="shared" si="2"/>
        <v/>
      </c>
    </row>
    <row r="22" spans="2:32" ht="15.75" x14ac:dyDescent="0.25">
      <c r="B22" s="957"/>
      <c r="C22" s="894"/>
      <c r="D22" s="963"/>
      <c r="E22" s="123">
        <v>8</v>
      </c>
      <c r="F22" s="303"/>
      <c r="G22" s="303"/>
      <c r="H22" s="303"/>
      <c r="I22" s="101"/>
      <c r="J22" s="123">
        <v>8</v>
      </c>
      <c r="K22" s="674" t="str">
        <f t="shared" si="3"/>
        <v/>
      </c>
      <c r="L22" s="303"/>
      <c r="M22" s="101"/>
      <c r="N22" s="47"/>
      <c r="O22" s="290" t="str">
        <f t="shared" si="0"/>
        <v/>
      </c>
      <c r="P22" s="107"/>
      <c r="S22" s="108"/>
      <c r="T22" s="108"/>
      <c r="AD22" s="428" t="str">
        <f t="shared" si="4"/>
        <v/>
      </c>
      <c r="AE22" s="428" t="str">
        <f t="shared" si="1"/>
        <v/>
      </c>
      <c r="AF22" s="428" t="str">
        <f t="shared" si="2"/>
        <v/>
      </c>
    </row>
    <row r="23" spans="2:32" ht="15.75" x14ac:dyDescent="0.25">
      <c r="B23" s="957"/>
      <c r="C23" s="894"/>
      <c r="D23" s="963"/>
      <c r="E23" s="123">
        <v>9</v>
      </c>
      <c r="F23" s="303"/>
      <c r="G23" s="303"/>
      <c r="H23" s="303"/>
      <c r="I23" s="101"/>
      <c r="J23" s="123">
        <v>9</v>
      </c>
      <c r="K23" s="674" t="str">
        <f t="shared" si="3"/>
        <v/>
      </c>
      <c r="L23" s="303"/>
      <c r="M23" s="101"/>
      <c r="N23" s="47"/>
      <c r="O23" s="290" t="str">
        <f t="shared" si="0"/>
        <v/>
      </c>
      <c r="P23" s="107"/>
      <c r="S23" s="108"/>
      <c r="T23" s="108"/>
      <c r="AD23" s="428" t="str">
        <f t="shared" si="4"/>
        <v/>
      </c>
      <c r="AE23" s="428" t="str">
        <f t="shared" si="1"/>
        <v/>
      </c>
      <c r="AF23" s="428" t="str">
        <f t="shared" si="2"/>
        <v/>
      </c>
    </row>
    <row r="24" spans="2:32" ht="15.75" x14ac:dyDescent="0.25">
      <c r="B24" s="957"/>
      <c r="C24" s="894"/>
      <c r="D24" s="963"/>
      <c r="E24" s="123">
        <v>10</v>
      </c>
      <c r="F24" s="303"/>
      <c r="G24" s="303"/>
      <c r="H24" s="303"/>
      <c r="I24" s="101"/>
      <c r="J24" s="123">
        <v>10</v>
      </c>
      <c r="K24" s="674" t="str">
        <f t="shared" si="3"/>
        <v/>
      </c>
      <c r="L24" s="303"/>
      <c r="M24" s="101"/>
      <c r="N24" s="47"/>
      <c r="O24" s="290" t="str">
        <f t="shared" si="0"/>
        <v/>
      </c>
      <c r="P24" s="107"/>
      <c r="S24" s="108"/>
      <c r="T24" s="108"/>
      <c r="AD24" s="428" t="str">
        <f t="shared" si="4"/>
        <v/>
      </c>
      <c r="AE24" s="428" t="str">
        <f t="shared" si="1"/>
        <v/>
      </c>
      <c r="AF24" s="428" t="str">
        <f t="shared" si="2"/>
        <v/>
      </c>
    </row>
    <row r="25" spans="2:32" ht="15.75" x14ac:dyDescent="0.25">
      <c r="B25" s="957"/>
      <c r="C25" s="894"/>
      <c r="D25" s="963"/>
      <c r="E25" s="123">
        <v>11</v>
      </c>
      <c r="F25" s="303"/>
      <c r="G25" s="303"/>
      <c r="H25" s="303"/>
      <c r="I25" s="101"/>
      <c r="J25" s="123">
        <v>11</v>
      </c>
      <c r="K25" s="674" t="str">
        <f t="shared" si="3"/>
        <v/>
      </c>
      <c r="L25" s="303"/>
      <c r="M25" s="101"/>
      <c r="N25" s="47"/>
      <c r="O25" s="290" t="str">
        <f t="shared" si="0"/>
        <v/>
      </c>
      <c r="P25" s="107"/>
      <c r="S25" s="108"/>
      <c r="T25" s="108"/>
      <c r="AD25" s="428" t="str">
        <f t="shared" si="4"/>
        <v/>
      </c>
      <c r="AE25" s="428" t="str">
        <f t="shared" si="1"/>
        <v/>
      </c>
      <c r="AF25" s="428" t="str">
        <f t="shared" si="2"/>
        <v/>
      </c>
    </row>
    <row r="26" spans="2:32" ht="15.75" x14ac:dyDescent="0.25">
      <c r="B26" s="728"/>
      <c r="C26" s="729"/>
      <c r="D26" s="730"/>
      <c r="E26" s="123">
        <v>12</v>
      </c>
      <c r="F26" s="303"/>
      <c r="G26" s="303"/>
      <c r="H26" s="303"/>
      <c r="I26" s="101"/>
      <c r="J26" s="123">
        <v>12</v>
      </c>
      <c r="K26" s="674" t="str">
        <f t="shared" si="3"/>
        <v/>
      </c>
      <c r="L26" s="303"/>
      <c r="M26" s="101"/>
      <c r="N26" s="47"/>
      <c r="O26" s="290" t="str">
        <f t="shared" si="0"/>
        <v/>
      </c>
      <c r="P26" s="107"/>
      <c r="S26" s="108"/>
      <c r="T26" s="108"/>
      <c r="AD26" s="428" t="str">
        <f t="shared" si="4"/>
        <v/>
      </c>
      <c r="AE26" s="428" t="str">
        <f t="shared" si="1"/>
        <v/>
      </c>
      <c r="AF26" s="428" t="str">
        <f t="shared" si="2"/>
        <v/>
      </c>
    </row>
    <row r="27" spans="2:32" ht="15.75" x14ac:dyDescent="0.25">
      <c r="B27" s="728"/>
      <c r="C27" s="729"/>
      <c r="D27" s="730"/>
      <c r="E27" s="123">
        <v>13</v>
      </c>
      <c r="F27" s="303"/>
      <c r="G27" s="303"/>
      <c r="H27" s="303"/>
      <c r="I27" s="101"/>
      <c r="J27" s="123">
        <v>13</v>
      </c>
      <c r="K27" s="674" t="str">
        <f t="shared" si="3"/>
        <v/>
      </c>
      <c r="L27" s="303"/>
      <c r="M27" s="101"/>
      <c r="N27" s="47"/>
      <c r="O27" s="290" t="str">
        <f t="shared" si="0"/>
        <v/>
      </c>
      <c r="P27" s="107"/>
      <c r="R27" s="213"/>
      <c r="S27" s="108"/>
      <c r="T27" s="108"/>
      <c r="AD27" s="428" t="str">
        <f t="shared" si="4"/>
        <v/>
      </c>
      <c r="AE27" s="428" t="str">
        <f t="shared" si="1"/>
        <v/>
      </c>
      <c r="AF27" s="428" t="str">
        <f t="shared" si="2"/>
        <v/>
      </c>
    </row>
    <row r="28" spans="2:32" ht="15.75" x14ac:dyDescent="0.25">
      <c r="B28" s="46"/>
      <c r="C28" s="101"/>
      <c r="D28" s="101"/>
      <c r="E28" s="123">
        <v>14</v>
      </c>
      <c r="F28" s="303"/>
      <c r="G28" s="303"/>
      <c r="H28" s="303"/>
      <c r="I28" s="101"/>
      <c r="J28" s="123">
        <v>14</v>
      </c>
      <c r="K28" s="674" t="str">
        <f t="shared" si="3"/>
        <v/>
      </c>
      <c r="L28" s="303"/>
      <c r="M28" s="101"/>
      <c r="N28" s="47"/>
      <c r="O28" s="290" t="str">
        <f t="shared" si="0"/>
        <v/>
      </c>
      <c r="P28" s="107"/>
      <c r="R28" s="213"/>
      <c r="S28" s="108"/>
      <c r="T28" s="108"/>
      <c r="AD28" s="428" t="str">
        <f t="shared" si="4"/>
        <v/>
      </c>
      <c r="AE28" s="428" t="str">
        <f t="shared" si="1"/>
        <v/>
      </c>
      <c r="AF28" s="428" t="str">
        <f t="shared" si="2"/>
        <v/>
      </c>
    </row>
    <row r="29" spans="2:32" ht="15.75" x14ac:dyDescent="0.25">
      <c r="B29" s="346"/>
      <c r="C29" s="343"/>
      <c r="D29" s="343"/>
      <c r="E29" s="344">
        <v>15</v>
      </c>
      <c r="F29" s="345"/>
      <c r="G29" s="345"/>
      <c r="H29" s="345"/>
      <c r="I29" s="101"/>
      <c r="J29" s="344">
        <v>15</v>
      </c>
      <c r="K29" s="675" t="str">
        <f t="shared" si="3"/>
        <v/>
      </c>
      <c r="L29" s="345"/>
      <c r="M29" s="101"/>
      <c r="N29" s="47"/>
      <c r="O29" s="290" t="str">
        <f t="shared" si="0"/>
        <v/>
      </c>
      <c r="P29" s="107"/>
      <c r="S29" s="108"/>
      <c r="T29" s="108"/>
      <c r="AD29" s="428" t="str">
        <f t="shared" si="4"/>
        <v/>
      </c>
      <c r="AE29" s="428" t="str">
        <f t="shared" si="1"/>
        <v/>
      </c>
      <c r="AF29" s="428" t="str">
        <f t="shared" si="2"/>
        <v/>
      </c>
    </row>
    <row r="30" spans="2:32" s="370" customFormat="1" ht="15.75" x14ac:dyDescent="0.25">
      <c r="B30" s="980" t="s">
        <v>193</v>
      </c>
      <c r="C30" s="981"/>
      <c r="D30" s="982"/>
      <c r="E30" s="385">
        <v>16</v>
      </c>
      <c r="F30" s="386"/>
      <c r="G30" s="386"/>
      <c r="H30" s="386"/>
      <c r="I30" s="101"/>
      <c r="J30" s="385">
        <v>16</v>
      </c>
      <c r="K30" s="676" t="str">
        <f t="shared" si="3"/>
        <v/>
      </c>
      <c r="L30" s="386"/>
      <c r="M30" s="101"/>
      <c r="N30" s="373"/>
      <c r="O30" s="290" t="str">
        <f t="shared" si="0"/>
        <v/>
      </c>
      <c r="P30" s="107"/>
      <c r="S30" s="108"/>
      <c r="T30" s="108"/>
      <c r="AD30" s="428" t="str">
        <f t="shared" si="4"/>
        <v/>
      </c>
      <c r="AE30" s="428" t="str">
        <f t="shared" si="1"/>
        <v/>
      </c>
      <c r="AF30" s="428" t="str">
        <f t="shared" si="2"/>
        <v/>
      </c>
    </row>
    <row r="31" spans="2:32" s="370" customFormat="1" ht="15.75" x14ac:dyDescent="0.25">
      <c r="B31" s="983"/>
      <c r="C31" s="984"/>
      <c r="D31" s="985"/>
      <c r="E31" s="123">
        <v>17</v>
      </c>
      <c r="F31" s="303"/>
      <c r="G31" s="303"/>
      <c r="H31" s="303"/>
      <c r="I31" s="101"/>
      <c r="J31" s="123">
        <v>17</v>
      </c>
      <c r="K31" s="674" t="str">
        <f t="shared" si="3"/>
        <v/>
      </c>
      <c r="L31" s="303"/>
      <c r="M31" s="101"/>
      <c r="N31" s="373"/>
      <c r="O31" s="290" t="str">
        <f t="shared" si="0"/>
        <v/>
      </c>
      <c r="P31" s="107"/>
      <c r="S31" s="108"/>
      <c r="T31" s="108"/>
      <c r="AD31" s="428" t="str">
        <f t="shared" si="4"/>
        <v/>
      </c>
      <c r="AE31" s="428" t="str">
        <f t="shared" si="1"/>
        <v/>
      </c>
      <c r="AF31" s="428" t="str">
        <f t="shared" si="2"/>
        <v/>
      </c>
    </row>
    <row r="32" spans="2:32" s="370" customFormat="1" ht="15.75" x14ac:dyDescent="0.25">
      <c r="B32" s="986"/>
      <c r="C32" s="987"/>
      <c r="D32" s="988"/>
      <c r="E32" s="123">
        <v>18</v>
      </c>
      <c r="F32" s="303"/>
      <c r="G32" s="303"/>
      <c r="H32" s="303"/>
      <c r="I32" s="101"/>
      <c r="J32" s="123">
        <v>18</v>
      </c>
      <c r="K32" s="674" t="str">
        <f t="shared" si="3"/>
        <v/>
      </c>
      <c r="L32" s="303"/>
      <c r="M32" s="101"/>
      <c r="N32" s="373"/>
      <c r="O32" s="290" t="str">
        <f t="shared" si="0"/>
        <v/>
      </c>
      <c r="P32" s="107"/>
      <c r="S32" s="108"/>
      <c r="T32" s="108"/>
      <c r="AD32" s="428" t="str">
        <f t="shared" si="4"/>
        <v/>
      </c>
      <c r="AE32" s="428" t="str">
        <f t="shared" si="1"/>
        <v/>
      </c>
      <c r="AF32" s="428" t="str">
        <f t="shared" si="2"/>
        <v/>
      </c>
    </row>
    <row r="33" spans="2:32" s="370" customFormat="1" ht="15.75" x14ac:dyDescent="0.25">
      <c r="B33" s="388"/>
      <c r="C33" s="389"/>
      <c r="D33" s="389"/>
      <c r="E33" s="123">
        <v>19</v>
      </c>
      <c r="F33" s="303"/>
      <c r="G33" s="303"/>
      <c r="H33" s="303"/>
      <c r="I33" s="101"/>
      <c r="J33" s="123">
        <v>19</v>
      </c>
      <c r="K33" s="674" t="str">
        <f t="shared" si="3"/>
        <v/>
      </c>
      <c r="L33" s="303"/>
      <c r="M33" s="101"/>
      <c r="N33" s="373"/>
      <c r="O33" s="290" t="str">
        <f t="shared" si="0"/>
        <v/>
      </c>
      <c r="P33" s="107"/>
      <c r="S33" s="108"/>
      <c r="T33" s="108"/>
      <c r="AD33" s="428" t="str">
        <f t="shared" si="4"/>
        <v/>
      </c>
      <c r="AE33" s="428" t="str">
        <f t="shared" si="1"/>
        <v/>
      </c>
      <c r="AF33" s="428" t="str">
        <f t="shared" si="2"/>
        <v/>
      </c>
    </row>
    <row r="34" spans="2:32" s="370" customFormat="1" ht="15.75" x14ac:dyDescent="0.25">
      <c r="B34" s="372"/>
      <c r="C34" s="218"/>
      <c r="D34" s="218"/>
      <c r="E34" s="123">
        <v>20</v>
      </c>
      <c r="F34" s="303"/>
      <c r="G34" s="303"/>
      <c r="H34" s="303"/>
      <c r="I34" s="101"/>
      <c r="J34" s="123">
        <v>20</v>
      </c>
      <c r="K34" s="674" t="str">
        <f t="shared" si="3"/>
        <v/>
      </c>
      <c r="L34" s="303"/>
      <c r="M34" s="101"/>
      <c r="N34" s="373"/>
      <c r="O34" s="290" t="str">
        <f t="shared" si="0"/>
        <v/>
      </c>
      <c r="P34" s="107"/>
      <c r="S34" s="108"/>
      <c r="T34" s="108"/>
      <c r="AD34" s="429" t="str">
        <f t="shared" si="4"/>
        <v/>
      </c>
      <c r="AE34" s="429" t="str">
        <f t="shared" si="1"/>
        <v/>
      </c>
      <c r="AF34" s="429" t="str">
        <f t="shared" si="2"/>
        <v/>
      </c>
    </row>
    <row r="35" spans="2:32" s="213" customFormat="1" ht="33.75" customHeight="1" x14ac:dyDescent="0.25">
      <c r="B35" s="996"/>
      <c r="C35" s="997"/>
      <c r="D35" s="998"/>
      <c r="E35" s="989" t="s">
        <v>287</v>
      </c>
      <c r="F35" s="990"/>
      <c r="G35" s="990"/>
      <c r="H35" s="990"/>
      <c r="I35" s="991"/>
      <c r="J35" s="991"/>
      <c r="K35" s="991"/>
      <c r="L35" s="992"/>
      <c r="M35" s="227"/>
      <c r="N35" s="47"/>
      <c r="AD35" s="727">
        <f>COUNTIF(AD15:AD34,"No")</f>
        <v>0</v>
      </c>
      <c r="AE35" s="727">
        <f t="shared" ref="AE35:AF35" si="5">COUNTIF(AE15:AE34,"No")</f>
        <v>0</v>
      </c>
      <c r="AF35" s="727">
        <f t="shared" si="5"/>
        <v>0</v>
      </c>
    </row>
    <row r="36" spans="2:32" s="213" customFormat="1" ht="66.75" customHeight="1" x14ac:dyDescent="0.25">
      <c r="B36" s="349"/>
      <c r="C36" s="390"/>
      <c r="D36" s="390"/>
      <c r="E36" s="1006"/>
      <c r="F36" s="1007"/>
      <c r="G36" s="1007"/>
      <c r="H36" s="1008"/>
      <c r="I36" s="227"/>
      <c r="J36" s="993"/>
      <c r="K36" s="994"/>
      <c r="L36" s="995"/>
      <c r="M36" s="227"/>
      <c r="N36" s="47"/>
      <c r="O36" s="347" t="str">
        <f>IF(AND($Q$9&gt;20,E36="",J36=""),"&lt;&lt;&lt; Required Information","")</f>
        <v/>
      </c>
    </row>
    <row r="37" spans="2:32" ht="15.75" x14ac:dyDescent="0.25">
      <c r="B37" s="46"/>
      <c r="C37" s="14" t="s">
        <v>120</v>
      </c>
      <c r="D37" s="14"/>
      <c r="E37" s="14"/>
      <c r="F37" s="14"/>
      <c r="G37" s="14"/>
      <c r="H37" s="14"/>
      <c r="I37" s="14"/>
      <c r="J37" s="14"/>
      <c r="K37" s="227"/>
      <c r="L37" s="227"/>
      <c r="M37" s="227"/>
      <c r="N37" s="47"/>
      <c r="U37" s="100"/>
    </row>
    <row r="38" spans="2:32" ht="32.25" customHeight="1" x14ac:dyDescent="0.25">
      <c r="B38" s="46"/>
      <c r="C38" s="1000" t="s">
        <v>183</v>
      </c>
      <c r="D38" s="894"/>
      <c r="E38" s="894"/>
      <c r="F38" s="894"/>
      <c r="G38" s="894"/>
      <c r="H38" s="894"/>
      <c r="I38" s="894"/>
      <c r="J38" s="894"/>
      <c r="K38" s="609"/>
      <c r="L38" s="609"/>
      <c r="M38" s="609"/>
      <c r="N38" s="47"/>
      <c r="U38" s="100"/>
    </row>
    <row r="39" spans="2:32" ht="31.5" customHeight="1" x14ac:dyDescent="0.25">
      <c r="B39" s="46"/>
      <c r="C39" s="1001" t="s">
        <v>319</v>
      </c>
      <c r="D39" s="1002"/>
      <c r="E39" s="1002"/>
      <c r="F39" s="1002"/>
      <c r="G39" s="1002"/>
      <c r="H39" s="1002"/>
      <c r="I39" s="1002"/>
      <c r="J39" s="1002"/>
      <c r="K39" s="612"/>
      <c r="L39" s="612"/>
      <c r="M39" s="612"/>
      <c r="N39" s="47"/>
    </row>
    <row r="40" spans="2:32" s="121" customFormat="1" ht="15.75" x14ac:dyDescent="0.25">
      <c r="B40" s="46"/>
      <c r="C40" s="999"/>
      <c r="D40" s="999"/>
      <c r="E40" s="999"/>
      <c r="F40" s="999"/>
      <c r="G40" s="999"/>
      <c r="H40" s="999"/>
      <c r="I40" s="999"/>
      <c r="J40" s="999"/>
      <c r="K40" s="613"/>
      <c r="L40" s="613"/>
      <c r="M40" s="613"/>
      <c r="N40" s="47"/>
    </row>
    <row r="41" spans="2:32" ht="15.75" thickBot="1" x14ac:dyDescent="0.3">
      <c r="B41" s="110"/>
      <c r="C41" s="111"/>
      <c r="D41" s="111"/>
      <c r="E41" s="111"/>
      <c r="F41" s="111"/>
      <c r="G41" s="111"/>
      <c r="H41" s="111"/>
      <c r="I41" s="111"/>
      <c r="J41" s="111"/>
      <c r="K41" s="111"/>
      <c r="L41" s="111"/>
      <c r="M41" s="111"/>
      <c r="N41" s="112"/>
    </row>
    <row r="42" spans="2:32" x14ac:dyDescent="0.25">
      <c r="B42" s="3" t="str">
        <f>"Version: " &amp; Version</f>
        <v>Version: 09/04/2018</v>
      </c>
      <c r="C42" s="4"/>
      <c r="D42" s="4"/>
      <c r="E42" s="4"/>
      <c r="F42" s="4"/>
      <c r="G42" s="4"/>
      <c r="H42" s="4"/>
      <c r="I42" s="4"/>
      <c r="J42" s="4"/>
      <c r="K42" s="215"/>
      <c r="L42" s="215"/>
      <c r="M42" s="215"/>
      <c r="N42" s="97"/>
    </row>
    <row r="43" spans="2:32" ht="15.75" x14ac:dyDescent="0.25">
      <c r="B43" s="776" t="s">
        <v>25</v>
      </c>
      <c r="C43" s="883"/>
      <c r="D43" s="883"/>
      <c r="E43" s="883"/>
      <c r="F43" s="883"/>
      <c r="G43" s="883"/>
      <c r="H43" s="883"/>
      <c r="I43" s="883"/>
      <c r="J43" s="883"/>
      <c r="K43" s="883"/>
      <c r="L43" s="883"/>
      <c r="M43" s="883"/>
      <c r="N43" s="884"/>
    </row>
    <row r="44" spans="2:32" ht="15.75" x14ac:dyDescent="0.25">
      <c r="B44" s="776" t="s">
        <v>112</v>
      </c>
      <c r="C44" s="883"/>
      <c r="D44" s="883"/>
      <c r="E44" s="883"/>
      <c r="F44" s="883"/>
      <c r="G44" s="883"/>
      <c r="H44" s="883"/>
      <c r="I44" s="883"/>
      <c r="J44" s="883"/>
      <c r="K44" s="883"/>
      <c r="L44" s="883"/>
      <c r="M44" s="883"/>
      <c r="N44" s="884"/>
    </row>
    <row r="45" spans="2:32" ht="15.75" x14ac:dyDescent="0.25">
      <c r="B45" s="776"/>
      <c r="C45" s="883"/>
      <c r="D45" s="883"/>
      <c r="E45" s="883"/>
      <c r="F45" s="883"/>
      <c r="G45" s="883"/>
      <c r="H45" s="883"/>
      <c r="I45" s="883"/>
      <c r="J45" s="883"/>
      <c r="K45" s="883"/>
      <c r="L45" s="883"/>
      <c r="M45" s="883"/>
      <c r="N45" s="884"/>
    </row>
    <row r="46" spans="2:32" ht="15.75" x14ac:dyDescent="0.25">
      <c r="B46" s="776" t="str">
        <f>'Part I'!$B$6</f>
        <v>For Long Term Contract Proposals Under Long-Term Contracting Standard</v>
      </c>
      <c r="C46" s="883"/>
      <c r="D46" s="883"/>
      <c r="E46" s="883"/>
      <c r="F46" s="883"/>
      <c r="G46" s="883"/>
      <c r="H46" s="883"/>
      <c r="I46" s="883"/>
      <c r="J46" s="883"/>
      <c r="K46" s="883"/>
      <c r="L46" s="883"/>
      <c r="M46" s="883"/>
      <c r="N46" s="884"/>
    </row>
    <row r="47" spans="2:32" ht="15.75" x14ac:dyDescent="0.25">
      <c r="B47" s="776"/>
      <c r="C47" s="883"/>
      <c r="D47" s="883"/>
      <c r="E47" s="883"/>
      <c r="F47" s="883"/>
      <c r="G47" s="883"/>
      <c r="H47" s="883"/>
      <c r="I47" s="883"/>
      <c r="J47" s="883"/>
      <c r="K47" s="883"/>
      <c r="L47" s="883"/>
      <c r="M47" s="883"/>
      <c r="N47" s="884"/>
    </row>
    <row r="48" spans="2:32" ht="15.75" x14ac:dyDescent="0.25">
      <c r="B48" s="34"/>
      <c r="C48" s="98" t="s">
        <v>113</v>
      </c>
      <c r="D48" s="13"/>
      <c r="E48" s="885" t="str">
        <f>IF(ProjName="","Auto-Filled",ProjName)</f>
        <v>Auto-Filled</v>
      </c>
      <c r="F48" s="885"/>
      <c r="G48" s="885"/>
      <c r="H48" s="885"/>
      <c r="I48" s="885"/>
      <c r="J48" s="885"/>
      <c r="K48" s="617"/>
      <c r="L48" s="617"/>
      <c r="M48" s="617"/>
      <c r="N48" s="35"/>
    </row>
    <row r="49" spans="2:32" ht="23.25" customHeight="1" x14ac:dyDescent="0.25">
      <c r="B49" s="776" t="str">
        <f>CONCATENATE("Price Bid " &amp; BidNum2 &amp; " " &amp; R49 )</f>
        <v>Price Bid 2 (Not Specified in Part III)</v>
      </c>
      <c r="C49" s="881"/>
      <c r="D49" s="881"/>
      <c r="E49" s="881"/>
      <c r="F49" s="881"/>
      <c r="G49" s="881"/>
      <c r="H49" s="881"/>
      <c r="I49" s="881"/>
      <c r="J49" s="881"/>
      <c r="K49" s="881"/>
      <c r="L49" s="651"/>
      <c r="M49" s="651"/>
      <c r="N49" s="652"/>
      <c r="P49" s="99" t="s">
        <v>192</v>
      </c>
      <c r="Q49" s="100">
        <f>term2</f>
        <v>0</v>
      </c>
      <c r="R49" s="2" t="str">
        <f>IF(Q49&gt;0,"(as Specified in Part III)","(Not Specified in Part III)")</f>
        <v>(Not Specified in Part III)</v>
      </c>
      <c r="S49" s="477">
        <f>PriceOpt2</f>
        <v>0</v>
      </c>
    </row>
    <row r="50" spans="2:32" ht="15.75" customHeight="1" x14ac:dyDescent="0.25">
      <c r="B50" s="653"/>
      <c r="C50" s="654"/>
      <c r="D50" s="654"/>
      <c r="E50" s="654"/>
      <c r="F50" s="654"/>
      <c r="G50" s="654"/>
      <c r="H50" s="654"/>
      <c r="I50" s="654"/>
      <c r="J50" s="974" t="str">
        <f>IF(S49="Indexed","Index Pricing Option  (All Hours)   at:","")</f>
        <v/>
      </c>
      <c r="K50" s="975"/>
      <c r="L50" s="975"/>
      <c r="M50" s="654"/>
      <c r="N50" s="655"/>
      <c r="P50" s="113"/>
      <c r="Q50" s="100"/>
    </row>
    <row r="51" spans="2:32" s="477" customFormat="1" ht="15.75" customHeight="1" x14ac:dyDescent="0.25">
      <c r="B51" s="653"/>
      <c r="C51" s="654"/>
      <c r="D51" s="654"/>
      <c r="E51" s="972" t="str">
        <f>IF(S49=0,"Must Select Pricing Option in Part III",IF(S49&lt;&gt;"Indexed",CONCATENATE(UPPER(S49)&amp;" Energy and REC Pricing Option"),"This Section is Not Applicable"))</f>
        <v>Must Select Pricing Option in Part III</v>
      </c>
      <c r="F51" s="973"/>
      <c r="G51" s="973"/>
      <c r="H51" s="973"/>
      <c r="I51" s="654"/>
      <c r="J51" s="976" t="str">
        <f>IF(S49=0,"Must Select Pricing Option in Part III", IF(S49="Indexed",IF(PointDlvd="","ISO-NE Pool Transmission Facility",PointDlvd),"This Section is Not Applicable"))</f>
        <v>Must Select Pricing Option in Part III</v>
      </c>
      <c r="K51" s="977"/>
      <c r="L51" s="977"/>
      <c r="M51" s="654"/>
      <c r="N51" s="655"/>
      <c r="P51" s="113"/>
      <c r="Q51" s="100"/>
    </row>
    <row r="52" spans="2:32" ht="15.75" customHeight="1" x14ac:dyDescent="0.25">
      <c r="B52" s="46"/>
      <c r="C52" s="101"/>
      <c r="D52" s="101"/>
      <c r="E52" s="969" t="s">
        <v>116</v>
      </c>
      <c r="F52" s="967" t="s">
        <v>114</v>
      </c>
      <c r="G52" s="968"/>
      <c r="H52" s="102" t="s">
        <v>115</v>
      </c>
      <c r="I52" s="618" t="s">
        <v>284</v>
      </c>
      <c r="J52" s="969" t="s">
        <v>116</v>
      </c>
      <c r="K52" s="126" t="s">
        <v>285</v>
      </c>
      <c r="L52" s="122" t="s">
        <v>115</v>
      </c>
      <c r="M52" s="101"/>
      <c r="N52" s="47"/>
    </row>
    <row r="53" spans="2:32" ht="15.75" customHeight="1" x14ac:dyDescent="0.25">
      <c r="B53" s="46"/>
      <c r="C53" s="101"/>
      <c r="D53" s="101"/>
      <c r="E53" s="970"/>
      <c r="F53" s="967" t="s">
        <v>117</v>
      </c>
      <c r="G53" s="968"/>
      <c r="H53" s="102" t="s">
        <v>118</v>
      </c>
      <c r="I53" s="101"/>
      <c r="J53" s="978"/>
      <c r="K53" s="619" t="s">
        <v>286</v>
      </c>
      <c r="L53" s="130" t="s">
        <v>118</v>
      </c>
      <c r="M53" s="101"/>
      <c r="N53" s="47"/>
      <c r="AD53" s="964" t="s">
        <v>325</v>
      </c>
      <c r="AE53" s="965"/>
      <c r="AF53" s="966"/>
    </row>
    <row r="54" spans="2:32" ht="15.75" customHeight="1" x14ac:dyDescent="0.25">
      <c r="B54" s="46"/>
      <c r="C54" s="101"/>
      <c r="D54" s="101"/>
      <c r="E54" s="971"/>
      <c r="F54" s="103" t="s">
        <v>119</v>
      </c>
      <c r="G54" s="104" t="s">
        <v>93</v>
      </c>
      <c r="H54" s="105" t="s">
        <v>94</v>
      </c>
      <c r="I54" s="101"/>
      <c r="J54" s="979"/>
      <c r="K54" s="130" t="s">
        <v>117</v>
      </c>
      <c r="L54" s="122" t="s">
        <v>94</v>
      </c>
      <c r="M54" s="101"/>
      <c r="N54" s="47"/>
      <c r="S54" s="100"/>
      <c r="T54" s="100"/>
      <c r="AD54" s="426" t="s">
        <v>326</v>
      </c>
      <c r="AE54" s="426" t="s">
        <v>327</v>
      </c>
      <c r="AF54" s="426" t="s">
        <v>328</v>
      </c>
    </row>
    <row r="55" spans="2:32" ht="15.75" x14ac:dyDescent="0.25">
      <c r="B55" s="46"/>
      <c r="C55" s="101"/>
      <c r="D55" s="101"/>
      <c r="E55" s="106">
        <v>1</v>
      </c>
      <c r="F55" s="129"/>
      <c r="G55" s="125"/>
      <c r="H55" s="125"/>
      <c r="I55" s="101"/>
      <c r="J55" s="126">
        <v>1</v>
      </c>
      <c r="K55" s="677"/>
      <c r="L55" s="303"/>
      <c r="M55" s="101"/>
      <c r="N55" s="47"/>
      <c r="O55" s="290" t="str">
        <f>IF(OR(E55&gt;$Q$49,AND(E55&lt;=$Q$49,F55&lt;&gt;"",G55&lt;&gt;"",H55&lt;&gt;""),AND(E55&lt;=$Q$49,$K$55&lt;&gt;"",L55&lt;&gt;"")),"","&lt;&lt;&lt; Required Information")</f>
        <v/>
      </c>
      <c r="P55" s="107"/>
      <c r="S55" s="108"/>
      <c r="T55" s="108"/>
      <c r="AD55" s="726"/>
      <c r="AE55" s="726"/>
      <c r="AF55" s="726"/>
    </row>
    <row r="56" spans="2:32" ht="15.75" x14ac:dyDescent="0.25">
      <c r="B56" s="962" t="str">
        <f>IF(SUM(AD75:AF75)&gt;0,"In Part III you select Levelized Pricing for this Bid, but have entered an Escalating Price?  Please enter a Levelized Price for Peak, Off-Peak and REC Pricing (for each CY) or Select Escalating Pricing in Part III.","")</f>
        <v/>
      </c>
      <c r="C56" s="894"/>
      <c r="D56" s="963"/>
      <c r="E56" s="109">
        <v>2</v>
      </c>
      <c r="F56" s="125"/>
      <c r="G56" s="303"/>
      <c r="H56" s="303"/>
      <c r="I56" s="101"/>
      <c r="J56" s="123">
        <v>2</v>
      </c>
      <c r="K56" s="674" t="str">
        <f>IF($J56&gt;$Q$49,"",IF(K$55="","Enter in CY1",K$55))</f>
        <v/>
      </c>
      <c r="L56" s="303"/>
      <c r="M56" s="101"/>
      <c r="N56" s="47"/>
      <c r="O56" s="290" t="str">
        <f t="shared" ref="O56:O74" si="6">IF(OR(E56&gt;$Q$49,AND(E56&lt;=$Q$49,F56&lt;&gt;"",G56&lt;&gt;"",H56&lt;&gt;""),AND(E56&lt;=$Q$49,$K$55&lt;&gt;"",L56&lt;&gt;"")),"","&lt;&lt;&lt; Required Information")</f>
        <v/>
      </c>
      <c r="P56" s="107"/>
      <c r="S56" s="108"/>
      <c r="T56" s="108"/>
      <c r="AD56" s="428" t="str">
        <f>IF(OR(F56="",$S$49&lt;&gt;"Levelized"),"",IF(AND($S$49="Levelized",F56=F55),"Yes","No"))</f>
        <v/>
      </c>
      <c r="AE56" s="428" t="str">
        <f t="shared" ref="AE56:AE74" si="7">IF(OR(G56="",$S$49&lt;&gt;"Levelized"),"",IF(AND($S$49="Levelized",G56=G55),"Yes","No"))</f>
        <v/>
      </c>
      <c r="AF56" s="428" t="str">
        <f t="shared" ref="AF56:AF74" si="8">IF(OR(H56="",$S$49&lt;&gt;"Levelized"),"",IF(AND($S$49="Levelized",H56=H55),"Yes","No"))</f>
        <v/>
      </c>
    </row>
    <row r="57" spans="2:32" ht="15.75" x14ac:dyDescent="0.25">
      <c r="B57" s="957"/>
      <c r="C57" s="894"/>
      <c r="D57" s="963"/>
      <c r="E57" s="109">
        <v>3</v>
      </c>
      <c r="F57" s="303"/>
      <c r="G57" s="303"/>
      <c r="H57" s="303"/>
      <c r="I57" s="101"/>
      <c r="J57" s="123">
        <v>3</v>
      </c>
      <c r="K57" s="674" t="str">
        <f t="shared" ref="K57:K74" si="9">IF($J57&gt;$Q$49,"",IF(K$55="","Enter in CY1",K$55))</f>
        <v/>
      </c>
      <c r="L57" s="303"/>
      <c r="M57" s="101"/>
      <c r="N57" s="47"/>
      <c r="O57" s="290" t="str">
        <f t="shared" si="6"/>
        <v/>
      </c>
      <c r="P57" s="107"/>
      <c r="S57" s="108"/>
      <c r="T57" s="108"/>
      <c r="AD57" s="428" t="str">
        <f t="shared" ref="AD57:AD74" si="10">IF(OR(F57="",$S$49&lt;&gt;"Levelized"),"",IF(AND($S$49="Levelized",F57=F56),"Yes","No"))</f>
        <v/>
      </c>
      <c r="AE57" s="428" t="str">
        <f t="shared" si="7"/>
        <v/>
      </c>
      <c r="AF57" s="428" t="str">
        <f t="shared" si="8"/>
        <v/>
      </c>
    </row>
    <row r="58" spans="2:32" ht="15.75" x14ac:dyDescent="0.25">
      <c r="B58" s="957"/>
      <c r="C58" s="894"/>
      <c r="D58" s="963"/>
      <c r="E58" s="109">
        <v>4</v>
      </c>
      <c r="F58" s="303"/>
      <c r="G58" s="303"/>
      <c r="H58" s="303"/>
      <c r="I58" s="101"/>
      <c r="J58" s="123">
        <v>4</v>
      </c>
      <c r="K58" s="674" t="str">
        <f t="shared" si="9"/>
        <v/>
      </c>
      <c r="L58" s="303"/>
      <c r="M58" s="101"/>
      <c r="N58" s="47"/>
      <c r="O58" s="290" t="str">
        <f t="shared" si="6"/>
        <v/>
      </c>
      <c r="P58" s="107"/>
      <c r="S58" s="108"/>
      <c r="T58" s="108"/>
      <c r="AD58" s="428" t="str">
        <f t="shared" si="10"/>
        <v/>
      </c>
      <c r="AE58" s="428" t="str">
        <f t="shared" si="7"/>
        <v/>
      </c>
      <c r="AF58" s="428" t="str">
        <f t="shared" si="8"/>
        <v/>
      </c>
    </row>
    <row r="59" spans="2:32" ht="15.75" x14ac:dyDescent="0.25">
      <c r="B59" s="957"/>
      <c r="C59" s="894"/>
      <c r="D59" s="963"/>
      <c r="E59" s="109">
        <v>5</v>
      </c>
      <c r="F59" s="303"/>
      <c r="G59" s="303"/>
      <c r="H59" s="303"/>
      <c r="I59" s="101"/>
      <c r="J59" s="123">
        <v>5</v>
      </c>
      <c r="K59" s="674" t="str">
        <f t="shared" si="9"/>
        <v/>
      </c>
      <c r="L59" s="303"/>
      <c r="M59" s="101"/>
      <c r="N59" s="47"/>
      <c r="O59" s="290" t="str">
        <f t="shared" si="6"/>
        <v/>
      </c>
      <c r="P59" s="107"/>
      <c r="S59" s="108"/>
      <c r="T59" s="108"/>
      <c r="AD59" s="428" t="str">
        <f t="shared" si="10"/>
        <v/>
      </c>
      <c r="AE59" s="428" t="str">
        <f t="shared" si="7"/>
        <v/>
      </c>
      <c r="AF59" s="428" t="str">
        <f t="shared" si="8"/>
        <v/>
      </c>
    </row>
    <row r="60" spans="2:32" ht="15.75" x14ac:dyDescent="0.25">
      <c r="B60" s="957"/>
      <c r="C60" s="894"/>
      <c r="D60" s="963"/>
      <c r="E60" s="109">
        <v>6</v>
      </c>
      <c r="F60" s="303"/>
      <c r="G60" s="303"/>
      <c r="H60" s="303"/>
      <c r="I60" s="101"/>
      <c r="J60" s="123">
        <v>6</v>
      </c>
      <c r="K60" s="674" t="str">
        <f t="shared" si="9"/>
        <v/>
      </c>
      <c r="L60" s="303"/>
      <c r="M60" s="101"/>
      <c r="N60" s="47"/>
      <c r="O60" s="290" t="str">
        <f t="shared" si="6"/>
        <v/>
      </c>
      <c r="P60" s="107"/>
      <c r="S60" s="108"/>
      <c r="T60" s="108"/>
      <c r="AD60" s="428" t="str">
        <f t="shared" si="10"/>
        <v/>
      </c>
      <c r="AE60" s="428" t="str">
        <f t="shared" si="7"/>
        <v/>
      </c>
      <c r="AF60" s="428" t="str">
        <f t="shared" si="8"/>
        <v/>
      </c>
    </row>
    <row r="61" spans="2:32" ht="15.75" x14ac:dyDescent="0.25">
      <c r="B61" s="957"/>
      <c r="C61" s="894"/>
      <c r="D61" s="963"/>
      <c r="E61" s="109">
        <v>7</v>
      </c>
      <c r="F61" s="303"/>
      <c r="G61" s="303"/>
      <c r="H61" s="303"/>
      <c r="I61" s="101"/>
      <c r="J61" s="123">
        <v>7</v>
      </c>
      <c r="K61" s="674" t="str">
        <f t="shared" si="9"/>
        <v/>
      </c>
      <c r="L61" s="303"/>
      <c r="M61" s="101"/>
      <c r="N61" s="47"/>
      <c r="O61" s="290" t="str">
        <f t="shared" si="6"/>
        <v/>
      </c>
      <c r="P61" s="107"/>
      <c r="S61" s="108"/>
      <c r="T61" s="108"/>
      <c r="AD61" s="428" t="str">
        <f t="shared" si="10"/>
        <v/>
      </c>
      <c r="AE61" s="428" t="str">
        <f t="shared" si="7"/>
        <v/>
      </c>
      <c r="AF61" s="428" t="str">
        <f t="shared" si="8"/>
        <v/>
      </c>
    </row>
    <row r="62" spans="2:32" ht="15.75" x14ac:dyDescent="0.25">
      <c r="B62" s="957"/>
      <c r="C62" s="894"/>
      <c r="D62" s="963"/>
      <c r="E62" s="109">
        <v>8</v>
      </c>
      <c r="F62" s="303"/>
      <c r="G62" s="303"/>
      <c r="H62" s="303"/>
      <c r="I62" s="101"/>
      <c r="J62" s="123">
        <v>8</v>
      </c>
      <c r="K62" s="674" t="str">
        <f t="shared" si="9"/>
        <v/>
      </c>
      <c r="L62" s="303"/>
      <c r="M62" s="101"/>
      <c r="N62" s="47"/>
      <c r="O62" s="290" t="str">
        <f t="shared" si="6"/>
        <v/>
      </c>
      <c r="P62" s="107"/>
      <c r="S62" s="108"/>
      <c r="T62" s="108"/>
      <c r="AD62" s="428" t="str">
        <f t="shared" si="10"/>
        <v/>
      </c>
      <c r="AE62" s="428" t="str">
        <f t="shared" si="7"/>
        <v/>
      </c>
      <c r="AF62" s="428" t="str">
        <f t="shared" si="8"/>
        <v/>
      </c>
    </row>
    <row r="63" spans="2:32" ht="15.75" x14ac:dyDescent="0.25">
      <c r="B63" s="957"/>
      <c r="C63" s="894"/>
      <c r="D63" s="963"/>
      <c r="E63" s="109">
        <v>9</v>
      </c>
      <c r="F63" s="303"/>
      <c r="G63" s="303"/>
      <c r="H63" s="303"/>
      <c r="I63" s="101"/>
      <c r="J63" s="123">
        <v>9</v>
      </c>
      <c r="K63" s="674" t="str">
        <f t="shared" si="9"/>
        <v/>
      </c>
      <c r="L63" s="303"/>
      <c r="M63" s="101"/>
      <c r="N63" s="47"/>
      <c r="O63" s="290" t="str">
        <f t="shared" si="6"/>
        <v/>
      </c>
      <c r="P63" s="107"/>
      <c r="S63" s="108"/>
      <c r="T63" s="108"/>
      <c r="AD63" s="428" t="str">
        <f t="shared" si="10"/>
        <v/>
      </c>
      <c r="AE63" s="428" t="str">
        <f t="shared" si="7"/>
        <v/>
      </c>
      <c r="AF63" s="428" t="str">
        <f t="shared" si="8"/>
        <v/>
      </c>
    </row>
    <row r="64" spans="2:32" ht="15.75" x14ac:dyDescent="0.25">
      <c r="B64" s="957"/>
      <c r="C64" s="894"/>
      <c r="D64" s="963"/>
      <c r="E64" s="109">
        <v>10</v>
      </c>
      <c r="F64" s="303"/>
      <c r="G64" s="303"/>
      <c r="H64" s="303"/>
      <c r="I64" s="101"/>
      <c r="J64" s="123">
        <v>10</v>
      </c>
      <c r="K64" s="674" t="str">
        <f t="shared" si="9"/>
        <v/>
      </c>
      <c r="L64" s="303"/>
      <c r="M64" s="101"/>
      <c r="N64" s="47"/>
      <c r="O64" s="290" t="str">
        <f t="shared" si="6"/>
        <v/>
      </c>
      <c r="P64" s="107"/>
      <c r="S64" s="108"/>
      <c r="T64" s="108"/>
      <c r="AD64" s="428" t="str">
        <f t="shared" si="10"/>
        <v/>
      </c>
      <c r="AE64" s="428" t="str">
        <f t="shared" si="7"/>
        <v/>
      </c>
      <c r="AF64" s="428" t="str">
        <f t="shared" si="8"/>
        <v/>
      </c>
    </row>
    <row r="65" spans="2:32" ht="15.75" x14ac:dyDescent="0.25">
      <c r="B65" s="957"/>
      <c r="C65" s="894"/>
      <c r="D65" s="963"/>
      <c r="E65" s="109">
        <v>11</v>
      </c>
      <c r="F65" s="303"/>
      <c r="G65" s="303"/>
      <c r="H65" s="303"/>
      <c r="I65" s="101"/>
      <c r="J65" s="123">
        <v>11</v>
      </c>
      <c r="K65" s="674" t="str">
        <f t="shared" si="9"/>
        <v/>
      </c>
      <c r="L65" s="303"/>
      <c r="M65" s="101"/>
      <c r="N65" s="47"/>
      <c r="O65" s="290" t="str">
        <f t="shared" si="6"/>
        <v/>
      </c>
      <c r="P65" s="107"/>
      <c r="S65" s="108"/>
      <c r="T65" s="108"/>
      <c r="AD65" s="428" t="str">
        <f t="shared" si="10"/>
        <v/>
      </c>
      <c r="AE65" s="428" t="str">
        <f t="shared" si="7"/>
        <v/>
      </c>
      <c r="AF65" s="428" t="str">
        <f t="shared" si="8"/>
        <v/>
      </c>
    </row>
    <row r="66" spans="2:32" ht="15.75" x14ac:dyDescent="0.25">
      <c r="B66" s="46"/>
      <c r="C66" s="101"/>
      <c r="D66" s="101"/>
      <c r="E66" s="109">
        <v>12</v>
      </c>
      <c r="F66" s="303"/>
      <c r="G66" s="303"/>
      <c r="H66" s="303"/>
      <c r="I66" s="101"/>
      <c r="J66" s="123">
        <v>12</v>
      </c>
      <c r="K66" s="674" t="str">
        <f t="shared" si="9"/>
        <v/>
      </c>
      <c r="L66" s="303"/>
      <c r="M66" s="101"/>
      <c r="N66" s="47"/>
      <c r="O66" s="290" t="str">
        <f t="shared" si="6"/>
        <v/>
      </c>
      <c r="P66" s="107"/>
      <c r="S66" s="108"/>
      <c r="T66" s="108"/>
      <c r="AD66" s="428" t="str">
        <f t="shared" si="10"/>
        <v/>
      </c>
      <c r="AE66" s="428" t="str">
        <f t="shared" si="7"/>
        <v/>
      </c>
      <c r="AF66" s="428" t="str">
        <f t="shared" si="8"/>
        <v/>
      </c>
    </row>
    <row r="67" spans="2:32" ht="15.75" x14ac:dyDescent="0.25">
      <c r="B67" s="46"/>
      <c r="C67" s="101"/>
      <c r="D67" s="101"/>
      <c r="E67" s="109">
        <v>13</v>
      </c>
      <c r="F67" s="303"/>
      <c r="G67" s="303"/>
      <c r="H67" s="303"/>
      <c r="I67" s="101"/>
      <c r="J67" s="123">
        <v>13</v>
      </c>
      <c r="K67" s="674" t="str">
        <f t="shared" si="9"/>
        <v/>
      </c>
      <c r="L67" s="303"/>
      <c r="M67" s="101"/>
      <c r="N67" s="47"/>
      <c r="O67" s="290" t="str">
        <f t="shared" si="6"/>
        <v/>
      </c>
      <c r="P67" s="107"/>
      <c r="S67" s="108"/>
      <c r="T67" s="108"/>
      <c r="AD67" s="428" t="str">
        <f t="shared" si="10"/>
        <v/>
      </c>
      <c r="AE67" s="428" t="str">
        <f t="shared" si="7"/>
        <v/>
      </c>
      <c r="AF67" s="428" t="str">
        <f t="shared" si="8"/>
        <v/>
      </c>
    </row>
    <row r="68" spans="2:32" ht="15.75" x14ac:dyDescent="0.25">
      <c r="B68" s="46"/>
      <c r="C68" s="101"/>
      <c r="D68" s="101"/>
      <c r="E68" s="109">
        <v>14</v>
      </c>
      <c r="F68" s="303"/>
      <c r="G68" s="303"/>
      <c r="H68" s="303"/>
      <c r="I68" s="101"/>
      <c r="J68" s="123">
        <v>14</v>
      </c>
      <c r="K68" s="674" t="str">
        <f t="shared" si="9"/>
        <v/>
      </c>
      <c r="L68" s="303"/>
      <c r="M68" s="101"/>
      <c r="N68" s="47"/>
      <c r="O68" s="290" t="str">
        <f t="shared" si="6"/>
        <v/>
      </c>
      <c r="P68" s="107"/>
      <c r="S68" s="108"/>
      <c r="T68" s="108"/>
      <c r="AD68" s="428" t="str">
        <f t="shared" si="10"/>
        <v/>
      </c>
      <c r="AE68" s="428" t="str">
        <f t="shared" si="7"/>
        <v/>
      </c>
      <c r="AF68" s="428" t="str">
        <f t="shared" si="8"/>
        <v/>
      </c>
    </row>
    <row r="69" spans="2:32" ht="15.75" x14ac:dyDescent="0.25">
      <c r="B69" s="346"/>
      <c r="C69" s="343"/>
      <c r="D69" s="343"/>
      <c r="E69" s="344">
        <v>15</v>
      </c>
      <c r="F69" s="303"/>
      <c r="G69" s="303"/>
      <c r="H69" s="303"/>
      <c r="I69" s="101"/>
      <c r="J69" s="344">
        <v>15</v>
      </c>
      <c r="K69" s="675" t="str">
        <f t="shared" si="9"/>
        <v/>
      </c>
      <c r="L69" s="345"/>
      <c r="M69" s="101"/>
      <c r="N69" s="47"/>
      <c r="O69" s="290" t="str">
        <f t="shared" si="6"/>
        <v/>
      </c>
      <c r="P69" s="107"/>
      <c r="S69" s="108"/>
      <c r="T69" s="108"/>
      <c r="AD69" s="428" t="str">
        <f t="shared" si="10"/>
        <v/>
      </c>
      <c r="AE69" s="428" t="str">
        <f t="shared" si="7"/>
        <v/>
      </c>
      <c r="AF69" s="428" t="str">
        <f t="shared" si="8"/>
        <v/>
      </c>
    </row>
    <row r="70" spans="2:32" s="370" customFormat="1" ht="15.75" x14ac:dyDescent="0.25">
      <c r="B70" s="980" t="s">
        <v>193</v>
      </c>
      <c r="C70" s="981"/>
      <c r="D70" s="982"/>
      <c r="E70" s="385">
        <v>16</v>
      </c>
      <c r="F70" s="386"/>
      <c r="G70" s="386"/>
      <c r="H70" s="386"/>
      <c r="I70" s="101"/>
      <c r="J70" s="385">
        <v>16</v>
      </c>
      <c r="K70" s="676" t="str">
        <f t="shared" si="9"/>
        <v/>
      </c>
      <c r="L70" s="386"/>
      <c r="M70" s="101"/>
      <c r="N70" s="373"/>
      <c r="O70" s="290" t="str">
        <f t="shared" si="6"/>
        <v/>
      </c>
      <c r="P70" s="107"/>
      <c r="S70" s="108"/>
      <c r="T70" s="108"/>
      <c r="AD70" s="428" t="str">
        <f t="shared" si="10"/>
        <v/>
      </c>
      <c r="AE70" s="428" t="str">
        <f t="shared" si="7"/>
        <v/>
      </c>
      <c r="AF70" s="428" t="str">
        <f t="shared" si="8"/>
        <v/>
      </c>
    </row>
    <row r="71" spans="2:32" s="370" customFormat="1" ht="15.75" x14ac:dyDescent="0.25">
      <c r="B71" s="983"/>
      <c r="C71" s="984"/>
      <c r="D71" s="985"/>
      <c r="E71" s="123">
        <v>17</v>
      </c>
      <c r="F71" s="303"/>
      <c r="G71" s="303"/>
      <c r="H71" s="303"/>
      <c r="I71" s="101"/>
      <c r="J71" s="123">
        <v>17</v>
      </c>
      <c r="K71" s="674" t="str">
        <f t="shared" si="9"/>
        <v/>
      </c>
      <c r="L71" s="303"/>
      <c r="M71" s="101"/>
      <c r="N71" s="373"/>
      <c r="O71" s="290" t="str">
        <f t="shared" si="6"/>
        <v/>
      </c>
      <c r="P71" s="107"/>
      <c r="S71" s="108"/>
      <c r="T71" s="108"/>
      <c r="AD71" s="428" t="str">
        <f t="shared" si="10"/>
        <v/>
      </c>
      <c r="AE71" s="428" t="str">
        <f t="shared" si="7"/>
        <v/>
      </c>
      <c r="AF71" s="428" t="str">
        <f t="shared" si="8"/>
        <v/>
      </c>
    </row>
    <row r="72" spans="2:32" s="370" customFormat="1" ht="15.75" x14ac:dyDescent="0.25">
      <c r="B72" s="986"/>
      <c r="C72" s="987"/>
      <c r="D72" s="988"/>
      <c r="E72" s="123">
        <v>18</v>
      </c>
      <c r="F72" s="303"/>
      <c r="G72" s="303"/>
      <c r="H72" s="303"/>
      <c r="I72" s="101"/>
      <c r="J72" s="123">
        <v>18</v>
      </c>
      <c r="K72" s="674" t="str">
        <f t="shared" si="9"/>
        <v/>
      </c>
      <c r="L72" s="303"/>
      <c r="M72" s="101"/>
      <c r="N72" s="373"/>
      <c r="O72" s="290" t="str">
        <f t="shared" si="6"/>
        <v/>
      </c>
      <c r="P72" s="107"/>
      <c r="S72" s="108"/>
      <c r="T72" s="108"/>
      <c r="AD72" s="428" t="str">
        <f t="shared" si="10"/>
        <v/>
      </c>
      <c r="AE72" s="428" t="str">
        <f t="shared" si="7"/>
        <v/>
      </c>
      <c r="AF72" s="428" t="str">
        <f t="shared" si="8"/>
        <v/>
      </c>
    </row>
    <row r="73" spans="2:32" s="370" customFormat="1" ht="15.75" x14ac:dyDescent="0.25">
      <c r="B73" s="388"/>
      <c r="C73" s="389"/>
      <c r="D73" s="389"/>
      <c r="E73" s="123">
        <v>19</v>
      </c>
      <c r="F73" s="303"/>
      <c r="G73" s="303"/>
      <c r="H73" s="303"/>
      <c r="I73" s="101"/>
      <c r="J73" s="123">
        <v>19</v>
      </c>
      <c r="K73" s="674" t="str">
        <f t="shared" si="9"/>
        <v/>
      </c>
      <c r="L73" s="303"/>
      <c r="M73" s="101"/>
      <c r="N73" s="373"/>
      <c r="O73" s="290" t="str">
        <f t="shared" si="6"/>
        <v/>
      </c>
      <c r="P73" s="107"/>
      <c r="S73" s="108"/>
      <c r="T73" s="108"/>
      <c r="AD73" s="428" t="str">
        <f t="shared" si="10"/>
        <v/>
      </c>
      <c r="AE73" s="428" t="str">
        <f t="shared" si="7"/>
        <v/>
      </c>
      <c r="AF73" s="428" t="str">
        <f t="shared" si="8"/>
        <v/>
      </c>
    </row>
    <row r="74" spans="2:32" s="370" customFormat="1" ht="15.75" x14ac:dyDescent="0.25">
      <c r="B74" s="372"/>
      <c r="C74" s="218"/>
      <c r="D74" s="218"/>
      <c r="E74" s="387">
        <v>20</v>
      </c>
      <c r="F74" s="303"/>
      <c r="G74" s="303"/>
      <c r="H74" s="303"/>
      <c r="I74" s="101"/>
      <c r="J74" s="123">
        <v>20</v>
      </c>
      <c r="K74" s="674" t="str">
        <f t="shared" si="9"/>
        <v/>
      </c>
      <c r="L74" s="303"/>
      <c r="M74" s="101"/>
      <c r="N74" s="373"/>
      <c r="O74" s="290" t="str">
        <f t="shared" si="6"/>
        <v/>
      </c>
      <c r="P74" s="107"/>
      <c r="S74" s="108"/>
      <c r="T74" s="108"/>
      <c r="AD74" s="429" t="str">
        <f t="shared" si="10"/>
        <v/>
      </c>
      <c r="AE74" s="429" t="str">
        <f t="shared" si="7"/>
        <v/>
      </c>
      <c r="AF74" s="429" t="str">
        <f t="shared" si="8"/>
        <v/>
      </c>
    </row>
    <row r="75" spans="2:32" ht="33.75" customHeight="1" x14ac:dyDescent="0.25">
      <c r="B75" s="996"/>
      <c r="C75" s="997"/>
      <c r="D75" s="998"/>
      <c r="E75" s="989" t="s">
        <v>287</v>
      </c>
      <c r="F75" s="990"/>
      <c r="G75" s="990"/>
      <c r="H75" s="990"/>
      <c r="I75" s="991"/>
      <c r="J75" s="991"/>
      <c r="K75" s="991"/>
      <c r="L75" s="992"/>
      <c r="M75" s="227"/>
      <c r="N75" s="47"/>
      <c r="AD75" s="727">
        <f>COUNTIF(AD55:AD74,"No")</f>
        <v>0</v>
      </c>
      <c r="AE75" s="727">
        <f t="shared" ref="AE75" si="11">COUNTIF(AE55:AE74,"No")</f>
        <v>0</v>
      </c>
      <c r="AF75" s="727">
        <f t="shared" ref="AF75" si="12">COUNTIF(AF55:AF74,"No")</f>
        <v>0</v>
      </c>
    </row>
    <row r="76" spans="2:32" s="213" customFormat="1" ht="76.5" customHeight="1" x14ac:dyDescent="0.25">
      <c r="B76" s="349"/>
      <c r="C76" s="390"/>
      <c r="D76" s="390"/>
      <c r="E76" s="1003"/>
      <c r="F76" s="1004"/>
      <c r="G76" s="1004"/>
      <c r="H76" s="1005"/>
      <c r="I76" s="227"/>
      <c r="J76" s="993"/>
      <c r="K76" s="994"/>
      <c r="L76" s="995"/>
      <c r="M76" s="227"/>
      <c r="N76" s="47"/>
      <c r="O76" s="347" t="str">
        <f>IF(AND($Q$49&gt;20,E76="",J76=""),"&lt;&lt;&lt; Required Information","")</f>
        <v/>
      </c>
    </row>
    <row r="77" spans="2:32" ht="15.75" x14ac:dyDescent="0.25">
      <c r="B77" s="46"/>
      <c r="C77" s="14" t="s">
        <v>120</v>
      </c>
      <c r="D77" s="14"/>
      <c r="E77" s="14"/>
      <c r="F77" s="14"/>
      <c r="G77" s="14"/>
      <c r="H77" s="14"/>
      <c r="I77" s="14"/>
      <c r="J77" s="14"/>
      <c r="K77" s="227"/>
      <c r="L77" s="227"/>
      <c r="M77" s="227"/>
      <c r="N77" s="47"/>
    </row>
    <row r="78" spans="2:32" ht="32.25" customHeight="1" x14ac:dyDescent="0.25">
      <c r="B78" s="46"/>
      <c r="C78" s="1000" t="s">
        <v>183</v>
      </c>
      <c r="D78" s="894"/>
      <c r="E78" s="894"/>
      <c r="F78" s="894"/>
      <c r="G78" s="894"/>
      <c r="H78" s="894"/>
      <c r="I78" s="894"/>
      <c r="J78" s="894"/>
      <c r="K78" s="609"/>
      <c r="L78" s="609"/>
      <c r="M78" s="609"/>
      <c r="N78" s="47"/>
    </row>
    <row r="79" spans="2:32" ht="31.5" customHeight="1" x14ac:dyDescent="0.25">
      <c r="B79" s="46"/>
      <c r="C79" s="1001" t="s">
        <v>319</v>
      </c>
      <c r="D79" s="1002"/>
      <c r="E79" s="1002"/>
      <c r="F79" s="1002"/>
      <c r="G79" s="1002"/>
      <c r="H79" s="1002"/>
      <c r="I79" s="1002"/>
      <c r="J79" s="1002"/>
      <c r="K79" s="609"/>
      <c r="L79" s="609"/>
      <c r="M79" s="609"/>
      <c r="N79" s="47"/>
    </row>
    <row r="80" spans="2:32" s="121" customFormat="1" ht="15.75" x14ac:dyDescent="0.25">
      <c r="B80" s="46"/>
      <c r="C80" s="999" t="s">
        <v>54</v>
      </c>
      <c r="D80" s="999"/>
      <c r="E80" s="999"/>
      <c r="F80" s="999"/>
      <c r="G80" s="999"/>
      <c r="H80" s="999"/>
      <c r="I80" s="999"/>
      <c r="J80" s="999"/>
      <c r="K80" s="613"/>
      <c r="L80" s="613"/>
      <c r="M80" s="613"/>
      <c r="N80" s="47"/>
    </row>
    <row r="81" spans="2:32" ht="15.75" thickBot="1" x14ac:dyDescent="0.3">
      <c r="B81" s="110"/>
      <c r="C81" s="111"/>
      <c r="D81" s="111"/>
      <c r="E81" s="111"/>
      <c r="F81" s="111"/>
      <c r="G81" s="111"/>
      <c r="H81" s="111"/>
      <c r="I81" s="111"/>
      <c r="J81" s="111"/>
      <c r="K81" s="111"/>
      <c r="L81" s="111"/>
      <c r="M81" s="111"/>
      <c r="N81" s="112"/>
    </row>
    <row r="82" spans="2:32" x14ac:dyDescent="0.25">
      <c r="B82" s="3" t="str">
        <f>"Version: " &amp; Version</f>
        <v>Version: 09/04/2018</v>
      </c>
      <c r="C82" s="4"/>
      <c r="D82" s="4"/>
      <c r="E82" s="4"/>
      <c r="F82" s="4"/>
      <c r="G82" s="4"/>
      <c r="H82" s="4"/>
      <c r="I82" s="4"/>
      <c r="J82" s="4"/>
      <c r="K82" s="215"/>
      <c r="L82" s="215"/>
      <c r="M82" s="215"/>
      <c r="N82" s="97"/>
    </row>
    <row r="83" spans="2:32" ht="15.75" x14ac:dyDescent="0.25">
      <c r="B83" s="776" t="s">
        <v>26</v>
      </c>
      <c r="C83" s="883"/>
      <c r="D83" s="883"/>
      <c r="E83" s="883"/>
      <c r="F83" s="883"/>
      <c r="G83" s="883"/>
      <c r="H83" s="883"/>
      <c r="I83" s="883"/>
      <c r="J83" s="883"/>
      <c r="K83" s="883"/>
      <c r="L83" s="883"/>
      <c r="M83" s="883"/>
      <c r="N83" s="884"/>
    </row>
    <row r="84" spans="2:32" ht="15.75" x14ac:dyDescent="0.25">
      <c r="B84" s="776" t="s">
        <v>112</v>
      </c>
      <c r="C84" s="883"/>
      <c r="D84" s="883"/>
      <c r="E84" s="883"/>
      <c r="F84" s="883"/>
      <c r="G84" s="883"/>
      <c r="H84" s="883"/>
      <c r="I84" s="883"/>
      <c r="J84" s="883"/>
      <c r="K84" s="883"/>
      <c r="L84" s="883"/>
      <c r="M84" s="883"/>
      <c r="N84" s="884"/>
    </row>
    <row r="85" spans="2:32" ht="15.75" x14ac:dyDescent="0.25">
      <c r="B85" s="776"/>
      <c r="C85" s="883"/>
      <c r="D85" s="883"/>
      <c r="E85" s="883"/>
      <c r="F85" s="883"/>
      <c r="G85" s="883"/>
      <c r="H85" s="883"/>
      <c r="I85" s="883"/>
      <c r="J85" s="883"/>
      <c r="K85" s="883"/>
      <c r="L85" s="883"/>
      <c r="M85" s="883"/>
      <c r="N85" s="884"/>
    </row>
    <row r="86" spans="2:32" ht="15.75" x14ac:dyDescent="0.25">
      <c r="B86" s="776" t="str">
        <f>'Part I'!$B$6</f>
        <v>For Long Term Contract Proposals Under Long-Term Contracting Standard</v>
      </c>
      <c r="C86" s="883"/>
      <c r="D86" s="883"/>
      <c r="E86" s="883"/>
      <c r="F86" s="883"/>
      <c r="G86" s="883"/>
      <c r="H86" s="883"/>
      <c r="I86" s="883"/>
      <c r="J86" s="883"/>
      <c r="K86" s="883"/>
      <c r="L86" s="883"/>
      <c r="M86" s="883"/>
      <c r="N86" s="884"/>
    </row>
    <row r="87" spans="2:32" ht="15.75" x14ac:dyDescent="0.25">
      <c r="B87" s="776"/>
      <c r="C87" s="883"/>
      <c r="D87" s="883"/>
      <c r="E87" s="883"/>
      <c r="F87" s="883"/>
      <c r="G87" s="883"/>
      <c r="H87" s="883"/>
      <c r="I87" s="883"/>
      <c r="J87" s="883"/>
      <c r="K87" s="883"/>
      <c r="L87" s="883"/>
      <c r="M87" s="883"/>
      <c r="N87" s="884"/>
    </row>
    <row r="88" spans="2:32" ht="15.75" x14ac:dyDescent="0.25">
      <c r="B88" s="34"/>
      <c r="C88" s="98" t="s">
        <v>113</v>
      </c>
      <c r="D88" s="13"/>
      <c r="E88" s="885" t="str">
        <f>IF(ProjName="","Auto-Filled",ProjName)</f>
        <v>Auto-Filled</v>
      </c>
      <c r="F88" s="885"/>
      <c r="G88" s="885"/>
      <c r="H88" s="885"/>
      <c r="I88" s="885"/>
      <c r="J88" s="885"/>
      <c r="K88" s="617"/>
      <c r="L88" s="617"/>
      <c r="M88" s="617"/>
      <c r="N88" s="35"/>
    </row>
    <row r="89" spans="2:32" ht="23.25" customHeight="1" x14ac:dyDescent="0.25">
      <c r="B89" s="776" t="str">
        <f>CONCATENATE("Price Bid " &amp; BidNum3 &amp; " " &amp; R89 )</f>
        <v>Price Bid 3 (Not Specified in Part III)</v>
      </c>
      <c r="C89" s="881"/>
      <c r="D89" s="881"/>
      <c r="E89" s="881"/>
      <c r="F89" s="881"/>
      <c r="G89" s="881"/>
      <c r="H89" s="881"/>
      <c r="I89" s="881"/>
      <c r="J89" s="881"/>
      <c r="K89" s="881"/>
      <c r="L89" s="651"/>
      <c r="M89" s="651"/>
      <c r="N89" s="652"/>
      <c r="P89" s="99" t="s">
        <v>192</v>
      </c>
      <c r="Q89" s="100">
        <f>term3</f>
        <v>0</v>
      </c>
      <c r="R89" s="2" t="str">
        <f>IF(Q89&gt;0,"(as Specified in Part III)","(Not Specified in Part III)")</f>
        <v>(Not Specified in Part III)</v>
      </c>
      <c r="S89" s="477">
        <f>PriceOpt3</f>
        <v>0</v>
      </c>
    </row>
    <row r="90" spans="2:32" ht="15.75" customHeight="1" x14ac:dyDescent="0.25">
      <c r="B90" s="653"/>
      <c r="C90" s="654"/>
      <c r="D90" s="654"/>
      <c r="E90" s="654"/>
      <c r="F90" s="654"/>
      <c r="G90" s="654"/>
      <c r="H90" s="654"/>
      <c r="I90" s="654"/>
      <c r="J90" s="974" t="str">
        <f>IF(S89="Indexed","Index Pricing Option  (All Hours)   at:","")</f>
        <v/>
      </c>
      <c r="K90" s="975"/>
      <c r="L90" s="975"/>
      <c r="M90" s="654"/>
      <c r="N90" s="655"/>
      <c r="P90" s="113"/>
      <c r="Q90" s="100"/>
    </row>
    <row r="91" spans="2:32" s="477" customFormat="1" ht="15.75" customHeight="1" x14ac:dyDescent="0.25">
      <c r="B91" s="653"/>
      <c r="C91" s="654"/>
      <c r="D91" s="654"/>
      <c r="E91" s="972" t="str">
        <f>IF(S89=0,"Must Select Pricing Option in Part III",IF(S89&lt;&gt;"Indexed",CONCATENATE(UPPER(S89)&amp;" Energy and REC Pricing Option"),"This Section is Not Applicable"))</f>
        <v>Must Select Pricing Option in Part III</v>
      </c>
      <c r="F91" s="973"/>
      <c r="G91" s="973"/>
      <c r="H91" s="973"/>
      <c r="I91" s="654"/>
      <c r="J91" s="976" t="str">
        <f>IF(S89=0,"Must Select Pricing Option in Part III", IF(S89="Indexed",IF(PointDlvd="","ISO-NE Pool Transmission Facility",PointDlvd),"This Section is Not Applicable"))</f>
        <v>Must Select Pricing Option in Part III</v>
      </c>
      <c r="K91" s="977"/>
      <c r="L91" s="977"/>
      <c r="M91" s="654"/>
      <c r="N91" s="655"/>
      <c r="P91" s="113"/>
      <c r="Q91" s="100"/>
    </row>
    <row r="92" spans="2:32" ht="15.75" customHeight="1" x14ac:dyDescent="0.25">
      <c r="B92" s="46"/>
      <c r="C92" s="101"/>
      <c r="D92" s="101"/>
      <c r="E92" s="969" t="s">
        <v>116</v>
      </c>
      <c r="F92" s="967" t="s">
        <v>114</v>
      </c>
      <c r="G92" s="968"/>
      <c r="H92" s="102" t="s">
        <v>115</v>
      </c>
      <c r="I92" s="618" t="s">
        <v>284</v>
      </c>
      <c r="J92" s="969" t="s">
        <v>116</v>
      </c>
      <c r="K92" s="126" t="s">
        <v>285</v>
      </c>
      <c r="L92" s="122" t="s">
        <v>115</v>
      </c>
      <c r="M92" s="101"/>
      <c r="N92" s="47"/>
    </row>
    <row r="93" spans="2:32" ht="15.75" customHeight="1" x14ac:dyDescent="0.25">
      <c r="B93" s="46"/>
      <c r="C93" s="101"/>
      <c r="D93" s="101"/>
      <c r="E93" s="970"/>
      <c r="F93" s="967" t="s">
        <v>117</v>
      </c>
      <c r="G93" s="968"/>
      <c r="H93" s="102" t="s">
        <v>118</v>
      </c>
      <c r="I93" s="101"/>
      <c r="J93" s="978"/>
      <c r="K93" s="619" t="s">
        <v>286</v>
      </c>
      <c r="L93" s="130" t="s">
        <v>118</v>
      </c>
      <c r="M93" s="101"/>
      <c r="N93" s="47"/>
      <c r="AD93" s="964" t="s">
        <v>325</v>
      </c>
      <c r="AE93" s="965"/>
      <c r="AF93" s="966"/>
    </row>
    <row r="94" spans="2:32" ht="15.75" customHeight="1" x14ac:dyDescent="0.25">
      <c r="B94" s="46"/>
      <c r="C94" s="101"/>
      <c r="D94" s="101"/>
      <c r="E94" s="971"/>
      <c r="F94" s="103" t="s">
        <v>119</v>
      </c>
      <c r="G94" s="104" t="s">
        <v>93</v>
      </c>
      <c r="H94" s="105" t="s">
        <v>94</v>
      </c>
      <c r="I94" s="101"/>
      <c r="J94" s="979"/>
      <c r="K94" s="130" t="s">
        <v>117</v>
      </c>
      <c r="L94" s="122" t="s">
        <v>94</v>
      </c>
      <c r="M94" s="101"/>
      <c r="N94" s="47"/>
      <c r="S94" s="100"/>
      <c r="T94" s="100"/>
      <c r="AD94" s="426" t="s">
        <v>326</v>
      </c>
      <c r="AE94" s="426" t="s">
        <v>327</v>
      </c>
      <c r="AF94" s="426" t="s">
        <v>328</v>
      </c>
    </row>
    <row r="95" spans="2:32" ht="15.75" x14ac:dyDescent="0.25">
      <c r="B95" s="46"/>
      <c r="C95" s="101"/>
      <c r="D95" s="101"/>
      <c r="E95" s="106">
        <v>1</v>
      </c>
      <c r="F95" s="129"/>
      <c r="G95" s="125"/>
      <c r="H95" s="125"/>
      <c r="I95" s="101"/>
      <c r="J95" s="126">
        <v>1</v>
      </c>
      <c r="K95" s="677"/>
      <c r="L95" s="303"/>
      <c r="M95" s="101"/>
      <c r="N95" s="47"/>
      <c r="O95" s="290" t="str">
        <f>IF(OR(E95&gt;$Q$89,AND(E95&lt;=$Q$89,F95&lt;&gt;"",G95&lt;&gt;"",H95&lt;&gt;""),AND(E95&lt;=$Q$89,$K$95&lt;&gt;"",L95&lt;&gt;"")),"","&lt;&lt;&lt; Required Information")</f>
        <v/>
      </c>
      <c r="P95" s="107"/>
      <c r="S95" s="108"/>
      <c r="T95" s="108"/>
      <c r="AD95" s="726"/>
      <c r="AE95" s="726"/>
      <c r="AF95" s="726"/>
    </row>
    <row r="96" spans="2:32" ht="15.75" x14ac:dyDescent="0.25">
      <c r="B96" s="962" t="str">
        <f>IF(SUM(AD115:AF115)&gt;0,"In Part III you select Levelized Pricing for this Bid, but have entered an Escalating Price?  Please enter a Levelized Price for Peak, Off-Peak and REC Pricing (for each CY) or Select Escalating Pricing in Part III.","")</f>
        <v/>
      </c>
      <c r="C96" s="894"/>
      <c r="D96" s="963"/>
      <c r="E96" s="109">
        <v>2</v>
      </c>
      <c r="F96" s="303"/>
      <c r="G96" s="303"/>
      <c r="H96" s="303"/>
      <c r="I96" s="101"/>
      <c r="J96" s="123">
        <v>2</v>
      </c>
      <c r="K96" s="674" t="str">
        <f>IF($J96&gt;$Q$89,"",IF(K$55="","Enter in CY1",K$55))</f>
        <v/>
      </c>
      <c r="L96" s="303"/>
      <c r="M96" s="101"/>
      <c r="N96" s="47"/>
      <c r="O96" s="290" t="str">
        <f t="shared" ref="O96:O114" si="13">IF(OR(E96&gt;$Q$89,AND(E96&lt;=$Q$89,F96&lt;&gt;"",G96&lt;&gt;"",H96&lt;&gt;""),AND(E96&lt;=$Q$89,$K$95&lt;&gt;"",L96&lt;&gt;"")),"","&lt;&lt;&lt; Required Information")</f>
        <v/>
      </c>
      <c r="P96" s="107"/>
      <c r="S96" s="108"/>
      <c r="T96" s="108"/>
      <c r="AD96" s="428" t="str">
        <f>IF(OR(F96="",$S$89&lt;&gt;"Levelized"),"",IF(AND($S$89="Levelized",F96=F95),"Yes","No"))</f>
        <v/>
      </c>
      <c r="AE96" s="428" t="str">
        <f t="shared" ref="AE96:AE114" si="14">IF(OR(G96="",$S$89&lt;&gt;"Levelized"),"",IF(AND($S$89="Levelized",G96=G95),"Yes","No"))</f>
        <v/>
      </c>
      <c r="AF96" s="428" t="str">
        <f t="shared" ref="AF96:AF114" si="15">IF(OR(H96="",$S$89&lt;&gt;"Levelized"),"",IF(AND($S$89="Levelized",H96=H95),"Yes","No"))</f>
        <v/>
      </c>
    </row>
    <row r="97" spans="2:32" ht="15.75" x14ac:dyDescent="0.25">
      <c r="B97" s="957"/>
      <c r="C97" s="894"/>
      <c r="D97" s="963"/>
      <c r="E97" s="109">
        <v>3</v>
      </c>
      <c r="F97" s="303"/>
      <c r="G97" s="303"/>
      <c r="H97" s="303"/>
      <c r="I97" s="101"/>
      <c r="J97" s="123">
        <v>3</v>
      </c>
      <c r="K97" s="674" t="str">
        <f t="shared" ref="K97:K114" si="16">IF($J97&gt;$Q$89,"",IF(K$55="","Enter in CY1",K$55))</f>
        <v/>
      </c>
      <c r="L97" s="303"/>
      <c r="M97" s="101"/>
      <c r="N97" s="47"/>
      <c r="O97" s="290" t="str">
        <f t="shared" si="13"/>
        <v/>
      </c>
      <c r="P97" s="107"/>
      <c r="S97" s="108"/>
      <c r="T97" s="108"/>
      <c r="AD97" s="428" t="str">
        <f t="shared" ref="AD97:AD114" si="17">IF(OR(F97="",$S$89&lt;&gt;"Levelized"),"",IF(AND($S$89="Levelized",F97=F96),"Yes","No"))</f>
        <v/>
      </c>
      <c r="AE97" s="428" t="str">
        <f t="shared" si="14"/>
        <v/>
      </c>
      <c r="AF97" s="428" t="str">
        <f t="shared" si="15"/>
        <v/>
      </c>
    </row>
    <row r="98" spans="2:32" ht="15.75" x14ac:dyDescent="0.25">
      <c r="B98" s="957"/>
      <c r="C98" s="894"/>
      <c r="D98" s="963"/>
      <c r="E98" s="109">
        <v>4</v>
      </c>
      <c r="F98" s="303"/>
      <c r="G98" s="303"/>
      <c r="H98" s="303"/>
      <c r="I98" s="101"/>
      <c r="J98" s="123">
        <v>4</v>
      </c>
      <c r="K98" s="674" t="str">
        <f t="shared" si="16"/>
        <v/>
      </c>
      <c r="L98" s="303"/>
      <c r="M98" s="101"/>
      <c r="N98" s="47"/>
      <c r="O98" s="290" t="str">
        <f t="shared" si="13"/>
        <v/>
      </c>
      <c r="P98" s="107"/>
      <c r="S98" s="108"/>
      <c r="T98" s="108"/>
      <c r="AD98" s="428" t="str">
        <f t="shared" si="17"/>
        <v/>
      </c>
      <c r="AE98" s="428" t="str">
        <f t="shared" si="14"/>
        <v/>
      </c>
      <c r="AF98" s="428" t="str">
        <f t="shared" si="15"/>
        <v/>
      </c>
    </row>
    <row r="99" spans="2:32" ht="15.75" x14ac:dyDescent="0.25">
      <c r="B99" s="957"/>
      <c r="C99" s="894"/>
      <c r="D99" s="963"/>
      <c r="E99" s="109">
        <v>5</v>
      </c>
      <c r="F99" s="303"/>
      <c r="G99" s="303"/>
      <c r="H99" s="303"/>
      <c r="I99" s="101"/>
      <c r="J99" s="123">
        <v>5</v>
      </c>
      <c r="K99" s="674" t="str">
        <f t="shared" si="16"/>
        <v/>
      </c>
      <c r="L99" s="303"/>
      <c r="M99" s="101"/>
      <c r="N99" s="47"/>
      <c r="O99" s="290" t="str">
        <f t="shared" si="13"/>
        <v/>
      </c>
      <c r="P99" s="107"/>
      <c r="S99" s="108"/>
      <c r="T99" s="108"/>
      <c r="AD99" s="428" t="str">
        <f t="shared" si="17"/>
        <v/>
      </c>
      <c r="AE99" s="428" t="str">
        <f t="shared" si="14"/>
        <v/>
      </c>
      <c r="AF99" s="428" t="str">
        <f t="shared" si="15"/>
        <v/>
      </c>
    </row>
    <row r="100" spans="2:32" ht="15.75" x14ac:dyDescent="0.25">
      <c r="B100" s="957"/>
      <c r="C100" s="894"/>
      <c r="D100" s="963"/>
      <c r="E100" s="109">
        <v>6</v>
      </c>
      <c r="F100" s="303"/>
      <c r="G100" s="303"/>
      <c r="H100" s="303"/>
      <c r="I100" s="101"/>
      <c r="J100" s="123">
        <v>6</v>
      </c>
      <c r="K100" s="674" t="str">
        <f t="shared" si="16"/>
        <v/>
      </c>
      <c r="L100" s="303"/>
      <c r="M100" s="101"/>
      <c r="N100" s="47"/>
      <c r="O100" s="290" t="str">
        <f t="shared" si="13"/>
        <v/>
      </c>
      <c r="P100" s="107"/>
      <c r="S100" s="108"/>
      <c r="T100" s="108"/>
      <c r="AD100" s="428" t="str">
        <f t="shared" si="17"/>
        <v/>
      </c>
      <c r="AE100" s="428" t="str">
        <f t="shared" si="14"/>
        <v/>
      </c>
      <c r="AF100" s="428" t="str">
        <f t="shared" si="15"/>
        <v/>
      </c>
    </row>
    <row r="101" spans="2:32" ht="15.75" x14ac:dyDescent="0.25">
      <c r="B101" s="957"/>
      <c r="C101" s="894"/>
      <c r="D101" s="963"/>
      <c r="E101" s="109">
        <v>7</v>
      </c>
      <c r="F101" s="303"/>
      <c r="G101" s="303"/>
      <c r="H101" s="303"/>
      <c r="I101" s="101"/>
      <c r="J101" s="123">
        <v>7</v>
      </c>
      <c r="K101" s="674" t="str">
        <f t="shared" si="16"/>
        <v/>
      </c>
      <c r="L101" s="303"/>
      <c r="M101" s="101"/>
      <c r="N101" s="47"/>
      <c r="O101" s="290" t="str">
        <f t="shared" si="13"/>
        <v/>
      </c>
      <c r="P101" s="107"/>
      <c r="S101" s="108"/>
      <c r="T101" s="108"/>
      <c r="AD101" s="428" t="str">
        <f t="shared" si="17"/>
        <v/>
      </c>
      <c r="AE101" s="428" t="str">
        <f t="shared" si="14"/>
        <v/>
      </c>
      <c r="AF101" s="428" t="str">
        <f t="shared" si="15"/>
        <v/>
      </c>
    </row>
    <row r="102" spans="2:32" ht="15.75" x14ac:dyDescent="0.25">
      <c r="B102" s="957"/>
      <c r="C102" s="894"/>
      <c r="D102" s="963"/>
      <c r="E102" s="109">
        <v>8</v>
      </c>
      <c r="F102" s="303"/>
      <c r="G102" s="303"/>
      <c r="H102" s="303"/>
      <c r="I102" s="101"/>
      <c r="J102" s="123">
        <v>8</v>
      </c>
      <c r="K102" s="674" t="str">
        <f t="shared" si="16"/>
        <v/>
      </c>
      <c r="L102" s="303"/>
      <c r="M102" s="101"/>
      <c r="N102" s="47"/>
      <c r="O102" s="290" t="str">
        <f t="shared" si="13"/>
        <v/>
      </c>
      <c r="P102" s="107"/>
      <c r="S102" s="108"/>
      <c r="T102" s="108"/>
      <c r="AD102" s="428" t="str">
        <f t="shared" si="17"/>
        <v/>
      </c>
      <c r="AE102" s="428" t="str">
        <f t="shared" si="14"/>
        <v/>
      </c>
      <c r="AF102" s="428" t="str">
        <f t="shared" si="15"/>
        <v/>
      </c>
    </row>
    <row r="103" spans="2:32" ht="15.75" x14ac:dyDescent="0.25">
      <c r="B103" s="957"/>
      <c r="C103" s="894"/>
      <c r="D103" s="963"/>
      <c r="E103" s="109">
        <v>9</v>
      </c>
      <c r="F103" s="303"/>
      <c r="G103" s="303"/>
      <c r="H103" s="303"/>
      <c r="I103" s="101"/>
      <c r="J103" s="123">
        <v>9</v>
      </c>
      <c r="K103" s="674" t="str">
        <f t="shared" si="16"/>
        <v/>
      </c>
      <c r="L103" s="303"/>
      <c r="M103" s="101"/>
      <c r="N103" s="47"/>
      <c r="O103" s="290" t="str">
        <f t="shared" si="13"/>
        <v/>
      </c>
      <c r="P103" s="107"/>
      <c r="S103" s="108"/>
      <c r="T103" s="108"/>
      <c r="AD103" s="428" t="str">
        <f t="shared" si="17"/>
        <v/>
      </c>
      <c r="AE103" s="428" t="str">
        <f t="shared" si="14"/>
        <v/>
      </c>
      <c r="AF103" s="428" t="str">
        <f t="shared" si="15"/>
        <v/>
      </c>
    </row>
    <row r="104" spans="2:32" ht="15.75" x14ac:dyDescent="0.25">
      <c r="B104" s="957"/>
      <c r="C104" s="894"/>
      <c r="D104" s="963"/>
      <c r="E104" s="109">
        <v>10</v>
      </c>
      <c r="F104" s="303"/>
      <c r="G104" s="303"/>
      <c r="H104" s="303"/>
      <c r="I104" s="101"/>
      <c r="J104" s="123">
        <v>10</v>
      </c>
      <c r="K104" s="674" t="str">
        <f t="shared" si="16"/>
        <v/>
      </c>
      <c r="L104" s="303"/>
      <c r="M104" s="101"/>
      <c r="N104" s="47"/>
      <c r="O104" s="290" t="str">
        <f t="shared" si="13"/>
        <v/>
      </c>
      <c r="P104" s="107"/>
      <c r="S104" s="108"/>
      <c r="T104" s="108"/>
      <c r="AD104" s="428" t="str">
        <f t="shared" si="17"/>
        <v/>
      </c>
      <c r="AE104" s="428" t="str">
        <f t="shared" si="14"/>
        <v/>
      </c>
      <c r="AF104" s="428" t="str">
        <f t="shared" si="15"/>
        <v/>
      </c>
    </row>
    <row r="105" spans="2:32" ht="15.75" x14ac:dyDescent="0.25">
      <c r="B105" s="957"/>
      <c r="C105" s="894"/>
      <c r="D105" s="963"/>
      <c r="E105" s="109">
        <v>11</v>
      </c>
      <c r="F105" s="303"/>
      <c r="G105" s="303"/>
      <c r="H105" s="303"/>
      <c r="I105" s="101"/>
      <c r="J105" s="123">
        <v>11</v>
      </c>
      <c r="K105" s="674" t="str">
        <f t="shared" si="16"/>
        <v/>
      </c>
      <c r="L105" s="303"/>
      <c r="M105" s="101"/>
      <c r="N105" s="47"/>
      <c r="O105" s="290" t="str">
        <f t="shared" si="13"/>
        <v/>
      </c>
      <c r="P105" s="107"/>
      <c r="S105" s="108"/>
      <c r="T105" s="108"/>
      <c r="AD105" s="428" t="str">
        <f t="shared" si="17"/>
        <v/>
      </c>
      <c r="AE105" s="428" t="str">
        <f t="shared" si="14"/>
        <v/>
      </c>
      <c r="AF105" s="428" t="str">
        <f t="shared" si="15"/>
        <v/>
      </c>
    </row>
    <row r="106" spans="2:32" ht="15.75" x14ac:dyDescent="0.25">
      <c r="B106" s="46"/>
      <c r="C106" s="101"/>
      <c r="D106" s="101"/>
      <c r="E106" s="109">
        <v>12</v>
      </c>
      <c r="F106" s="303"/>
      <c r="G106" s="303"/>
      <c r="H106" s="303"/>
      <c r="I106" s="101"/>
      <c r="J106" s="123">
        <v>12</v>
      </c>
      <c r="K106" s="674" t="str">
        <f t="shared" si="16"/>
        <v/>
      </c>
      <c r="L106" s="303"/>
      <c r="M106" s="101"/>
      <c r="N106" s="47"/>
      <c r="O106" s="290" t="str">
        <f t="shared" si="13"/>
        <v/>
      </c>
      <c r="P106" s="107"/>
      <c r="S106" s="108"/>
      <c r="T106" s="108"/>
      <c r="AD106" s="428" t="str">
        <f t="shared" si="17"/>
        <v/>
      </c>
      <c r="AE106" s="428" t="str">
        <f t="shared" si="14"/>
        <v/>
      </c>
      <c r="AF106" s="428" t="str">
        <f t="shared" si="15"/>
        <v/>
      </c>
    </row>
    <row r="107" spans="2:32" ht="15.75" x14ac:dyDescent="0.25">
      <c r="B107" s="46"/>
      <c r="C107" s="101"/>
      <c r="D107" s="101"/>
      <c r="E107" s="109">
        <v>13</v>
      </c>
      <c r="F107" s="303"/>
      <c r="G107" s="303"/>
      <c r="H107" s="303"/>
      <c r="I107" s="101"/>
      <c r="J107" s="123">
        <v>13</v>
      </c>
      <c r="K107" s="674" t="str">
        <f t="shared" si="16"/>
        <v/>
      </c>
      <c r="L107" s="303"/>
      <c r="M107" s="101"/>
      <c r="N107" s="47"/>
      <c r="O107" s="290" t="str">
        <f t="shared" si="13"/>
        <v/>
      </c>
      <c r="P107" s="107"/>
      <c r="S107" s="108"/>
      <c r="T107" s="108"/>
      <c r="AD107" s="428" t="str">
        <f t="shared" si="17"/>
        <v/>
      </c>
      <c r="AE107" s="428" t="str">
        <f t="shared" si="14"/>
        <v/>
      </c>
      <c r="AF107" s="428" t="str">
        <f t="shared" si="15"/>
        <v/>
      </c>
    </row>
    <row r="108" spans="2:32" ht="15.75" x14ac:dyDescent="0.25">
      <c r="B108" s="46"/>
      <c r="C108" s="101"/>
      <c r="D108" s="101"/>
      <c r="E108" s="109">
        <v>14</v>
      </c>
      <c r="F108" s="303"/>
      <c r="G108" s="303"/>
      <c r="H108" s="303"/>
      <c r="I108" s="101"/>
      <c r="J108" s="123">
        <v>14</v>
      </c>
      <c r="K108" s="674" t="str">
        <f t="shared" si="16"/>
        <v/>
      </c>
      <c r="L108" s="303"/>
      <c r="M108" s="101"/>
      <c r="N108" s="47"/>
      <c r="O108" s="290" t="str">
        <f t="shared" si="13"/>
        <v/>
      </c>
      <c r="P108" s="107"/>
      <c r="S108" s="108"/>
      <c r="T108" s="108"/>
      <c r="AD108" s="428" t="str">
        <f t="shared" si="17"/>
        <v/>
      </c>
      <c r="AE108" s="428" t="str">
        <f t="shared" si="14"/>
        <v/>
      </c>
      <c r="AF108" s="428" t="str">
        <f t="shared" si="15"/>
        <v/>
      </c>
    </row>
    <row r="109" spans="2:32" ht="15.75" x14ac:dyDescent="0.25">
      <c r="B109" s="346"/>
      <c r="C109" s="343"/>
      <c r="D109" s="343"/>
      <c r="E109" s="344">
        <v>15</v>
      </c>
      <c r="F109" s="345"/>
      <c r="G109" s="345"/>
      <c r="H109" s="345"/>
      <c r="I109" s="101"/>
      <c r="J109" s="344">
        <v>15</v>
      </c>
      <c r="K109" s="675" t="str">
        <f t="shared" si="16"/>
        <v/>
      </c>
      <c r="L109" s="345"/>
      <c r="M109" s="101"/>
      <c r="N109" s="47"/>
      <c r="O109" s="290" t="str">
        <f t="shared" si="13"/>
        <v/>
      </c>
      <c r="P109" s="107"/>
      <c r="S109" s="108"/>
      <c r="T109" s="108"/>
      <c r="AD109" s="428" t="str">
        <f t="shared" si="17"/>
        <v/>
      </c>
      <c r="AE109" s="428" t="str">
        <f t="shared" si="14"/>
        <v/>
      </c>
      <c r="AF109" s="428" t="str">
        <f t="shared" si="15"/>
        <v/>
      </c>
    </row>
    <row r="110" spans="2:32" s="370" customFormat="1" ht="15.75" x14ac:dyDescent="0.25">
      <c r="B110" s="980" t="s">
        <v>193</v>
      </c>
      <c r="C110" s="981"/>
      <c r="D110" s="982"/>
      <c r="E110" s="385">
        <v>16</v>
      </c>
      <c r="F110" s="386"/>
      <c r="G110" s="386"/>
      <c r="H110" s="386"/>
      <c r="I110" s="101"/>
      <c r="J110" s="385">
        <v>16</v>
      </c>
      <c r="K110" s="676" t="str">
        <f t="shared" si="16"/>
        <v/>
      </c>
      <c r="L110" s="386"/>
      <c r="M110" s="101"/>
      <c r="N110" s="373"/>
      <c r="O110" s="290" t="str">
        <f t="shared" si="13"/>
        <v/>
      </c>
      <c r="P110" s="107"/>
      <c r="S110" s="108"/>
      <c r="T110" s="108"/>
      <c r="AD110" s="428" t="str">
        <f t="shared" si="17"/>
        <v/>
      </c>
      <c r="AE110" s="428" t="str">
        <f t="shared" si="14"/>
        <v/>
      </c>
      <c r="AF110" s="428" t="str">
        <f t="shared" si="15"/>
        <v/>
      </c>
    </row>
    <row r="111" spans="2:32" s="370" customFormat="1" ht="15.75" x14ac:dyDescent="0.25">
      <c r="B111" s="983"/>
      <c r="C111" s="984"/>
      <c r="D111" s="985"/>
      <c r="E111" s="123">
        <v>17</v>
      </c>
      <c r="F111" s="303"/>
      <c r="G111" s="303"/>
      <c r="H111" s="303"/>
      <c r="I111" s="101"/>
      <c r="J111" s="123">
        <v>17</v>
      </c>
      <c r="K111" s="674" t="str">
        <f t="shared" si="16"/>
        <v/>
      </c>
      <c r="L111" s="303"/>
      <c r="M111" s="101"/>
      <c r="N111" s="373"/>
      <c r="O111" s="290" t="str">
        <f t="shared" si="13"/>
        <v/>
      </c>
      <c r="P111" s="107"/>
      <c r="S111" s="108"/>
      <c r="T111" s="108"/>
      <c r="AD111" s="428" t="str">
        <f t="shared" si="17"/>
        <v/>
      </c>
      <c r="AE111" s="428" t="str">
        <f t="shared" si="14"/>
        <v/>
      </c>
      <c r="AF111" s="428" t="str">
        <f t="shared" si="15"/>
        <v/>
      </c>
    </row>
    <row r="112" spans="2:32" s="370" customFormat="1" ht="15.75" x14ac:dyDescent="0.25">
      <c r="B112" s="986"/>
      <c r="C112" s="987"/>
      <c r="D112" s="988"/>
      <c r="E112" s="123">
        <v>18</v>
      </c>
      <c r="F112" s="303"/>
      <c r="G112" s="303"/>
      <c r="H112" s="303"/>
      <c r="I112" s="101"/>
      <c r="J112" s="123">
        <v>18</v>
      </c>
      <c r="K112" s="674" t="str">
        <f t="shared" si="16"/>
        <v/>
      </c>
      <c r="L112" s="303"/>
      <c r="M112" s="101"/>
      <c r="N112" s="373"/>
      <c r="O112" s="290" t="str">
        <f t="shared" si="13"/>
        <v/>
      </c>
      <c r="P112" s="107"/>
      <c r="S112" s="108"/>
      <c r="T112" s="108"/>
      <c r="AD112" s="428" t="str">
        <f t="shared" si="17"/>
        <v/>
      </c>
      <c r="AE112" s="428" t="str">
        <f t="shared" si="14"/>
        <v/>
      </c>
      <c r="AF112" s="428" t="str">
        <f t="shared" si="15"/>
        <v/>
      </c>
    </row>
    <row r="113" spans="2:32" s="370" customFormat="1" ht="15.75" x14ac:dyDescent="0.25">
      <c r="B113" s="388"/>
      <c r="C113" s="389"/>
      <c r="D113" s="389"/>
      <c r="E113" s="123">
        <v>19</v>
      </c>
      <c r="F113" s="303"/>
      <c r="G113" s="303"/>
      <c r="H113" s="303"/>
      <c r="I113" s="101"/>
      <c r="J113" s="123">
        <v>19</v>
      </c>
      <c r="K113" s="674" t="str">
        <f t="shared" si="16"/>
        <v/>
      </c>
      <c r="L113" s="303"/>
      <c r="M113" s="101"/>
      <c r="N113" s="373"/>
      <c r="O113" s="290" t="str">
        <f t="shared" si="13"/>
        <v/>
      </c>
      <c r="P113" s="107"/>
      <c r="S113" s="108"/>
      <c r="T113" s="108"/>
      <c r="AD113" s="428" t="str">
        <f t="shared" si="17"/>
        <v/>
      </c>
      <c r="AE113" s="428" t="str">
        <f t="shared" si="14"/>
        <v/>
      </c>
      <c r="AF113" s="428" t="str">
        <f t="shared" si="15"/>
        <v/>
      </c>
    </row>
    <row r="114" spans="2:32" s="370" customFormat="1" ht="15.75" x14ac:dyDescent="0.25">
      <c r="B114" s="372"/>
      <c r="C114" s="218"/>
      <c r="D114" s="218"/>
      <c r="E114" s="387">
        <v>20</v>
      </c>
      <c r="F114" s="303"/>
      <c r="G114" s="303"/>
      <c r="H114" s="303"/>
      <c r="I114" s="101"/>
      <c r="J114" s="123">
        <v>20</v>
      </c>
      <c r="K114" s="674" t="str">
        <f t="shared" si="16"/>
        <v/>
      </c>
      <c r="L114" s="303"/>
      <c r="M114" s="101"/>
      <c r="N114" s="373"/>
      <c r="O114" s="290" t="str">
        <f t="shared" si="13"/>
        <v/>
      </c>
      <c r="P114" s="107"/>
      <c r="S114" s="108"/>
      <c r="T114" s="108"/>
      <c r="AD114" s="429" t="str">
        <f t="shared" si="17"/>
        <v/>
      </c>
      <c r="AE114" s="429" t="str">
        <f t="shared" si="14"/>
        <v/>
      </c>
      <c r="AF114" s="429" t="str">
        <f t="shared" si="15"/>
        <v/>
      </c>
    </row>
    <row r="115" spans="2:32" s="213" customFormat="1" ht="33.75" customHeight="1" x14ac:dyDescent="0.25">
      <c r="B115" s="996"/>
      <c r="C115" s="997"/>
      <c r="D115" s="998"/>
      <c r="E115" s="989" t="s">
        <v>287</v>
      </c>
      <c r="F115" s="990"/>
      <c r="G115" s="990"/>
      <c r="H115" s="990"/>
      <c r="I115" s="991"/>
      <c r="J115" s="991"/>
      <c r="K115" s="991"/>
      <c r="L115" s="992"/>
      <c r="M115" s="227"/>
      <c r="N115" s="47"/>
      <c r="AD115" s="727">
        <f>COUNTIF(AD95:AD114,"No")</f>
        <v>0</v>
      </c>
      <c r="AE115" s="727">
        <f t="shared" ref="AE115" si="18">COUNTIF(AE95:AE114,"No")</f>
        <v>0</v>
      </c>
      <c r="AF115" s="727">
        <f t="shared" ref="AF115" si="19">COUNTIF(AF95:AF114,"No")</f>
        <v>0</v>
      </c>
    </row>
    <row r="116" spans="2:32" s="213" customFormat="1" ht="76.5" customHeight="1" x14ac:dyDescent="0.25">
      <c r="B116" s="349"/>
      <c r="C116" s="390"/>
      <c r="D116" s="390"/>
      <c r="E116" s="1003"/>
      <c r="F116" s="1004"/>
      <c r="G116" s="1004"/>
      <c r="H116" s="1005"/>
      <c r="I116" s="227"/>
      <c r="J116" s="993"/>
      <c r="K116" s="994"/>
      <c r="L116" s="995"/>
      <c r="M116" s="227"/>
      <c r="N116" s="47"/>
      <c r="O116" s="347" t="str">
        <f>IF(AND($Q$89&gt;20,E116="",J116=""),"&lt;&lt;&lt; Required Information","")</f>
        <v/>
      </c>
    </row>
    <row r="117" spans="2:32" ht="15.75" x14ac:dyDescent="0.25">
      <c r="B117" s="46"/>
      <c r="C117" s="14" t="s">
        <v>120</v>
      </c>
      <c r="D117" s="14"/>
      <c r="E117" s="14"/>
      <c r="F117" s="14"/>
      <c r="G117" s="14"/>
      <c r="H117" s="14"/>
      <c r="I117" s="14"/>
      <c r="J117" s="14"/>
      <c r="K117" s="227"/>
      <c r="L117" s="227"/>
      <c r="M117" s="227"/>
      <c r="N117" s="47"/>
    </row>
    <row r="118" spans="2:32" ht="32.25" customHeight="1" x14ac:dyDescent="0.25">
      <c r="B118" s="46"/>
      <c r="C118" s="1000" t="s">
        <v>183</v>
      </c>
      <c r="D118" s="894"/>
      <c r="E118" s="894"/>
      <c r="F118" s="894"/>
      <c r="G118" s="894"/>
      <c r="H118" s="894"/>
      <c r="I118" s="894"/>
      <c r="J118" s="894"/>
      <c r="K118" s="609"/>
      <c r="L118" s="609"/>
      <c r="M118" s="609"/>
      <c r="N118" s="47"/>
    </row>
    <row r="119" spans="2:32" ht="32.25" customHeight="1" x14ac:dyDescent="0.25">
      <c r="B119" s="46"/>
      <c r="C119" s="1001" t="s">
        <v>319</v>
      </c>
      <c r="D119" s="1002"/>
      <c r="E119" s="1002"/>
      <c r="F119" s="1002"/>
      <c r="G119" s="1002"/>
      <c r="H119" s="1002"/>
      <c r="I119" s="1002"/>
      <c r="J119" s="1002"/>
      <c r="K119" s="609"/>
      <c r="L119" s="609"/>
      <c r="M119" s="609"/>
      <c r="N119" s="47"/>
    </row>
    <row r="120" spans="2:32" s="121" customFormat="1" ht="15.75" x14ac:dyDescent="0.25">
      <c r="B120" s="46"/>
      <c r="C120" s="999"/>
      <c r="D120" s="999"/>
      <c r="E120" s="999"/>
      <c r="F120" s="999"/>
      <c r="G120" s="999"/>
      <c r="H120" s="999"/>
      <c r="I120" s="999"/>
      <c r="J120" s="999"/>
      <c r="K120" s="613"/>
      <c r="L120" s="613"/>
      <c r="M120" s="613"/>
      <c r="N120" s="47"/>
    </row>
    <row r="121" spans="2:32" ht="15.75" thickBot="1" x14ac:dyDescent="0.3">
      <c r="B121" s="110"/>
      <c r="C121" s="111"/>
      <c r="D121" s="111"/>
      <c r="E121" s="111"/>
      <c r="F121" s="111"/>
      <c r="G121" s="111"/>
      <c r="H121" s="111"/>
      <c r="I121" s="111"/>
      <c r="J121" s="111"/>
      <c r="K121" s="111"/>
      <c r="L121" s="111"/>
      <c r="M121" s="111"/>
      <c r="N121" s="112"/>
    </row>
  </sheetData>
  <sheetProtection password="F539" sheet="1" objects="1" scenarios="1"/>
  <mergeCells count="72">
    <mergeCell ref="B44:N44"/>
    <mergeCell ref="B45:N45"/>
    <mergeCell ref="B46:N46"/>
    <mergeCell ref="J90:L90"/>
    <mergeCell ref="J91:L91"/>
    <mergeCell ref="E76:H76"/>
    <mergeCell ref="C80:J80"/>
    <mergeCell ref="B86:N86"/>
    <mergeCell ref="B85:N85"/>
    <mergeCell ref="C78:J78"/>
    <mergeCell ref="C79:J79"/>
    <mergeCell ref="B83:N83"/>
    <mergeCell ref="B84:N84"/>
    <mergeCell ref="C40:J40"/>
    <mergeCell ref="C38:J38"/>
    <mergeCell ref="E8:J8"/>
    <mergeCell ref="B3:N3"/>
    <mergeCell ref="B4:N4"/>
    <mergeCell ref="B5:N5"/>
    <mergeCell ref="B6:N6"/>
    <mergeCell ref="B7:N7"/>
    <mergeCell ref="B35:D35"/>
    <mergeCell ref="E36:H36"/>
    <mergeCell ref="B30:D32"/>
    <mergeCell ref="E115:L115"/>
    <mergeCell ref="J116:L116"/>
    <mergeCell ref="B89:K89"/>
    <mergeCell ref="B9:K9"/>
    <mergeCell ref="J10:L10"/>
    <mergeCell ref="J11:L11"/>
    <mergeCell ref="J36:L36"/>
    <mergeCell ref="E35:L35"/>
    <mergeCell ref="J12:J14"/>
    <mergeCell ref="E12:E14"/>
    <mergeCell ref="E11:H11"/>
    <mergeCell ref="B47:N47"/>
    <mergeCell ref="F12:G12"/>
    <mergeCell ref="F13:G13"/>
    <mergeCell ref="C39:J39"/>
    <mergeCell ref="B43:N43"/>
    <mergeCell ref="AD53:AF53"/>
    <mergeCell ref="AD93:AF93"/>
    <mergeCell ref="B56:D65"/>
    <mergeCell ref="C120:J120"/>
    <mergeCell ref="C118:J118"/>
    <mergeCell ref="C119:J119"/>
    <mergeCell ref="B87:N87"/>
    <mergeCell ref="E88:J88"/>
    <mergeCell ref="F92:G92"/>
    <mergeCell ref="F93:G93"/>
    <mergeCell ref="E116:H116"/>
    <mergeCell ref="B115:D115"/>
    <mergeCell ref="B110:D112"/>
    <mergeCell ref="E92:E94"/>
    <mergeCell ref="E91:H91"/>
    <mergeCell ref="J92:J94"/>
    <mergeCell ref="B96:D105"/>
    <mergeCell ref="AD13:AF13"/>
    <mergeCell ref="B16:D25"/>
    <mergeCell ref="E48:J48"/>
    <mergeCell ref="F52:G52"/>
    <mergeCell ref="F53:G53"/>
    <mergeCell ref="E52:E54"/>
    <mergeCell ref="E51:H51"/>
    <mergeCell ref="B49:K49"/>
    <mergeCell ref="J50:L50"/>
    <mergeCell ref="J51:L51"/>
    <mergeCell ref="J52:J54"/>
    <mergeCell ref="B70:D72"/>
    <mergeCell ref="E75:L75"/>
    <mergeCell ref="J76:L76"/>
    <mergeCell ref="B75:D75"/>
  </mergeCells>
  <conditionalFormatting sqref="J15:L34 E15:H34">
    <cfRule type="expression" dxfId="44" priority="30">
      <formula>($E15&gt;$Q$9)</formula>
    </cfRule>
  </conditionalFormatting>
  <conditionalFormatting sqref="J55:L74 E55:H74">
    <cfRule type="expression" dxfId="43" priority="28">
      <formula>($E55&gt;$Q$49)</formula>
    </cfRule>
  </conditionalFormatting>
  <conditionalFormatting sqref="E95:H114">
    <cfRule type="expression" dxfId="42" priority="57">
      <formula>($E95&gt;$Q$89)</formula>
    </cfRule>
  </conditionalFormatting>
  <conditionalFormatting sqref="E8:M8">
    <cfRule type="cellIs" dxfId="41" priority="46" operator="notEqual">
      <formula>"Auto-Filled"</formula>
    </cfRule>
  </conditionalFormatting>
  <conditionalFormatting sqref="E48:M48">
    <cfRule type="cellIs" dxfId="40" priority="45" operator="notEqual">
      <formula>"Auto-Filled"</formula>
    </cfRule>
  </conditionalFormatting>
  <conditionalFormatting sqref="E88:M88">
    <cfRule type="cellIs" dxfId="39" priority="44" operator="notEqual">
      <formula>"Auto-Filled"</formula>
    </cfRule>
  </conditionalFormatting>
  <conditionalFormatting sqref="E76:H76">
    <cfRule type="cellIs" dxfId="38" priority="8" stopIfTrue="1" operator="notEqual">
      <formula>""</formula>
    </cfRule>
    <cfRule type="expression" dxfId="37" priority="24">
      <formula>PriceOpt2="Indexed"</formula>
    </cfRule>
    <cfRule type="cellIs" dxfId="36" priority="43" operator="lessThan">
      <formula>($Q$49&lt;=20)</formula>
    </cfRule>
  </conditionalFormatting>
  <conditionalFormatting sqref="E36:H36">
    <cfRule type="cellIs" dxfId="35" priority="5" stopIfTrue="1" operator="notEqual">
      <formula>""</formula>
    </cfRule>
    <cfRule type="expression" dxfId="34" priority="10">
      <formula>PriceOpt1="Indexed"</formula>
    </cfRule>
    <cfRule type="cellIs" dxfId="33" priority="41" operator="lessThan">
      <formula>($Q$9&lt;=20)</formula>
    </cfRule>
  </conditionalFormatting>
  <conditionalFormatting sqref="K16:K34">
    <cfRule type="cellIs" dxfId="32" priority="55" operator="notEqual">
      <formula>"Enter in CY1"</formula>
    </cfRule>
  </conditionalFormatting>
  <conditionalFormatting sqref="J36:L36">
    <cfRule type="cellIs" dxfId="31" priority="4" stopIfTrue="1" operator="notEqual">
      <formula>""</formula>
    </cfRule>
    <cfRule type="expression" dxfId="30" priority="11">
      <formula>PriceOpt1&lt;&gt;"Indexed"</formula>
    </cfRule>
    <cfRule type="cellIs" dxfId="29" priority="29" operator="lessThan">
      <formula>($Q$9&lt;=20)</formula>
    </cfRule>
  </conditionalFormatting>
  <conditionalFormatting sqref="K56:K74">
    <cfRule type="cellIs" dxfId="28" priority="56" operator="notEqual">
      <formula>"Enter in CY1"</formula>
    </cfRule>
  </conditionalFormatting>
  <conditionalFormatting sqref="J76:L76">
    <cfRule type="cellIs" dxfId="27" priority="9" stopIfTrue="1" operator="notEqual">
      <formula>""</formula>
    </cfRule>
    <cfRule type="expression" dxfId="26" priority="25">
      <formula>PriceOpt2&lt;&gt;"Indexed"</formula>
    </cfRule>
    <cfRule type="cellIs" dxfId="25" priority="26" operator="lessThan">
      <formula>($Q$49&lt;=20)</formula>
    </cfRule>
  </conditionalFormatting>
  <conditionalFormatting sqref="J95:L114">
    <cfRule type="expression" dxfId="24" priority="22">
      <formula>($E95&gt;$Q$89)</formula>
    </cfRule>
  </conditionalFormatting>
  <conditionalFormatting sqref="K96:K114">
    <cfRule type="cellIs" dxfId="23" priority="23" operator="notEqual">
      <formula>"Enter in CY1"</formula>
    </cfRule>
  </conditionalFormatting>
  <conditionalFormatting sqref="J116:L116">
    <cfRule type="cellIs" dxfId="22" priority="7" stopIfTrue="1" operator="notEqual">
      <formula>""</formula>
    </cfRule>
    <cfRule type="expression" dxfId="21" priority="20">
      <formula>PriceOpt3&lt;&gt;"Indexed"</formula>
    </cfRule>
    <cfRule type="cellIs" dxfId="20" priority="21" operator="lessThan">
      <formula>($Q$89&lt;=20)</formula>
    </cfRule>
  </conditionalFormatting>
  <conditionalFormatting sqref="E116:H116">
    <cfRule type="cellIs" dxfId="19" priority="6" stopIfTrue="1" operator="notEqual">
      <formula>""</formula>
    </cfRule>
    <cfRule type="expression" dxfId="18" priority="18">
      <formula>PriceOpt3="Indexed"</formula>
    </cfRule>
    <cfRule type="cellIs" dxfId="17" priority="19" operator="lessThan">
      <formula>($Q$89&lt;=20)</formula>
    </cfRule>
  </conditionalFormatting>
  <conditionalFormatting sqref="J12:L34">
    <cfRule type="expression" dxfId="16" priority="17">
      <formula>PriceOpt1&lt;&gt;"Indexed"</formula>
    </cfRule>
  </conditionalFormatting>
  <conditionalFormatting sqref="E12:H34">
    <cfRule type="expression" dxfId="15" priority="16">
      <formula>PriceOpt1="Indexed"</formula>
    </cfRule>
  </conditionalFormatting>
  <conditionalFormatting sqref="J52:L74">
    <cfRule type="expression" dxfId="14" priority="15">
      <formula>PriceOpt2&lt;&gt;"Indexed"</formula>
    </cfRule>
  </conditionalFormatting>
  <conditionalFormatting sqref="E52:H74">
    <cfRule type="expression" dxfId="13" priority="14">
      <formula>PriceOpt2="indexed"</formula>
    </cfRule>
  </conditionalFormatting>
  <conditionalFormatting sqref="J92:L114">
    <cfRule type="expression" dxfId="12" priority="13">
      <formula>PriceOpt3&lt;&gt;"Indexed"</formula>
    </cfRule>
  </conditionalFormatting>
  <conditionalFormatting sqref="E92:H114">
    <cfRule type="expression" dxfId="11" priority="12">
      <formula>PriceOpt3="Indexed"</formula>
    </cfRule>
  </conditionalFormatting>
  <conditionalFormatting sqref="B16">
    <cfRule type="cellIs" dxfId="10" priority="3" operator="notEqual">
      <formula>""</formula>
    </cfRule>
  </conditionalFormatting>
  <conditionalFormatting sqref="B56">
    <cfRule type="cellIs" dxfId="9" priority="2" operator="notEqual">
      <formula>""</formula>
    </cfRule>
  </conditionalFormatting>
  <conditionalFormatting sqref="B96">
    <cfRule type="cellIs" dxfId="8" priority="1" operator="notEqual">
      <formula>""</formula>
    </cfRule>
  </conditionalFormatting>
  <dataValidations xWindow="864" yWindow="514" count="4">
    <dataValidation type="decimal" operator="greaterThan" allowBlank="1" showInputMessage="1" showErrorMessage="1" sqref="F55:H55 F15:H15 F95:H95 L15 L55 L95 H56:H68">
      <formula1>0</formula1>
    </dataValidation>
    <dataValidation type="list" allowBlank="1" showInputMessage="1" showErrorMessage="1" sqref="K13 K53 K93">
      <formula1>"Day Ahead LMP,Real-Time LMP"</formula1>
    </dataValidation>
    <dataValidation type="decimal" operator="greaterThanOrEqual" allowBlank="1" showInputMessage="1" showErrorMessage="1" errorTitle="Invalid Price" error="See Section 2.2.4.2.1  Prices may be the same each year or increase over time." sqref="L96:L114 F96:H114 L16:L34 F16:H34 L56:L74 F56:G74 H69:H74">
      <formula1>F15</formula1>
    </dataValidation>
    <dataValidation type="decimal" operator="lessThanOrEqual" allowBlank="1" showInputMessage="1" showErrorMessage="1" promptTitle="Indexed Pricing" prompt="Per Section 2.2.4.2.1(c), pricing for energy should be indexed at or below the ISO-NE Day Ahead or Real-Time LMP as applicable, for a defined pricing node on the ISO-NE PTF.  The index price entered will be for the entire Contract Period." sqref="K15 K55 K95">
      <formula1>0</formula1>
    </dataValidation>
  </dataValidations>
  <printOptions horizontalCentered="1"/>
  <pageMargins left="0.75" right="0.5" top="0.75" bottom="0.75" header="0.3" footer="0.3"/>
  <pageSetup scale="93" fitToHeight="0" orientation="portrait" r:id="rId1"/>
  <rowBreaks count="2" manualBreakCount="2">
    <brk id="41" max="16383" man="1"/>
    <brk id="81" max="16383"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M42"/>
  <sheetViews>
    <sheetView showGridLines="0" workbookViewId="0"/>
  </sheetViews>
  <sheetFormatPr defaultColWidth="9.140625" defaultRowHeight="15.75" x14ac:dyDescent="0.25"/>
  <cols>
    <col min="1" max="1" width="3.42578125" style="310" customWidth="1"/>
    <col min="2" max="2" width="5.140625" style="310" customWidth="1"/>
    <col min="3" max="3" width="9.140625" style="310"/>
    <col min="4" max="4" width="11.140625" style="310" customWidth="1"/>
    <col min="5" max="5" width="12.85546875" style="310" customWidth="1"/>
    <col min="6" max="6" width="9.140625" style="310"/>
    <col min="7" max="7" width="9.140625" style="310" customWidth="1"/>
    <col min="8" max="8" width="8.28515625" style="310" customWidth="1"/>
    <col min="9" max="9" width="10" style="310" customWidth="1"/>
    <col min="10" max="10" width="7.28515625" style="310" customWidth="1"/>
    <col min="11" max="11" width="6" style="310" customWidth="1"/>
    <col min="12" max="12" width="9.140625" style="301"/>
    <col min="13" max="16384" width="9.140625" style="310"/>
  </cols>
  <sheetData>
    <row r="1" spans="1:13" ht="16.5" thickBot="1" x14ac:dyDescent="0.3">
      <c r="A1" s="312"/>
    </row>
    <row r="2" spans="1:13" x14ac:dyDescent="0.25">
      <c r="B2" s="311" t="str">
        <f>"Version " &amp; Version</f>
        <v>Version 09/04/2018</v>
      </c>
      <c r="C2" s="313"/>
      <c r="D2" s="313"/>
      <c r="E2" s="313"/>
      <c r="F2" s="313"/>
      <c r="G2" s="313"/>
      <c r="H2" s="313"/>
      <c r="I2" s="313"/>
      <c r="J2" s="313"/>
      <c r="K2" s="314"/>
      <c r="L2" s="291"/>
      <c r="M2" s="315"/>
    </row>
    <row r="3" spans="1:13" x14ac:dyDescent="0.25">
      <c r="B3" s="758" t="s">
        <v>27</v>
      </c>
      <c r="C3" s="759"/>
      <c r="D3" s="759"/>
      <c r="E3" s="759"/>
      <c r="F3" s="759"/>
      <c r="G3" s="759"/>
      <c r="H3" s="759"/>
      <c r="I3" s="759"/>
      <c r="J3" s="759"/>
      <c r="K3" s="760"/>
      <c r="L3" s="291"/>
      <c r="M3" s="315"/>
    </row>
    <row r="4" spans="1:13" x14ac:dyDescent="0.25">
      <c r="B4" s="758" t="s">
        <v>28</v>
      </c>
      <c r="C4" s="759"/>
      <c r="D4" s="759"/>
      <c r="E4" s="759"/>
      <c r="F4" s="759"/>
      <c r="G4" s="759"/>
      <c r="H4" s="759"/>
      <c r="I4" s="759"/>
      <c r="J4" s="759"/>
      <c r="K4" s="760"/>
      <c r="L4" s="291"/>
      <c r="M4" s="315"/>
    </row>
    <row r="5" spans="1:13" x14ac:dyDescent="0.25">
      <c r="B5" s="758"/>
      <c r="C5" s="759"/>
      <c r="D5" s="759"/>
      <c r="E5" s="759"/>
      <c r="F5" s="759"/>
      <c r="G5" s="759"/>
      <c r="H5" s="759"/>
      <c r="I5" s="759"/>
      <c r="J5" s="759"/>
      <c r="K5" s="760"/>
      <c r="L5" s="291"/>
      <c r="M5" s="315"/>
    </row>
    <row r="6" spans="1:13" x14ac:dyDescent="0.25">
      <c r="B6" s="758" t="str">
        <f>'Part I'!$B$6</f>
        <v>For Long Term Contract Proposals Under Long-Term Contracting Standard</v>
      </c>
      <c r="C6" s="759"/>
      <c r="D6" s="759"/>
      <c r="E6" s="759"/>
      <c r="F6" s="759"/>
      <c r="G6" s="759"/>
      <c r="H6" s="759"/>
      <c r="I6" s="759"/>
      <c r="J6" s="759"/>
      <c r="K6" s="760"/>
      <c r="L6" s="291"/>
      <c r="M6" s="315"/>
    </row>
    <row r="7" spans="1:13" x14ac:dyDescent="0.25">
      <c r="B7" s="758"/>
      <c r="C7" s="759"/>
      <c r="D7" s="759"/>
      <c r="E7" s="759"/>
      <c r="F7" s="759"/>
      <c r="G7" s="759"/>
      <c r="H7" s="759"/>
      <c r="I7" s="759"/>
      <c r="J7" s="759"/>
      <c r="K7" s="760"/>
      <c r="L7" s="291"/>
      <c r="M7" s="315"/>
    </row>
    <row r="8" spans="1:13" x14ac:dyDescent="0.25">
      <c r="B8" s="304"/>
      <c r="C8" s="305"/>
      <c r="D8" s="305"/>
      <c r="E8" s="305"/>
      <c r="F8" s="305"/>
      <c r="G8" s="305"/>
      <c r="H8" s="305"/>
      <c r="I8" s="305"/>
      <c r="J8" s="305"/>
      <c r="K8" s="306"/>
      <c r="L8" s="291"/>
      <c r="M8" s="315"/>
    </row>
    <row r="9" spans="1:13" x14ac:dyDescent="0.25">
      <c r="B9" s="304"/>
      <c r="C9" s="292" t="s">
        <v>127</v>
      </c>
      <c r="D9" s="292"/>
      <c r="E9" s="885" t="str">
        <f>IF(ProjName="","Auto-Filled",ProjName)</f>
        <v>Auto-Filled</v>
      </c>
      <c r="F9" s="885"/>
      <c r="G9" s="885"/>
      <c r="H9" s="885"/>
      <c r="I9" s="885"/>
      <c r="J9" s="885"/>
      <c r="K9" s="306"/>
      <c r="L9" s="293"/>
      <c r="M9" s="315"/>
    </row>
    <row r="10" spans="1:13" x14ac:dyDescent="0.25">
      <c r="B10" s="304"/>
      <c r="C10" s="292"/>
      <c r="D10" s="292"/>
      <c r="E10" s="302"/>
      <c r="F10" s="302"/>
      <c r="G10" s="302"/>
      <c r="H10" s="302"/>
      <c r="I10" s="302"/>
      <c r="J10" s="302"/>
      <c r="K10" s="306"/>
      <c r="L10" s="293"/>
      <c r="M10" s="315"/>
    </row>
    <row r="11" spans="1:13" x14ac:dyDescent="0.25">
      <c r="B11" s="304"/>
      <c r="C11" s="292" t="s">
        <v>33</v>
      </c>
      <c r="D11" s="292"/>
      <c r="E11" s="885" t="str">
        <f>IF(ResType="","Auto-Filled",ResType)</f>
        <v>Auto-Filled</v>
      </c>
      <c r="F11" s="885" t="str">
        <f>IF(ResType="","",ResType)</f>
        <v/>
      </c>
      <c r="G11" s="885" t="str">
        <f>IF(ResType="","",ResType)</f>
        <v/>
      </c>
      <c r="H11" s="885" t="str">
        <f>IF(ResType="","",ResType)</f>
        <v/>
      </c>
      <c r="I11" s="885" t="str">
        <f>IF(ResType="","",ResType)</f>
        <v/>
      </c>
      <c r="J11" s="885" t="str">
        <f>IF(ResType="","",ResType)</f>
        <v/>
      </c>
      <c r="K11" s="306"/>
      <c r="L11" s="293"/>
      <c r="M11" s="315"/>
    </row>
    <row r="12" spans="1:13" x14ac:dyDescent="0.25">
      <c r="B12" s="304"/>
      <c r="C12" s="292"/>
      <c r="D12" s="305"/>
      <c r="E12" s="305"/>
      <c r="F12" s="305"/>
      <c r="G12" s="305"/>
      <c r="H12" s="305"/>
      <c r="I12" s="305"/>
      <c r="J12" s="305"/>
      <c r="K12" s="306"/>
      <c r="L12" s="291"/>
      <c r="M12" s="315"/>
    </row>
    <row r="13" spans="1:13" x14ac:dyDescent="0.25">
      <c r="B13" s="304"/>
      <c r="C13" s="292" t="s">
        <v>144</v>
      </c>
      <c r="D13" s="292"/>
      <c r="E13" s="885" t="str">
        <f>IF(ProjStatus="","Auto-Filled",ProjStatus)</f>
        <v>Auto-Filled</v>
      </c>
      <c r="F13" s="885"/>
      <c r="G13" s="885"/>
      <c r="H13" s="885"/>
      <c r="I13" s="885"/>
      <c r="J13" s="885"/>
      <c r="K13" s="306"/>
      <c r="L13" s="293"/>
      <c r="M13" s="315"/>
    </row>
    <row r="14" spans="1:13" x14ac:dyDescent="0.25">
      <c r="B14" s="316"/>
      <c r="C14" s="307"/>
      <c r="D14" s="307"/>
      <c r="E14" s="307"/>
      <c r="F14" s="307"/>
      <c r="G14" s="307"/>
      <c r="H14" s="307"/>
      <c r="I14" s="307"/>
      <c r="J14" s="307"/>
      <c r="K14" s="317"/>
      <c r="L14" s="291"/>
      <c r="M14" s="315"/>
    </row>
    <row r="15" spans="1:13" x14ac:dyDescent="0.25">
      <c r="B15" s="316"/>
      <c r="C15" s="480" t="s">
        <v>132</v>
      </c>
      <c r="D15" s="307"/>
      <c r="E15" s="885" t="str">
        <f>IF(StorIncl="","Auto-Filled",StorIncl)</f>
        <v>Auto-Filled</v>
      </c>
      <c r="F15" s="885"/>
      <c r="G15" s="885"/>
      <c r="H15" s="885"/>
      <c r="I15" s="885"/>
      <c r="J15" s="885"/>
      <c r="K15" s="317"/>
      <c r="L15" s="360"/>
      <c r="M15" s="315"/>
    </row>
    <row r="16" spans="1:13" x14ac:dyDescent="0.25">
      <c r="B16" s="316"/>
      <c r="C16" s="307"/>
      <c r="D16" s="307"/>
      <c r="E16" s="307"/>
      <c r="F16" s="307"/>
      <c r="G16" s="307"/>
      <c r="H16" s="307"/>
      <c r="I16" s="307"/>
      <c r="J16" s="307"/>
      <c r="K16" s="317"/>
      <c r="L16" s="360"/>
      <c r="M16" s="315"/>
    </row>
    <row r="17" spans="2:13" x14ac:dyDescent="0.25">
      <c r="B17" s="316"/>
      <c r="C17" s="307"/>
      <c r="D17" s="307"/>
      <c r="E17" s="307"/>
      <c r="F17" s="307"/>
      <c r="G17" s="307"/>
      <c r="H17" s="307"/>
      <c r="I17" s="307"/>
      <c r="J17" s="307"/>
      <c r="K17" s="317"/>
      <c r="L17" s="293"/>
      <c r="M17" s="315"/>
    </row>
    <row r="18" spans="2:13" ht="31.5" customHeight="1" x14ac:dyDescent="0.25">
      <c r="B18" s="294"/>
      <c r="C18" s="1010" t="s">
        <v>190</v>
      </c>
      <c r="D18" s="1011"/>
      <c r="E18" s="1011"/>
      <c r="F18" s="1011"/>
      <c r="G18" s="1011"/>
      <c r="H18" s="1011"/>
      <c r="I18" s="330"/>
      <c r="J18" s="309"/>
      <c r="K18" s="318"/>
      <c r="L18" s="290" t="str">
        <f>IF(I18="","&lt;&lt;&lt; Required Information","")</f>
        <v>&lt;&lt;&lt; Required Information</v>
      </c>
    </row>
    <row r="19" spans="2:13" ht="13.5" customHeight="1" x14ac:dyDescent="0.25">
      <c r="B19" s="374"/>
      <c r="C19" s="657"/>
      <c r="D19" s="658"/>
      <c r="E19" s="658"/>
      <c r="F19" s="658"/>
      <c r="G19" s="658"/>
      <c r="H19" s="658"/>
      <c r="I19" s="673"/>
      <c r="J19" s="656"/>
      <c r="K19" s="318"/>
      <c r="L19" s="290"/>
    </row>
    <row r="20" spans="2:13" ht="45" customHeight="1" x14ac:dyDescent="0.25">
      <c r="B20" s="374"/>
      <c r="C20" s="1010" t="s">
        <v>313</v>
      </c>
      <c r="D20" s="1011"/>
      <c r="E20" s="1011"/>
      <c r="F20" s="1011"/>
      <c r="G20" s="1011"/>
      <c r="H20" s="1011"/>
      <c r="I20" s="650"/>
      <c r="J20" s="656"/>
      <c r="K20" s="318"/>
      <c r="L20" s="290" t="str">
        <f>IF(AND(I18="Yes",E15="Yes",I20=""),"&lt;&lt;&lt; Required Information","")</f>
        <v/>
      </c>
    </row>
    <row r="21" spans="2:13" ht="13.5" customHeight="1" x14ac:dyDescent="0.25">
      <c r="B21" s="294"/>
      <c r="C21" s="319"/>
      <c r="D21" s="320"/>
      <c r="E21" s="320"/>
      <c r="F21" s="320"/>
      <c r="G21" s="320"/>
      <c r="H21" s="320"/>
      <c r="I21" s="328"/>
      <c r="J21" s="309"/>
      <c r="K21" s="318"/>
      <c r="L21" s="291"/>
    </row>
    <row r="22" spans="2:13" ht="45" customHeight="1" x14ac:dyDescent="0.25">
      <c r="B22" s="294"/>
      <c r="C22" s="1010" t="s">
        <v>191</v>
      </c>
      <c r="D22" s="1011"/>
      <c r="E22" s="1011"/>
      <c r="F22" s="1011"/>
      <c r="G22" s="1011"/>
      <c r="H22" s="1011"/>
      <c r="I22" s="330"/>
      <c r="J22" s="309"/>
      <c r="K22" s="318"/>
      <c r="L22" s="290" t="str">
        <f>IF(AND(I18="No",I22=""),"&lt;&lt;&lt; Required Information","")</f>
        <v/>
      </c>
    </row>
    <row r="23" spans="2:13" x14ac:dyDescent="0.25">
      <c r="B23" s="294"/>
      <c r="C23" s="309"/>
      <c r="D23" s="309"/>
      <c r="E23" s="309"/>
      <c r="F23" s="309"/>
      <c r="G23" s="309"/>
      <c r="H23" s="309"/>
      <c r="I23" s="309"/>
      <c r="J23" s="309"/>
      <c r="K23" s="321"/>
      <c r="L23" s="291"/>
    </row>
    <row r="24" spans="2:13" ht="39.75" customHeight="1" x14ac:dyDescent="0.25">
      <c r="B24" s="294"/>
      <c r="C24" s="1009" t="s">
        <v>146</v>
      </c>
      <c r="D24" s="1009"/>
      <c r="E24" s="1009"/>
      <c r="F24" s="1009"/>
      <c r="G24" s="1009"/>
      <c r="H24" s="1009"/>
      <c r="I24" s="1009"/>
      <c r="J24" s="1009"/>
      <c r="K24" s="295"/>
      <c r="L24" s="293"/>
    </row>
    <row r="25" spans="2:13" x14ac:dyDescent="0.25">
      <c r="B25" s="294"/>
      <c r="C25" s="1023"/>
      <c r="D25" s="1023"/>
      <c r="E25" s="1023"/>
      <c r="F25" s="300"/>
      <c r="G25" s="322"/>
      <c r="H25" s="322"/>
      <c r="I25" s="322"/>
      <c r="J25" s="309"/>
      <c r="K25" s="295"/>
    </row>
    <row r="26" spans="2:13" x14ac:dyDescent="0.25">
      <c r="B26" s="294"/>
      <c r="C26" s="325" t="s">
        <v>184</v>
      </c>
      <c r="D26" s="325"/>
      <c r="E26" s="325"/>
      <c r="F26" s="325"/>
      <c r="G26" s="324"/>
      <c r="H26" s="296" t="s">
        <v>34</v>
      </c>
      <c r="I26" s="330" t="s">
        <v>35</v>
      </c>
      <c r="J26" s="309"/>
      <c r="K26" s="295"/>
      <c r="L26" s="290" t="str">
        <f>IF(AND(BeginCCP="20xx",OR(I18="yes",ElectCSO="yes")),"&lt;&lt;&lt; Required Information","")</f>
        <v/>
      </c>
    </row>
    <row r="27" spans="2:13" ht="15.75" customHeight="1" x14ac:dyDescent="0.25">
      <c r="B27" s="294"/>
      <c r="C27" s="323"/>
      <c r="D27" s="309"/>
      <c r="E27" s="309"/>
      <c r="F27" s="296"/>
      <c r="G27" s="309"/>
      <c r="H27" s="296"/>
      <c r="I27" s="309"/>
      <c r="J27" s="309"/>
      <c r="K27" s="295"/>
    </row>
    <row r="28" spans="2:13" ht="15.75" customHeight="1" x14ac:dyDescent="0.25">
      <c r="B28" s="294"/>
      <c r="C28" s="1022" t="s">
        <v>37</v>
      </c>
      <c r="D28" s="1022"/>
      <c r="E28" s="1022"/>
      <c r="F28" s="296" t="s">
        <v>29</v>
      </c>
      <c r="G28" s="296"/>
      <c r="H28" s="296" t="s">
        <v>30</v>
      </c>
      <c r="I28" s="309"/>
      <c r="J28" s="309"/>
      <c r="K28" s="295"/>
    </row>
    <row r="29" spans="2:13" ht="15.75" customHeight="1" x14ac:dyDescent="0.25">
      <c r="B29" s="294"/>
      <c r="C29" s="323"/>
      <c r="D29" s="309"/>
      <c r="E29" s="309"/>
      <c r="F29" s="296" t="s">
        <v>31</v>
      </c>
      <c r="G29" s="327"/>
      <c r="H29" s="296" t="s">
        <v>31</v>
      </c>
      <c r="I29" s="327"/>
      <c r="J29" s="309"/>
      <c r="K29" s="295"/>
      <c r="L29" s="290" t="str">
        <f>IF(NOT(ISNUMBER(BeginCCP)),"",IF(SumCSO="","&lt;&lt;&lt; Incomplete. Fill in Summer CSO",IF(WinCSO="","&lt;&lt;&lt; Incomplete.  Fill in Winter CSO","")))</f>
        <v/>
      </c>
    </row>
    <row r="30" spans="2:13" x14ac:dyDescent="0.25">
      <c r="B30" s="294"/>
      <c r="C30" s="309"/>
      <c r="D30" s="309"/>
      <c r="E30" s="309"/>
      <c r="F30" s="309"/>
      <c r="G30" s="309"/>
      <c r="H30" s="309"/>
      <c r="I30" s="309"/>
      <c r="J30" s="309"/>
      <c r="K30" s="295"/>
    </row>
    <row r="31" spans="2:13" x14ac:dyDescent="0.25">
      <c r="B31" s="294"/>
      <c r="C31" s="1009" t="s">
        <v>145</v>
      </c>
      <c r="D31" s="1009"/>
      <c r="E31" s="1009"/>
      <c r="F31" s="1009"/>
      <c r="G31" s="1009"/>
      <c r="H31" s="1009"/>
      <c r="I31" s="309"/>
      <c r="J31" s="309"/>
      <c r="K31" s="295"/>
    </row>
    <row r="32" spans="2:13" x14ac:dyDescent="0.25">
      <c r="B32" s="294"/>
      <c r="C32" s="1009"/>
      <c r="D32" s="1009"/>
      <c r="E32" s="1009"/>
      <c r="F32" s="1009"/>
      <c r="G32" s="1009"/>
      <c r="H32" s="1009"/>
      <c r="I32" s="309"/>
      <c r="J32" s="309"/>
      <c r="K32" s="295"/>
    </row>
    <row r="33" spans="2:12" ht="15.75" customHeight="1" x14ac:dyDescent="0.25">
      <c r="B33" s="294"/>
      <c r="C33" s="1009"/>
      <c r="D33" s="1009"/>
      <c r="E33" s="1009"/>
      <c r="F33" s="1009"/>
      <c r="G33" s="1009"/>
      <c r="H33" s="1009"/>
      <c r="I33" s="309"/>
      <c r="J33" s="309"/>
      <c r="K33" s="295"/>
    </row>
    <row r="34" spans="2:12" x14ac:dyDescent="0.25">
      <c r="B34" s="294"/>
      <c r="C34" s="1009"/>
      <c r="D34" s="1009"/>
      <c r="E34" s="1009"/>
      <c r="F34" s="1009"/>
      <c r="G34" s="1009"/>
      <c r="H34" s="1009"/>
      <c r="I34" s="326"/>
      <c r="J34" s="309"/>
      <c r="K34" s="295"/>
      <c r="L34" s="290" t="str">
        <f>IF(AND(I18="Yes",I34=""),"&lt;&lt;&lt; Required Information","")</f>
        <v/>
      </c>
    </row>
    <row r="35" spans="2:12" x14ac:dyDescent="0.25">
      <c r="B35" s="294"/>
      <c r="C35" s="308"/>
      <c r="D35" s="308"/>
      <c r="E35" s="308"/>
      <c r="F35" s="308"/>
      <c r="G35" s="308"/>
      <c r="H35" s="308"/>
      <c r="I35" s="309"/>
      <c r="J35" s="309"/>
      <c r="K35" s="295"/>
    </row>
    <row r="36" spans="2:12" ht="15.75" customHeight="1" x14ac:dyDescent="0.25">
      <c r="B36" s="294"/>
      <c r="C36" s="1012" t="s">
        <v>32</v>
      </c>
      <c r="D36" s="1012"/>
      <c r="E36" s="1012"/>
      <c r="F36" s="308"/>
      <c r="G36" s="308"/>
      <c r="H36" s="308"/>
      <c r="I36" s="309"/>
      <c r="J36" s="309"/>
      <c r="K36" s="295"/>
    </row>
    <row r="37" spans="2:12" x14ac:dyDescent="0.25">
      <c r="B37" s="294"/>
      <c r="C37" s="1013"/>
      <c r="D37" s="1014"/>
      <c r="E37" s="1014"/>
      <c r="F37" s="1014"/>
      <c r="G37" s="1014"/>
      <c r="H37" s="1014"/>
      <c r="I37" s="1014"/>
      <c r="J37" s="1015"/>
      <c r="K37" s="295"/>
    </row>
    <row r="38" spans="2:12" x14ac:dyDescent="0.25">
      <c r="B38" s="374"/>
      <c r="C38" s="1016"/>
      <c r="D38" s="1017"/>
      <c r="E38" s="1017"/>
      <c r="F38" s="1017"/>
      <c r="G38" s="1017"/>
      <c r="H38" s="1017"/>
      <c r="I38" s="1017"/>
      <c r="J38" s="1018"/>
      <c r="K38" s="375"/>
    </row>
    <row r="39" spans="2:12" x14ac:dyDescent="0.25">
      <c r="B39" s="294"/>
      <c r="C39" s="1016"/>
      <c r="D39" s="1017"/>
      <c r="E39" s="1017"/>
      <c r="F39" s="1017"/>
      <c r="G39" s="1017"/>
      <c r="H39" s="1017"/>
      <c r="I39" s="1017"/>
      <c r="J39" s="1018"/>
      <c r="K39" s="295"/>
    </row>
    <row r="40" spans="2:12" x14ac:dyDescent="0.25">
      <c r="B40" s="294"/>
      <c r="C40" s="1019"/>
      <c r="D40" s="1020"/>
      <c r="E40" s="1020"/>
      <c r="F40" s="1020"/>
      <c r="G40" s="1020"/>
      <c r="H40" s="1020"/>
      <c r="I40" s="1020"/>
      <c r="J40" s="1021"/>
      <c r="K40" s="295"/>
    </row>
    <row r="41" spans="2:12" x14ac:dyDescent="0.25">
      <c r="B41" s="294"/>
      <c r="C41" s="309"/>
      <c r="D41" s="309"/>
      <c r="E41" s="309"/>
      <c r="F41" s="309"/>
      <c r="G41" s="309"/>
      <c r="H41" s="309"/>
      <c r="I41" s="309"/>
      <c r="J41" s="309"/>
      <c r="K41" s="295"/>
    </row>
    <row r="42" spans="2:12" ht="16.5" thickBot="1" x14ac:dyDescent="0.3">
      <c r="B42" s="297"/>
      <c r="C42" s="298"/>
      <c r="D42" s="298"/>
      <c r="E42" s="298"/>
      <c r="F42" s="298"/>
      <c r="G42" s="298"/>
      <c r="H42" s="298"/>
      <c r="I42" s="298"/>
      <c r="J42" s="298"/>
      <c r="K42" s="299"/>
    </row>
  </sheetData>
  <sheetProtection password="F539" sheet="1" objects="1" scenarios="1"/>
  <mergeCells count="18">
    <mergeCell ref="C31:H34"/>
    <mergeCell ref="C36:E36"/>
    <mergeCell ref="C37:J40"/>
    <mergeCell ref="C28:E28"/>
    <mergeCell ref="C25:E25"/>
    <mergeCell ref="B3:K3"/>
    <mergeCell ref="B4:K4"/>
    <mergeCell ref="E9:J9"/>
    <mergeCell ref="C24:J24"/>
    <mergeCell ref="E13:J13"/>
    <mergeCell ref="C18:H18"/>
    <mergeCell ref="C22:H22"/>
    <mergeCell ref="B5:K5"/>
    <mergeCell ref="B6:K6"/>
    <mergeCell ref="B7:K7"/>
    <mergeCell ref="E11:J11"/>
    <mergeCell ref="E15:J15"/>
    <mergeCell ref="C20:H20"/>
  </mergeCells>
  <conditionalFormatting sqref="E9:J9">
    <cfRule type="cellIs" dxfId="7" priority="7" operator="notEqual">
      <formula>"Auto-Filled"</formula>
    </cfRule>
  </conditionalFormatting>
  <conditionalFormatting sqref="E11:J11">
    <cfRule type="cellIs" dxfId="6" priority="4" operator="notEqual">
      <formula>"Auto-Filled"</formula>
    </cfRule>
  </conditionalFormatting>
  <conditionalFormatting sqref="E13:J13">
    <cfRule type="cellIs" dxfId="5" priority="3" operator="notEqual">
      <formula>"Auto-Filled"</formula>
    </cfRule>
  </conditionalFormatting>
  <conditionalFormatting sqref="E15:J15">
    <cfRule type="cellIs" dxfId="4" priority="2" operator="notEqual">
      <formula>"Auto-Filled"</formula>
    </cfRule>
  </conditionalFormatting>
  <conditionalFormatting sqref="C20:H20">
    <cfRule type="expression" dxfId="3" priority="1">
      <formula>$E$15&lt;&gt;"Yes"</formula>
    </cfRule>
  </conditionalFormatting>
  <dataValidations count="4">
    <dataValidation type="list" allowBlank="1" showInputMessage="1" showErrorMessage="1" promptTitle="Prelim. Overlapping Impact Study" prompt="Enter Yes or No" sqref="I34:I36">
      <formula1>"Yes,No"</formula1>
    </dataValidation>
    <dataValidation type="list" allowBlank="1" showInputMessage="1" showErrorMessage="1" sqref="I22 I18:I20">
      <formula1>"Yes,No"</formula1>
    </dataValidation>
    <dataValidation type="decimal" operator="greaterThanOrEqual" allowBlank="1" showInputMessage="1" showErrorMessage="1" sqref="G29 I29">
      <formula1>0</formula1>
    </dataValidation>
    <dataValidation operator="greaterThanOrEqual" allowBlank="1" showInputMessage="1" showErrorMessage="1" sqref="I26"/>
  </dataValidations>
  <printOptions horizontalCentered="1"/>
  <pageMargins left="0.75" right="0.5"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O31"/>
  <sheetViews>
    <sheetView showGridLines="0" workbookViewId="0"/>
  </sheetViews>
  <sheetFormatPr defaultColWidth="9.140625" defaultRowHeight="15" x14ac:dyDescent="0.25"/>
  <cols>
    <col min="1" max="1" width="3.7109375" style="95" customWidth="1"/>
    <col min="2" max="3" width="9.140625" style="95"/>
    <col min="4" max="4" width="9.7109375" style="95" customWidth="1"/>
    <col min="5" max="5" width="6.42578125" style="95" customWidth="1"/>
    <col min="6" max="6" width="12" style="95" customWidth="1"/>
    <col min="7" max="7" width="9.140625" style="95"/>
    <col min="8" max="8" width="5.42578125" style="95" customWidth="1"/>
    <col min="9" max="9" width="11" style="95" customWidth="1"/>
    <col min="10" max="16384" width="9.140625" style="95"/>
  </cols>
  <sheetData>
    <row r="1" spans="1:15" ht="16.5" thickBot="1" x14ac:dyDescent="0.3">
      <c r="A1" s="179"/>
      <c r="B1" s="179"/>
      <c r="C1" s="179"/>
      <c r="D1" s="179"/>
      <c r="E1" s="179"/>
      <c r="F1" s="179"/>
      <c r="G1" s="179"/>
      <c r="H1" s="179"/>
      <c r="I1" s="179"/>
      <c r="J1" s="179"/>
      <c r="K1" s="179"/>
      <c r="M1" s="179"/>
      <c r="N1" s="179"/>
      <c r="O1" s="179"/>
    </row>
    <row r="2" spans="1:15" ht="15.75" x14ac:dyDescent="0.25">
      <c r="A2" s="179"/>
      <c r="B2" s="180" t="str">
        <f>"Version: " &amp; Version</f>
        <v>Version: 09/04/2018</v>
      </c>
      <c r="C2" s="181"/>
      <c r="D2" s="181"/>
      <c r="E2" s="181"/>
      <c r="F2" s="181"/>
      <c r="G2" s="181"/>
      <c r="H2" s="181"/>
      <c r="I2" s="181"/>
      <c r="J2" s="181"/>
      <c r="K2" s="182"/>
      <c r="M2" s="179"/>
      <c r="N2" s="179"/>
      <c r="O2" s="179"/>
    </row>
    <row r="3" spans="1:15" ht="15.75" x14ac:dyDescent="0.25">
      <c r="A3" s="179"/>
      <c r="B3" s="761" t="s">
        <v>103</v>
      </c>
      <c r="C3" s="762"/>
      <c r="D3" s="762"/>
      <c r="E3" s="762"/>
      <c r="F3" s="762"/>
      <c r="G3" s="762"/>
      <c r="H3" s="762"/>
      <c r="I3" s="762"/>
      <c r="J3" s="762"/>
      <c r="K3" s="763"/>
      <c r="M3" s="179"/>
      <c r="N3" s="179"/>
      <c r="O3" s="179"/>
    </row>
    <row r="4" spans="1:15" ht="15.75" x14ac:dyDescent="0.25">
      <c r="A4" s="179"/>
      <c r="B4" s="761" t="s">
        <v>104</v>
      </c>
      <c r="C4" s="762"/>
      <c r="D4" s="762"/>
      <c r="E4" s="762"/>
      <c r="F4" s="762"/>
      <c r="G4" s="762"/>
      <c r="H4" s="762"/>
      <c r="I4" s="762"/>
      <c r="J4" s="762"/>
      <c r="K4" s="763"/>
      <c r="M4" s="179"/>
      <c r="N4" s="179"/>
      <c r="O4" s="179"/>
    </row>
    <row r="5" spans="1:15" ht="15.75" x14ac:dyDescent="0.25">
      <c r="A5" s="179"/>
      <c r="B5" s="761"/>
      <c r="C5" s="762"/>
      <c r="D5" s="762"/>
      <c r="E5" s="762"/>
      <c r="F5" s="762"/>
      <c r="G5" s="762"/>
      <c r="H5" s="762"/>
      <c r="I5" s="762"/>
      <c r="J5" s="762"/>
      <c r="K5" s="763"/>
      <c r="M5" s="179"/>
      <c r="N5" s="179"/>
      <c r="O5" s="179"/>
    </row>
    <row r="6" spans="1:15" ht="15.75" x14ac:dyDescent="0.25">
      <c r="A6" s="179"/>
      <c r="B6" s="761" t="str">
        <f>'Part I'!$B$6</f>
        <v>For Long Term Contract Proposals Under Long-Term Contracting Standard</v>
      </c>
      <c r="C6" s="762"/>
      <c r="D6" s="762"/>
      <c r="E6" s="762"/>
      <c r="F6" s="762"/>
      <c r="G6" s="762"/>
      <c r="H6" s="762"/>
      <c r="I6" s="762"/>
      <c r="J6" s="762"/>
      <c r="K6" s="763"/>
      <c r="M6" s="179"/>
      <c r="N6" s="179"/>
      <c r="O6" s="179"/>
    </row>
    <row r="7" spans="1:15" ht="15.75" x14ac:dyDescent="0.25">
      <c r="A7" s="179"/>
      <c r="B7" s="761"/>
      <c r="C7" s="762"/>
      <c r="D7" s="762"/>
      <c r="E7" s="762"/>
      <c r="F7" s="762"/>
      <c r="G7" s="762"/>
      <c r="H7" s="762"/>
      <c r="I7" s="762"/>
      <c r="J7" s="762"/>
      <c r="K7" s="763"/>
      <c r="M7" s="179"/>
      <c r="N7" s="179"/>
      <c r="O7" s="179"/>
    </row>
    <row r="8" spans="1:15" ht="15.75" x14ac:dyDescent="0.25">
      <c r="A8" s="179"/>
      <c r="B8" s="23"/>
      <c r="C8" s="167"/>
      <c r="D8" s="167"/>
      <c r="E8" s="167"/>
      <c r="F8" s="167"/>
      <c r="G8" s="167"/>
      <c r="H8" s="167"/>
      <c r="I8" s="167"/>
      <c r="J8" s="167"/>
      <c r="K8" s="24"/>
      <c r="M8" s="179"/>
      <c r="N8" s="179"/>
      <c r="O8" s="179"/>
    </row>
    <row r="9" spans="1:15" ht="15.75" x14ac:dyDescent="0.25">
      <c r="A9" s="179"/>
      <c r="B9" s="23"/>
      <c r="C9" s="183" t="s">
        <v>143</v>
      </c>
      <c r="D9" s="167"/>
      <c r="E9" s="885" t="str">
        <f>IF(ProjName="","Auto-Filled",ProjName)</f>
        <v>Auto-Filled</v>
      </c>
      <c r="F9" s="885"/>
      <c r="G9" s="885"/>
      <c r="H9" s="885"/>
      <c r="I9" s="885"/>
      <c r="J9" s="885"/>
      <c r="K9" s="24"/>
      <c r="M9" s="179"/>
      <c r="N9" s="179"/>
      <c r="O9" s="179"/>
    </row>
    <row r="10" spans="1:15" ht="15.75" x14ac:dyDescent="0.25">
      <c r="A10" s="179"/>
      <c r="B10" s="23"/>
      <c r="C10" s="183"/>
      <c r="D10" s="167"/>
      <c r="E10" s="167"/>
      <c r="F10" s="167"/>
      <c r="G10" s="167"/>
      <c r="H10" s="167"/>
      <c r="I10" s="167"/>
      <c r="J10" s="167"/>
      <c r="K10" s="24"/>
      <c r="M10" s="179"/>
      <c r="N10" s="179"/>
      <c r="O10" s="179"/>
    </row>
    <row r="11" spans="1:15" ht="15.75" x14ac:dyDescent="0.25">
      <c r="A11" s="179"/>
      <c r="B11" s="23"/>
      <c r="C11" s="183" t="s">
        <v>33</v>
      </c>
      <c r="D11" s="167"/>
      <c r="E11" s="885" t="str">
        <f>IF(ResType="","Auto-Filled",ResType)</f>
        <v>Auto-Filled</v>
      </c>
      <c r="F11" s="885" t="str">
        <f>IF(ResType="","",ResType)</f>
        <v/>
      </c>
      <c r="G11" s="885" t="str">
        <f>IF(ResType="","",ResType)</f>
        <v/>
      </c>
      <c r="H11" s="885" t="str">
        <f>IF(ResType="","",ResType)</f>
        <v/>
      </c>
      <c r="I11" s="885" t="str">
        <f>IF(ResType="","",ResType)</f>
        <v/>
      </c>
      <c r="J11" s="885" t="str">
        <f>IF(ResType="","",ResType)</f>
        <v/>
      </c>
      <c r="K11" s="24"/>
      <c r="M11" s="179"/>
      <c r="N11" s="179"/>
      <c r="O11" s="310"/>
    </row>
    <row r="12" spans="1:15" ht="15.75" x14ac:dyDescent="0.25">
      <c r="A12" s="179"/>
      <c r="B12" s="23"/>
      <c r="C12" s="183"/>
      <c r="D12" s="167"/>
      <c r="E12" s="167"/>
      <c r="F12" s="167"/>
      <c r="G12" s="167"/>
      <c r="H12" s="167"/>
      <c r="I12" s="167"/>
      <c r="J12" s="167"/>
      <c r="K12" s="24"/>
      <c r="M12" s="179"/>
      <c r="N12" s="179"/>
      <c r="O12" s="179"/>
    </row>
    <row r="13" spans="1:15" ht="15.75" x14ac:dyDescent="0.25">
      <c r="A13" s="179"/>
      <c r="B13" s="23"/>
      <c r="C13" s="183" t="s">
        <v>144</v>
      </c>
      <c r="D13" s="167"/>
      <c r="E13" s="885" t="str">
        <f>IF(ProjStatus="","Auto-Filled",ProjStatus)</f>
        <v>Auto-Filled</v>
      </c>
      <c r="F13" s="885"/>
      <c r="G13" s="885"/>
      <c r="H13" s="885"/>
      <c r="I13" s="885"/>
      <c r="J13" s="885"/>
      <c r="K13" s="24"/>
      <c r="M13" s="179"/>
      <c r="N13" s="179"/>
      <c r="O13" s="179"/>
    </row>
    <row r="14" spans="1:15" ht="15.75" x14ac:dyDescent="0.25">
      <c r="A14" s="179"/>
      <c r="B14" s="23"/>
      <c r="C14" s="183"/>
      <c r="D14" s="167"/>
      <c r="E14" s="167"/>
      <c r="F14" s="167"/>
      <c r="G14" s="167"/>
      <c r="H14" s="167"/>
      <c r="I14" s="167"/>
      <c r="J14" s="167"/>
      <c r="K14" s="24"/>
      <c r="M14" s="179"/>
      <c r="N14" s="179"/>
      <c r="O14" s="179"/>
    </row>
    <row r="15" spans="1:15" ht="15.75" x14ac:dyDescent="0.25">
      <c r="A15" s="179"/>
      <c r="B15" s="23"/>
      <c r="C15" s="183"/>
      <c r="D15" s="167"/>
      <c r="E15" s="167"/>
      <c r="F15" s="167"/>
      <c r="G15" s="167"/>
      <c r="H15" s="167"/>
      <c r="I15" s="167"/>
      <c r="J15" s="167"/>
      <c r="K15" s="24"/>
      <c r="M15" s="179"/>
      <c r="N15" s="179"/>
      <c r="O15" s="179"/>
    </row>
    <row r="16" spans="1:15" ht="15.75" x14ac:dyDescent="0.25">
      <c r="A16" s="179"/>
      <c r="B16" s="23"/>
      <c r="C16" s="183" t="s">
        <v>105</v>
      </c>
      <c r="D16" s="167"/>
      <c r="E16" s="167"/>
      <c r="F16" s="167"/>
      <c r="G16" s="1024">
        <f>IF(AND(AnnTotGen="",AnnTotGen_woStrg=""),"",IF(StorIncl="Yes",AnnTotGen_woStrg,AnnTotGen))</f>
        <v>0</v>
      </c>
      <c r="H16" s="1024"/>
      <c r="I16" s="1024"/>
      <c r="J16" s="184" t="s">
        <v>39</v>
      </c>
      <c r="K16" s="24"/>
      <c r="L16" s="131" t="str">
        <f>IF(Yr1Prod=0,"&lt;&lt;&lt; Will be calculated from Part V","")</f>
        <v>&lt;&lt;&lt; Will be calculated from Part V</v>
      </c>
      <c r="M16" s="179"/>
      <c r="N16" s="179"/>
      <c r="O16" s="179"/>
    </row>
    <row r="17" spans="1:15" ht="15.75" x14ac:dyDescent="0.25">
      <c r="A17" s="179"/>
      <c r="B17" s="23"/>
      <c r="C17" s="167"/>
      <c r="D17" s="167"/>
      <c r="E17" s="167"/>
      <c r="F17" s="167"/>
      <c r="G17" s="167"/>
      <c r="H17" s="167"/>
      <c r="I17" s="167"/>
      <c r="J17" s="167"/>
      <c r="K17" s="24"/>
      <c r="M17" s="179"/>
      <c r="N17" s="179"/>
      <c r="O17" s="179"/>
    </row>
    <row r="18" spans="1:15" ht="15.75" x14ac:dyDescent="0.25">
      <c r="A18" s="179"/>
      <c r="B18" s="23"/>
      <c r="C18" s="183" t="s">
        <v>106</v>
      </c>
      <c r="D18" s="167"/>
      <c r="E18" s="167"/>
      <c r="F18" s="167"/>
      <c r="G18" s="167"/>
      <c r="H18" s="167"/>
      <c r="I18" s="167"/>
      <c r="J18" s="167"/>
      <c r="K18" s="24"/>
      <c r="M18" s="179"/>
      <c r="N18" s="179"/>
      <c r="O18" s="179"/>
    </row>
    <row r="19" spans="1:15" ht="15.75" x14ac:dyDescent="0.25">
      <c r="A19" s="179"/>
      <c r="B19" s="23"/>
      <c r="C19" s="167"/>
      <c r="D19" s="167"/>
      <c r="E19" s="167"/>
      <c r="F19" s="185" t="s">
        <v>108</v>
      </c>
      <c r="G19" s="25"/>
      <c r="H19" s="25"/>
      <c r="I19" s="185" t="s">
        <v>110</v>
      </c>
      <c r="J19" s="167"/>
      <c r="K19" s="24"/>
      <c r="M19" s="179"/>
      <c r="N19" s="179"/>
      <c r="O19" s="179"/>
    </row>
    <row r="20" spans="1:15" ht="18.75" x14ac:dyDescent="0.35">
      <c r="A20" s="179"/>
      <c r="B20" s="23"/>
      <c r="C20" s="167"/>
      <c r="D20" s="167" t="s">
        <v>139</v>
      </c>
      <c r="E20" s="167"/>
      <c r="F20" s="187"/>
      <c r="G20" s="167" t="s">
        <v>109</v>
      </c>
      <c r="H20" s="167"/>
      <c r="I20" s="197">
        <f>(AvSOX*Yr1Prod)/2000</f>
        <v>0</v>
      </c>
      <c r="J20" s="167" t="s">
        <v>111</v>
      </c>
      <c r="K20" s="24"/>
      <c r="L20" s="131" t="str">
        <f>IF(AvSOX="","&lt;&lt;&lt; Incomplete. Fill in Average Rate.","")</f>
        <v>&lt;&lt;&lt; Incomplete. Fill in Average Rate.</v>
      </c>
      <c r="M20" s="179"/>
      <c r="N20" s="179"/>
      <c r="O20" s="179"/>
    </row>
    <row r="21" spans="1:15" ht="18.75" x14ac:dyDescent="0.35">
      <c r="A21" s="179"/>
      <c r="B21" s="23"/>
      <c r="C21" s="167"/>
      <c r="D21" s="167" t="s">
        <v>140</v>
      </c>
      <c r="E21" s="167"/>
      <c r="F21" s="188"/>
      <c r="G21" s="167" t="s">
        <v>109</v>
      </c>
      <c r="H21" s="167"/>
      <c r="I21" s="197">
        <f>(AvNOX*Yr1Prod)/2000</f>
        <v>0</v>
      </c>
      <c r="J21" s="167" t="s">
        <v>111</v>
      </c>
      <c r="K21" s="24"/>
      <c r="L21" s="131" t="str">
        <f>IF(AvSOX="","&lt;&lt;&lt; Incomplete. Fill in Average Rate.","")</f>
        <v>&lt;&lt;&lt; Incomplete. Fill in Average Rate.</v>
      </c>
      <c r="M21" s="179"/>
      <c r="N21" s="179"/>
      <c r="O21" s="179"/>
    </row>
    <row r="22" spans="1:15" ht="15.75" x14ac:dyDescent="0.25">
      <c r="A22" s="179"/>
      <c r="B22" s="23"/>
      <c r="C22" s="167"/>
      <c r="D22" s="167" t="s">
        <v>107</v>
      </c>
      <c r="E22" s="167"/>
      <c r="F22" s="188"/>
      <c r="G22" s="167" t="s">
        <v>109</v>
      </c>
      <c r="H22" s="167"/>
      <c r="I22" s="197">
        <f>(AvCO*Yr1Prod)/2000</f>
        <v>0</v>
      </c>
      <c r="J22" s="167" t="s">
        <v>111</v>
      </c>
      <c r="K22" s="24"/>
      <c r="L22" s="131" t="str">
        <f>IF(AvSOX="","&lt;&lt;&lt; Incomplete. Fill in Average Rate.","")</f>
        <v>&lt;&lt;&lt; Incomplete. Fill in Average Rate.</v>
      </c>
      <c r="M22" s="179"/>
      <c r="N22" s="179"/>
      <c r="O22" s="179"/>
    </row>
    <row r="23" spans="1:15" ht="18.75" x14ac:dyDescent="0.35">
      <c r="A23" s="179"/>
      <c r="B23" s="23"/>
      <c r="C23" s="167"/>
      <c r="D23" s="167" t="s">
        <v>141</v>
      </c>
      <c r="E23" s="167"/>
      <c r="F23" s="188"/>
      <c r="G23" s="167" t="s">
        <v>109</v>
      </c>
      <c r="H23" s="167"/>
      <c r="I23" s="197">
        <f>(AvPM*Yr1Prod)/2000</f>
        <v>0</v>
      </c>
      <c r="J23" s="167" t="s">
        <v>111</v>
      </c>
      <c r="K23" s="24"/>
      <c r="L23" s="131" t="str">
        <f>IF(AvSOX="","&lt;&lt;&lt; Incomplete. Fill in Average Rate.","")</f>
        <v>&lt;&lt;&lt; Incomplete. Fill in Average Rate.</v>
      </c>
      <c r="M23" s="179"/>
      <c r="N23" s="179"/>
      <c r="O23" s="179"/>
    </row>
    <row r="24" spans="1:15" ht="15.75" x14ac:dyDescent="0.25">
      <c r="A24" s="179"/>
      <c r="B24" s="23"/>
      <c r="C24" s="167"/>
      <c r="D24" s="167"/>
      <c r="E24" s="167"/>
      <c r="F24" s="333"/>
      <c r="G24" s="167"/>
      <c r="H24" s="167"/>
      <c r="I24" s="186"/>
      <c r="J24" s="167"/>
      <c r="K24" s="24"/>
      <c r="M24" s="179"/>
      <c r="N24" s="179"/>
      <c r="O24" s="179"/>
    </row>
    <row r="25" spans="1:15" ht="18.75" x14ac:dyDescent="0.35">
      <c r="A25" s="179"/>
      <c r="B25" s="23"/>
      <c r="C25" s="167"/>
      <c r="D25" s="167" t="s">
        <v>142</v>
      </c>
      <c r="E25" s="167"/>
      <c r="F25" s="348"/>
      <c r="G25" s="167" t="s">
        <v>109</v>
      </c>
      <c r="H25" s="167"/>
      <c r="I25" s="197">
        <f>(AvCO2Eq*Yr1Prod)/2000</f>
        <v>0</v>
      </c>
      <c r="J25" s="167" t="s">
        <v>111</v>
      </c>
      <c r="K25" s="24"/>
      <c r="L25" s="131" t="str">
        <f>IF(AvSOX="","&lt;&lt;&lt; Incomplete. Fill in Average Rate.","")</f>
        <v>&lt;&lt;&lt; Incomplete. Fill in Average Rate.</v>
      </c>
      <c r="M25" s="179"/>
      <c r="N25" s="179"/>
      <c r="O25" s="179"/>
    </row>
    <row r="26" spans="1:15" ht="15.75" x14ac:dyDescent="0.25">
      <c r="A26" s="179"/>
      <c r="B26" s="23"/>
      <c r="C26" s="167"/>
      <c r="D26" s="167"/>
      <c r="E26" s="167"/>
      <c r="F26" s="167"/>
      <c r="G26" s="167"/>
      <c r="H26" s="167"/>
      <c r="I26" s="167"/>
      <c r="J26" s="167"/>
      <c r="K26" s="24"/>
      <c r="M26" s="179"/>
      <c r="N26" s="179"/>
      <c r="O26" s="179"/>
    </row>
    <row r="27" spans="1:15" ht="16.5" thickBot="1" x14ac:dyDescent="0.3">
      <c r="A27" s="179"/>
      <c r="B27" s="26"/>
      <c r="C27" s="27"/>
      <c r="D27" s="27"/>
      <c r="E27" s="27"/>
      <c r="F27" s="27"/>
      <c r="G27" s="27"/>
      <c r="H27" s="27"/>
      <c r="I27" s="27"/>
      <c r="J27" s="27"/>
      <c r="K27" s="28"/>
      <c r="M27" s="179"/>
      <c r="N27" s="179"/>
      <c r="O27" s="179"/>
    </row>
    <row r="28" spans="1:15" ht="15.75" x14ac:dyDescent="0.25">
      <c r="A28" s="179"/>
      <c r="B28" s="179"/>
      <c r="C28" s="179"/>
      <c r="D28" s="179"/>
      <c r="E28" s="179"/>
      <c r="F28" s="179"/>
      <c r="G28" s="179"/>
      <c r="H28" s="179"/>
      <c r="I28" s="179"/>
      <c r="J28" s="179"/>
      <c r="K28" s="179"/>
      <c r="M28" s="179"/>
      <c r="N28" s="179"/>
      <c r="O28" s="179"/>
    </row>
    <row r="29" spans="1:15" ht="15.75" x14ac:dyDescent="0.25">
      <c r="A29" s="179"/>
      <c r="B29" s="179"/>
      <c r="C29" s="179"/>
      <c r="D29" s="179"/>
      <c r="E29" s="179"/>
      <c r="F29" s="179"/>
      <c r="G29" s="179"/>
      <c r="H29" s="179"/>
      <c r="I29" s="179"/>
      <c r="J29" s="179"/>
      <c r="K29" s="179"/>
      <c r="M29" s="179"/>
      <c r="N29" s="179"/>
      <c r="O29" s="179"/>
    </row>
    <row r="30" spans="1:15" ht="15.75" x14ac:dyDescent="0.25">
      <c r="A30" s="179"/>
      <c r="B30" s="179"/>
      <c r="C30" s="179"/>
      <c r="D30" s="179"/>
      <c r="E30" s="179"/>
      <c r="F30" s="179"/>
      <c r="G30" s="179"/>
      <c r="H30" s="179"/>
      <c r="I30" s="179"/>
      <c r="J30" s="179"/>
      <c r="K30" s="179"/>
      <c r="M30" s="179"/>
      <c r="N30" s="179"/>
      <c r="O30" s="179"/>
    </row>
    <row r="31" spans="1:15" ht="15.75" x14ac:dyDescent="0.25">
      <c r="A31" s="179"/>
      <c r="B31" s="179"/>
      <c r="C31" s="179"/>
      <c r="D31" s="179"/>
      <c r="E31" s="179"/>
      <c r="F31" s="179"/>
      <c r="G31" s="179"/>
      <c r="H31" s="179"/>
      <c r="I31" s="179"/>
      <c r="J31" s="179"/>
      <c r="K31" s="179"/>
      <c r="M31" s="179"/>
      <c r="N31" s="179"/>
      <c r="O31" s="179"/>
    </row>
  </sheetData>
  <sheetProtection password="F539" sheet="1" objects="1" scenarios="1"/>
  <mergeCells count="9">
    <mergeCell ref="E13:J13"/>
    <mergeCell ref="G16:I16"/>
    <mergeCell ref="B3:K3"/>
    <mergeCell ref="B4:K4"/>
    <mergeCell ref="B5:K5"/>
    <mergeCell ref="B6:K6"/>
    <mergeCell ref="E9:J9"/>
    <mergeCell ref="E11:J11"/>
    <mergeCell ref="B7:K7"/>
  </mergeCells>
  <conditionalFormatting sqref="E9:J9">
    <cfRule type="cellIs" dxfId="2" priority="3" operator="notEqual">
      <formula>"Auto-Filled"</formula>
    </cfRule>
  </conditionalFormatting>
  <conditionalFormatting sqref="E11:J11">
    <cfRule type="cellIs" dxfId="1" priority="2" operator="notEqual">
      <formula>"Auto-Filled"</formula>
    </cfRule>
  </conditionalFormatting>
  <conditionalFormatting sqref="E13:J13">
    <cfRule type="cellIs" dxfId="0" priority="1" operator="notEqual">
      <formula>"Auto-Filled"</formula>
    </cfRule>
  </conditionalFormatting>
  <dataValidations count="3">
    <dataValidation type="whole" operator="greaterThanOrEqual" allowBlank="1" showInputMessage="1" showErrorMessage="1" sqref="I25 I20:I23">
      <formula1>0</formula1>
    </dataValidation>
    <dataValidation type="whole" operator="lessThanOrEqual" allowBlank="1" showInputMessage="1" showErrorMessage="1" sqref="G16:I16">
      <formula1>899250</formula1>
    </dataValidation>
    <dataValidation type="decimal" operator="greaterThanOrEqual" allowBlank="1" showInputMessage="1" showErrorMessage="1" sqref="F25 F20:F23">
      <formula1>0</formula1>
    </dataValidation>
  </dataValidations>
  <printOptions horizontalCentered="1"/>
  <pageMargins left="0.75" right="0.5"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F27"/>
  <sheetViews>
    <sheetView workbookViewId="0"/>
  </sheetViews>
  <sheetFormatPr defaultRowHeight="15.75" x14ac:dyDescent="0.25"/>
  <cols>
    <col min="1" max="1" width="5" style="6" customWidth="1"/>
    <col min="2" max="2" width="27.140625" style="6" customWidth="1"/>
    <col min="5" max="5" width="12.42578125" customWidth="1"/>
  </cols>
  <sheetData>
    <row r="1" spans="1:6" x14ac:dyDescent="0.25">
      <c r="B1" s="7" t="s">
        <v>4</v>
      </c>
    </row>
    <row r="2" spans="1:6" x14ac:dyDescent="0.25">
      <c r="B2" s="7"/>
    </row>
    <row r="4" spans="1:6" x14ac:dyDescent="0.25">
      <c r="A4" s="8" t="s">
        <v>5</v>
      </c>
    </row>
    <row r="5" spans="1:6" x14ac:dyDescent="0.25">
      <c r="B5" s="9" t="s">
        <v>6</v>
      </c>
    </row>
    <row r="6" spans="1:6" x14ac:dyDescent="0.25">
      <c r="B6" s="9" t="s">
        <v>7</v>
      </c>
    </row>
    <row r="7" spans="1:6" x14ac:dyDescent="0.25">
      <c r="B7" s="9" t="s">
        <v>8</v>
      </c>
    </row>
    <row r="8" spans="1:6" x14ac:dyDescent="0.25">
      <c r="B8" s="9" t="s">
        <v>9</v>
      </c>
      <c r="D8" s="36" t="s">
        <v>187</v>
      </c>
    </row>
    <row r="9" spans="1:6" x14ac:dyDescent="0.25">
      <c r="B9" s="9" t="s">
        <v>10</v>
      </c>
      <c r="E9" s="38">
        <v>20</v>
      </c>
    </row>
    <row r="10" spans="1:6" x14ac:dyDescent="0.25">
      <c r="B10" s="9" t="s">
        <v>11</v>
      </c>
      <c r="E10" s="38"/>
    </row>
    <row r="11" spans="1:6" x14ac:dyDescent="0.25">
      <c r="B11" s="9" t="s">
        <v>12</v>
      </c>
      <c r="D11" s="36" t="s">
        <v>51</v>
      </c>
    </row>
    <row r="12" spans="1:6" x14ac:dyDescent="0.25">
      <c r="B12" s="9" t="s">
        <v>13</v>
      </c>
      <c r="E12" s="38">
        <v>400</v>
      </c>
    </row>
    <row r="13" spans="1:6" x14ac:dyDescent="0.25">
      <c r="B13" s="9" t="s">
        <v>14</v>
      </c>
    </row>
    <row r="14" spans="1:6" x14ac:dyDescent="0.25">
      <c r="D14" s="36" t="s">
        <v>49</v>
      </c>
      <c r="F14" s="380" t="s">
        <v>211</v>
      </c>
    </row>
    <row r="15" spans="1:6" x14ac:dyDescent="0.25">
      <c r="A15" s="8" t="s">
        <v>15</v>
      </c>
      <c r="E15" s="39">
        <v>43831</v>
      </c>
    </row>
    <row r="16" spans="1:6" x14ac:dyDescent="0.25">
      <c r="B16" s="334" t="s">
        <v>340</v>
      </c>
    </row>
    <row r="17" spans="1:6" x14ac:dyDescent="0.25">
      <c r="B17" s="10"/>
      <c r="D17" s="36" t="s">
        <v>50</v>
      </c>
      <c r="F17" s="380" t="s">
        <v>211</v>
      </c>
    </row>
    <row r="18" spans="1:6" x14ac:dyDescent="0.25">
      <c r="E18" s="39">
        <v>47483</v>
      </c>
    </row>
    <row r="19" spans="1:6" ht="15" x14ac:dyDescent="0.25">
      <c r="A19" s="36" t="s">
        <v>47</v>
      </c>
      <c r="B19"/>
    </row>
    <row r="20" spans="1:6" ht="15" x14ac:dyDescent="0.25">
      <c r="A20"/>
      <c r="B20" s="37" t="s">
        <v>148</v>
      </c>
    </row>
    <row r="21" spans="1:6" ht="15" x14ac:dyDescent="0.25">
      <c r="A21"/>
      <c r="B21" s="37" t="s">
        <v>149</v>
      </c>
      <c r="C21" s="353"/>
    </row>
    <row r="23" spans="1:6" ht="15" x14ac:dyDescent="0.25">
      <c r="A23" s="36" t="s">
        <v>186</v>
      </c>
      <c r="B23"/>
    </row>
    <row r="24" spans="1:6" ht="15" x14ac:dyDescent="0.25">
      <c r="A24"/>
      <c r="B24" s="39">
        <f>IF(EstCOD&lt;&gt;"",EstCOD,EarlyEffDate)</f>
        <v>43831</v>
      </c>
    </row>
    <row r="26" spans="1:6" x14ac:dyDescent="0.25">
      <c r="A26" s="256" t="s">
        <v>176</v>
      </c>
    </row>
    <row r="27" spans="1:6" x14ac:dyDescent="0.25">
      <c r="B27" s="6" t="str">
        <f>IF(OR(StorIncl="No",StorIncl=""),"",IF('Part IV'!#REF!&gt;99,"Storage Efficiency is greater than 99%. 
Please verify values in Part V (b-1) and Part V (b-2).",""))</f>
        <v/>
      </c>
      <c r="C27" s="114"/>
    </row>
  </sheetData>
  <sheetProtection password="F539"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110</vt:i4>
      </vt:variant>
    </vt:vector>
  </HeadingPairs>
  <TitlesOfParts>
    <vt:vector size="121" baseType="lpstr">
      <vt:lpstr>Part I</vt:lpstr>
      <vt:lpstr>Part II</vt:lpstr>
      <vt:lpstr>Part III</vt:lpstr>
      <vt:lpstr>Part IV</vt:lpstr>
      <vt:lpstr>Part V</vt:lpstr>
      <vt:lpstr>Part V (with StorageCT)</vt:lpstr>
      <vt:lpstr>Part V (with Storage)</vt:lpstr>
      <vt:lpstr>Part VI</vt:lpstr>
      <vt:lpstr>Part VII</vt:lpstr>
      <vt:lpstr>Part VIII</vt:lpstr>
      <vt:lpstr>Tables</vt:lpstr>
      <vt:lpstr>AnnCO</vt:lpstr>
      <vt:lpstr>AnnCO2Eq</vt:lpstr>
      <vt:lpstr>AnnNOX</vt:lpstr>
      <vt:lpstr>'Part V (with StorageCT)'!AnnOffPkMWh</vt:lpstr>
      <vt:lpstr>'Part V (with StorageCT)'!AnnPHMWh</vt:lpstr>
      <vt:lpstr>'Part V (with StorageCT)'!AnnPkMWh</vt:lpstr>
      <vt:lpstr>AnnPM</vt:lpstr>
      <vt:lpstr>AnnSO2</vt:lpstr>
      <vt:lpstr>'Part V (with StorageCT)'!AnnTotGen</vt:lpstr>
      <vt:lpstr>AnnTotGen</vt:lpstr>
      <vt:lpstr>AnnTotGen_woStrg</vt:lpstr>
      <vt:lpstr>'Part V (with Storage)'!AnnTotMWH</vt:lpstr>
      <vt:lpstr>'Part V (with StorageCT)'!AnnTotMWH</vt:lpstr>
      <vt:lpstr>AvCO</vt:lpstr>
      <vt:lpstr>AvCO2Eq</vt:lpstr>
      <vt:lpstr>AvNOX</vt:lpstr>
      <vt:lpstr>AvPM</vt:lpstr>
      <vt:lpstr>AvSOX</vt:lpstr>
      <vt:lpstr>BeginCCP</vt:lpstr>
      <vt:lpstr>BidderName</vt:lpstr>
      <vt:lpstr>BidderRep</vt:lpstr>
      <vt:lpstr>BidderRepTitle</vt:lpstr>
      <vt:lpstr>BidNum1</vt:lpstr>
      <vt:lpstr>BidNum2</vt:lpstr>
      <vt:lpstr>BidNum3</vt:lpstr>
      <vt:lpstr>Biennial_DR</vt:lpstr>
      <vt:lpstr>Biennial_DR_wStrg</vt:lpstr>
      <vt:lpstr>BuyEnt</vt:lpstr>
      <vt:lpstr>'Part V (with StorageCT)'!CalcCF</vt:lpstr>
      <vt:lpstr>'Part V (with StorageCT)'!CalcStorEff</vt:lpstr>
      <vt:lpstr>CalcStorEff</vt:lpstr>
      <vt:lpstr>CapNet</vt:lpstr>
      <vt:lpstr>CntMailAdd1</vt:lpstr>
      <vt:lpstr>CntMailAdd2</vt:lpstr>
      <vt:lpstr>CntMax</vt:lpstr>
      <vt:lpstr>'Part V (with StorageCT)'!DelEff</vt:lpstr>
      <vt:lpstr>EarlyEffDate</vt:lpstr>
      <vt:lpstr>ElectCSO</vt:lpstr>
      <vt:lpstr>ener1</vt:lpstr>
      <vt:lpstr>EstCOD</vt:lpstr>
      <vt:lpstr>EvalCntrctDate</vt:lpstr>
      <vt:lpstr>FacTech</vt:lpstr>
      <vt:lpstr>FilePathName</vt:lpstr>
      <vt:lpstr>'Part V (with StorageCT)'!GenCF</vt:lpstr>
      <vt:lpstr>GenCF</vt:lpstr>
      <vt:lpstr>GenCF_preStrg</vt:lpstr>
      <vt:lpstr>IntCnPnt</vt:lpstr>
      <vt:lpstr>LateEffDate</vt:lpstr>
      <vt:lpstr>LoadZone</vt:lpstr>
      <vt:lpstr>MaxMCA</vt:lpstr>
      <vt:lpstr>MinMCA</vt:lpstr>
      <vt:lpstr>MinPct</vt:lpstr>
      <vt:lpstr>MXChgRate</vt:lpstr>
      <vt:lpstr>MxDisch</vt:lpstr>
      <vt:lpstr>NegNetDelivery</vt:lpstr>
      <vt:lpstr>PctAdj</vt:lpstr>
      <vt:lpstr>PctEnt</vt:lpstr>
      <vt:lpstr>'Part V (with StorageCT)'!PHRatio</vt:lpstr>
      <vt:lpstr>PointDlvd</vt:lpstr>
      <vt:lpstr>PriceOpt1</vt:lpstr>
      <vt:lpstr>PriceOpt2</vt:lpstr>
      <vt:lpstr>PriceOpt3</vt:lpstr>
      <vt:lpstr>PrimCntEmail</vt:lpstr>
      <vt:lpstr>PrimCntFax</vt:lpstr>
      <vt:lpstr>PrimCntName</vt:lpstr>
      <vt:lpstr>PrimCntPhone</vt:lpstr>
      <vt:lpstr>'Part I'!Print_Area</vt:lpstr>
      <vt:lpstr>'Part II'!Print_Area</vt:lpstr>
      <vt:lpstr>'Part III'!Print_Area</vt:lpstr>
      <vt:lpstr>'Part IV'!Print_Area</vt:lpstr>
      <vt:lpstr>'Part V'!Print_Area</vt:lpstr>
      <vt:lpstr>'Part V (with Storage)'!Print_Area</vt:lpstr>
      <vt:lpstr>'Part V (with StorageCT)'!Print_Area</vt:lpstr>
      <vt:lpstr>'Part VI'!Print_Area</vt:lpstr>
      <vt:lpstr>'Part VII'!Print_Area</vt:lpstr>
      <vt:lpstr>'Part VIII'!Print_Area</vt:lpstr>
      <vt:lpstr>ProjCity</vt:lpstr>
      <vt:lpstr>ProjName</vt:lpstr>
      <vt:lpstr>ProjState</vt:lpstr>
      <vt:lpstr>ProjStatus</vt:lpstr>
      <vt:lpstr>ProjStreet</vt:lpstr>
      <vt:lpstr>ProjZip</vt:lpstr>
      <vt:lpstr>ResType</vt:lpstr>
      <vt:lpstr>ScndCntEmail</vt:lpstr>
      <vt:lpstr>ScndCntFax</vt:lpstr>
      <vt:lpstr>ScndCntName</vt:lpstr>
      <vt:lpstr>ScndCntPhone</vt:lpstr>
      <vt:lpstr>SigDate</vt:lpstr>
      <vt:lpstr>StorCap</vt:lpstr>
      <vt:lpstr>StorEff</vt:lpstr>
      <vt:lpstr>StorIncl</vt:lpstr>
      <vt:lpstr>SumCSO</vt:lpstr>
      <vt:lpstr>'Part V (with StorageCT)'!TablePartVa1</vt:lpstr>
      <vt:lpstr>TablePartVa1</vt:lpstr>
      <vt:lpstr>'Part V (with StorageCT)'!TablePartVb1</vt:lpstr>
      <vt:lpstr>'Part V (with StorageCT)'!TablePartVb2</vt:lpstr>
      <vt:lpstr>'Part V (with StorageCT)'!TablePartVc</vt:lpstr>
      <vt:lpstr>TablePartVc</vt:lpstr>
      <vt:lpstr>'Part V (with StorageCT)'!TablePartVd1</vt:lpstr>
      <vt:lpstr>'Part V (with StorageCT)'!TablePartVd2</vt:lpstr>
      <vt:lpstr>TablePartVIa</vt:lpstr>
      <vt:lpstr>TablePartVIb</vt:lpstr>
      <vt:lpstr>TablePartVIc</vt:lpstr>
      <vt:lpstr>term1</vt:lpstr>
      <vt:lpstr>term2</vt:lpstr>
      <vt:lpstr>term3</vt:lpstr>
      <vt:lpstr>TestStDate</vt:lpstr>
      <vt:lpstr>Version</vt:lpstr>
      <vt:lpstr>WinCSO</vt:lpstr>
      <vt:lpstr>Yr1Prod</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Ashley A. Bennett</dc:creator>
  <cp:lastModifiedBy>Thomas Kender</cp:lastModifiedBy>
  <cp:lastPrinted>2018-08-07T14:10:49Z</cp:lastPrinted>
  <dcterms:created xsi:type="dcterms:W3CDTF">2018-01-17T21:02:30Z</dcterms:created>
  <dcterms:modified xsi:type="dcterms:W3CDTF">2018-09-13T18:55:34Z</dcterms:modified>
</cp:coreProperties>
</file>