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codeName="ThisWorkbook" autoCompressPictures="0" defaultThemeVersion="124226"/>
  <mc:AlternateContent xmlns:mc="http://schemas.openxmlformats.org/markup-compatibility/2006">
    <mc:Choice Requires="x15">
      <x15ac:absPath xmlns:x15ac="http://schemas.microsoft.com/office/spreadsheetml/2010/11/ac" url="C:\Users\311487\Documents\RI OSW RFP\RFP Documents\"/>
    </mc:Choice>
  </mc:AlternateContent>
  <xr:revisionPtr revIDLastSave="0" documentId="8_{986BEB05-B286-48F0-852D-EC888E202EAF}" xr6:coauthVersionLast="47" xr6:coauthVersionMax="47" xr10:uidLastSave="{00000000-0000-0000-0000-000000000000}"/>
  <workbookProtection workbookAlgorithmName="SHA-512" workbookHashValue="t5xSGsEAvCy9Ko0McrybjvDo6v7DDq8i6pq3eXjgQuMlE1pvDqEL/qogN0jum1c2+xj7EUZXCbnVBcrhzxRpBw==" workbookSaltValue="mO3p40BZ1SBXAiF0iX/6LA==" workbookSpinCount="100000" lockStructure="1"/>
  <bookViews>
    <workbookView xWindow="-110" yWindow="-110" windowWidth="19420" windowHeight="10420" tabRatio="817" xr2:uid="{00000000-000D-0000-FFFF-FFFF00000000}"/>
  </bookViews>
  <sheets>
    <sheet name="Part I" sheetId="1" r:id="rId1"/>
    <sheet name="Part II" sheetId="3" r:id="rId2"/>
    <sheet name="Part III" sheetId="22" r:id="rId3"/>
    <sheet name="Part IV" sheetId="6" r:id="rId4"/>
    <sheet name="Part V (phase1)" sheetId="34" r:id="rId5"/>
    <sheet name="Part V (phase2)" sheetId="38" r:id="rId6"/>
    <sheet name="Part V (phase3)" sheetId="39" r:id="rId7"/>
    <sheet name="Part V (phase4)" sheetId="40" r:id="rId8"/>
    <sheet name="Part VI" sheetId="7" r:id="rId9"/>
    <sheet name="Part VII" sheetId="18" r:id="rId10"/>
    <sheet name="Tables" sheetId="14" state="hidden" r:id="rId11"/>
  </sheets>
  <definedNames>
    <definedName name="AnnTotGen1">'Part V (phase1)'!$I$149</definedName>
    <definedName name="AnnTotGen2">'Part V (phase2)'!$I$149</definedName>
    <definedName name="AnnTotGen3">'Part V (phase3)'!$I$149</definedName>
    <definedName name="AnnTotGen4">'Part V (phase4)'!$I$149</definedName>
    <definedName name="AvailFac">'Part IV'!$J$22</definedName>
    <definedName name="AvailFac2">'Part IV'!$J$66</definedName>
    <definedName name="AvailFac3">'Part IV'!$J$106</definedName>
    <definedName name="AvailFac4">'Part IV'!$J$146</definedName>
    <definedName name="BidderName">'Part II'!$F$38</definedName>
    <definedName name="BidderRep">'Part II'!$F$41</definedName>
    <definedName name="BidderRepTitle">'Part II'!$D$43</definedName>
    <definedName name="Caddr1">'Part II'!$E$62</definedName>
    <definedName name="Caddr1_2">'Part II'!$E$73</definedName>
    <definedName name="Caddr2">'Part II'!$E$63</definedName>
    <definedName name="Caddr2_2">'Part II'!$E$74</definedName>
    <definedName name="CapFac">'Part IV'!$J$20</definedName>
    <definedName name="CapFac2">'Part IV'!$J$64</definedName>
    <definedName name="CapFac3">'Part IV'!$J$104</definedName>
    <definedName name="CapFac4">'Part IV'!$J$144</definedName>
    <definedName name="CapGross">'Part IV'!$H$16</definedName>
    <definedName name="CapGross2">'Part IV'!$H$60</definedName>
    <definedName name="CapGross3">'Part IV'!$H$100</definedName>
    <definedName name="CapGross4">'Part IV'!$H$140</definedName>
    <definedName name="CapNet">'Part IV'!$J$16</definedName>
    <definedName name="CapNet2">'Part IV'!$J$60</definedName>
    <definedName name="CapNet3">'Part IV'!$J$100</definedName>
    <definedName name="CapNet4">'Part IV'!$J$140</definedName>
    <definedName name="CntMax">'Part IV'!$J$18</definedName>
    <definedName name="CntMax2">'Part IV'!$J$62</definedName>
    <definedName name="CntMax3">'Part IV'!$J$102</definedName>
    <definedName name="CntMax4">'Part IV'!$J$142</definedName>
    <definedName name="CntName">'Part II'!$E$59</definedName>
    <definedName name="CntName_2">'Part II'!$E$70</definedName>
    <definedName name="Email">'Part II'!$E$65</definedName>
    <definedName name="Email_2">'Part II'!$E$76</definedName>
    <definedName name="EstCOD">'Part IV'!$H$11</definedName>
    <definedName name="estCOD2">'Part IV'!$H$56</definedName>
    <definedName name="estCOD3">'Part IV'!$H$96</definedName>
    <definedName name="estCOD4">'Part IV'!$H$136</definedName>
    <definedName name="EvalCOD1">'Part IV'!$J$14</definedName>
    <definedName name="EvalCOD2">'Part IV'!$J$58</definedName>
    <definedName name="EvalCOD3">'Part IV'!$J$98</definedName>
    <definedName name="EvalCOD4">'Part IV'!$J$138</definedName>
    <definedName name="GenCF1">'Part V (phase1)'!$K$149</definedName>
    <definedName name="GenCF2">'Part V (phase2)'!$K$149</definedName>
    <definedName name="GenCF3">'Part V (phase3)'!$K$149</definedName>
    <definedName name="GenCF4">'Part V (phase4)'!$K$149</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LoadZone">'Part IV'!$H$45</definedName>
    <definedName name="LoadZone2">'Part IV'!$H$85</definedName>
    <definedName name="LoadZone3">'Part IV'!$H$125</definedName>
    <definedName name="LoadZone4">'Part IV'!$H$165</definedName>
    <definedName name="Maddr1">'Part II'!$E$60</definedName>
    <definedName name="Maddr1_2">'Part II'!$E$71</definedName>
    <definedName name="Maddr2">'Part II'!$E$61</definedName>
    <definedName name="Maddr2_2">'Part II'!$E$72</definedName>
    <definedName name="MinPct">'Part IV'!$J$31</definedName>
    <definedName name="MinPct2">'Part IV'!$J$75</definedName>
    <definedName name="MinPct3">'Part IV'!$J$115</definedName>
    <definedName name="MinPct4">'Part IV'!$J$155</definedName>
    <definedName name="NumPhases">'Part IV'!$J$8</definedName>
    <definedName name="PctAdj">'Part IV'!$J$29</definedName>
    <definedName name="PctAdj2">'Part IV'!$J$73</definedName>
    <definedName name="PctEnt">'Part IV'!$J$24</definedName>
    <definedName name="PctEnt2">'Part IV'!$J$68</definedName>
    <definedName name="PointDlvd">'Part IV'!$G$43</definedName>
    <definedName name="PointDlvd2">'Part IV'!$G$83</definedName>
    <definedName name="PointDlvd3">'Part IV'!$G$123</definedName>
    <definedName name="PointDlvd4">'Part IV'!$G$163</definedName>
    <definedName name="_xlnm.Print_Area" localSheetId="0">'Part I'!$B$2:$J$124</definedName>
    <definedName name="_xlnm.Print_Area" localSheetId="1">'Part II'!$B$2:$L$49,'Part II'!$B$51:$L$81</definedName>
    <definedName name="_xlnm.Print_Area" localSheetId="2">'Part III'!$B$2:$P$44,'Part III'!$B$46:$P$62</definedName>
    <definedName name="_xlnm.Print_Area" localSheetId="3">'Part IV'!$B$2:$L$48,'Part IV'!$B$50:$L$88,'Part IV'!$B$90:$L$128,'Part IV'!$B$130:$L$168</definedName>
    <definedName name="_xlnm.Print_Area" localSheetId="4">'Part V (phase1)'!$B$2:$Q$150</definedName>
    <definedName name="_xlnm.Print_Area" localSheetId="5">'Part V (phase2)'!$B$2:$Q$150</definedName>
    <definedName name="_xlnm.Print_Area" localSheetId="6">'Part V (phase3)'!$B$2:$Q$150</definedName>
    <definedName name="_xlnm.Print_Area" localSheetId="7">'Part V (phase4)'!$B$2:$Q$150</definedName>
    <definedName name="_xlnm.Print_Area" localSheetId="8">'Part VI'!$B$2:$K$50,'Part VI'!$B$52:$K$100,'Part VI'!$B$102:$K$150,'Part VI'!$B$152:$K$200</definedName>
    <definedName name="_xlnm.Print_Area" localSheetId="9">'Part VII'!$B$2:$K$50</definedName>
    <definedName name="ProjLeaseNum">'Part IV'!$F$37</definedName>
    <definedName name="ProjTitle">'Part II'!$F$35</definedName>
    <definedName name="SignDate">'Part II'!$I$43</definedName>
    <definedName name="SumCSO">'Part VII'!$H$13</definedName>
    <definedName name="TablePartVa_1">'Part V (phase1)'!$D$11:$O$34</definedName>
    <definedName name="TablePartVa_2">'Part V (phase2)'!$D$11:$O$34</definedName>
    <definedName name="TablePartVa_3">'Part V (phase3)'!$D$11:$O$34</definedName>
    <definedName name="TablePartVa_4">'Part V (phase4)'!$D$11:$O$34</definedName>
    <definedName name="TablePartVb_1">'Part V (phase1)'!$D$75:$O$95</definedName>
    <definedName name="TablePartVb_2">'Part V (phase2)'!$D$75:$O$95</definedName>
    <definedName name="TablePartVb_3">'Part V (phase3)'!$D$75:$O$95</definedName>
    <definedName name="TablePartVb_4">'Part V (phase4)'!$D$75:$O$95</definedName>
    <definedName name="TelNum">'Part II'!$E$64</definedName>
    <definedName name="TelNum_2">'Part II'!$E$75</definedName>
    <definedName name="Title1">Tables!$B$4</definedName>
    <definedName name="Title2">Tables!$B$5</definedName>
    <definedName name="Version">Tables!$B$19</definedName>
    <definedName name="WinCSO">'Part VII'!$J$13</definedName>
    <definedName name="ZoneTable">Tables!$B$8:$B$16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46" i="3" l="1"/>
  <c r="L21" i="18" l="1"/>
  <c r="B2" i="22"/>
  <c r="Q57" i="22"/>
  <c r="Q31" i="22"/>
  <c r="Q40" i="22"/>
  <c r="M155" i="6" l="1"/>
  <c r="M115" i="6"/>
  <c r="M75" i="6"/>
  <c r="M31" i="6"/>
  <c r="B50" i="6" l="1"/>
  <c r="F157" i="7" l="1"/>
  <c r="B152" i="7"/>
  <c r="F107" i="7"/>
  <c r="B102" i="7"/>
  <c r="BH375" i="40" l="1"/>
  <c r="BF375" i="40"/>
  <c r="BD375" i="40"/>
  <c r="BD374" i="40"/>
  <c r="BD373" i="40"/>
  <c r="BD372" i="40"/>
  <c r="BD371" i="40"/>
  <c r="O30" i="40" s="1"/>
  <c r="BD370" i="40"/>
  <c r="BD369" i="40"/>
  <c r="BD368" i="40"/>
  <c r="BD367" i="40"/>
  <c r="O26" i="40" s="1"/>
  <c r="BD366" i="40"/>
  <c r="BD365" i="40"/>
  <c r="BD364" i="40"/>
  <c r="BD363" i="40"/>
  <c r="O22" i="40" s="1"/>
  <c r="BD362" i="40"/>
  <c r="BD361" i="40"/>
  <c r="BD360" i="40"/>
  <c r="O19" i="40" s="1"/>
  <c r="BD359" i="40"/>
  <c r="O18" i="40" s="1"/>
  <c r="BH358" i="40"/>
  <c r="BF358" i="40"/>
  <c r="BD358" i="40"/>
  <c r="BH357" i="40"/>
  <c r="BF357" i="40"/>
  <c r="BD357" i="40"/>
  <c r="O16" i="40" s="1"/>
  <c r="BH356" i="40"/>
  <c r="BF356" i="40"/>
  <c r="BD356" i="40"/>
  <c r="O15" i="40" s="1"/>
  <c r="BH355" i="40"/>
  <c r="BF355" i="40"/>
  <c r="BD355" i="40"/>
  <c r="O14" i="40" s="1"/>
  <c r="BH354" i="40"/>
  <c r="BF354" i="40"/>
  <c r="BD354" i="40"/>
  <c r="O13" i="40" s="1"/>
  <c r="BH353" i="40"/>
  <c r="BF353" i="40"/>
  <c r="BD353" i="40"/>
  <c r="BH352" i="40"/>
  <c r="BF352" i="40"/>
  <c r="BD352" i="40"/>
  <c r="AE351" i="40"/>
  <c r="AL351" i="40" s="1"/>
  <c r="AS351" i="40" s="1"/>
  <c r="AZ351" i="40" s="1"/>
  <c r="AD351" i="40"/>
  <c r="AK351" i="40" s="1"/>
  <c r="AR351" i="40" s="1"/>
  <c r="AY351" i="40" s="1"/>
  <c r="AC351" i="40"/>
  <c r="AJ351" i="40" s="1"/>
  <c r="AQ351" i="40" s="1"/>
  <c r="AX351" i="40" s="1"/>
  <c r="AB351" i="40"/>
  <c r="AI351" i="40" s="1"/>
  <c r="AP351" i="40" s="1"/>
  <c r="AW351" i="40" s="1"/>
  <c r="AA351" i="40"/>
  <c r="AH351" i="40" s="1"/>
  <c r="AO351" i="40" s="1"/>
  <c r="AV351" i="40" s="1"/>
  <c r="BC351" i="40" s="1"/>
  <c r="Z351" i="40"/>
  <c r="AG351" i="40" s="1"/>
  <c r="AN351" i="40" s="1"/>
  <c r="AU351" i="40" s="1"/>
  <c r="BB351" i="40" s="1"/>
  <c r="Y351" i="40"/>
  <c r="BH344" i="40"/>
  <c r="BF344" i="40"/>
  <c r="BD344" i="40"/>
  <c r="BD343" i="40"/>
  <c r="N33" i="40" s="1"/>
  <c r="BD342" i="40"/>
  <c r="N32" i="40" s="1"/>
  <c r="BD341" i="40"/>
  <c r="BD340" i="40"/>
  <c r="BD339" i="40"/>
  <c r="N29" i="40" s="1"/>
  <c r="BD338" i="40"/>
  <c r="BD337" i="40"/>
  <c r="N27" i="40" s="1"/>
  <c r="BD336" i="40"/>
  <c r="BD335" i="40"/>
  <c r="N25" i="40" s="1"/>
  <c r="BD334" i="40"/>
  <c r="N24" i="40" s="1"/>
  <c r="BD333" i="40"/>
  <c r="N23" i="40" s="1"/>
  <c r="BD332" i="40"/>
  <c r="BD331" i="40"/>
  <c r="N21" i="40" s="1"/>
  <c r="BD330" i="40"/>
  <c r="BD329" i="40"/>
  <c r="BD328" i="40"/>
  <c r="BH327" i="40"/>
  <c r="BF327" i="40"/>
  <c r="BD327" i="40"/>
  <c r="N17" i="40" s="1"/>
  <c r="BH326" i="40"/>
  <c r="BF326" i="40"/>
  <c r="BD326" i="40"/>
  <c r="BH325" i="40"/>
  <c r="BF325" i="40"/>
  <c r="BD325" i="40"/>
  <c r="BH324" i="40"/>
  <c r="BF324" i="40"/>
  <c r="BD324" i="40"/>
  <c r="BH323" i="40"/>
  <c r="BF323" i="40"/>
  <c r="BD323" i="40"/>
  <c r="N13" i="40" s="1"/>
  <c r="BH322" i="40"/>
  <c r="BF322" i="40"/>
  <c r="BD322" i="40"/>
  <c r="BH321" i="40"/>
  <c r="BF321" i="40"/>
  <c r="BD321" i="40"/>
  <c r="N11" i="40" s="1"/>
  <c r="AE320" i="40"/>
  <c r="AL320" i="40" s="1"/>
  <c r="AS320" i="40" s="1"/>
  <c r="AZ320" i="40" s="1"/>
  <c r="AD320" i="40"/>
  <c r="AK320" i="40" s="1"/>
  <c r="AR320" i="40" s="1"/>
  <c r="AY320" i="40" s="1"/>
  <c r="AC320" i="40"/>
  <c r="AJ320" i="40" s="1"/>
  <c r="AQ320" i="40" s="1"/>
  <c r="AX320" i="40" s="1"/>
  <c r="AB320" i="40"/>
  <c r="AI320" i="40" s="1"/>
  <c r="AP320" i="40" s="1"/>
  <c r="AW320" i="40" s="1"/>
  <c r="AA320" i="40"/>
  <c r="AH320" i="40" s="1"/>
  <c r="AO320" i="40" s="1"/>
  <c r="AV320" i="40" s="1"/>
  <c r="Z320" i="40"/>
  <c r="AG320" i="40" s="1"/>
  <c r="AN320" i="40" s="1"/>
  <c r="AU320" i="40" s="1"/>
  <c r="BB320" i="40" s="1"/>
  <c r="Y320" i="40"/>
  <c r="BH313" i="40"/>
  <c r="BF313" i="40"/>
  <c r="BD313" i="40"/>
  <c r="M34" i="40" s="1"/>
  <c r="BD312" i="40"/>
  <c r="BD311" i="40"/>
  <c r="M32" i="40" s="1"/>
  <c r="BD310" i="40"/>
  <c r="M31" i="40" s="1"/>
  <c r="BD309" i="40"/>
  <c r="BD308" i="40"/>
  <c r="BD307" i="40"/>
  <c r="M28" i="40" s="1"/>
  <c r="BD306" i="40"/>
  <c r="BD305" i="40"/>
  <c r="BD304" i="40"/>
  <c r="BD303" i="40"/>
  <c r="M24" i="40" s="1"/>
  <c r="BD302" i="40"/>
  <c r="M23" i="40" s="1"/>
  <c r="BD301" i="40"/>
  <c r="BD300" i="40"/>
  <c r="BD299" i="40"/>
  <c r="M20" i="40" s="1"/>
  <c r="BD298" i="40"/>
  <c r="M19" i="40" s="1"/>
  <c r="BD297" i="40"/>
  <c r="BH296" i="40"/>
  <c r="BF296" i="40"/>
  <c r="BD296" i="40"/>
  <c r="M17" i="40" s="1"/>
  <c r="BH295" i="40"/>
  <c r="BF295" i="40"/>
  <c r="BD295" i="40"/>
  <c r="M16" i="40" s="1"/>
  <c r="BH294" i="40"/>
  <c r="BF294" i="40"/>
  <c r="BD294" i="40"/>
  <c r="BH293" i="40"/>
  <c r="BF293" i="40"/>
  <c r="BD293" i="40"/>
  <c r="BH292" i="40"/>
  <c r="BF292" i="40"/>
  <c r="BD292" i="40"/>
  <c r="BH291" i="40"/>
  <c r="BF291" i="40"/>
  <c r="BD291" i="40"/>
  <c r="M12" i="40" s="1"/>
  <c r="BH290" i="40"/>
  <c r="BF290" i="40"/>
  <c r="BD290" i="40"/>
  <c r="AE289" i="40"/>
  <c r="AL289" i="40" s="1"/>
  <c r="AS289" i="40" s="1"/>
  <c r="AZ289" i="40" s="1"/>
  <c r="AD289" i="40"/>
  <c r="AK289" i="40" s="1"/>
  <c r="AR289" i="40" s="1"/>
  <c r="AY289" i="40" s="1"/>
  <c r="AC289" i="40"/>
  <c r="AJ289" i="40" s="1"/>
  <c r="AQ289" i="40" s="1"/>
  <c r="AX289" i="40" s="1"/>
  <c r="AB289" i="40"/>
  <c r="AI289" i="40" s="1"/>
  <c r="AP289" i="40" s="1"/>
  <c r="AW289" i="40" s="1"/>
  <c r="AA289" i="40"/>
  <c r="Z289" i="40"/>
  <c r="Y289" i="40"/>
  <c r="AF289" i="40" s="1"/>
  <c r="AM289" i="40" s="1"/>
  <c r="AT289" i="40" s="1"/>
  <c r="BA289" i="40" s="1"/>
  <c r="BH282" i="40"/>
  <c r="BF282" i="40"/>
  <c r="BD282" i="40"/>
  <c r="BD281" i="40"/>
  <c r="L33" i="40" s="1"/>
  <c r="BD280" i="40"/>
  <c r="BD279" i="40"/>
  <c r="L31" i="40" s="1"/>
  <c r="BD278" i="40"/>
  <c r="BD277" i="40"/>
  <c r="BD276" i="40"/>
  <c r="L28" i="40" s="1"/>
  <c r="BD275" i="40"/>
  <c r="BD274" i="40"/>
  <c r="BD273" i="40"/>
  <c r="BD272" i="40"/>
  <c r="BD271" i="40"/>
  <c r="L23" i="40" s="1"/>
  <c r="BD270" i="40"/>
  <c r="BD269" i="40"/>
  <c r="BD268" i="40"/>
  <c r="L20" i="40" s="1"/>
  <c r="BD267" i="40"/>
  <c r="L19" i="40" s="1"/>
  <c r="BD266" i="40"/>
  <c r="BH265" i="40"/>
  <c r="BF265" i="40"/>
  <c r="BD265" i="40"/>
  <c r="L17" i="40" s="1"/>
  <c r="BH264" i="40"/>
  <c r="BF264" i="40"/>
  <c r="BD264" i="40"/>
  <c r="BH263" i="40"/>
  <c r="BF263" i="40"/>
  <c r="BD263" i="40"/>
  <c r="L15" i="40" s="1"/>
  <c r="BH262" i="40"/>
  <c r="BF262" i="40"/>
  <c r="BD262" i="40"/>
  <c r="L14" i="40" s="1"/>
  <c r="BH261" i="40"/>
  <c r="BF261" i="40"/>
  <c r="BD261" i="40"/>
  <c r="L13" i="40" s="1"/>
  <c r="BH260" i="40"/>
  <c r="BF260" i="40"/>
  <c r="BD260" i="40"/>
  <c r="BH259" i="40"/>
  <c r="BF259" i="40"/>
  <c r="BD259" i="40"/>
  <c r="AE258" i="40"/>
  <c r="AL258" i="40" s="1"/>
  <c r="AS258" i="40" s="1"/>
  <c r="AZ258" i="40" s="1"/>
  <c r="AD258" i="40"/>
  <c r="AK258" i="40" s="1"/>
  <c r="AR258" i="40" s="1"/>
  <c r="AY258" i="40" s="1"/>
  <c r="AC258" i="40"/>
  <c r="AJ258" i="40" s="1"/>
  <c r="AQ258" i="40" s="1"/>
  <c r="AX258" i="40" s="1"/>
  <c r="AB258" i="40"/>
  <c r="AI258" i="40" s="1"/>
  <c r="AP258" i="40" s="1"/>
  <c r="AW258" i="40" s="1"/>
  <c r="AA258" i="40"/>
  <c r="AH258" i="40" s="1"/>
  <c r="AO258" i="40" s="1"/>
  <c r="AV258" i="40" s="1"/>
  <c r="Z258" i="40"/>
  <c r="Y258" i="40"/>
  <c r="AF258" i="40" s="1"/>
  <c r="AM258" i="40" s="1"/>
  <c r="AT258" i="40" s="1"/>
  <c r="BA258" i="40" s="1"/>
  <c r="BH251" i="40"/>
  <c r="BF251" i="40"/>
  <c r="BD251" i="40"/>
  <c r="K34" i="40" s="1"/>
  <c r="BD250" i="40"/>
  <c r="BD249" i="40"/>
  <c r="K32" i="40" s="1"/>
  <c r="BD248" i="40"/>
  <c r="BD247" i="40"/>
  <c r="K30" i="40" s="1"/>
  <c r="BD246" i="40"/>
  <c r="K29" i="40" s="1"/>
  <c r="BD245" i="40"/>
  <c r="K28" i="40" s="1"/>
  <c r="BD244" i="40"/>
  <c r="BD243" i="40"/>
  <c r="K26" i="40" s="1"/>
  <c r="BD242" i="40"/>
  <c r="BD241" i="40"/>
  <c r="K24" i="40" s="1"/>
  <c r="BD240" i="40"/>
  <c r="BD239" i="40"/>
  <c r="K22" i="40" s="1"/>
  <c r="BD238" i="40"/>
  <c r="K21" i="40" s="1"/>
  <c r="BD237" i="40"/>
  <c r="BD236" i="40"/>
  <c r="BD235" i="40"/>
  <c r="K18" i="40" s="1"/>
  <c r="BH234" i="40"/>
  <c r="BF234" i="40"/>
  <c r="BD234" i="40"/>
  <c r="BH233" i="40"/>
  <c r="BF233" i="40"/>
  <c r="BD233" i="40"/>
  <c r="K16" i="40" s="1"/>
  <c r="BH232" i="40"/>
  <c r="BF232" i="40"/>
  <c r="BD232" i="40"/>
  <c r="BH231" i="40"/>
  <c r="BF231" i="40"/>
  <c r="BD231" i="40"/>
  <c r="K14" i="40" s="1"/>
  <c r="BH230" i="40"/>
  <c r="BF230" i="40"/>
  <c r="BD230" i="40"/>
  <c r="BH229" i="40"/>
  <c r="BF229" i="40"/>
  <c r="BD229" i="40"/>
  <c r="K12" i="40" s="1"/>
  <c r="BH228" i="40"/>
  <c r="BF228" i="40"/>
  <c r="BD228" i="40"/>
  <c r="K11" i="40" s="1"/>
  <c r="AE227" i="40"/>
  <c r="AL227" i="40" s="1"/>
  <c r="AS227" i="40" s="1"/>
  <c r="AZ227" i="40" s="1"/>
  <c r="AD227" i="40"/>
  <c r="AK227" i="40" s="1"/>
  <c r="AR227" i="40" s="1"/>
  <c r="AY227" i="40" s="1"/>
  <c r="AC227" i="40"/>
  <c r="AJ227" i="40" s="1"/>
  <c r="AQ227" i="40" s="1"/>
  <c r="AX227" i="40" s="1"/>
  <c r="AB227" i="40"/>
  <c r="AA227" i="40"/>
  <c r="Z227" i="40"/>
  <c r="AG227" i="40" s="1"/>
  <c r="AN227" i="40" s="1"/>
  <c r="AU227" i="40" s="1"/>
  <c r="BB227" i="40" s="1"/>
  <c r="Y227" i="40"/>
  <c r="AF227" i="40" s="1"/>
  <c r="AM227" i="40" s="1"/>
  <c r="AT227" i="40" s="1"/>
  <c r="BA227" i="40" s="1"/>
  <c r="BH220" i="40"/>
  <c r="BF220" i="40"/>
  <c r="BD220" i="40"/>
  <c r="J34" i="40" s="1"/>
  <c r="BD219" i="40"/>
  <c r="BD218" i="40"/>
  <c r="BD217" i="40"/>
  <c r="BD216" i="40"/>
  <c r="J30" i="40" s="1"/>
  <c r="BD215" i="40"/>
  <c r="J29" i="40" s="1"/>
  <c r="BD214" i="40"/>
  <c r="J28" i="40" s="1"/>
  <c r="BD213" i="40"/>
  <c r="BD212" i="40"/>
  <c r="J26" i="40" s="1"/>
  <c r="BD211" i="40"/>
  <c r="BD210" i="40"/>
  <c r="BD209" i="40"/>
  <c r="J23" i="40" s="1"/>
  <c r="BD208" i="40"/>
  <c r="J22" i="40" s="1"/>
  <c r="BD207" i="40"/>
  <c r="J21" i="40" s="1"/>
  <c r="BD206" i="40"/>
  <c r="J20" i="40" s="1"/>
  <c r="BD205" i="40"/>
  <c r="BD204" i="40"/>
  <c r="J18" i="40" s="1"/>
  <c r="BH203" i="40"/>
  <c r="BF203" i="40"/>
  <c r="BD203" i="40"/>
  <c r="J17" i="40" s="1"/>
  <c r="BH202" i="40"/>
  <c r="BF202" i="40"/>
  <c r="BD202" i="40"/>
  <c r="J16" i="40" s="1"/>
  <c r="BH201" i="40"/>
  <c r="BF201" i="40"/>
  <c r="BD201" i="40"/>
  <c r="BH200" i="40"/>
  <c r="BF200" i="40"/>
  <c r="BD200" i="40"/>
  <c r="J14" i="40" s="1"/>
  <c r="BH199" i="40"/>
  <c r="BF199" i="40"/>
  <c r="BD199" i="40"/>
  <c r="BH198" i="40"/>
  <c r="BF198" i="40"/>
  <c r="BD198" i="40"/>
  <c r="BH197" i="40"/>
  <c r="BF197" i="40"/>
  <c r="BD197" i="40"/>
  <c r="J11" i="40" s="1"/>
  <c r="AE196" i="40"/>
  <c r="AL196" i="40" s="1"/>
  <c r="AS196" i="40" s="1"/>
  <c r="AZ196" i="40" s="1"/>
  <c r="AD196" i="40"/>
  <c r="AK196" i="40" s="1"/>
  <c r="AR196" i="40" s="1"/>
  <c r="AY196" i="40" s="1"/>
  <c r="AC196" i="40"/>
  <c r="AB196" i="40"/>
  <c r="AI196" i="40" s="1"/>
  <c r="AP196" i="40" s="1"/>
  <c r="AW196" i="40" s="1"/>
  <c r="AA196" i="40"/>
  <c r="AH196" i="40" s="1"/>
  <c r="AO196" i="40" s="1"/>
  <c r="AV196" i="40" s="1"/>
  <c r="BC196" i="40" s="1"/>
  <c r="Z196" i="40"/>
  <c r="AG196" i="40" s="1"/>
  <c r="AN196" i="40" s="1"/>
  <c r="AU196" i="40" s="1"/>
  <c r="BB196" i="40" s="1"/>
  <c r="Y196" i="40"/>
  <c r="AF196" i="40" s="1"/>
  <c r="AM196" i="40" s="1"/>
  <c r="AT196" i="40" s="1"/>
  <c r="BA196" i="40" s="1"/>
  <c r="BH189" i="40"/>
  <c r="BF189" i="40"/>
  <c r="BD189" i="40"/>
  <c r="BD188" i="40"/>
  <c r="BD187" i="40"/>
  <c r="BD186" i="40"/>
  <c r="BD185" i="40"/>
  <c r="I30" i="40" s="1"/>
  <c r="BD184" i="40"/>
  <c r="I29" i="40" s="1"/>
  <c r="BD183" i="40"/>
  <c r="I28" i="40" s="1"/>
  <c r="BD182" i="40"/>
  <c r="I27" i="40" s="1"/>
  <c r="BD181" i="40"/>
  <c r="BD180" i="40"/>
  <c r="BD179" i="40"/>
  <c r="BD178" i="40"/>
  <c r="BD177" i="40"/>
  <c r="I22" i="40" s="1"/>
  <c r="BD176" i="40"/>
  <c r="BD175" i="40"/>
  <c r="I20" i="40" s="1"/>
  <c r="BD174" i="40"/>
  <c r="I19" i="40" s="1"/>
  <c r="BD173" i="40"/>
  <c r="I18" i="40" s="1"/>
  <c r="BH172" i="40"/>
  <c r="BF172" i="40"/>
  <c r="BD172" i="40"/>
  <c r="BH171" i="40"/>
  <c r="BF171" i="40"/>
  <c r="BD171" i="40"/>
  <c r="BH170" i="40"/>
  <c r="BF170" i="40"/>
  <c r="BD170" i="40"/>
  <c r="BH169" i="40"/>
  <c r="BF169" i="40"/>
  <c r="BD169" i="40"/>
  <c r="I14" i="40" s="1"/>
  <c r="BH168" i="40"/>
  <c r="BF168" i="40"/>
  <c r="BD168" i="40"/>
  <c r="I13" i="40" s="1"/>
  <c r="BH167" i="40"/>
  <c r="BF167" i="40"/>
  <c r="BD167" i="40"/>
  <c r="I12" i="40" s="1"/>
  <c r="BH166" i="40"/>
  <c r="BF166" i="40"/>
  <c r="BD166" i="40"/>
  <c r="I11" i="40" s="1"/>
  <c r="AE165" i="40"/>
  <c r="AL165" i="40" s="1"/>
  <c r="AS165" i="40" s="1"/>
  <c r="AZ165" i="40" s="1"/>
  <c r="AD165" i="40"/>
  <c r="AK165" i="40" s="1"/>
  <c r="AR165" i="40" s="1"/>
  <c r="AY165" i="40" s="1"/>
  <c r="AC165" i="40"/>
  <c r="AJ165" i="40" s="1"/>
  <c r="AQ165" i="40" s="1"/>
  <c r="AX165" i="40" s="1"/>
  <c r="AB165" i="40"/>
  <c r="AI165" i="40" s="1"/>
  <c r="AP165" i="40" s="1"/>
  <c r="AW165" i="40" s="1"/>
  <c r="AA165" i="40"/>
  <c r="AH165" i="40" s="1"/>
  <c r="AO165" i="40" s="1"/>
  <c r="AV165" i="40" s="1"/>
  <c r="Z165" i="40"/>
  <c r="AG165" i="40" s="1"/>
  <c r="AN165" i="40" s="1"/>
  <c r="AU165" i="40" s="1"/>
  <c r="BB165" i="40" s="1"/>
  <c r="Y165" i="40"/>
  <c r="BH158" i="40"/>
  <c r="BF158" i="40"/>
  <c r="BD158" i="40"/>
  <c r="H34" i="40" s="1"/>
  <c r="BD157" i="40"/>
  <c r="H33" i="40" s="1"/>
  <c r="BD156" i="40"/>
  <c r="H32" i="40" s="1"/>
  <c r="BD155" i="40"/>
  <c r="H31" i="40" s="1"/>
  <c r="BD154" i="40"/>
  <c r="BD153" i="40"/>
  <c r="H29" i="40" s="1"/>
  <c r="BD152" i="40"/>
  <c r="H28" i="40" s="1"/>
  <c r="BD151" i="40"/>
  <c r="H27" i="40" s="1"/>
  <c r="BD150" i="40"/>
  <c r="H26" i="40" s="1"/>
  <c r="BD149" i="40"/>
  <c r="H25" i="40" s="1"/>
  <c r="K149" i="40"/>
  <c r="BD148" i="40"/>
  <c r="H24" i="40" s="1"/>
  <c r="BD147" i="40"/>
  <c r="H23" i="40" s="1"/>
  <c r="BD146" i="40"/>
  <c r="H22" i="40" s="1"/>
  <c r="BD145" i="40"/>
  <c r="H21" i="40" s="1"/>
  <c r="BD144" i="40"/>
  <c r="H20" i="40" s="1"/>
  <c r="BD143" i="40"/>
  <c r="H19" i="40" s="1"/>
  <c r="BD142" i="40"/>
  <c r="BH141" i="40"/>
  <c r="BF141" i="40"/>
  <c r="BD141" i="40"/>
  <c r="BH140" i="40"/>
  <c r="BF140" i="40"/>
  <c r="BD140" i="40"/>
  <c r="H16" i="40" s="1"/>
  <c r="BH139" i="40"/>
  <c r="BF139" i="40"/>
  <c r="BD139" i="40"/>
  <c r="H15" i="40" s="1"/>
  <c r="BH138" i="40"/>
  <c r="BF138" i="40"/>
  <c r="BD138" i="40"/>
  <c r="H14" i="40" s="1"/>
  <c r="BH137" i="40"/>
  <c r="BF137" i="40"/>
  <c r="BD137" i="40"/>
  <c r="H13" i="40" s="1"/>
  <c r="BH136" i="40"/>
  <c r="BF136" i="40"/>
  <c r="BD136" i="40"/>
  <c r="H12" i="40" s="1"/>
  <c r="BH135" i="40"/>
  <c r="BF135" i="40"/>
  <c r="BD135" i="40"/>
  <c r="H11" i="40" s="1"/>
  <c r="AE134" i="40"/>
  <c r="AL134" i="40" s="1"/>
  <c r="AS134" i="40" s="1"/>
  <c r="AZ134" i="40" s="1"/>
  <c r="AD134" i="40"/>
  <c r="AK134" i="40" s="1"/>
  <c r="AR134" i="40" s="1"/>
  <c r="AY134" i="40" s="1"/>
  <c r="AC134" i="40"/>
  <c r="AJ134" i="40" s="1"/>
  <c r="AQ134" i="40" s="1"/>
  <c r="AX134" i="40" s="1"/>
  <c r="AB134" i="40"/>
  <c r="AA134" i="40"/>
  <c r="AH134" i="40" s="1"/>
  <c r="AO134" i="40" s="1"/>
  <c r="AV134" i="40" s="1"/>
  <c r="BC134" i="40" s="1"/>
  <c r="Z134" i="40"/>
  <c r="Y134" i="40"/>
  <c r="AF134" i="40" s="1"/>
  <c r="AM134" i="40" s="1"/>
  <c r="AT134" i="40" s="1"/>
  <c r="BA134" i="40" s="1"/>
  <c r="BH127" i="40"/>
  <c r="BF127" i="40"/>
  <c r="BD127" i="40"/>
  <c r="G34" i="40" s="1"/>
  <c r="BD126" i="40"/>
  <c r="G33" i="40" s="1"/>
  <c r="BD125" i="40"/>
  <c r="G32" i="40" s="1"/>
  <c r="BD124" i="40"/>
  <c r="BD123" i="40"/>
  <c r="G30" i="40" s="1"/>
  <c r="BD122" i="40"/>
  <c r="G29" i="40" s="1"/>
  <c r="BD121" i="40"/>
  <c r="O121" i="40"/>
  <c r="O119" i="40" s="1"/>
  <c r="N121" i="40"/>
  <c r="N119" i="40" s="1"/>
  <c r="M121" i="40"/>
  <c r="M119" i="40" s="1"/>
  <c r="L121" i="40"/>
  <c r="L119" i="40" s="1"/>
  <c r="K121" i="40"/>
  <c r="K119" i="40" s="1"/>
  <c r="J121" i="40"/>
  <c r="I121" i="40"/>
  <c r="H121" i="40"/>
  <c r="H119" i="40" s="1"/>
  <c r="G121" i="40"/>
  <c r="G119" i="40" s="1"/>
  <c r="F121" i="40"/>
  <c r="F119" i="40" s="1"/>
  <c r="E121" i="40"/>
  <c r="E119" i="40" s="1"/>
  <c r="D121" i="40"/>
  <c r="D119" i="40" s="1"/>
  <c r="BD120" i="40"/>
  <c r="BD119" i="40"/>
  <c r="G26" i="40" s="1"/>
  <c r="BD118" i="40"/>
  <c r="G25" i="40" s="1"/>
  <c r="BD117" i="40"/>
  <c r="G24" i="40" s="1"/>
  <c r="BD116" i="40"/>
  <c r="G23" i="40" s="1"/>
  <c r="BD115" i="40"/>
  <c r="G22" i="40" s="1"/>
  <c r="BD114" i="40"/>
  <c r="BD113" i="40"/>
  <c r="G20" i="40" s="1"/>
  <c r="BD112" i="40"/>
  <c r="G19" i="40" s="1"/>
  <c r="BD111" i="40"/>
  <c r="G18" i="40" s="1"/>
  <c r="B111" i="40"/>
  <c r="BH110" i="40"/>
  <c r="BF110" i="40"/>
  <c r="BD110" i="40"/>
  <c r="G17" i="40" s="1"/>
  <c r="BH109" i="40"/>
  <c r="BF109" i="40"/>
  <c r="BD109" i="40"/>
  <c r="BH108" i="40"/>
  <c r="BF108" i="40"/>
  <c r="BD108" i="40"/>
  <c r="G15" i="40" s="1"/>
  <c r="BH107" i="40"/>
  <c r="BF107" i="40"/>
  <c r="BD107" i="40"/>
  <c r="G14" i="40" s="1"/>
  <c r="BH106" i="40"/>
  <c r="BF106" i="40"/>
  <c r="BD106" i="40"/>
  <c r="G13" i="40" s="1"/>
  <c r="BH105" i="40"/>
  <c r="BF105" i="40"/>
  <c r="BD105" i="40"/>
  <c r="G12" i="40" s="1"/>
  <c r="BH104" i="40"/>
  <c r="BF104" i="40"/>
  <c r="BD104" i="40"/>
  <c r="G11" i="40" s="1"/>
  <c r="AE103" i="40"/>
  <c r="AL103" i="40" s="1"/>
  <c r="AS103" i="40" s="1"/>
  <c r="AZ103" i="40" s="1"/>
  <c r="AD103" i="40"/>
  <c r="AK103" i="40" s="1"/>
  <c r="AR103" i="40" s="1"/>
  <c r="AY103" i="40" s="1"/>
  <c r="AC103" i="40"/>
  <c r="AJ103" i="40" s="1"/>
  <c r="AQ103" i="40" s="1"/>
  <c r="AX103" i="40" s="1"/>
  <c r="AB103" i="40"/>
  <c r="AI103" i="40" s="1"/>
  <c r="AP103" i="40" s="1"/>
  <c r="AW103" i="40" s="1"/>
  <c r="AA103" i="40"/>
  <c r="AH103" i="40" s="1"/>
  <c r="AO103" i="40" s="1"/>
  <c r="AV103" i="40" s="1"/>
  <c r="Z103" i="40"/>
  <c r="AG103" i="40" s="1"/>
  <c r="AN103" i="40" s="1"/>
  <c r="AU103" i="40" s="1"/>
  <c r="BB103" i="40" s="1"/>
  <c r="Y103" i="40"/>
  <c r="AF103" i="40" s="1"/>
  <c r="AM103" i="40" s="1"/>
  <c r="AT103" i="40" s="1"/>
  <c r="BA103" i="40" s="1"/>
  <c r="BH96" i="40"/>
  <c r="BF96" i="40"/>
  <c r="BD96" i="40"/>
  <c r="F34" i="40" s="1"/>
  <c r="BD95" i="40"/>
  <c r="F33" i="40" s="1"/>
  <c r="BD94" i="40"/>
  <c r="BD93" i="40"/>
  <c r="F31" i="40" s="1"/>
  <c r="BD92" i="40"/>
  <c r="F30" i="40" s="1"/>
  <c r="BD91" i="40"/>
  <c r="F29" i="40" s="1"/>
  <c r="BD90" i="40"/>
  <c r="F28" i="40" s="1"/>
  <c r="BD89" i="40"/>
  <c r="F27" i="40" s="1"/>
  <c r="BD88" i="40"/>
  <c r="F26" i="40" s="1"/>
  <c r="BD87" i="40"/>
  <c r="BD86" i="40"/>
  <c r="BD85" i="40"/>
  <c r="BD84" i="40"/>
  <c r="F22" i="40" s="1"/>
  <c r="BD83" i="40"/>
  <c r="F21" i="40" s="1"/>
  <c r="BD82" i="40"/>
  <c r="BD81" i="40"/>
  <c r="F19" i="40" s="1"/>
  <c r="BD80" i="40"/>
  <c r="F18" i="40" s="1"/>
  <c r="BH79" i="40"/>
  <c r="BF79" i="40"/>
  <c r="BD79" i="40"/>
  <c r="BH78" i="40"/>
  <c r="BF78" i="40"/>
  <c r="BD78" i="40"/>
  <c r="F16" i="40" s="1"/>
  <c r="BH77" i="40"/>
  <c r="BF77" i="40"/>
  <c r="BD77" i="40"/>
  <c r="BH76" i="40"/>
  <c r="BF76" i="40"/>
  <c r="BD76" i="40"/>
  <c r="F14" i="40" s="1"/>
  <c r="BH75" i="40"/>
  <c r="BF75" i="40"/>
  <c r="BD75" i="40"/>
  <c r="F13" i="40" s="1"/>
  <c r="C75" i="40"/>
  <c r="C76" i="40" s="1"/>
  <c r="C77" i="40" s="1"/>
  <c r="C78" i="40" s="1"/>
  <c r="C79" i="40" s="1"/>
  <c r="C80" i="40" s="1"/>
  <c r="C81" i="40" s="1"/>
  <c r="C82" i="40" s="1"/>
  <c r="C83" i="40" s="1"/>
  <c r="C84" i="40" s="1"/>
  <c r="C85" i="40" s="1"/>
  <c r="C86" i="40" s="1"/>
  <c r="C87" i="40" s="1"/>
  <c r="C88" i="40" s="1"/>
  <c r="C89" i="40" s="1"/>
  <c r="C90" i="40" s="1"/>
  <c r="C91" i="40" s="1"/>
  <c r="C92" i="40" s="1"/>
  <c r="C93" i="40" s="1"/>
  <c r="C94" i="40" s="1"/>
  <c r="C95" i="40" s="1"/>
  <c r="BH74" i="40"/>
  <c r="BF74" i="40"/>
  <c r="BD74" i="40"/>
  <c r="S74" i="40"/>
  <c r="R75" i="40" s="1"/>
  <c r="BH73" i="40"/>
  <c r="BF73" i="40"/>
  <c r="BD73" i="40"/>
  <c r="AE72" i="40"/>
  <c r="AL72" i="40" s="1"/>
  <c r="AS72" i="40" s="1"/>
  <c r="AZ72" i="40" s="1"/>
  <c r="AD72" i="40"/>
  <c r="AK72" i="40" s="1"/>
  <c r="AR72" i="40" s="1"/>
  <c r="AY72" i="40" s="1"/>
  <c r="AC72" i="40"/>
  <c r="AJ72" i="40" s="1"/>
  <c r="AQ72" i="40" s="1"/>
  <c r="AX72" i="40" s="1"/>
  <c r="AB72" i="40"/>
  <c r="AI72" i="40" s="1"/>
  <c r="AP72" i="40" s="1"/>
  <c r="AW72" i="40" s="1"/>
  <c r="AA72" i="40"/>
  <c r="AH72" i="40" s="1"/>
  <c r="AO72" i="40" s="1"/>
  <c r="AV72" i="40" s="1"/>
  <c r="BC72" i="40" s="1"/>
  <c r="Z72" i="40"/>
  <c r="AG72" i="40" s="1"/>
  <c r="AN72" i="40" s="1"/>
  <c r="AU72" i="40" s="1"/>
  <c r="BB72" i="40" s="1"/>
  <c r="Y72" i="40"/>
  <c r="E69" i="40"/>
  <c r="B68" i="40"/>
  <c r="B66" i="40"/>
  <c r="BH65" i="40"/>
  <c r="BF65" i="40"/>
  <c r="BD65" i="40"/>
  <c r="E34" i="40" s="1"/>
  <c r="BD64" i="40"/>
  <c r="E33" i="40" s="1"/>
  <c r="BD63" i="40"/>
  <c r="E32" i="40" s="1"/>
  <c r="BD62" i="40"/>
  <c r="BD61" i="40"/>
  <c r="E30" i="40" s="1"/>
  <c r="BD60" i="40"/>
  <c r="BD59" i="40"/>
  <c r="E28" i="40" s="1"/>
  <c r="BD58" i="40"/>
  <c r="E27" i="40" s="1"/>
  <c r="BD57" i="40"/>
  <c r="E26" i="40" s="1"/>
  <c r="BD56" i="40"/>
  <c r="BD55" i="40"/>
  <c r="BD54" i="40"/>
  <c r="E23" i="40" s="1"/>
  <c r="BD53" i="40"/>
  <c r="BD52" i="40"/>
  <c r="E21" i="40" s="1"/>
  <c r="BD51" i="40"/>
  <c r="E20" i="40" s="1"/>
  <c r="BD50" i="40"/>
  <c r="BD49" i="40"/>
  <c r="E18" i="40" s="1"/>
  <c r="BH48" i="40"/>
  <c r="BF48" i="40"/>
  <c r="BD48" i="40"/>
  <c r="E17" i="40" s="1"/>
  <c r="BH47" i="40"/>
  <c r="BF47" i="40"/>
  <c r="BD47" i="40"/>
  <c r="E16" i="40" s="1"/>
  <c r="BH46" i="40"/>
  <c r="BF46" i="40"/>
  <c r="BD46" i="40"/>
  <c r="E15" i="40" s="1"/>
  <c r="BH45" i="40"/>
  <c r="BF45" i="40"/>
  <c r="BD45" i="40"/>
  <c r="E14" i="40" s="1"/>
  <c r="BH44" i="40"/>
  <c r="BF44" i="40"/>
  <c r="BD44" i="40"/>
  <c r="E13" i="40" s="1"/>
  <c r="BH43" i="40"/>
  <c r="BF43" i="40"/>
  <c r="BD43" i="40"/>
  <c r="E12" i="40" s="1"/>
  <c r="BH42" i="40"/>
  <c r="BF42" i="40"/>
  <c r="BD42" i="40"/>
  <c r="E11" i="40" s="1"/>
  <c r="AQ41" i="40"/>
  <c r="AX41" i="40" s="1"/>
  <c r="AE41" i="40"/>
  <c r="AL41" i="40" s="1"/>
  <c r="AS41" i="40" s="1"/>
  <c r="AZ41" i="40" s="1"/>
  <c r="AD41" i="40"/>
  <c r="AK41" i="40" s="1"/>
  <c r="AR41" i="40" s="1"/>
  <c r="AY41" i="40" s="1"/>
  <c r="AC41" i="40"/>
  <c r="AJ41" i="40" s="1"/>
  <c r="AB41" i="40"/>
  <c r="AI41" i="40" s="1"/>
  <c r="AP41" i="40" s="1"/>
  <c r="AW41" i="40" s="1"/>
  <c r="AA41" i="40"/>
  <c r="Z41" i="40"/>
  <c r="AG41" i="40" s="1"/>
  <c r="AN41" i="40" s="1"/>
  <c r="AU41" i="40" s="1"/>
  <c r="Y41" i="40"/>
  <c r="BA40" i="40"/>
  <c r="BH35" i="40"/>
  <c r="BF35" i="40"/>
  <c r="BH34" i="40"/>
  <c r="BF34" i="40"/>
  <c r="BD34" i="40"/>
  <c r="O34" i="40"/>
  <c r="N34" i="40"/>
  <c r="L34" i="40"/>
  <c r="I34" i="40"/>
  <c r="D34" i="40"/>
  <c r="BD33" i="40"/>
  <c r="D33" i="40" s="1"/>
  <c r="O33" i="40"/>
  <c r="M33" i="40"/>
  <c r="K33" i="40"/>
  <c r="J33" i="40"/>
  <c r="I33" i="40"/>
  <c r="BD32" i="40"/>
  <c r="D32" i="40" s="1"/>
  <c r="O32" i="40"/>
  <c r="L32" i="40"/>
  <c r="J32" i="40"/>
  <c r="I32" i="40"/>
  <c r="F32" i="40"/>
  <c r="BD31" i="40"/>
  <c r="D31" i="40" s="1"/>
  <c r="O31" i="40"/>
  <c r="N31" i="40"/>
  <c r="K31" i="40"/>
  <c r="J31" i="40"/>
  <c r="I31" i="40"/>
  <c r="G31" i="40"/>
  <c r="E31" i="40"/>
  <c r="BD30" i="40"/>
  <c r="D30" i="40" s="1"/>
  <c r="N30" i="40"/>
  <c r="M30" i="40"/>
  <c r="L30" i="40"/>
  <c r="H30" i="40"/>
  <c r="BD29" i="40"/>
  <c r="D29" i="40" s="1"/>
  <c r="O29" i="40"/>
  <c r="M29" i="40"/>
  <c r="L29" i="40"/>
  <c r="E29" i="40"/>
  <c r="BD28" i="40"/>
  <c r="O28" i="40"/>
  <c r="N28" i="40"/>
  <c r="G28" i="40"/>
  <c r="D28" i="40"/>
  <c r="BD27" i="40"/>
  <c r="D27" i="40" s="1"/>
  <c r="O27" i="40"/>
  <c r="M27" i="40"/>
  <c r="L27" i="40"/>
  <c r="K27" i="40"/>
  <c r="J27" i="40"/>
  <c r="G27" i="40"/>
  <c r="BD26" i="40"/>
  <c r="D26" i="40" s="1"/>
  <c r="N26" i="40"/>
  <c r="M26" i="40"/>
  <c r="L26" i="40"/>
  <c r="I26" i="40"/>
  <c r="BD25" i="40"/>
  <c r="D25" i="40" s="1"/>
  <c r="O25" i="40"/>
  <c r="M25" i="40"/>
  <c r="L25" i="40"/>
  <c r="K25" i="40"/>
  <c r="J25" i="40"/>
  <c r="I25" i="40"/>
  <c r="F25" i="40"/>
  <c r="E25" i="40"/>
  <c r="BD24" i="40"/>
  <c r="D24" i="40" s="1"/>
  <c r="O24" i="40"/>
  <c r="L24" i="40"/>
  <c r="J24" i="40"/>
  <c r="I24" i="40"/>
  <c r="F24" i="40"/>
  <c r="E24" i="40"/>
  <c r="BD23" i="40"/>
  <c r="D23" i="40" s="1"/>
  <c r="O23" i="40"/>
  <c r="K23" i="40"/>
  <c r="I23" i="40"/>
  <c r="F23" i="40"/>
  <c r="BD22" i="40"/>
  <c r="D22" i="40" s="1"/>
  <c r="N22" i="40"/>
  <c r="M22" i="40"/>
  <c r="L22" i="40"/>
  <c r="E22" i="40"/>
  <c r="BD21" i="40"/>
  <c r="D21" i="40" s="1"/>
  <c r="O21" i="40"/>
  <c r="M21" i="40"/>
  <c r="L21" i="40"/>
  <c r="I21" i="40"/>
  <c r="G21" i="40"/>
  <c r="BD20" i="40"/>
  <c r="D20" i="40" s="1"/>
  <c r="O20" i="40"/>
  <c r="N20" i="40"/>
  <c r="K20" i="40"/>
  <c r="F20" i="40"/>
  <c r="BD19" i="40"/>
  <c r="D19" i="40" s="1"/>
  <c r="N19" i="40"/>
  <c r="K19" i="40"/>
  <c r="J19" i="40"/>
  <c r="E19" i="40"/>
  <c r="BD18" i="40"/>
  <c r="D18" i="40" s="1"/>
  <c r="N18" i="40"/>
  <c r="M18" i="40"/>
  <c r="L18" i="40"/>
  <c r="H18" i="40"/>
  <c r="BH17" i="40"/>
  <c r="BF17" i="40"/>
  <c r="BD17" i="40"/>
  <c r="D17" i="40" s="1"/>
  <c r="O17" i="40"/>
  <c r="K17" i="40"/>
  <c r="I17" i="40"/>
  <c r="H17" i="40"/>
  <c r="F17" i="40"/>
  <c r="BH16" i="40"/>
  <c r="BF16" i="40"/>
  <c r="BD16" i="40"/>
  <c r="D16" i="40" s="1"/>
  <c r="N16" i="40"/>
  <c r="L16" i="40"/>
  <c r="I16" i="40"/>
  <c r="G16" i="40"/>
  <c r="BH15" i="40"/>
  <c r="BF15" i="40"/>
  <c r="BD15" i="40"/>
  <c r="D15" i="40" s="1"/>
  <c r="N15" i="40"/>
  <c r="M15" i="40"/>
  <c r="K15" i="40"/>
  <c r="J15" i="40"/>
  <c r="I15" i="40"/>
  <c r="F15" i="40"/>
  <c r="BH14" i="40"/>
  <c r="BF14" i="40"/>
  <c r="BD14" i="40"/>
  <c r="D14" i="40" s="1"/>
  <c r="N14" i="40"/>
  <c r="M14" i="40"/>
  <c r="BH13" i="40"/>
  <c r="BF13" i="40"/>
  <c r="BD13" i="40"/>
  <c r="D13" i="40" s="1"/>
  <c r="M13" i="40"/>
  <c r="K13" i="40"/>
  <c r="J13" i="40"/>
  <c r="BH12" i="40"/>
  <c r="BF12" i="40"/>
  <c r="BD12" i="40"/>
  <c r="D12" i="40" s="1"/>
  <c r="O12" i="40"/>
  <c r="N12" i="40"/>
  <c r="L12" i="40"/>
  <c r="J12" i="40"/>
  <c r="F12" i="40"/>
  <c r="BH11" i="40"/>
  <c r="BF11" i="40"/>
  <c r="BD11" i="40"/>
  <c r="O11" i="40"/>
  <c r="M11" i="40"/>
  <c r="L11" i="40"/>
  <c r="F11" i="40"/>
  <c r="D11" i="40"/>
  <c r="BJ10" i="40"/>
  <c r="V12" i="40" s="1"/>
  <c r="AE10" i="40"/>
  <c r="AL10" i="40" s="1"/>
  <c r="AS10" i="40" s="1"/>
  <c r="AZ10" i="40" s="1"/>
  <c r="AD10" i="40"/>
  <c r="AK10" i="40" s="1"/>
  <c r="AR10" i="40" s="1"/>
  <c r="AY10" i="40" s="1"/>
  <c r="AC10" i="40"/>
  <c r="AJ10" i="40" s="1"/>
  <c r="AQ10" i="40" s="1"/>
  <c r="AX10" i="40" s="1"/>
  <c r="AB10" i="40"/>
  <c r="AI10" i="40" s="1"/>
  <c r="AP10" i="40" s="1"/>
  <c r="AW10" i="40" s="1"/>
  <c r="AA10" i="40"/>
  <c r="AH10" i="40" s="1"/>
  <c r="AO10" i="40" s="1"/>
  <c r="AV10" i="40" s="1"/>
  <c r="BC10" i="40" s="1"/>
  <c r="Z10" i="40"/>
  <c r="AG10" i="40" s="1"/>
  <c r="AN10" i="40" s="1"/>
  <c r="AU10" i="40" s="1"/>
  <c r="BB10" i="40" s="1"/>
  <c r="Y10" i="40"/>
  <c r="R5" i="40"/>
  <c r="E5" i="40"/>
  <c r="B4" i="40"/>
  <c r="W2" i="40"/>
  <c r="B2" i="40"/>
  <c r="K149" i="39"/>
  <c r="BH375" i="39"/>
  <c r="BF375" i="39"/>
  <c r="BD375" i="39"/>
  <c r="O34" i="39" s="1"/>
  <c r="BD374" i="39"/>
  <c r="BD373" i="39"/>
  <c r="BD372" i="39"/>
  <c r="BD371" i="39"/>
  <c r="O30" i="39" s="1"/>
  <c r="BD370" i="39"/>
  <c r="BD369" i="39"/>
  <c r="BD368" i="39"/>
  <c r="O27" i="39" s="1"/>
  <c r="BD367" i="39"/>
  <c r="O26" i="39" s="1"/>
  <c r="BD366" i="39"/>
  <c r="BD365" i="39"/>
  <c r="BD364" i="39"/>
  <c r="BD363" i="39"/>
  <c r="O22" i="39" s="1"/>
  <c r="BD362" i="39"/>
  <c r="BD361" i="39"/>
  <c r="O20" i="39" s="1"/>
  <c r="BD360" i="39"/>
  <c r="O19" i="39" s="1"/>
  <c r="BD359" i="39"/>
  <c r="O18" i="39" s="1"/>
  <c r="BH358" i="39"/>
  <c r="BF358" i="39"/>
  <c r="BD358" i="39"/>
  <c r="BH357" i="39"/>
  <c r="BF357" i="39"/>
  <c r="BD357" i="39"/>
  <c r="O16" i="39" s="1"/>
  <c r="BH356" i="39"/>
  <c r="BF356" i="39"/>
  <c r="BD356" i="39"/>
  <c r="BH355" i="39"/>
  <c r="BF355" i="39"/>
  <c r="BD355" i="39"/>
  <c r="O14" i="39" s="1"/>
  <c r="BH354" i="39"/>
  <c r="BF354" i="39"/>
  <c r="BD354" i="39"/>
  <c r="O13" i="39" s="1"/>
  <c r="BH353" i="39"/>
  <c r="BF353" i="39"/>
  <c r="BD353" i="39"/>
  <c r="BH352" i="39"/>
  <c r="BF352" i="39"/>
  <c r="BD352" i="39"/>
  <c r="AE351" i="39"/>
  <c r="AL351" i="39" s="1"/>
  <c r="AS351" i="39" s="1"/>
  <c r="AZ351" i="39" s="1"/>
  <c r="AD351" i="39"/>
  <c r="AK351" i="39" s="1"/>
  <c r="AR351" i="39" s="1"/>
  <c r="AY351" i="39" s="1"/>
  <c r="AC351" i="39"/>
  <c r="AJ351" i="39" s="1"/>
  <c r="AQ351" i="39" s="1"/>
  <c r="AX351" i="39" s="1"/>
  <c r="AB351" i="39"/>
  <c r="AI351" i="39" s="1"/>
  <c r="AP351" i="39" s="1"/>
  <c r="AW351" i="39" s="1"/>
  <c r="AA351" i="39"/>
  <c r="AH351" i="39" s="1"/>
  <c r="AO351" i="39" s="1"/>
  <c r="AV351" i="39" s="1"/>
  <c r="BC351" i="39" s="1"/>
  <c r="Z351" i="39"/>
  <c r="AG351" i="39" s="1"/>
  <c r="AN351" i="39" s="1"/>
  <c r="AU351" i="39" s="1"/>
  <c r="BB351" i="39" s="1"/>
  <c r="Y351" i="39"/>
  <c r="BH344" i="39"/>
  <c r="BF344" i="39"/>
  <c r="BD344" i="39"/>
  <c r="N34" i="39" s="1"/>
  <c r="BD343" i="39"/>
  <c r="BD342" i="39"/>
  <c r="BD341" i="39"/>
  <c r="N31" i="39" s="1"/>
  <c r="BD340" i="39"/>
  <c r="N30" i="39" s="1"/>
  <c r="BD339" i="39"/>
  <c r="BD338" i="39"/>
  <c r="BD337" i="39"/>
  <c r="N27" i="39" s="1"/>
  <c r="BD336" i="39"/>
  <c r="N26" i="39" s="1"/>
  <c r="BD335" i="39"/>
  <c r="BD334" i="39"/>
  <c r="BD333" i="39"/>
  <c r="N23" i="39" s="1"/>
  <c r="BD332" i="39"/>
  <c r="N22" i="39" s="1"/>
  <c r="BD331" i="39"/>
  <c r="BD330" i="39"/>
  <c r="BD329" i="39"/>
  <c r="N19" i="39" s="1"/>
  <c r="BD328" i="39"/>
  <c r="N18" i="39" s="1"/>
  <c r="BH327" i="39"/>
  <c r="BF327" i="39"/>
  <c r="BD327" i="39"/>
  <c r="N17" i="39" s="1"/>
  <c r="BH326" i="39"/>
  <c r="BF326" i="39"/>
  <c r="BD326" i="39"/>
  <c r="BH325" i="39"/>
  <c r="BF325" i="39"/>
  <c r="BD325" i="39"/>
  <c r="BH324" i="39"/>
  <c r="BF324" i="39"/>
  <c r="BD324" i="39"/>
  <c r="N14" i="39" s="1"/>
  <c r="BH323" i="39"/>
  <c r="BF323" i="39"/>
  <c r="BD323" i="39"/>
  <c r="N13" i="39" s="1"/>
  <c r="BH322" i="39"/>
  <c r="BF322" i="39"/>
  <c r="BD322" i="39"/>
  <c r="BH321" i="39"/>
  <c r="BF321" i="39"/>
  <c r="BD321" i="39"/>
  <c r="N11" i="39" s="1"/>
  <c r="AE320" i="39"/>
  <c r="AL320" i="39" s="1"/>
  <c r="AS320" i="39" s="1"/>
  <c r="AZ320" i="39" s="1"/>
  <c r="AD320" i="39"/>
  <c r="AK320" i="39" s="1"/>
  <c r="AR320" i="39" s="1"/>
  <c r="AY320" i="39" s="1"/>
  <c r="AC320" i="39"/>
  <c r="AJ320" i="39" s="1"/>
  <c r="AQ320" i="39" s="1"/>
  <c r="AX320" i="39" s="1"/>
  <c r="AB320" i="39"/>
  <c r="AI320" i="39" s="1"/>
  <c r="AP320" i="39" s="1"/>
  <c r="AW320" i="39" s="1"/>
  <c r="AA320" i="39"/>
  <c r="AH320" i="39" s="1"/>
  <c r="AO320" i="39" s="1"/>
  <c r="AV320" i="39" s="1"/>
  <c r="Z320" i="39"/>
  <c r="AG320" i="39" s="1"/>
  <c r="AN320" i="39" s="1"/>
  <c r="AU320" i="39" s="1"/>
  <c r="BB320" i="39" s="1"/>
  <c r="Y320" i="39"/>
  <c r="BH313" i="39"/>
  <c r="BF313" i="39"/>
  <c r="BD313" i="39"/>
  <c r="M34" i="39" s="1"/>
  <c r="BD312" i="39"/>
  <c r="M33" i="39" s="1"/>
  <c r="BD311" i="39"/>
  <c r="BD310" i="39"/>
  <c r="BD309" i="39"/>
  <c r="M30" i="39" s="1"/>
  <c r="BD308" i="39"/>
  <c r="BD307" i="39"/>
  <c r="M28" i="39" s="1"/>
  <c r="BD306" i="39"/>
  <c r="BD305" i="39"/>
  <c r="M26" i="39" s="1"/>
  <c r="BD304" i="39"/>
  <c r="M25" i="39" s="1"/>
  <c r="BD303" i="39"/>
  <c r="BD302" i="39"/>
  <c r="BD301" i="39"/>
  <c r="M22" i="39" s="1"/>
  <c r="BD300" i="39"/>
  <c r="BD299" i="39"/>
  <c r="BD298" i="39"/>
  <c r="BD297" i="39"/>
  <c r="M18" i="39" s="1"/>
  <c r="BH296" i="39"/>
  <c r="BF296" i="39"/>
  <c r="BD296" i="39"/>
  <c r="BH295" i="39"/>
  <c r="BF295" i="39"/>
  <c r="BD295" i="39"/>
  <c r="M16" i="39" s="1"/>
  <c r="BH294" i="39"/>
  <c r="BF294" i="39"/>
  <c r="BD294" i="39"/>
  <c r="M15" i="39" s="1"/>
  <c r="BH293" i="39"/>
  <c r="BF293" i="39"/>
  <c r="BD293" i="39"/>
  <c r="M14" i="39" s="1"/>
  <c r="BH292" i="39"/>
  <c r="BF292" i="39"/>
  <c r="BD292" i="39"/>
  <c r="M13" i="39" s="1"/>
  <c r="BH291" i="39"/>
  <c r="BF291" i="39"/>
  <c r="BD291" i="39"/>
  <c r="BH290" i="39"/>
  <c r="BF290" i="39"/>
  <c r="BD290" i="39"/>
  <c r="AE289" i="39"/>
  <c r="AL289" i="39" s="1"/>
  <c r="AS289" i="39" s="1"/>
  <c r="AZ289" i="39" s="1"/>
  <c r="AD289" i="39"/>
  <c r="AK289" i="39" s="1"/>
  <c r="AR289" i="39" s="1"/>
  <c r="AY289" i="39" s="1"/>
  <c r="AC289" i="39"/>
  <c r="AJ289" i="39" s="1"/>
  <c r="AQ289" i="39" s="1"/>
  <c r="AX289" i="39" s="1"/>
  <c r="AB289" i="39"/>
  <c r="AI289" i="39" s="1"/>
  <c r="AP289" i="39" s="1"/>
  <c r="AW289" i="39" s="1"/>
  <c r="AA289" i="39"/>
  <c r="AH289" i="39" s="1"/>
  <c r="AO289" i="39" s="1"/>
  <c r="AV289" i="39" s="1"/>
  <c r="BC289" i="39" s="1"/>
  <c r="Z289" i="39"/>
  <c r="Y289" i="39"/>
  <c r="AF289" i="39" s="1"/>
  <c r="AM289" i="39" s="1"/>
  <c r="AT289" i="39" s="1"/>
  <c r="BA289" i="39" s="1"/>
  <c r="BH282" i="39"/>
  <c r="BF282" i="39"/>
  <c r="BD282" i="39"/>
  <c r="L34" i="39" s="1"/>
  <c r="BD281" i="39"/>
  <c r="L33" i="39" s="1"/>
  <c r="BD280" i="39"/>
  <c r="L32" i="39" s="1"/>
  <c r="BD279" i="39"/>
  <c r="L31" i="39" s="1"/>
  <c r="BD278" i="39"/>
  <c r="L30" i="39" s="1"/>
  <c r="BD277" i="39"/>
  <c r="BD276" i="39"/>
  <c r="L28" i="39" s="1"/>
  <c r="BD275" i="39"/>
  <c r="BD274" i="39"/>
  <c r="BD273" i="39"/>
  <c r="L25" i="39" s="1"/>
  <c r="BD272" i="39"/>
  <c r="L24" i="39" s="1"/>
  <c r="BD271" i="39"/>
  <c r="L23" i="39" s="1"/>
  <c r="BD270" i="39"/>
  <c r="L22" i="39" s="1"/>
  <c r="BD269" i="39"/>
  <c r="BD268" i="39"/>
  <c r="L20" i="39" s="1"/>
  <c r="BD267" i="39"/>
  <c r="BD266" i="39"/>
  <c r="BH265" i="39"/>
  <c r="BF265" i="39"/>
  <c r="BD265" i="39"/>
  <c r="L17" i="39" s="1"/>
  <c r="BH264" i="39"/>
  <c r="BF264" i="39"/>
  <c r="BD264" i="39"/>
  <c r="L16" i="39" s="1"/>
  <c r="BH263" i="39"/>
  <c r="BF263" i="39"/>
  <c r="BD263" i="39"/>
  <c r="L15" i="39" s="1"/>
  <c r="BH262" i="39"/>
  <c r="BF262" i="39"/>
  <c r="BD262" i="39"/>
  <c r="L14" i="39" s="1"/>
  <c r="BH261" i="39"/>
  <c r="BF261" i="39"/>
  <c r="BD261" i="39"/>
  <c r="BH260" i="39"/>
  <c r="BF260" i="39"/>
  <c r="BD260" i="39"/>
  <c r="L12" i="39" s="1"/>
  <c r="BH259" i="39"/>
  <c r="BF259" i="39"/>
  <c r="BD259" i="39"/>
  <c r="AE258" i="39"/>
  <c r="AL258" i="39" s="1"/>
  <c r="AS258" i="39" s="1"/>
  <c r="AZ258" i="39" s="1"/>
  <c r="AD258" i="39"/>
  <c r="AK258" i="39" s="1"/>
  <c r="AR258" i="39" s="1"/>
  <c r="AY258" i="39" s="1"/>
  <c r="AC258" i="39"/>
  <c r="AJ258" i="39" s="1"/>
  <c r="AQ258" i="39" s="1"/>
  <c r="AX258" i="39" s="1"/>
  <c r="AB258" i="39"/>
  <c r="AI258" i="39" s="1"/>
  <c r="AP258" i="39" s="1"/>
  <c r="AW258" i="39" s="1"/>
  <c r="AA258" i="39"/>
  <c r="Z258" i="39"/>
  <c r="Y258" i="39"/>
  <c r="AF258" i="39" s="1"/>
  <c r="AM258" i="39" s="1"/>
  <c r="AT258" i="39" s="1"/>
  <c r="BA258" i="39" s="1"/>
  <c r="BH251" i="39"/>
  <c r="BF251" i="39"/>
  <c r="BD251" i="39"/>
  <c r="K34" i="39" s="1"/>
  <c r="BD250" i="39"/>
  <c r="K33" i="39" s="1"/>
  <c r="BD249" i="39"/>
  <c r="K32" i="39" s="1"/>
  <c r="BD248" i="39"/>
  <c r="BD247" i="39"/>
  <c r="K30" i="39" s="1"/>
  <c r="BD246" i="39"/>
  <c r="BD245" i="39"/>
  <c r="K28" i="39" s="1"/>
  <c r="BD244" i="39"/>
  <c r="K27" i="39" s="1"/>
  <c r="BD243" i="39"/>
  <c r="K26" i="39" s="1"/>
  <c r="BD242" i="39"/>
  <c r="BD241" i="39"/>
  <c r="K24" i="39" s="1"/>
  <c r="BD240" i="39"/>
  <c r="BD239" i="39"/>
  <c r="BD238" i="39"/>
  <c r="BD237" i="39"/>
  <c r="K20" i="39" s="1"/>
  <c r="BD236" i="39"/>
  <c r="K19" i="39" s="1"/>
  <c r="BD235" i="39"/>
  <c r="K18" i="39" s="1"/>
  <c r="BH234" i="39"/>
  <c r="BF234" i="39"/>
  <c r="BD234" i="39"/>
  <c r="BH233" i="39"/>
  <c r="BF233" i="39"/>
  <c r="BD233" i="39"/>
  <c r="K16" i="39" s="1"/>
  <c r="BH232" i="39"/>
  <c r="BF232" i="39"/>
  <c r="BD232" i="39"/>
  <c r="BH231" i="39"/>
  <c r="BF231" i="39"/>
  <c r="BD231" i="39"/>
  <c r="BH230" i="39"/>
  <c r="BF230" i="39"/>
  <c r="BD230" i="39"/>
  <c r="K13" i="39" s="1"/>
  <c r="BH229" i="39"/>
  <c r="BF229" i="39"/>
  <c r="BD229" i="39"/>
  <c r="BH228" i="39"/>
  <c r="BF228" i="39"/>
  <c r="BD228" i="39"/>
  <c r="AE227" i="39"/>
  <c r="AL227" i="39" s="1"/>
  <c r="AS227" i="39" s="1"/>
  <c r="AZ227" i="39" s="1"/>
  <c r="AD227" i="39"/>
  <c r="AK227" i="39" s="1"/>
  <c r="AR227" i="39" s="1"/>
  <c r="AY227" i="39" s="1"/>
  <c r="AC227" i="39"/>
  <c r="AJ227" i="39" s="1"/>
  <c r="AQ227" i="39" s="1"/>
  <c r="AX227" i="39" s="1"/>
  <c r="AB227" i="39"/>
  <c r="AA227" i="39"/>
  <c r="AH227" i="39" s="1"/>
  <c r="AO227" i="39" s="1"/>
  <c r="AV227" i="39" s="1"/>
  <c r="BC227" i="39" s="1"/>
  <c r="Z227" i="39"/>
  <c r="AG227" i="39" s="1"/>
  <c r="AN227" i="39" s="1"/>
  <c r="AU227" i="39" s="1"/>
  <c r="BB227" i="39" s="1"/>
  <c r="Y227" i="39"/>
  <c r="BH220" i="39"/>
  <c r="BF220" i="39"/>
  <c r="BD220" i="39"/>
  <c r="J34" i="39" s="1"/>
  <c r="BD219" i="39"/>
  <c r="J33" i="39" s="1"/>
  <c r="BD218" i="39"/>
  <c r="J32" i="39" s="1"/>
  <c r="BD217" i="39"/>
  <c r="BD216" i="39"/>
  <c r="J30" i="39" s="1"/>
  <c r="BD215" i="39"/>
  <c r="BD214" i="39"/>
  <c r="BD213" i="39"/>
  <c r="J27" i="39" s="1"/>
  <c r="BD212" i="39"/>
  <c r="J26" i="39" s="1"/>
  <c r="BD211" i="39"/>
  <c r="J25" i="39" s="1"/>
  <c r="BD210" i="39"/>
  <c r="J24" i="39" s="1"/>
  <c r="BD209" i="39"/>
  <c r="BD208" i="39"/>
  <c r="J22" i="39" s="1"/>
  <c r="BD207" i="39"/>
  <c r="BD206" i="39"/>
  <c r="BD205" i="39"/>
  <c r="J19" i="39" s="1"/>
  <c r="BD204" i="39"/>
  <c r="J18" i="39" s="1"/>
  <c r="BH203" i="39"/>
  <c r="BF203" i="39"/>
  <c r="BD203" i="39"/>
  <c r="J17" i="39" s="1"/>
  <c r="BH202" i="39"/>
  <c r="BF202" i="39"/>
  <c r="BD202" i="39"/>
  <c r="BH201" i="39"/>
  <c r="BF201" i="39"/>
  <c r="BD201" i="39"/>
  <c r="J15" i="39" s="1"/>
  <c r="BH200" i="39"/>
  <c r="BF200" i="39"/>
  <c r="BD200" i="39"/>
  <c r="J14" i="39" s="1"/>
  <c r="BH199" i="39"/>
  <c r="BF199" i="39"/>
  <c r="BD199" i="39"/>
  <c r="BH198" i="39"/>
  <c r="BF198" i="39"/>
  <c r="BD198" i="39"/>
  <c r="J12" i="39" s="1"/>
  <c r="BH197" i="39"/>
  <c r="BF197" i="39"/>
  <c r="BD197" i="39"/>
  <c r="AE196" i="39"/>
  <c r="AL196" i="39" s="1"/>
  <c r="AS196" i="39" s="1"/>
  <c r="AZ196" i="39" s="1"/>
  <c r="AD196" i="39"/>
  <c r="AK196" i="39" s="1"/>
  <c r="AR196" i="39" s="1"/>
  <c r="AY196" i="39" s="1"/>
  <c r="AC196" i="39"/>
  <c r="AJ196" i="39" s="1"/>
  <c r="AQ196" i="39" s="1"/>
  <c r="AX196" i="39" s="1"/>
  <c r="AB196" i="39"/>
  <c r="AI196" i="39" s="1"/>
  <c r="AP196" i="39" s="1"/>
  <c r="AW196" i="39" s="1"/>
  <c r="AA196" i="39"/>
  <c r="AH196" i="39" s="1"/>
  <c r="AO196" i="39" s="1"/>
  <c r="AV196" i="39" s="1"/>
  <c r="BC196" i="39" s="1"/>
  <c r="Z196" i="39"/>
  <c r="Y196" i="39"/>
  <c r="AF196" i="39" s="1"/>
  <c r="AM196" i="39" s="1"/>
  <c r="AT196" i="39" s="1"/>
  <c r="BA196" i="39" s="1"/>
  <c r="BH189" i="39"/>
  <c r="BF189" i="39"/>
  <c r="BD189" i="39"/>
  <c r="BD188" i="39"/>
  <c r="BD187" i="39"/>
  <c r="I32" i="39" s="1"/>
  <c r="BD186" i="39"/>
  <c r="I31" i="39" s="1"/>
  <c r="BD185" i="39"/>
  <c r="I30" i="39" s="1"/>
  <c r="BD184" i="39"/>
  <c r="I29" i="39" s="1"/>
  <c r="BD183" i="39"/>
  <c r="I28" i="39" s="1"/>
  <c r="BD182" i="39"/>
  <c r="BD181" i="39"/>
  <c r="BD180" i="39"/>
  <c r="BD179" i="39"/>
  <c r="I24" i="39" s="1"/>
  <c r="BD178" i="39"/>
  <c r="I23" i="39" s="1"/>
  <c r="BD177" i="39"/>
  <c r="I22" i="39" s="1"/>
  <c r="BD176" i="39"/>
  <c r="I21" i="39" s="1"/>
  <c r="BD175" i="39"/>
  <c r="BD174" i="39"/>
  <c r="BD173" i="39"/>
  <c r="I18" i="39" s="1"/>
  <c r="BH172" i="39"/>
  <c r="BF172" i="39"/>
  <c r="BD172" i="39"/>
  <c r="I17" i="39" s="1"/>
  <c r="BH171" i="39"/>
  <c r="BF171" i="39"/>
  <c r="BD171" i="39"/>
  <c r="I16" i="39" s="1"/>
  <c r="BH170" i="39"/>
  <c r="BF170" i="39"/>
  <c r="BD170" i="39"/>
  <c r="BH169" i="39"/>
  <c r="BF169" i="39"/>
  <c r="BD169" i="39"/>
  <c r="I14" i="39" s="1"/>
  <c r="BH168" i="39"/>
  <c r="BF168" i="39"/>
  <c r="BD168" i="39"/>
  <c r="BH167" i="39"/>
  <c r="BF167" i="39"/>
  <c r="BD167" i="39"/>
  <c r="I12" i="39" s="1"/>
  <c r="BH166" i="39"/>
  <c r="BF166" i="39"/>
  <c r="BD166" i="39"/>
  <c r="I11" i="39" s="1"/>
  <c r="AE165" i="39"/>
  <c r="AL165" i="39" s="1"/>
  <c r="AS165" i="39" s="1"/>
  <c r="AZ165" i="39" s="1"/>
  <c r="AD165" i="39"/>
  <c r="AK165" i="39" s="1"/>
  <c r="AR165" i="39" s="1"/>
  <c r="AY165" i="39" s="1"/>
  <c r="AC165" i="39"/>
  <c r="AJ165" i="39" s="1"/>
  <c r="AQ165" i="39" s="1"/>
  <c r="AX165" i="39" s="1"/>
  <c r="AB165" i="39"/>
  <c r="AA165" i="39"/>
  <c r="AH165" i="39" s="1"/>
  <c r="AO165" i="39" s="1"/>
  <c r="AV165" i="39" s="1"/>
  <c r="Z165" i="39"/>
  <c r="AG165" i="39" s="1"/>
  <c r="AN165" i="39" s="1"/>
  <c r="AU165" i="39" s="1"/>
  <c r="BB165" i="39" s="1"/>
  <c r="Y165" i="39"/>
  <c r="BH158" i="39"/>
  <c r="BF158" i="39"/>
  <c r="BD158" i="39"/>
  <c r="H34" i="39" s="1"/>
  <c r="BD157" i="39"/>
  <c r="H33" i="39" s="1"/>
  <c r="BD156" i="39"/>
  <c r="H32" i="39" s="1"/>
  <c r="BD155" i="39"/>
  <c r="H31" i="39" s="1"/>
  <c r="BD154" i="39"/>
  <c r="BD153" i="39"/>
  <c r="H29" i="39" s="1"/>
  <c r="BD152" i="39"/>
  <c r="H28" i="39" s="1"/>
  <c r="BD151" i="39"/>
  <c r="H27" i="39" s="1"/>
  <c r="BD150" i="39"/>
  <c r="BD149" i="39"/>
  <c r="H25" i="39" s="1"/>
  <c r="BD148" i="39"/>
  <c r="H24" i="39" s="1"/>
  <c r="BD147" i="39"/>
  <c r="H23" i="39" s="1"/>
  <c r="BD146" i="39"/>
  <c r="H22" i="39" s="1"/>
  <c r="BD145" i="39"/>
  <c r="H21" i="39" s="1"/>
  <c r="BD144" i="39"/>
  <c r="H20" i="39" s="1"/>
  <c r="BD143" i="39"/>
  <c r="H19" i="39" s="1"/>
  <c r="BD142" i="39"/>
  <c r="BH141" i="39"/>
  <c r="BF141" i="39"/>
  <c r="BD141" i="39"/>
  <c r="H17" i="39" s="1"/>
  <c r="BH140" i="39"/>
  <c r="BF140" i="39"/>
  <c r="BD140" i="39"/>
  <c r="BH139" i="39"/>
  <c r="BF139" i="39"/>
  <c r="BD139" i="39"/>
  <c r="H15" i="39" s="1"/>
  <c r="BH138" i="39"/>
  <c r="BF138" i="39"/>
  <c r="BD138" i="39"/>
  <c r="BH137" i="39"/>
  <c r="BF137" i="39"/>
  <c r="BD137" i="39"/>
  <c r="BH136" i="39"/>
  <c r="BF136" i="39"/>
  <c r="BD136" i="39"/>
  <c r="H12" i="39" s="1"/>
  <c r="BH135" i="39"/>
  <c r="BF135" i="39"/>
  <c r="BD135" i="39"/>
  <c r="AE134" i="39"/>
  <c r="AL134" i="39" s="1"/>
  <c r="AS134" i="39" s="1"/>
  <c r="AZ134" i="39" s="1"/>
  <c r="AD134" i="39"/>
  <c r="AK134" i="39" s="1"/>
  <c r="AR134" i="39" s="1"/>
  <c r="AY134" i="39" s="1"/>
  <c r="AC134" i="39"/>
  <c r="AJ134" i="39" s="1"/>
  <c r="AQ134" i="39" s="1"/>
  <c r="AX134" i="39" s="1"/>
  <c r="AB134" i="39"/>
  <c r="AI134" i="39" s="1"/>
  <c r="AP134" i="39" s="1"/>
  <c r="AW134" i="39" s="1"/>
  <c r="AA134" i="39"/>
  <c r="AH134" i="39" s="1"/>
  <c r="AO134" i="39" s="1"/>
  <c r="AV134" i="39" s="1"/>
  <c r="BC134" i="39" s="1"/>
  <c r="Z134" i="39"/>
  <c r="Y134" i="39"/>
  <c r="BH127" i="39"/>
  <c r="BF127" i="39"/>
  <c r="BD127" i="39"/>
  <c r="G34" i="39" s="1"/>
  <c r="BD126" i="39"/>
  <c r="BD125" i="39"/>
  <c r="BD124" i="39"/>
  <c r="BD123" i="39"/>
  <c r="G30" i="39" s="1"/>
  <c r="BD122" i="39"/>
  <c r="G29" i="39" s="1"/>
  <c r="BD121" i="39"/>
  <c r="G28" i="39" s="1"/>
  <c r="O121" i="39"/>
  <c r="O119" i="39" s="1"/>
  <c r="N121" i="39"/>
  <c r="N119" i="39" s="1"/>
  <c r="M121" i="39"/>
  <c r="M119" i="39" s="1"/>
  <c r="L121" i="39"/>
  <c r="K121" i="39"/>
  <c r="J121" i="39"/>
  <c r="I121" i="39"/>
  <c r="I119" i="39" s="1"/>
  <c r="H121" i="39"/>
  <c r="G121" i="39"/>
  <c r="G119" i="39" s="1"/>
  <c r="F121" i="39"/>
  <c r="F119" i="39" s="1"/>
  <c r="E121" i="39"/>
  <c r="E119" i="39" s="1"/>
  <c r="D121" i="39"/>
  <c r="D119" i="39" s="1"/>
  <c r="BD120" i="39"/>
  <c r="BD119" i="39"/>
  <c r="G26" i="39" s="1"/>
  <c r="L119" i="39"/>
  <c r="H119" i="39"/>
  <c r="BD118" i="39"/>
  <c r="G25" i="39" s="1"/>
  <c r="BD117" i="39"/>
  <c r="G24" i="39" s="1"/>
  <c r="BD116" i="39"/>
  <c r="G23" i="39" s="1"/>
  <c r="BD115" i="39"/>
  <c r="BD114" i="39"/>
  <c r="G21" i="39" s="1"/>
  <c r="BD113" i="39"/>
  <c r="G20" i="39" s="1"/>
  <c r="BD112" i="39"/>
  <c r="G19" i="39" s="1"/>
  <c r="BD111" i="39"/>
  <c r="B111" i="39"/>
  <c r="BH110" i="39"/>
  <c r="BF110" i="39"/>
  <c r="BD110" i="39"/>
  <c r="G17" i="39" s="1"/>
  <c r="BH109" i="39"/>
  <c r="BF109" i="39"/>
  <c r="BD109" i="39"/>
  <c r="G16" i="39" s="1"/>
  <c r="BH108" i="39"/>
  <c r="BF108" i="39"/>
  <c r="BD108" i="39"/>
  <c r="G15" i="39" s="1"/>
  <c r="BH107" i="39"/>
  <c r="BF107" i="39"/>
  <c r="BD107" i="39"/>
  <c r="G14" i="39" s="1"/>
  <c r="BH106" i="39"/>
  <c r="BF106" i="39"/>
  <c r="BD106" i="39"/>
  <c r="BH105" i="39"/>
  <c r="BF105" i="39"/>
  <c r="BD105" i="39"/>
  <c r="G12" i="39" s="1"/>
  <c r="BH104" i="39"/>
  <c r="BF104" i="39"/>
  <c r="BD104" i="39"/>
  <c r="G11" i="39" s="1"/>
  <c r="AE103" i="39"/>
  <c r="AL103" i="39" s="1"/>
  <c r="AS103" i="39" s="1"/>
  <c r="AZ103" i="39" s="1"/>
  <c r="AD103" i="39"/>
  <c r="AK103" i="39" s="1"/>
  <c r="AR103" i="39" s="1"/>
  <c r="AY103" i="39" s="1"/>
  <c r="AC103" i="39"/>
  <c r="AJ103" i="39" s="1"/>
  <c r="AQ103" i="39" s="1"/>
  <c r="AX103" i="39" s="1"/>
  <c r="AB103" i="39"/>
  <c r="AI103" i="39" s="1"/>
  <c r="AP103" i="39" s="1"/>
  <c r="AW103" i="39" s="1"/>
  <c r="AA103" i="39"/>
  <c r="AH103" i="39" s="1"/>
  <c r="AO103" i="39" s="1"/>
  <c r="AV103" i="39" s="1"/>
  <c r="Z103" i="39"/>
  <c r="AG103" i="39" s="1"/>
  <c r="AN103" i="39" s="1"/>
  <c r="AU103" i="39" s="1"/>
  <c r="BB103" i="39" s="1"/>
  <c r="Y103" i="39"/>
  <c r="BH96" i="39"/>
  <c r="BF96" i="39"/>
  <c r="BD96" i="39"/>
  <c r="F34" i="39" s="1"/>
  <c r="BD95" i="39"/>
  <c r="BD94" i="39"/>
  <c r="F32" i="39" s="1"/>
  <c r="BD93" i="39"/>
  <c r="F31" i="39" s="1"/>
  <c r="BD92" i="39"/>
  <c r="BD91" i="39"/>
  <c r="F29" i="39" s="1"/>
  <c r="BD90" i="39"/>
  <c r="F28" i="39" s="1"/>
  <c r="BD89" i="39"/>
  <c r="F27" i="39" s="1"/>
  <c r="BD88" i="39"/>
  <c r="F26" i="39" s="1"/>
  <c r="BD87" i="39"/>
  <c r="F25" i="39" s="1"/>
  <c r="BD86" i="39"/>
  <c r="F24" i="39" s="1"/>
  <c r="BD85" i="39"/>
  <c r="F23" i="39" s="1"/>
  <c r="BD84" i="39"/>
  <c r="BD83" i="39"/>
  <c r="F21" i="39" s="1"/>
  <c r="BD82" i="39"/>
  <c r="F20" i="39" s="1"/>
  <c r="BD81" i="39"/>
  <c r="F19" i="39" s="1"/>
  <c r="BD80" i="39"/>
  <c r="BH79" i="39"/>
  <c r="BF79" i="39"/>
  <c r="BD79" i="39"/>
  <c r="BH78" i="39"/>
  <c r="BF78" i="39"/>
  <c r="BD78" i="39"/>
  <c r="BH77" i="39"/>
  <c r="BF77" i="39"/>
  <c r="BD77" i="39"/>
  <c r="F15" i="39" s="1"/>
  <c r="BH76" i="39"/>
  <c r="BF76" i="39"/>
  <c r="BD76" i="39"/>
  <c r="F14" i="39" s="1"/>
  <c r="BH75" i="39"/>
  <c r="BF75" i="39"/>
  <c r="BD75" i="39"/>
  <c r="F13" i="39" s="1"/>
  <c r="C75" i="39"/>
  <c r="C76" i="39" s="1"/>
  <c r="C77" i="39" s="1"/>
  <c r="C78" i="39" s="1"/>
  <c r="C79" i="39" s="1"/>
  <c r="C80" i="39" s="1"/>
  <c r="C81" i="39" s="1"/>
  <c r="C82" i="39" s="1"/>
  <c r="C83" i="39" s="1"/>
  <c r="C84" i="39" s="1"/>
  <c r="C85" i="39" s="1"/>
  <c r="C86" i="39" s="1"/>
  <c r="C87" i="39" s="1"/>
  <c r="C88" i="39" s="1"/>
  <c r="C89" i="39" s="1"/>
  <c r="C90" i="39" s="1"/>
  <c r="C91" i="39" s="1"/>
  <c r="C92" i="39" s="1"/>
  <c r="C93" i="39" s="1"/>
  <c r="C94" i="39" s="1"/>
  <c r="C95" i="39" s="1"/>
  <c r="BH74" i="39"/>
  <c r="BF74" i="39"/>
  <c r="BD74" i="39"/>
  <c r="S74" i="39"/>
  <c r="R75" i="39" s="1"/>
  <c r="BH73" i="39"/>
  <c r="BF73" i="39"/>
  <c r="BD73" i="39"/>
  <c r="AE72" i="39"/>
  <c r="AL72" i="39" s="1"/>
  <c r="AS72" i="39" s="1"/>
  <c r="AZ72" i="39" s="1"/>
  <c r="AD72" i="39"/>
  <c r="AK72" i="39" s="1"/>
  <c r="AR72" i="39" s="1"/>
  <c r="AY72" i="39" s="1"/>
  <c r="AC72" i="39"/>
  <c r="AJ72" i="39" s="1"/>
  <c r="AQ72" i="39" s="1"/>
  <c r="AX72" i="39" s="1"/>
  <c r="AB72" i="39"/>
  <c r="AI72" i="39" s="1"/>
  <c r="AP72" i="39" s="1"/>
  <c r="AW72" i="39" s="1"/>
  <c r="AA72" i="39"/>
  <c r="AH72" i="39" s="1"/>
  <c r="AO72" i="39" s="1"/>
  <c r="AV72" i="39" s="1"/>
  <c r="BC72" i="39" s="1"/>
  <c r="Z72" i="39"/>
  <c r="Y72" i="39"/>
  <c r="E69" i="39"/>
  <c r="B68" i="39"/>
  <c r="B66" i="39"/>
  <c r="BH65" i="39"/>
  <c r="BF65" i="39"/>
  <c r="BD65" i="39"/>
  <c r="E34" i="39" s="1"/>
  <c r="BD64" i="39"/>
  <c r="E33" i="39" s="1"/>
  <c r="BD63" i="39"/>
  <c r="E32" i="39" s="1"/>
  <c r="BD62" i="39"/>
  <c r="E31" i="39" s="1"/>
  <c r="BD61" i="39"/>
  <c r="BD60" i="39"/>
  <c r="E29" i="39" s="1"/>
  <c r="BD59" i="39"/>
  <c r="E28" i="39" s="1"/>
  <c r="BD58" i="39"/>
  <c r="E27" i="39" s="1"/>
  <c r="BD57" i="39"/>
  <c r="E26" i="39" s="1"/>
  <c r="BD56" i="39"/>
  <c r="E25" i="39" s="1"/>
  <c r="BD55" i="39"/>
  <c r="E24" i="39" s="1"/>
  <c r="BD54" i="39"/>
  <c r="E23" i="39" s="1"/>
  <c r="BD53" i="39"/>
  <c r="BD52" i="39"/>
  <c r="E21" i="39" s="1"/>
  <c r="BD51" i="39"/>
  <c r="E20" i="39" s="1"/>
  <c r="BD50" i="39"/>
  <c r="E19" i="39" s="1"/>
  <c r="BD49" i="39"/>
  <c r="E18" i="39" s="1"/>
  <c r="BH48" i="39"/>
  <c r="BF48" i="39"/>
  <c r="BD48" i="39"/>
  <c r="E17" i="39" s="1"/>
  <c r="BH47" i="39"/>
  <c r="BF47" i="39"/>
  <c r="BD47" i="39"/>
  <c r="E16" i="39" s="1"/>
  <c r="BH46" i="39"/>
  <c r="BF46" i="39"/>
  <c r="BD46" i="39"/>
  <c r="E15" i="39" s="1"/>
  <c r="BH45" i="39"/>
  <c r="BF45" i="39"/>
  <c r="BD45" i="39"/>
  <c r="BH44" i="39"/>
  <c r="BF44" i="39"/>
  <c r="BD44" i="39"/>
  <c r="E13" i="39" s="1"/>
  <c r="BH43" i="39"/>
  <c r="BF43" i="39"/>
  <c r="BD43" i="39"/>
  <c r="E12" i="39" s="1"/>
  <c r="BH42" i="39"/>
  <c r="BF42" i="39"/>
  <c r="BD42" i="39"/>
  <c r="E11" i="39" s="1"/>
  <c r="AG41" i="39"/>
  <c r="AN41" i="39" s="1"/>
  <c r="AU41" i="39" s="1"/>
  <c r="AE41" i="39"/>
  <c r="AL41" i="39" s="1"/>
  <c r="AS41" i="39" s="1"/>
  <c r="AZ41" i="39" s="1"/>
  <c r="AD41" i="39"/>
  <c r="AK41" i="39" s="1"/>
  <c r="AR41" i="39" s="1"/>
  <c r="AY41" i="39" s="1"/>
  <c r="AC41" i="39"/>
  <c r="AJ41" i="39" s="1"/>
  <c r="AQ41" i="39" s="1"/>
  <c r="AX41" i="39" s="1"/>
  <c r="AB41" i="39"/>
  <c r="AI41" i="39" s="1"/>
  <c r="AP41" i="39" s="1"/>
  <c r="AW41" i="39" s="1"/>
  <c r="AA41" i="39"/>
  <c r="AH41" i="39" s="1"/>
  <c r="AO41" i="39" s="1"/>
  <c r="AV41" i="39" s="1"/>
  <c r="Z41" i="39"/>
  <c r="Y41" i="39"/>
  <c r="AF41" i="39" s="1"/>
  <c r="AM41" i="39" s="1"/>
  <c r="AT41" i="39" s="1"/>
  <c r="BA40" i="39"/>
  <c r="BH35" i="39"/>
  <c r="BF35" i="39"/>
  <c r="BH34" i="39"/>
  <c r="BF34" i="39"/>
  <c r="BD34" i="39"/>
  <c r="D34" i="39" s="1"/>
  <c r="I34" i="39"/>
  <c r="BD33" i="39"/>
  <c r="D33" i="39" s="1"/>
  <c r="O33" i="39"/>
  <c r="N33" i="39"/>
  <c r="I33" i="39"/>
  <c r="G33" i="39"/>
  <c r="F33" i="39"/>
  <c r="BD32" i="39"/>
  <c r="D32" i="39" s="1"/>
  <c r="O32" i="39"/>
  <c r="N32" i="39"/>
  <c r="M32" i="39"/>
  <c r="G32" i="39"/>
  <c r="BD31" i="39"/>
  <c r="D31" i="39" s="1"/>
  <c r="O31" i="39"/>
  <c r="M31" i="39"/>
  <c r="K31" i="39"/>
  <c r="J31" i="39"/>
  <c r="G31" i="39"/>
  <c r="BD30" i="39"/>
  <c r="D30" i="39" s="1"/>
  <c r="H30" i="39"/>
  <c r="F30" i="39"/>
  <c r="E30" i="39"/>
  <c r="BD29" i="39"/>
  <c r="O29" i="39"/>
  <c r="N29" i="39"/>
  <c r="M29" i="39"/>
  <c r="L29" i="39"/>
  <c r="K29" i="39"/>
  <c r="J29" i="39"/>
  <c r="D29" i="39"/>
  <c r="BD28" i="39"/>
  <c r="D28" i="39" s="1"/>
  <c r="O28" i="39"/>
  <c r="N28" i="39"/>
  <c r="J28" i="39"/>
  <c r="BD27" i="39"/>
  <c r="D27" i="39" s="1"/>
  <c r="M27" i="39"/>
  <c r="L27" i="39"/>
  <c r="I27" i="39"/>
  <c r="G27" i="39"/>
  <c r="BD26" i="39"/>
  <c r="D26" i="39" s="1"/>
  <c r="L26" i="39"/>
  <c r="I26" i="39"/>
  <c r="H26" i="39"/>
  <c r="BD25" i="39"/>
  <c r="D25" i="39" s="1"/>
  <c r="O25" i="39"/>
  <c r="N25" i="39"/>
  <c r="K25" i="39"/>
  <c r="I25" i="39"/>
  <c r="BD24" i="39"/>
  <c r="D24" i="39" s="1"/>
  <c r="O24" i="39"/>
  <c r="N24" i="39"/>
  <c r="M24" i="39"/>
  <c r="BD23" i="39"/>
  <c r="D23" i="39" s="1"/>
  <c r="O23" i="39"/>
  <c r="M23" i="39"/>
  <c r="K23" i="39"/>
  <c r="J23" i="39"/>
  <c r="BD22" i="39"/>
  <c r="D22" i="39" s="1"/>
  <c r="K22" i="39"/>
  <c r="G22" i="39"/>
  <c r="F22" i="39"/>
  <c r="E22" i="39"/>
  <c r="BD21" i="39"/>
  <c r="D21" i="39" s="1"/>
  <c r="O21" i="39"/>
  <c r="N21" i="39"/>
  <c r="M21" i="39"/>
  <c r="L21" i="39"/>
  <c r="K21" i="39"/>
  <c r="J21" i="39"/>
  <c r="BD20" i="39"/>
  <c r="D20" i="39" s="1"/>
  <c r="N20" i="39"/>
  <c r="M20" i="39"/>
  <c r="J20" i="39"/>
  <c r="I20" i="39"/>
  <c r="BD19" i="39"/>
  <c r="D19" i="39" s="1"/>
  <c r="M19" i="39"/>
  <c r="L19" i="39"/>
  <c r="I19" i="39"/>
  <c r="BD18" i="39"/>
  <c r="D18" i="39" s="1"/>
  <c r="L18" i="39"/>
  <c r="H18" i="39"/>
  <c r="G18" i="39"/>
  <c r="F18" i="39"/>
  <c r="BH17" i="39"/>
  <c r="BF17" i="39"/>
  <c r="BD17" i="39"/>
  <c r="D17" i="39" s="1"/>
  <c r="O17" i="39"/>
  <c r="M17" i="39"/>
  <c r="K17" i="39"/>
  <c r="F17" i="39"/>
  <c r="BH16" i="39"/>
  <c r="BF16" i="39"/>
  <c r="BD16" i="39"/>
  <c r="D16" i="39" s="1"/>
  <c r="N16" i="39"/>
  <c r="J16" i="39"/>
  <c r="H16" i="39"/>
  <c r="F16" i="39"/>
  <c r="BH15" i="39"/>
  <c r="BF15" i="39"/>
  <c r="BD15" i="39"/>
  <c r="O15" i="39"/>
  <c r="N15" i="39"/>
  <c r="K15" i="39"/>
  <c r="I15" i="39"/>
  <c r="D15" i="39"/>
  <c r="BH14" i="39"/>
  <c r="BF14" i="39"/>
  <c r="BD14" i="39"/>
  <c r="D14" i="39" s="1"/>
  <c r="K14" i="39"/>
  <c r="H14" i="39"/>
  <c r="E14" i="39"/>
  <c r="BH13" i="39"/>
  <c r="BF13" i="39"/>
  <c r="BD13" i="39"/>
  <c r="D13" i="39" s="1"/>
  <c r="L13" i="39"/>
  <c r="J13" i="39"/>
  <c r="I13" i="39"/>
  <c r="H13" i="39"/>
  <c r="G13" i="39"/>
  <c r="BH12" i="39"/>
  <c r="BF12" i="39"/>
  <c r="BD12" i="39"/>
  <c r="D12" i="39" s="1"/>
  <c r="O12" i="39"/>
  <c r="N12" i="39"/>
  <c r="M12" i="39"/>
  <c r="K12" i="39"/>
  <c r="F12" i="39"/>
  <c r="BH11" i="39"/>
  <c r="BF11" i="39"/>
  <c r="BD11" i="39"/>
  <c r="D11" i="39" s="1"/>
  <c r="O11" i="39"/>
  <c r="M11" i="39"/>
  <c r="L11" i="39"/>
  <c r="K11" i="39"/>
  <c r="J11" i="39"/>
  <c r="H11" i="39"/>
  <c r="F11" i="39"/>
  <c r="BJ10" i="39"/>
  <c r="V12" i="39" s="1"/>
  <c r="AE10" i="39"/>
  <c r="AL10" i="39" s="1"/>
  <c r="AS10" i="39" s="1"/>
  <c r="AZ10" i="39" s="1"/>
  <c r="AD10" i="39"/>
  <c r="AK10" i="39" s="1"/>
  <c r="AR10" i="39" s="1"/>
  <c r="AY10" i="39" s="1"/>
  <c r="AC10" i="39"/>
  <c r="AB10" i="39"/>
  <c r="AI10" i="39" s="1"/>
  <c r="AP10" i="39" s="1"/>
  <c r="AW10" i="39" s="1"/>
  <c r="AA10" i="39"/>
  <c r="Z10" i="39"/>
  <c r="Y10" i="39"/>
  <c r="AF10" i="39" s="1"/>
  <c r="AM10" i="39" s="1"/>
  <c r="AT10" i="39" s="1"/>
  <c r="BA10" i="39" s="1"/>
  <c r="R5" i="39"/>
  <c r="E5" i="39"/>
  <c r="B4" i="39"/>
  <c r="W2" i="39"/>
  <c r="B2" i="39"/>
  <c r="K149" i="38"/>
  <c r="K129" i="40" l="1"/>
  <c r="O131" i="39"/>
  <c r="O138" i="39" s="1"/>
  <c r="M133" i="40"/>
  <c r="M129" i="40"/>
  <c r="N131" i="40"/>
  <c r="N138" i="40" s="1"/>
  <c r="O131" i="40"/>
  <c r="O138" i="40" s="1"/>
  <c r="G131" i="40"/>
  <c r="G138" i="40" s="1"/>
  <c r="K133" i="39"/>
  <c r="K142" i="39" s="1"/>
  <c r="L129" i="39"/>
  <c r="L140" i="39" s="1"/>
  <c r="E129" i="40"/>
  <c r="K133" i="40"/>
  <c r="K142" i="40" s="1"/>
  <c r="E131" i="40"/>
  <c r="N131" i="39"/>
  <c r="N138" i="39" s="1"/>
  <c r="I131" i="40"/>
  <c r="G131" i="39"/>
  <c r="G138" i="39" s="1"/>
  <c r="J133" i="40"/>
  <c r="J142" i="40" s="1"/>
  <c r="K129" i="39"/>
  <c r="L133" i="39"/>
  <c r="L142" i="39" s="1"/>
  <c r="H131" i="39"/>
  <c r="M140" i="40"/>
  <c r="M142" i="40"/>
  <c r="F131" i="40"/>
  <c r="F138" i="40" s="1"/>
  <c r="D133" i="40"/>
  <c r="D142" i="40" s="1"/>
  <c r="D129" i="40"/>
  <c r="BI125" i="40"/>
  <c r="BF124" i="40"/>
  <c r="BH122" i="40"/>
  <c r="BF120" i="40"/>
  <c r="BI117" i="40"/>
  <c r="BF116" i="40"/>
  <c r="BH114" i="40"/>
  <c r="BG111" i="40"/>
  <c r="BH125" i="40"/>
  <c r="BG122" i="40"/>
  <c r="BH117" i="40"/>
  <c r="BG114" i="40"/>
  <c r="BI112" i="40"/>
  <c r="BF111" i="40"/>
  <c r="BG125" i="40"/>
  <c r="BI123" i="40"/>
  <c r="BF122" i="40"/>
  <c r="BI119" i="40"/>
  <c r="BG117" i="40"/>
  <c r="BI115" i="40"/>
  <c r="BF114" i="40"/>
  <c r="BH112" i="40"/>
  <c r="BI126" i="40"/>
  <c r="BF125" i="40"/>
  <c r="BH123" i="40"/>
  <c r="BH119" i="40"/>
  <c r="BI118" i="40"/>
  <c r="BF117" i="40"/>
  <c r="BH115" i="40"/>
  <c r="BG112" i="40"/>
  <c r="BG126" i="40"/>
  <c r="BI124" i="40"/>
  <c r="BF123" i="40"/>
  <c r="BH121" i="40"/>
  <c r="BI120" i="40"/>
  <c r="BF119" i="40"/>
  <c r="BG118" i="40"/>
  <c r="BI116" i="40"/>
  <c r="BF115" i="40"/>
  <c r="BH113" i="40"/>
  <c r="BH111" i="40"/>
  <c r="E138" i="40"/>
  <c r="BI122" i="40"/>
  <c r="BF126" i="40"/>
  <c r="J129" i="40"/>
  <c r="E133" i="40"/>
  <c r="L133" i="40"/>
  <c r="L142" i="40" s="1"/>
  <c r="L129" i="40"/>
  <c r="I133" i="40"/>
  <c r="I142" i="40" s="1"/>
  <c r="I129" i="40"/>
  <c r="I140" i="40" s="1"/>
  <c r="BI113" i="40"/>
  <c r="BF173" i="40"/>
  <c r="S10" i="40"/>
  <c r="R11" i="40" s="1"/>
  <c r="AF10" i="40"/>
  <c r="AM10" i="40" s="1"/>
  <c r="AT10" i="40" s="1"/>
  <c r="BA10" i="40" s="1"/>
  <c r="H131" i="40"/>
  <c r="H138" i="40" s="1"/>
  <c r="BI111" i="40"/>
  <c r="BI114" i="40"/>
  <c r="BF118" i="40"/>
  <c r="BH126" i="40"/>
  <c r="BH118" i="40"/>
  <c r="BG119" i="40"/>
  <c r="F133" i="40"/>
  <c r="F142" i="40" s="1"/>
  <c r="F129" i="40"/>
  <c r="N133" i="40"/>
  <c r="N142" i="40" s="1"/>
  <c r="N129" i="40"/>
  <c r="K131" i="40"/>
  <c r="K138" i="40" s="1"/>
  <c r="BI31" i="40"/>
  <c r="AF72" i="40"/>
  <c r="I119" i="40"/>
  <c r="BF121" i="40"/>
  <c r="BG124" i="40"/>
  <c r="AI134" i="40"/>
  <c r="AP134" i="40" s="1"/>
  <c r="AW134" i="40" s="1"/>
  <c r="AJ196" i="40"/>
  <c r="AI227" i="40"/>
  <c r="AP227" i="40" s="1"/>
  <c r="AW227" i="40" s="1"/>
  <c r="BG115" i="40"/>
  <c r="G133" i="40"/>
  <c r="G129" i="40"/>
  <c r="O133" i="40"/>
  <c r="O129" i="40"/>
  <c r="D131" i="40"/>
  <c r="D138" i="40" s="1"/>
  <c r="L131" i="40"/>
  <c r="L138" i="40" s="1"/>
  <c r="AF41" i="40"/>
  <c r="AH41" i="40"/>
  <c r="AO41" i="40" s="1"/>
  <c r="AV41" i="40" s="1"/>
  <c r="BF113" i="40"/>
  <c r="BG116" i="40"/>
  <c r="BG120" i="40"/>
  <c r="BG121" i="40"/>
  <c r="BH124" i="40"/>
  <c r="AH289" i="40"/>
  <c r="BG123" i="40"/>
  <c r="J131" i="40"/>
  <c r="BF112" i="40"/>
  <c r="H133" i="40"/>
  <c r="H142" i="40" s="1"/>
  <c r="H129" i="40"/>
  <c r="M131" i="40"/>
  <c r="M138" i="40" s="1"/>
  <c r="BG21" i="40"/>
  <c r="BG113" i="40"/>
  <c r="BH116" i="40"/>
  <c r="J119" i="40"/>
  <c r="BH120" i="40"/>
  <c r="K140" i="40"/>
  <c r="BI121" i="40"/>
  <c r="BI181" i="40"/>
  <c r="AG134" i="40"/>
  <c r="AF165" i="40"/>
  <c r="AM165" i="40" s="1"/>
  <c r="AT165" i="40" s="1"/>
  <c r="BA165" i="40" s="1"/>
  <c r="BG187" i="40"/>
  <c r="BH177" i="40"/>
  <c r="BG177" i="40"/>
  <c r="BH183" i="40"/>
  <c r="BI174" i="40"/>
  <c r="AH227" i="40"/>
  <c r="AG258" i="40"/>
  <c r="AG289" i="40"/>
  <c r="AF320" i="40"/>
  <c r="AF351" i="40"/>
  <c r="D131" i="39"/>
  <c r="D138" i="39" s="1"/>
  <c r="D133" i="39"/>
  <c r="D142" i="39" s="1"/>
  <c r="D129" i="39"/>
  <c r="S10" i="39"/>
  <c r="R11" i="39" s="1"/>
  <c r="H138" i="39"/>
  <c r="K119" i="39"/>
  <c r="AG10" i="39"/>
  <c r="AN10" i="39" s="1"/>
  <c r="AU10" i="39" s="1"/>
  <c r="BB10" i="39" s="1"/>
  <c r="I131" i="39"/>
  <c r="I138" i="39" s="1"/>
  <c r="F131" i="39"/>
  <c r="F138" i="39" s="1"/>
  <c r="J133" i="39"/>
  <c r="J142" i="39" s="1"/>
  <c r="J129" i="39"/>
  <c r="AH10" i="39"/>
  <c r="AO10" i="39" s="1"/>
  <c r="AV10" i="39" s="1"/>
  <c r="BC10" i="39" s="1"/>
  <c r="E133" i="39"/>
  <c r="E129" i="39"/>
  <c r="M133" i="39"/>
  <c r="M129" i="39"/>
  <c r="J131" i="39"/>
  <c r="AG196" i="39"/>
  <c r="J119" i="39"/>
  <c r="N133" i="39"/>
  <c r="N129" i="39"/>
  <c r="K131" i="39"/>
  <c r="AG72" i="39"/>
  <c r="AN72" i="39" s="1"/>
  <c r="AU72" i="39" s="1"/>
  <c r="BB72" i="39" s="1"/>
  <c r="I133" i="39"/>
  <c r="I142" i="39" s="1"/>
  <c r="I129" i="39"/>
  <c r="AF103" i="39"/>
  <c r="F133" i="39"/>
  <c r="F129" i="39"/>
  <c r="AJ10" i="39"/>
  <c r="AQ10" i="39" s="1"/>
  <c r="AX10" i="39" s="1"/>
  <c r="G133" i="39"/>
  <c r="G142" i="39" s="1"/>
  <c r="G129" i="39"/>
  <c r="O133" i="39"/>
  <c r="O129" i="39"/>
  <c r="L131" i="39"/>
  <c r="L138" i="39" s="1"/>
  <c r="AF72" i="39"/>
  <c r="AI165" i="39"/>
  <c r="AP165" i="39" s="1"/>
  <c r="AW165" i="39" s="1"/>
  <c r="BA41" i="39"/>
  <c r="BH61" i="39" s="1"/>
  <c r="H133" i="39"/>
  <c r="H142" i="39" s="1"/>
  <c r="H129" i="39"/>
  <c r="E131" i="39"/>
  <c r="E138" i="39" s="1"/>
  <c r="M131" i="39"/>
  <c r="M138" i="39" s="1"/>
  <c r="AF134" i="39"/>
  <c r="AI227" i="39"/>
  <c r="AP227" i="39" s="1"/>
  <c r="AW227" i="39" s="1"/>
  <c r="AG134" i="39"/>
  <c r="AN134" i="39" s="1"/>
  <c r="AU134" i="39" s="1"/>
  <c r="BB134" i="39" s="1"/>
  <c r="AH258" i="39"/>
  <c r="AO258" i="39" s="1"/>
  <c r="AV258" i="39" s="1"/>
  <c r="AG258" i="39"/>
  <c r="AN258" i="39" s="1"/>
  <c r="AU258" i="39" s="1"/>
  <c r="BB258" i="39" s="1"/>
  <c r="AG289" i="39"/>
  <c r="AN289" i="39" s="1"/>
  <c r="AU289" i="39" s="1"/>
  <c r="BB289" i="39" s="1"/>
  <c r="BH297" i="39"/>
  <c r="BF297" i="39"/>
  <c r="AF320" i="39"/>
  <c r="AF351" i="39"/>
  <c r="AF165" i="39"/>
  <c r="AF227" i="39"/>
  <c r="BG299" i="39"/>
  <c r="BG176" i="40" l="1"/>
  <c r="BI180" i="40"/>
  <c r="BG297" i="39"/>
  <c r="BG186" i="40"/>
  <c r="BF178" i="40"/>
  <c r="BI22" i="40"/>
  <c r="G140" i="39"/>
  <c r="BI186" i="40"/>
  <c r="BF21" i="40"/>
  <c r="BF18" i="40"/>
  <c r="BF19" i="40"/>
  <c r="BG174" i="40"/>
  <c r="BI177" i="40"/>
  <c r="BI33" i="40"/>
  <c r="BI184" i="40"/>
  <c r="BG188" i="40"/>
  <c r="BF179" i="40"/>
  <c r="BH174" i="40"/>
  <c r="BI175" i="40"/>
  <c r="BI178" i="40"/>
  <c r="BH181" i="40"/>
  <c r="BF186" i="40"/>
  <c r="BG183" i="40"/>
  <c r="BG182" i="40"/>
  <c r="BI182" i="40"/>
  <c r="BH186" i="40"/>
  <c r="BF182" i="40"/>
  <c r="BH185" i="40"/>
  <c r="BI179" i="40"/>
  <c r="BH173" i="40"/>
  <c r="BH175" i="40"/>
  <c r="BH180" i="40"/>
  <c r="BF188" i="40"/>
  <c r="BI183" i="40"/>
  <c r="BF187" i="40"/>
  <c r="BF174" i="40"/>
  <c r="BH178" i="40"/>
  <c r="BG173" i="40"/>
  <c r="BF180" i="40"/>
  <c r="BG178" i="40"/>
  <c r="BG180" i="40"/>
  <c r="BG185" i="40"/>
  <c r="BI185" i="40"/>
  <c r="BH184" i="40"/>
  <c r="BF57" i="39"/>
  <c r="BI31" i="39"/>
  <c r="I138" i="40"/>
  <c r="BI62" i="39"/>
  <c r="BF277" i="39"/>
  <c r="BH27" i="39"/>
  <c r="BH26" i="39"/>
  <c r="BI24" i="40"/>
  <c r="BI23" i="40"/>
  <c r="BI276" i="39"/>
  <c r="BH64" i="39"/>
  <c r="BH268" i="39"/>
  <c r="BG63" i="39"/>
  <c r="BF279" i="39"/>
  <c r="BG20" i="39"/>
  <c r="BG298" i="39"/>
  <c r="BI266" i="39"/>
  <c r="L144" i="39"/>
  <c r="BG24" i="39"/>
  <c r="D140" i="39"/>
  <c r="D144" i="39" s="1"/>
  <c r="BG181" i="40"/>
  <c r="BG28" i="40"/>
  <c r="BF30" i="40"/>
  <c r="BI299" i="39"/>
  <c r="BI298" i="39"/>
  <c r="BI279" i="39"/>
  <c r="BF302" i="39"/>
  <c r="BG266" i="39"/>
  <c r="BH310" i="39"/>
  <c r="BH267" i="39"/>
  <c r="BH305" i="39"/>
  <c r="BF271" i="39"/>
  <c r="BF266" i="39"/>
  <c r="BI53" i="39"/>
  <c r="BG25" i="40"/>
  <c r="BI300" i="39"/>
  <c r="BF268" i="39"/>
  <c r="BF275" i="39"/>
  <c r="BI64" i="39"/>
  <c r="BH303" i="39"/>
  <c r="BI269" i="39"/>
  <c r="BI20" i="39"/>
  <c r="BH21" i="39"/>
  <c r="BH276" i="39"/>
  <c r="BG305" i="39"/>
  <c r="BI274" i="39"/>
  <c r="BI19" i="40"/>
  <c r="BI25" i="40"/>
  <c r="BH304" i="39"/>
  <c r="BH308" i="39"/>
  <c r="BF298" i="39"/>
  <c r="BH274" i="39"/>
  <c r="BF62" i="39"/>
  <c r="BH26" i="40"/>
  <c r="BH27" i="40"/>
  <c r="BG23" i="40"/>
  <c r="BI297" i="39"/>
  <c r="BH300" i="39"/>
  <c r="BI273" i="39"/>
  <c r="BG268" i="39"/>
  <c r="BI281" i="39"/>
  <c r="BG300" i="39"/>
  <c r="BG270" i="39"/>
  <c r="BI303" i="39"/>
  <c r="BH269" i="39"/>
  <c r="BF273" i="39"/>
  <c r="BH22" i="39"/>
  <c r="BG306" i="39"/>
  <c r="BF269" i="39"/>
  <c r="BF52" i="39"/>
  <c r="BH19" i="40"/>
  <c r="BH30" i="40"/>
  <c r="BI305" i="39"/>
  <c r="BH309" i="39"/>
  <c r="BF307" i="39"/>
  <c r="BI270" i="39"/>
  <c r="BG276" i="39"/>
  <c r="BG29" i="39"/>
  <c r="BF274" i="39"/>
  <c r="BF31" i="40"/>
  <c r="BI18" i="40"/>
  <c r="BI26" i="40"/>
  <c r="BF304" i="39"/>
  <c r="BI271" i="39"/>
  <c r="BG301" i="39"/>
  <c r="BF311" i="39"/>
  <c r="BG308" i="39"/>
  <c r="BF310" i="39"/>
  <c r="BI308" i="39"/>
  <c r="BF312" i="39"/>
  <c r="BG272" i="39"/>
  <c r="BG274" i="39"/>
  <c r="BF276" i="39"/>
  <c r="BH279" i="39"/>
  <c r="J138" i="39"/>
  <c r="BI60" i="39"/>
  <c r="BF184" i="40"/>
  <c r="H140" i="40"/>
  <c r="BF181" i="40"/>
  <c r="BG19" i="40"/>
  <c r="BG27" i="40"/>
  <c r="BF32" i="40"/>
  <c r="BF25" i="40"/>
  <c r="BH28" i="40"/>
  <c r="BI21" i="40"/>
  <c r="BH301" i="39"/>
  <c r="BH270" i="39"/>
  <c r="BH266" i="39"/>
  <c r="BG281" i="39"/>
  <c r="BH33" i="40"/>
  <c r="BF278" i="39"/>
  <c r="BG302" i="39"/>
  <c r="BF60" i="39"/>
  <c r="BG307" i="39"/>
  <c r="BF305" i="39"/>
  <c r="BF301" i="39"/>
  <c r="BG271" i="39"/>
  <c r="BH25" i="39"/>
  <c r="BH32" i="40"/>
  <c r="BF24" i="40"/>
  <c r="BG273" i="39"/>
  <c r="BI306" i="39"/>
  <c r="BI272" i="39"/>
  <c r="BF20" i="40"/>
  <c r="BG31" i="40"/>
  <c r="BH302" i="39"/>
  <c r="BF270" i="39"/>
  <c r="BH298" i="39"/>
  <c r="BI312" i="39"/>
  <c r="BH311" i="39"/>
  <c r="BI311" i="39"/>
  <c r="BG310" i="39"/>
  <c r="BF280" i="39"/>
  <c r="BH275" i="39"/>
  <c r="BH277" i="39"/>
  <c r="BI277" i="39"/>
  <c r="BG309" i="39"/>
  <c r="J140" i="39"/>
  <c r="BH62" i="39"/>
  <c r="BF29" i="40"/>
  <c r="BH24" i="40"/>
  <c r="BH18" i="40"/>
  <c r="BH25" i="40"/>
  <c r="BF28" i="40"/>
  <c r="D140" i="40"/>
  <c r="D144" i="40" s="1"/>
  <c r="BG24" i="40"/>
  <c r="BI20" i="40"/>
  <c r="J140" i="40"/>
  <c r="BF22" i="40"/>
  <c r="BH31" i="40"/>
  <c r="BI30" i="40"/>
  <c r="BG18" i="40"/>
  <c r="BG29" i="40"/>
  <c r="BF299" i="39"/>
  <c r="BI278" i="39"/>
  <c r="BF303" i="39"/>
  <c r="BG267" i="39"/>
  <c r="BH271" i="39"/>
  <c r="BI304" i="39"/>
  <c r="BI307" i="39"/>
  <c r="BG303" i="39"/>
  <c r="BH20" i="40"/>
  <c r="BG20" i="40"/>
  <c r="BG30" i="40"/>
  <c r="BI32" i="40"/>
  <c r="BI29" i="40"/>
  <c r="AM351" i="40"/>
  <c r="E149" i="40"/>
  <c r="AO227" i="40"/>
  <c r="AO289" i="40"/>
  <c r="AV289" i="40" s="1"/>
  <c r="BC289" i="40" s="1"/>
  <c r="AN134" i="40"/>
  <c r="J138" i="40"/>
  <c r="AM41" i="40"/>
  <c r="AQ196" i="40"/>
  <c r="K144" i="40"/>
  <c r="M144" i="40"/>
  <c r="AM72" i="40"/>
  <c r="BF128" i="40"/>
  <c r="G142" i="40"/>
  <c r="G140" i="40"/>
  <c r="BF183" i="40"/>
  <c r="BF185" i="40"/>
  <c r="BH188" i="40"/>
  <c r="BI188" i="40"/>
  <c r="BF176" i="40"/>
  <c r="BG175" i="40"/>
  <c r="H144" i="40"/>
  <c r="BF177" i="40"/>
  <c r="BH187" i="40"/>
  <c r="BF175" i="40"/>
  <c r="BH23" i="40"/>
  <c r="BG22" i="40"/>
  <c r="BI176" i="40"/>
  <c r="BH22" i="40"/>
  <c r="N140" i="40"/>
  <c r="N144" i="40" s="1"/>
  <c r="BI173" i="40"/>
  <c r="F140" i="40"/>
  <c r="F144" i="40" s="1"/>
  <c r="BF33" i="40"/>
  <c r="BH29" i="40"/>
  <c r="BH182" i="40"/>
  <c r="I144" i="40"/>
  <c r="BG32" i="40"/>
  <c r="BG184" i="40"/>
  <c r="BF23" i="40"/>
  <c r="BG128" i="40"/>
  <c r="BI28" i="40"/>
  <c r="BH176" i="40"/>
  <c r="BH21" i="40"/>
  <c r="AM320" i="40"/>
  <c r="AN289" i="40"/>
  <c r="AN258" i="40"/>
  <c r="BH179" i="40"/>
  <c r="BI187" i="40"/>
  <c r="O142" i="40"/>
  <c r="O140" i="40"/>
  <c r="L140" i="40"/>
  <c r="L144" i="40" s="1"/>
  <c r="BF26" i="40"/>
  <c r="BG179" i="40"/>
  <c r="BG26" i="40"/>
  <c r="E140" i="40"/>
  <c r="E142" i="40"/>
  <c r="BF27" i="40"/>
  <c r="BI27" i="40"/>
  <c r="BG33" i="40"/>
  <c r="AM227" i="39"/>
  <c r="E142" i="39"/>
  <c r="E140" i="39"/>
  <c r="AM165" i="39"/>
  <c r="AT165" i="39" s="1"/>
  <c r="BA165" i="39" s="1"/>
  <c r="BH179" i="39"/>
  <c r="BH183" i="39"/>
  <c r="BI180" i="39"/>
  <c r="BG186" i="39"/>
  <c r="BH174" i="39"/>
  <c r="BI178" i="39"/>
  <c r="BH177" i="39"/>
  <c r="O142" i="39"/>
  <c r="O140" i="39"/>
  <c r="BH272" i="39"/>
  <c r="BI302" i="39"/>
  <c r="BH280" i="39"/>
  <c r="BI19" i="39"/>
  <c r="BF23" i="39"/>
  <c r="BG28" i="39"/>
  <c r="BI30" i="39"/>
  <c r="BG27" i="39"/>
  <c r="BF25" i="39"/>
  <c r="BI28" i="39"/>
  <c r="AN196" i="39"/>
  <c r="BG26" i="39"/>
  <c r="BF32" i="39"/>
  <c r="BH32" i="39"/>
  <c r="BH60" i="39"/>
  <c r="BF59" i="39"/>
  <c r="BG59" i="39"/>
  <c r="BF61" i="39"/>
  <c r="BG61" i="39"/>
  <c r="BF63" i="39"/>
  <c r="BG30" i="39"/>
  <c r="BF30" i="39"/>
  <c r="AM320" i="39"/>
  <c r="BI26" i="39"/>
  <c r="BI267" i="39"/>
  <c r="BF308" i="39"/>
  <c r="BI25" i="39"/>
  <c r="BI24" i="39"/>
  <c r="BF26" i="39"/>
  <c r="BF50" i="39"/>
  <c r="BI63" i="39"/>
  <c r="BG62" i="39"/>
  <c r="BF64" i="39"/>
  <c r="BG64" i="39"/>
  <c r="BG50" i="39"/>
  <c r="BG32" i="39"/>
  <c r="BF22" i="39"/>
  <c r="BI309" i="39"/>
  <c r="BH312" i="39"/>
  <c r="BG278" i="39"/>
  <c r="BF21" i="39"/>
  <c r="G144" i="39"/>
  <c r="AM103" i="39"/>
  <c r="BI301" i="39"/>
  <c r="BF20" i="39"/>
  <c r="BI58" i="39"/>
  <c r="BF19" i="39"/>
  <c r="BF33" i="39"/>
  <c r="BG25" i="39"/>
  <c r="BG49" i="39"/>
  <c r="BH49" i="39"/>
  <c r="BI49" i="39"/>
  <c r="BH51" i="39"/>
  <c r="BI51" i="39"/>
  <c r="BH53" i="39"/>
  <c r="BH31" i="39"/>
  <c r="K138" i="39"/>
  <c r="BI61" i="39"/>
  <c r="AM134" i="39"/>
  <c r="BF24" i="39"/>
  <c r="BG277" i="39"/>
  <c r="BG19" i="39"/>
  <c r="BI50" i="39"/>
  <c r="BG18" i="39"/>
  <c r="BH23" i="39"/>
  <c r="BG52" i="39"/>
  <c r="BH58" i="39"/>
  <c r="BH24" i="39"/>
  <c r="BH52" i="39"/>
  <c r="BF51" i="39"/>
  <c r="BG51" i="39"/>
  <c r="BF53" i="39"/>
  <c r="BG53" i="39"/>
  <c r="BF55" i="39"/>
  <c r="BI22" i="39"/>
  <c r="BH299" i="39"/>
  <c r="K140" i="39"/>
  <c r="BF29" i="39"/>
  <c r="BF300" i="39"/>
  <c r="BH306" i="39"/>
  <c r="BG312" i="39"/>
  <c r="BF272" i="39"/>
  <c r="BH28" i="39"/>
  <c r="BH273" i="39"/>
  <c r="AM72" i="39"/>
  <c r="BH19" i="39"/>
  <c r="BH18" i="39"/>
  <c r="BG22" i="39"/>
  <c r="BG55" i="39"/>
  <c r="BH30" i="39"/>
  <c r="BH33" i="39"/>
  <c r="BG311" i="39"/>
  <c r="BH29" i="39"/>
  <c r="BH50" i="39"/>
  <c r="BI23" i="39"/>
  <c r="BF54" i="39"/>
  <c r="BI52" i="39"/>
  <c r="BH54" i="39"/>
  <c r="BI54" i="39"/>
  <c r="BH56" i="39"/>
  <c r="BI56" i="39"/>
  <c r="BI29" i="39"/>
  <c r="BH281" i="39"/>
  <c r="AM351" i="39"/>
  <c r="BG304" i="39"/>
  <c r="BF267" i="39"/>
  <c r="BG280" i="39"/>
  <c r="BI280" i="39"/>
  <c r="BG279" i="39"/>
  <c r="BF281" i="39"/>
  <c r="BH307" i="39"/>
  <c r="BI275" i="39"/>
  <c r="BH278" i="39"/>
  <c r="BF309" i="39"/>
  <c r="BI268" i="39"/>
  <c r="H140" i="39"/>
  <c r="H144" i="39" s="1"/>
  <c r="BG21" i="39"/>
  <c r="BF49" i="39"/>
  <c r="BH63" i="39"/>
  <c r="BI18" i="39"/>
  <c r="BI33" i="39"/>
  <c r="BG23" i="39"/>
  <c r="BI32" i="39"/>
  <c r="BF18" i="39"/>
  <c r="BI55" i="39"/>
  <c r="BG54" i="39"/>
  <c r="BF56" i="39"/>
  <c r="BG56" i="39"/>
  <c r="BF58" i="39"/>
  <c r="BG58" i="39"/>
  <c r="BI21" i="39"/>
  <c r="BG31" i="39"/>
  <c r="BG269" i="39"/>
  <c r="BG275" i="39"/>
  <c r="BF306" i="39"/>
  <c r="BI310" i="39"/>
  <c r="BH20" i="39"/>
  <c r="BF31" i="39"/>
  <c r="BH55" i="39"/>
  <c r="F142" i="39"/>
  <c r="F140" i="39"/>
  <c r="BF28" i="39"/>
  <c r="N142" i="39"/>
  <c r="N140" i="39"/>
  <c r="BG60" i="39"/>
  <c r="BF27" i="39"/>
  <c r="M142" i="39"/>
  <c r="M140" i="39"/>
  <c r="BG33" i="39"/>
  <c r="BG57" i="39"/>
  <c r="BH57" i="39"/>
  <c r="BI57" i="39"/>
  <c r="BH59" i="39"/>
  <c r="BI59" i="39"/>
  <c r="I140" i="39"/>
  <c r="I144" i="39" s="1"/>
  <c r="BI27" i="39"/>
  <c r="BF181" i="39" l="1"/>
  <c r="BI185" i="39"/>
  <c r="BG178" i="39"/>
  <c r="BF188" i="39"/>
  <c r="BH187" i="39"/>
  <c r="BF176" i="39"/>
  <c r="BI177" i="39"/>
  <c r="BF187" i="39"/>
  <c r="BF179" i="39"/>
  <c r="BG173" i="39"/>
  <c r="BF185" i="39"/>
  <c r="BG179" i="39"/>
  <c r="BH181" i="39"/>
  <c r="BG180" i="39"/>
  <c r="BH186" i="39"/>
  <c r="BF184" i="39"/>
  <c r="BH178" i="39"/>
  <c r="BF182" i="39"/>
  <c r="J144" i="39"/>
  <c r="BI187" i="39"/>
  <c r="BH184" i="39"/>
  <c r="BG176" i="39"/>
  <c r="BF36" i="40"/>
  <c r="BH173" i="39"/>
  <c r="BF177" i="39"/>
  <c r="BI174" i="39"/>
  <c r="BG182" i="39"/>
  <c r="BF180" i="39"/>
  <c r="BI183" i="39"/>
  <c r="BI175" i="39"/>
  <c r="BF178" i="39"/>
  <c r="BI188" i="39"/>
  <c r="BG185" i="39"/>
  <c r="BG187" i="39"/>
  <c r="BG184" i="39"/>
  <c r="BF186" i="39"/>
  <c r="J144" i="40"/>
  <c r="E149" i="39"/>
  <c r="BG190" i="40"/>
  <c r="BF283" i="39"/>
  <c r="G149" i="39"/>
  <c r="BG314" i="39"/>
  <c r="BG177" i="39"/>
  <c r="K144" i="39"/>
  <c r="BG183" i="39"/>
  <c r="G149" i="40"/>
  <c r="E144" i="39"/>
  <c r="O144" i="40"/>
  <c r="BG36" i="40"/>
  <c r="E144" i="40"/>
  <c r="I149" i="39"/>
  <c r="N149" i="39" s="1"/>
  <c r="BG283" i="39"/>
  <c r="BF314" i="39"/>
  <c r="I149" i="40"/>
  <c r="N149" i="40" s="1"/>
  <c r="AU289" i="40"/>
  <c r="AT41" i="40"/>
  <c r="AT351" i="40"/>
  <c r="G144" i="40"/>
  <c r="AT72" i="40"/>
  <c r="BF190" i="40"/>
  <c r="AU134" i="40"/>
  <c r="AT320" i="40"/>
  <c r="AU258" i="40"/>
  <c r="AX196" i="40"/>
  <c r="BH208" i="40" s="1"/>
  <c r="BF216" i="40"/>
  <c r="BH210" i="40"/>
  <c r="BF210" i="40"/>
  <c r="AV227" i="40"/>
  <c r="AT72" i="39"/>
  <c r="BF36" i="39"/>
  <c r="BG66" i="39"/>
  <c r="BG36" i="39"/>
  <c r="BH185" i="39"/>
  <c r="BF173" i="39"/>
  <c r="BI182" i="39"/>
  <c r="BF183" i="39"/>
  <c r="BG181" i="39"/>
  <c r="BI179" i="39"/>
  <c r="BI184" i="39"/>
  <c r="AT103" i="39"/>
  <c r="AT134" i="39"/>
  <c r="AU196" i="39"/>
  <c r="BI173" i="39"/>
  <c r="M144" i="39"/>
  <c r="N144" i="39"/>
  <c r="F144" i="39"/>
  <c r="BG175" i="39"/>
  <c r="BG188" i="39"/>
  <c r="BH188" i="39"/>
  <c r="BI181" i="39"/>
  <c r="BH180" i="39"/>
  <c r="BF175" i="39"/>
  <c r="BH175" i="39"/>
  <c r="BH176" i="39"/>
  <c r="AT227" i="39"/>
  <c r="AT351" i="39"/>
  <c r="BF66" i="39"/>
  <c r="AT320" i="39"/>
  <c r="O144" i="39"/>
  <c r="BH182" i="39"/>
  <c r="BI186" i="39"/>
  <c r="BF174" i="39"/>
  <c r="BG174" i="39"/>
  <c r="BI176" i="39"/>
  <c r="BI216" i="40" l="1"/>
  <c r="BG209" i="40"/>
  <c r="BG205" i="40"/>
  <c r="BI212" i="40"/>
  <c r="BF208" i="40"/>
  <c r="BG214" i="40"/>
  <c r="BH215" i="40"/>
  <c r="BI210" i="40"/>
  <c r="BF211" i="40"/>
  <c r="BH211" i="40"/>
  <c r="BG190" i="39"/>
  <c r="BG211" i="40"/>
  <c r="BF209" i="40"/>
  <c r="BH217" i="40"/>
  <c r="BH219" i="40"/>
  <c r="BI213" i="40"/>
  <c r="BH216" i="40"/>
  <c r="BF205" i="40"/>
  <c r="BG210" i="40"/>
  <c r="BI214" i="40"/>
  <c r="BG204" i="40"/>
  <c r="BF206" i="40"/>
  <c r="BI207" i="40"/>
  <c r="BI204" i="40"/>
  <c r="BH206" i="40"/>
  <c r="BG219" i="40"/>
  <c r="BI218" i="40"/>
  <c r="BI209" i="40"/>
  <c r="BF204" i="40"/>
  <c r="BI219" i="40"/>
  <c r="BI205" i="40"/>
  <c r="BH213" i="40"/>
  <c r="BI208" i="40"/>
  <c r="BH204" i="40"/>
  <c r="BH218" i="40"/>
  <c r="BG207" i="40"/>
  <c r="BG208" i="40"/>
  <c r="BF215" i="40"/>
  <c r="BH205" i="40"/>
  <c r="BF212" i="40"/>
  <c r="BF213" i="40"/>
  <c r="BF218" i="40"/>
  <c r="BH209" i="40"/>
  <c r="BG213" i="40"/>
  <c r="BG217" i="40"/>
  <c r="BF214" i="40"/>
  <c r="BH214" i="40"/>
  <c r="BC227" i="40"/>
  <c r="BH242" i="40" s="1"/>
  <c r="BG248" i="40"/>
  <c r="BI217" i="40"/>
  <c r="BG216" i="40"/>
  <c r="BA41" i="40"/>
  <c r="BF63" i="40" s="1"/>
  <c r="BA72" i="40"/>
  <c r="BG81" i="40" s="1"/>
  <c r="BH81" i="40"/>
  <c r="BI206" i="40"/>
  <c r="BI215" i="40"/>
  <c r="BH212" i="40"/>
  <c r="BB134" i="40"/>
  <c r="BG148" i="40" s="1"/>
  <c r="BH149" i="40"/>
  <c r="BF147" i="40"/>
  <c r="BI211" i="40"/>
  <c r="BH93" i="40"/>
  <c r="BG149" i="40"/>
  <c r="BG235" i="40"/>
  <c r="BG212" i="40"/>
  <c r="BB258" i="40"/>
  <c r="BH267" i="40" s="1"/>
  <c r="BG281" i="40"/>
  <c r="BF86" i="40"/>
  <c r="BA351" i="40"/>
  <c r="BH367" i="40" s="1"/>
  <c r="BG218" i="40"/>
  <c r="BB289" i="40"/>
  <c r="BH305" i="40" s="1"/>
  <c r="BF219" i="40"/>
  <c r="BF247" i="40"/>
  <c r="BI266" i="40"/>
  <c r="BA320" i="40"/>
  <c r="BH331" i="40" s="1"/>
  <c r="BF236" i="40"/>
  <c r="BI93" i="40"/>
  <c r="BH89" i="40"/>
  <c r="BG206" i="40"/>
  <c r="BI249" i="40"/>
  <c r="BI242" i="40"/>
  <c r="BI280" i="40"/>
  <c r="BF217" i="40"/>
  <c r="BG244" i="40"/>
  <c r="BH207" i="40"/>
  <c r="BG215" i="40"/>
  <c r="BF249" i="40"/>
  <c r="BI142" i="40"/>
  <c r="BF207" i="40"/>
  <c r="BF190" i="39"/>
  <c r="BA227" i="39"/>
  <c r="BH237" i="39" s="1"/>
  <c r="BH249" i="39"/>
  <c r="BF87" i="39"/>
  <c r="BA134" i="39"/>
  <c r="BG146" i="39" s="1"/>
  <c r="BF143" i="39"/>
  <c r="BF148" i="39"/>
  <c r="BA103" i="39"/>
  <c r="BF125" i="39" s="1"/>
  <c r="BA72" i="39"/>
  <c r="BG81" i="39" s="1"/>
  <c r="BH80" i="39"/>
  <c r="BI84" i="39"/>
  <c r="BH123" i="39"/>
  <c r="BF89" i="39"/>
  <c r="BH84" i="39"/>
  <c r="BB196" i="39"/>
  <c r="BI219" i="39" s="1"/>
  <c r="BI91" i="39"/>
  <c r="BA320" i="39"/>
  <c r="BF342" i="39" s="1"/>
  <c r="BA351" i="39"/>
  <c r="BI367" i="39" s="1"/>
  <c r="BG211" i="39"/>
  <c r="BG154" i="39"/>
  <c r="BF245" i="39"/>
  <c r="BG88" i="39"/>
  <c r="BI119" i="39" l="1"/>
  <c r="BI111" i="39"/>
  <c r="BG84" i="40"/>
  <c r="BI334" i="39"/>
  <c r="BI95" i="39"/>
  <c r="BG238" i="39"/>
  <c r="BF83" i="40"/>
  <c r="BF88" i="40"/>
  <c r="BH146" i="40"/>
  <c r="BI121" i="39"/>
  <c r="BF157" i="39"/>
  <c r="BH335" i="39"/>
  <c r="BH143" i="39"/>
  <c r="BI118" i="39"/>
  <c r="BH114" i="39"/>
  <c r="BI87" i="40"/>
  <c r="BH120" i="39"/>
  <c r="BH338" i="39"/>
  <c r="BH80" i="40"/>
  <c r="BG275" i="40"/>
  <c r="BG266" i="40"/>
  <c r="BH268" i="40"/>
  <c r="BG268" i="40"/>
  <c r="BI267" i="40"/>
  <c r="BH271" i="40"/>
  <c r="BG279" i="40"/>
  <c r="BG278" i="40"/>
  <c r="BF277" i="40"/>
  <c r="BH49" i="40"/>
  <c r="BH276" i="40"/>
  <c r="BG277" i="40"/>
  <c r="BG271" i="40"/>
  <c r="BG272" i="40"/>
  <c r="BH266" i="40"/>
  <c r="BI277" i="40"/>
  <c r="BI278" i="40"/>
  <c r="BH269" i="40"/>
  <c r="BF267" i="40"/>
  <c r="BH281" i="40"/>
  <c r="BG267" i="40"/>
  <c r="BH280" i="40"/>
  <c r="BH274" i="40"/>
  <c r="BF279" i="40"/>
  <c r="BG147" i="40"/>
  <c r="BG95" i="40"/>
  <c r="BH243" i="40"/>
  <c r="BF278" i="40"/>
  <c r="BI273" i="40"/>
  <c r="BF273" i="40"/>
  <c r="BG274" i="40"/>
  <c r="BH277" i="40"/>
  <c r="BH62" i="40"/>
  <c r="BH339" i="39"/>
  <c r="BI112" i="39"/>
  <c r="BG334" i="39"/>
  <c r="BG122" i="39"/>
  <c r="BG123" i="39"/>
  <c r="BH336" i="39"/>
  <c r="BH124" i="39"/>
  <c r="BF119" i="39"/>
  <c r="BH115" i="39"/>
  <c r="BH239" i="39"/>
  <c r="BI116" i="39"/>
  <c r="BI241" i="39"/>
  <c r="BI117" i="39"/>
  <c r="BG126" i="39"/>
  <c r="BI333" i="39"/>
  <c r="BF209" i="39"/>
  <c r="BH112" i="39"/>
  <c r="BF248" i="39"/>
  <c r="BF332" i="39"/>
  <c r="BG119" i="39"/>
  <c r="BF241" i="39"/>
  <c r="BG111" i="39"/>
  <c r="BH111" i="39"/>
  <c r="BG114" i="39"/>
  <c r="BG118" i="39"/>
  <c r="BH334" i="39"/>
  <c r="BF337" i="39"/>
  <c r="BF335" i="39"/>
  <c r="BI302" i="40"/>
  <c r="BF89" i="40"/>
  <c r="BF85" i="40"/>
  <c r="BI335" i="39"/>
  <c r="BG339" i="39"/>
  <c r="BH340" i="39"/>
  <c r="BI341" i="39"/>
  <c r="BG330" i="39"/>
  <c r="BG86" i="40"/>
  <c r="BG85" i="40"/>
  <c r="BG298" i="40"/>
  <c r="BF360" i="40"/>
  <c r="BF92" i="40"/>
  <c r="BF93" i="40"/>
  <c r="BI343" i="39"/>
  <c r="BG115" i="39"/>
  <c r="BG113" i="39"/>
  <c r="BF336" i="39"/>
  <c r="BI337" i="39"/>
  <c r="BH332" i="39"/>
  <c r="BF210" i="39"/>
  <c r="BI120" i="39"/>
  <c r="BI122" i="39"/>
  <c r="BH330" i="39"/>
  <c r="BI237" i="39"/>
  <c r="BG240" i="39"/>
  <c r="BI94" i="40"/>
  <c r="BF95" i="40"/>
  <c r="BF49" i="40"/>
  <c r="BH90" i="40"/>
  <c r="BH83" i="40"/>
  <c r="BG89" i="40"/>
  <c r="BF148" i="40"/>
  <c r="BF82" i="40"/>
  <c r="BH55" i="40"/>
  <c r="BI336" i="39"/>
  <c r="BF329" i="39"/>
  <c r="BG342" i="39"/>
  <c r="BI340" i="39"/>
  <c r="BF237" i="39"/>
  <c r="BH250" i="39"/>
  <c r="BF81" i="40"/>
  <c r="BF80" i="40"/>
  <c r="BI298" i="40"/>
  <c r="BH91" i="40"/>
  <c r="BH82" i="40"/>
  <c r="BG82" i="40"/>
  <c r="BF61" i="40"/>
  <c r="BH312" i="40"/>
  <c r="BG302" i="40"/>
  <c r="BI91" i="40"/>
  <c r="BG335" i="39"/>
  <c r="BG80" i="40"/>
  <c r="BG90" i="40"/>
  <c r="BF359" i="40"/>
  <c r="BH85" i="40"/>
  <c r="BH343" i="39"/>
  <c r="BG92" i="40"/>
  <c r="BF87" i="40"/>
  <c r="BI81" i="40"/>
  <c r="BG336" i="39"/>
  <c r="BG337" i="39"/>
  <c r="BG333" i="39"/>
  <c r="BF115" i="39"/>
  <c r="BG250" i="39"/>
  <c r="BF240" i="39"/>
  <c r="BG242" i="39"/>
  <c r="BI307" i="40"/>
  <c r="BH88" i="40"/>
  <c r="BG88" i="40"/>
  <c r="BF88" i="39"/>
  <c r="BH119" i="39"/>
  <c r="BF338" i="39"/>
  <c r="BF330" i="39"/>
  <c r="BG338" i="39"/>
  <c r="BH333" i="39"/>
  <c r="BH116" i="39"/>
  <c r="BI114" i="39"/>
  <c r="BF111" i="39"/>
  <c r="BG121" i="39"/>
  <c r="BG124" i="39"/>
  <c r="BG241" i="39"/>
  <c r="BG236" i="39"/>
  <c r="BH84" i="40"/>
  <c r="BG94" i="40"/>
  <c r="BF156" i="40"/>
  <c r="BI329" i="40"/>
  <c r="BH302" i="40"/>
  <c r="BI361" i="40"/>
  <c r="BF281" i="40"/>
  <c r="BF269" i="40"/>
  <c r="BH275" i="40"/>
  <c r="BF90" i="40"/>
  <c r="BH156" i="40"/>
  <c r="BI82" i="40"/>
  <c r="BG144" i="39"/>
  <c r="BF154" i="39"/>
  <c r="BI250" i="39"/>
  <c r="BG248" i="39"/>
  <c r="BI239" i="39"/>
  <c r="BI153" i="39"/>
  <c r="BG156" i="39"/>
  <c r="BH91" i="39"/>
  <c r="BG243" i="39"/>
  <c r="BF152" i="39"/>
  <c r="BG153" i="39"/>
  <c r="BH236" i="39"/>
  <c r="BH244" i="39"/>
  <c r="BI249" i="39"/>
  <c r="BI235" i="39"/>
  <c r="BH242" i="39"/>
  <c r="BF235" i="39"/>
  <c r="BI144" i="39"/>
  <c r="BG153" i="40"/>
  <c r="BF152" i="40"/>
  <c r="BG146" i="40"/>
  <c r="BG49" i="40"/>
  <c r="BI247" i="40"/>
  <c r="BG240" i="40"/>
  <c r="BI157" i="39"/>
  <c r="BH149" i="39"/>
  <c r="BG151" i="39"/>
  <c r="BH157" i="39"/>
  <c r="BI145" i="39"/>
  <c r="BH362" i="39"/>
  <c r="BH145" i="39"/>
  <c r="BH148" i="39"/>
  <c r="BH247" i="39"/>
  <c r="BF249" i="39"/>
  <c r="BI248" i="39"/>
  <c r="BH238" i="39"/>
  <c r="BF238" i="39"/>
  <c r="BI243" i="39"/>
  <c r="BG372" i="39"/>
  <c r="BG221" i="40"/>
  <c r="BF151" i="40"/>
  <c r="BG155" i="40"/>
  <c r="BH52" i="40"/>
  <c r="BH373" i="39"/>
  <c r="BI146" i="39"/>
  <c r="BG249" i="39"/>
  <c r="BH147" i="39"/>
  <c r="BH243" i="39"/>
  <c r="BI155" i="39"/>
  <c r="BF242" i="39"/>
  <c r="BI244" i="39"/>
  <c r="BI149" i="39"/>
  <c r="BF156" i="39"/>
  <c r="BF151" i="39"/>
  <c r="BH241" i="39"/>
  <c r="BF247" i="39"/>
  <c r="BH245" i="39"/>
  <c r="BH248" i="39"/>
  <c r="BH240" i="39"/>
  <c r="BF361" i="39"/>
  <c r="BH150" i="40"/>
  <c r="BG64" i="40"/>
  <c r="BH152" i="40"/>
  <c r="BG142" i="40"/>
  <c r="BI148" i="40"/>
  <c r="BI150" i="40"/>
  <c r="BG157" i="40"/>
  <c r="BF56" i="40"/>
  <c r="BF275" i="40"/>
  <c r="BF149" i="39"/>
  <c r="BG147" i="39"/>
  <c r="BF145" i="39"/>
  <c r="BG143" i="39"/>
  <c r="BF142" i="39"/>
  <c r="BG59" i="40"/>
  <c r="BG63" i="40"/>
  <c r="BH154" i="39"/>
  <c r="BH361" i="39"/>
  <c r="BH118" i="39"/>
  <c r="BI125" i="39"/>
  <c r="BG125" i="39"/>
  <c r="BF147" i="39"/>
  <c r="BI126" i="39"/>
  <c r="BG246" i="39"/>
  <c r="BH342" i="39"/>
  <c r="BH126" i="39"/>
  <c r="BG155" i="39"/>
  <c r="BF118" i="39"/>
  <c r="BG145" i="39"/>
  <c r="BI143" i="39"/>
  <c r="BF114" i="39"/>
  <c r="BG247" i="39"/>
  <c r="BI246" i="39"/>
  <c r="BI236" i="39"/>
  <c r="BG245" i="39"/>
  <c r="BF334" i="39"/>
  <c r="BG112" i="39"/>
  <c r="BI151" i="40"/>
  <c r="BH240" i="40"/>
  <c r="BG359" i="40"/>
  <c r="BF154" i="40"/>
  <c r="BH278" i="40"/>
  <c r="BI274" i="40"/>
  <c r="BI145" i="40"/>
  <c r="BF150" i="40"/>
  <c r="BI83" i="40"/>
  <c r="BF94" i="40"/>
  <c r="BI86" i="40"/>
  <c r="BI62" i="40"/>
  <c r="BI150" i="39"/>
  <c r="BH153" i="39"/>
  <c r="BH369" i="39"/>
  <c r="BI156" i="39"/>
  <c r="BH146" i="39"/>
  <c r="BF55" i="40"/>
  <c r="BG149" i="39"/>
  <c r="BG157" i="39"/>
  <c r="BF365" i="39"/>
  <c r="BG93" i="39"/>
  <c r="BG152" i="39"/>
  <c r="BF146" i="39"/>
  <c r="BI360" i="39"/>
  <c r="BF155" i="39"/>
  <c r="BH144" i="39"/>
  <c r="BF244" i="39"/>
  <c r="BF246" i="39"/>
  <c r="BI240" i="39"/>
  <c r="BF236" i="39"/>
  <c r="BH235" i="39"/>
  <c r="BH152" i="39"/>
  <c r="BF221" i="40"/>
  <c r="BF145" i="40"/>
  <c r="BH154" i="40"/>
  <c r="BF372" i="40"/>
  <c r="BH151" i="40"/>
  <c r="BG154" i="40"/>
  <c r="BF149" i="40"/>
  <c r="BF276" i="40"/>
  <c r="BH61" i="40"/>
  <c r="BG91" i="40"/>
  <c r="BG366" i="40"/>
  <c r="BF362" i="40"/>
  <c r="BF364" i="40"/>
  <c r="BG370" i="40"/>
  <c r="BG374" i="40"/>
  <c r="BI372" i="40"/>
  <c r="BG276" i="40"/>
  <c r="BH60" i="40"/>
  <c r="BI59" i="40"/>
  <c r="BG51" i="40"/>
  <c r="BF266" i="40"/>
  <c r="BH244" i="40"/>
  <c r="BF235" i="40"/>
  <c r="BG246" i="40"/>
  <c r="BF244" i="40"/>
  <c r="BF237" i="40"/>
  <c r="BH336" i="40"/>
  <c r="BG238" i="40"/>
  <c r="BG367" i="40"/>
  <c r="BI366" i="40"/>
  <c r="BH368" i="40"/>
  <c r="BF371" i="40"/>
  <c r="BH373" i="40"/>
  <c r="BI146" i="40"/>
  <c r="BF91" i="40"/>
  <c r="BF84" i="40"/>
  <c r="BH92" i="40"/>
  <c r="BH87" i="40"/>
  <c r="BH86" i="40"/>
  <c r="BI88" i="40"/>
  <c r="BI89" i="40"/>
  <c r="BI92" i="40"/>
  <c r="BG83" i="40"/>
  <c r="BI90" i="40"/>
  <c r="BI84" i="40"/>
  <c r="BI85" i="40"/>
  <c r="BI95" i="40"/>
  <c r="BI80" i="40"/>
  <c r="BG87" i="40"/>
  <c r="BG55" i="40"/>
  <c r="BI57" i="40"/>
  <c r="BG57" i="40"/>
  <c r="BH94" i="40"/>
  <c r="BI246" i="40"/>
  <c r="BF243" i="40"/>
  <c r="BI245" i="40"/>
  <c r="BH250" i="40"/>
  <c r="BG339" i="40"/>
  <c r="BI244" i="40"/>
  <c r="BH337" i="40"/>
  <c r="BI235" i="40"/>
  <c r="BI370" i="40"/>
  <c r="BF363" i="40"/>
  <c r="BG361" i="40"/>
  <c r="BH363" i="40"/>
  <c r="BF374" i="40"/>
  <c r="BH364" i="40"/>
  <c r="BI279" i="40"/>
  <c r="BG270" i="40"/>
  <c r="BG273" i="40"/>
  <c r="BF271" i="40"/>
  <c r="BH270" i="40"/>
  <c r="BF274" i="40"/>
  <c r="BI269" i="40"/>
  <c r="BI272" i="40"/>
  <c r="BH273" i="40"/>
  <c r="BI268" i="40"/>
  <c r="BI270" i="40"/>
  <c r="BG280" i="40"/>
  <c r="BI275" i="40"/>
  <c r="BH272" i="40"/>
  <c r="BH279" i="40"/>
  <c r="BG269" i="40"/>
  <c r="BI250" i="40"/>
  <c r="BG143" i="40"/>
  <c r="BG144" i="40"/>
  <c r="BG150" i="40"/>
  <c r="BF144" i="40"/>
  <c r="BF142" i="40"/>
  <c r="BH143" i="40"/>
  <c r="BF157" i="40"/>
  <c r="BI156" i="40"/>
  <c r="BG145" i="40"/>
  <c r="BH144" i="40"/>
  <c r="BI149" i="40"/>
  <c r="BH147" i="40"/>
  <c r="BG151" i="40"/>
  <c r="BI153" i="40"/>
  <c r="BH142" i="40"/>
  <c r="BF153" i="40"/>
  <c r="BI152" i="40"/>
  <c r="BI155" i="40"/>
  <c r="BF146" i="40"/>
  <c r="BI143" i="40"/>
  <c r="BI157" i="40"/>
  <c r="BH157" i="40"/>
  <c r="BI147" i="40"/>
  <c r="BF143" i="40"/>
  <c r="BH153" i="40"/>
  <c r="BI154" i="40"/>
  <c r="BG152" i="40"/>
  <c r="BG156" i="40"/>
  <c r="BF155" i="40"/>
  <c r="BI144" i="40"/>
  <c r="BI281" i="40"/>
  <c r="BH57" i="40"/>
  <c r="BF60" i="40"/>
  <c r="BH50" i="40"/>
  <c r="BH95" i="40"/>
  <c r="BF270" i="40"/>
  <c r="BG243" i="40"/>
  <c r="BI239" i="40"/>
  <c r="BH237" i="40"/>
  <c r="BF280" i="40"/>
  <c r="BI238" i="40"/>
  <c r="BH246" i="40"/>
  <c r="BI240" i="40"/>
  <c r="BG247" i="40"/>
  <c r="BH236" i="40"/>
  <c r="BI339" i="40"/>
  <c r="BG360" i="40"/>
  <c r="BI360" i="40"/>
  <c r="BG371" i="40"/>
  <c r="BG363" i="40"/>
  <c r="BH366" i="40"/>
  <c r="BG237" i="40"/>
  <c r="BG54" i="40"/>
  <c r="BG56" i="40"/>
  <c r="BH63" i="40"/>
  <c r="BG93" i="40"/>
  <c r="BF245" i="40"/>
  <c r="BI241" i="40"/>
  <c r="BG236" i="40"/>
  <c r="BG241" i="40"/>
  <c r="BH365" i="40"/>
  <c r="BI364" i="40"/>
  <c r="BI368" i="40"/>
  <c r="BF370" i="40"/>
  <c r="BI369" i="40"/>
  <c r="BG372" i="40"/>
  <c r="BI373" i="40"/>
  <c r="BI359" i="40"/>
  <c r="BI363" i="40"/>
  <c r="BF366" i="40"/>
  <c r="BI362" i="40"/>
  <c r="BH374" i="40"/>
  <c r="BG362" i="40"/>
  <c r="BH360" i="40"/>
  <c r="BF365" i="40"/>
  <c r="BH370" i="40"/>
  <c r="BH359" i="40"/>
  <c r="BF246" i="40"/>
  <c r="BH245" i="40"/>
  <c r="BI374" i="40"/>
  <c r="BH241" i="40"/>
  <c r="BH335" i="40"/>
  <c r="BH235" i="40"/>
  <c r="BG311" i="40"/>
  <c r="BI300" i="40"/>
  <c r="BI312" i="40"/>
  <c r="BG309" i="40"/>
  <c r="BH297" i="40"/>
  <c r="BI299" i="40"/>
  <c r="BH300" i="40"/>
  <c r="BI297" i="40"/>
  <c r="BF297" i="40"/>
  <c r="BF301" i="40"/>
  <c r="BF311" i="40"/>
  <c r="BF307" i="40"/>
  <c r="BH307" i="40"/>
  <c r="BI303" i="40"/>
  <c r="BF305" i="40"/>
  <c r="BF302" i="40"/>
  <c r="BF298" i="40"/>
  <c r="BH311" i="40"/>
  <c r="BF299" i="40"/>
  <c r="BG304" i="40"/>
  <c r="BG301" i="40"/>
  <c r="BH303" i="40"/>
  <c r="BG312" i="40"/>
  <c r="BH304" i="40"/>
  <c r="BH306" i="40"/>
  <c r="BI301" i="40"/>
  <c r="BH298" i="40"/>
  <c r="BG310" i="40"/>
  <c r="BH309" i="40"/>
  <c r="BI306" i="40"/>
  <c r="BG299" i="40"/>
  <c r="BF312" i="40"/>
  <c r="BI311" i="40"/>
  <c r="BG300" i="40"/>
  <c r="BG303" i="40"/>
  <c r="BG308" i="40"/>
  <c r="BF300" i="40"/>
  <c r="BF306" i="40"/>
  <c r="BI304" i="40"/>
  <c r="BF309" i="40"/>
  <c r="BF308" i="40"/>
  <c r="BH310" i="40"/>
  <c r="BI308" i="40"/>
  <c r="BF303" i="40"/>
  <c r="BH299" i="40"/>
  <c r="BH308" i="40"/>
  <c r="BG306" i="40"/>
  <c r="BF310" i="40"/>
  <c r="BG305" i="40"/>
  <c r="BI309" i="40"/>
  <c r="BI305" i="40"/>
  <c r="BG307" i="40"/>
  <c r="BI310" i="40"/>
  <c r="BF304" i="40"/>
  <c r="BG297" i="40"/>
  <c r="BF361" i="40"/>
  <c r="BI365" i="40"/>
  <c r="BF369" i="40"/>
  <c r="BG365" i="40"/>
  <c r="BH372" i="40"/>
  <c r="BH371" i="40"/>
  <c r="BI276" i="40"/>
  <c r="BF268" i="40"/>
  <c r="BF272" i="40"/>
  <c r="BG239" i="40"/>
  <c r="BH64" i="40"/>
  <c r="BF342" i="40"/>
  <c r="BH148" i="40"/>
  <c r="BH155" i="40"/>
  <c r="BI271" i="40"/>
  <c r="BG245" i="40"/>
  <c r="BH343" i="40"/>
  <c r="BG61" i="40"/>
  <c r="BG58" i="40"/>
  <c r="BG249" i="40"/>
  <c r="BH238" i="40"/>
  <c r="BH249" i="40"/>
  <c r="BH239" i="40"/>
  <c r="BF250" i="40"/>
  <c r="BH301" i="40"/>
  <c r="BI330" i="40"/>
  <c r="BG328" i="40"/>
  <c r="BI343" i="40"/>
  <c r="BG331" i="40"/>
  <c r="BG343" i="40"/>
  <c r="BI333" i="40"/>
  <c r="BG332" i="40"/>
  <c r="BH334" i="40"/>
  <c r="BG336" i="40"/>
  <c r="BG333" i="40"/>
  <c r="BF328" i="40"/>
  <c r="BH339" i="40"/>
  <c r="BG340" i="40"/>
  <c r="BH328" i="40"/>
  <c r="BF331" i="40"/>
  <c r="BF330" i="40"/>
  <c r="BF343" i="40"/>
  <c r="BI328" i="40"/>
  <c r="BF335" i="40"/>
  <c r="BG338" i="40"/>
  <c r="BH329" i="40"/>
  <c r="BF334" i="40"/>
  <c r="BI337" i="40"/>
  <c r="BF337" i="40"/>
  <c r="BH333" i="40"/>
  <c r="BI342" i="40"/>
  <c r="BG337" i="40"/>
  <c r="BH332" i="40"/>
  <c r="BI336" i="40"/>
  <c r="BG335" i="40"/>
  <c r="BF339" i="40"/>
  <c r="BH330" i="40"/>
  <c r="BF329" i="40"/>
  <c r="BH340" i="40"/>
  <c r="BI341" i="40"/>
  <c r="BF333" i="40"/>
  <c r="BF340" i="40"/>
  <c r="BG334" i="40"/>
  <c r="BH341" i="40"/>
  <c r="BF336" i="40"/>
  <c r="BG342" i="40"/>
  <c r="BG330" i="40"/>
  <c r="BH338" i="40"/>
  <c r="BI331" i="40"/>
  <c r="BI335" i="40"/>
  <c r="BF338" i="40"/>
  <c r="BI334" i="40"/>
  <c r="BH342" i="40"/>
  <c r="BF332" i="40"/>
  <c r="BI340" i="40"/>
  <c r="BF341" i="40"/>
  <c r="BG341" i="40"/>
  <c r="BI332" i="40"/>
  <c r="BG329" i="40"/>
  <c r="BH362" i="40"/>
  <c r="BG364" i="40"/>
  <c r="BG373" i="40"/>
  <c r="BG369" i="40"/>
  <c r="BI371" i="40"/>
  <c r="BF373" i="40"/>
  <c r="BH247" i="40"/>
  <c r="BI237" i="40"/>
  <c r="BI52" i="40"/>
  <c r="BI61" i="40"/>
  <c r="BI54" i="40"/>
  <c r="BF51" i="40"/>
  <c r="BH51" i="40"/>
  <c r="BF57" i="40"/>
  <c r="BI58" i="40"/>
  <c r="BI50" i="40"/>
  <c r="BG53" i="40"/>
  <c r="BH56" i="40"/>
  <c r="BI56" i="40"/>
  <c r="BG50" i="40"/>
  <c r="BH59" i="40"/>
  <c r="BF62" i="40"/>
  <c r="BF53" i="40"/>
  <c r="BF52" i="40"/>
  <c r="BH53" i="40"/>
  <c r="BH54" i="40"/>
  <c r="BI53" i="40"/>
  <c r="BF54" i="40"/>
  <c r="BI55" i="40"/>
  <c r="BI60" i="40"/>
  <c r="BF64" i="40"/>
  <c r="BI49" i="40"/>
  <c r="BH58" i="40"/>
  <c r="BG52" i="40"/>
  <c r="BF59" i="40"/>
  <c r="BF58" i="40"/>
  <c r="BG60" i="40"/>
  <c r="BI51" i="40"/>
  <c r="BI64" i="40"/>
  <c r="BI63" i="40"/>
  <c r="BG62" i="40"/>
  <c r="BF50" i="40"/>
  <c r="BF239" i="40"/>
  <c r="BF248" i="40"/>
  <c r="BI236" i="40"/>
  <c r="BF242" i="40"/>
  <c r="BH248" i="40"/>
  <c r="BH145" i="40"/>
  <c r="BH361" i="40"/>
  <c r="BF367" i="40"/>
  <c r="BH369" i="40"/>
  <c r="BG368" i="40"/>
  <c r="BF368" i="40"/>
  <c r="BI367" i="40"/>
  <c r="BF241" i="40"/>
  <c r="BG242" i="40"/>
  <c r="BG250" i="40"/>
  <c r="BI338" i="40"/>
  <c r="BF238" i="40"/>
  <c r="BI248" i="40"/>
  <c r="BF240" i="40"/>
  <c r="BI243" i="40"/>
  <c r="BF217" i="39"/>
  <c r="BG91" i="39"/>
  <c r="BG82" i="39"/>
  <c r="BH86" i="39"/>
  <c r="BH89" i="39"/>
  <c r="BI80" i="39"/>
  <c r="BG83" i="39"/>
  <c r="BF91" i="39"/>
  <c r="BG87" i="39"/>
  <c r="BI82" i="39"/>
  <c r="BF90" i="39"/>
  <c r="BI86" i="39"/>
  <c r="BH205" i="39"/>
  <c r="BF372" i="39"/>
  <c r="BF82" i="39"/>
  <c r="BF219" i="39"/>
  <c r="BF373" i="39"/>
  <c r="BG89" i="39"/>
  <c r="BH214" i="39"/>
  <c r="BI211" i="39"/>
  <c r="BF86" i="39"/>
  <c r="BI370" i="39"/>
  <c r="BH329" i="39"/>
  <c r="BH88" i="39"/>
  <c r="BG209" i="39"/>
  <c r="BH82" i="39"/>
  <c r="BI368" i="39"/>
  <c r="BF368" i="39"/>
  <c r="BG361" i="39"/>
  <c r="BH122" i="39"/>
  <c r="BI206" i="39"/>
  <c r="BG85" i="39"/>
  <c r="BI328" i="39"/>
  <c r="BH150" i="39"/>
  <c r="BF371" i="39"/>
  <c r="BG365" i="39"/>
  <c r="BI247" i="39"/>
  <c r="BI207" i="39"/>
  <c r="BH370" i="39"/>
  <c r="BH85" i="39"/>
  <c r="BG214" i="39"/>
  <c r="BH368" i="39"/>
  <c r="BG368" i="39"/>
  <c r="BF84" i="39"/>
  <c r="BH92" i="39"/>
  <c r="BH151" i="39"/>
  <c r="BI329" i="39"/>
  <c r="BG370" i="39"/>
  <c r="BF85" i="39"/>
  <c r="BI88" i="39"/>
  <c r="BI209" i="39"/>
  <c r="BF208" i="39"/>
  <c r="BH372" i="39"/>
  <c r="BH83" i="39"/>
  <c r="BF80" i="39"/>
  <c r="BF94" i="39"/>
  <c r="BF367" i="39"/>
  <c r="BF362" i="39"/>
  <c r="BG90" i="39"/>
  <c r="BG217" i="39"/>
  <c r="BG343" i="39"/>
  <c r="BI362" i="39"/>
  <c r="BI338" i="39"/>
  <c r="BF113" i="39"/>
  <c r="BG150" i="39"/>
  <c r="BG148" i="39"/>
  <c r="BI151" i="39"/>
  <c r="BH155" i="39"/>
  <c r="BI142" i="39"/>
  <c r="BI152" i="39"/>
  <c r="BG142" i="39"/>
  <c r="BH156" i="39"/>
  <c r="BI81" i="39"/>
  <c r="BH121" i="39"/>
  <c r="BG92" i="39"/>
  <c r="BF117" i="39"/>
  <c r="BI374" i="39"/>
  <c r="BH212" i="39"/>
  <c r="BG212" i="39"/>
  <c r="BH209" i="39"/>
  <c r="BG215" i="39"/>
  <c r="BH206" i="39"/>
  <c r="BH213" i="39"/>
  <c r="BI212" i="39"/>
  <c r="BI208" i="39"/>
  <c r="BG208" i="39"/>
  <c r="BI204" i="39"/>
  <c r="BG216" i="39"/>
  <c r="BG218" i="39"/>
  <c r="BG219" i="39"/>
  <c r="BH211" i="39"/>
  <c r="BI215" i="39"/>
  <c r="BI213" i="39"/>
  <c r="BH217" i="39"/>
  <c r="BI210" i="39"/>
  <c r="BI205" i="39"/>
  <c r="BH219" i="39"/>
  <c r="BF359" i="39"/>
  <c r="BF366" i="39"/>
  <c r="BF364" i="39"/>
  <c r="BH365" i="39"/>
  <c r="BG366" i="39"/>
  <c r="BI359" i="39"/>
  <c r="BG371" i="39"/>
  <c r="BH360" i="39"/>
  <c r="BG362" i="39"/>
  <c r="BH359" i="39"/>
  <c r="BF360" i="39"/>
  <c r="BH367" i="39"/>
  <c r="BG367" i="39"/>
  <c r="BI363" i="39"/>
  <c r="BF374" i="39"/>
  <c r="BI373" i="39"/>
  <c r="BF369" i="39"/>
  <c r="BI361" i="39"/>
  <c r="BH363" i="39"/>
  <c r="BI364" i="39"/>
  <c r="BI369" i="39"/>
  <c r="BI366" i="39"/>
  <c r="BG360" i="39"/>
  <c r="BI365" i="39"/>
  <c r="BG364" i="39"/>
  <c r="BI93" i="39"/>
  <c r="BG341" i="39"/>
  <c r="BI331" i="39"/>
  <c r="BI332" i="39"/>
  <c r="BF340" i="39"/>
  <c r="BH341" i="39"/>
  <c r="BH328" i="39"/>
  <c r="BF339" i="39"/>
  <c r="BI342" i="39"/>
  <c r="BF328" i="39"/>
  <c r="BG329" i="39"/>
  <c r="BG331" i="39"/>
  <c r="BG213" i="39"/>
  <c r="BI218" i="39"/>
  <c r="BF207" i="39"/>
  <c r="BG80" i="39"/>
  <c r="BI330" i="39"/>
  <c r="BH94" i="39"/>
  <c r="BF213" i="39"/>
  <c r="BG363" i="39"/>
  <c r="BI371" i="39"/>
  <c r="BH113" i="39"/>
  <c r="BG120" i="39"/>
  <c r="BF206" i="39"/>
  <c r="BH366" i="39"/>
  <c r="BG84" i="39"/>
  <c r="BG116" i="39"/>
  <c r="BI148" i="39"/>
  <c r="BH142" i="39"/>
  <c r="BG210" i="39"/>
  <c r="BG205" i="39"/>
  <c r="BI154" i="39"/>
  <c r="BH246" i="39"/>
  <c r="BG244" i="39"/>
  <c r="BI242" i="39"/>
  <c r="BF243" i="39"/>
  <c r="BI245" i="39"/>
  <c r="BG237" i="39"/>
  <c r="BG235" i="39"/>
  <c r="BF250" i="39"/>
  <c r="BG239" i="39"/>
  <c r="BI238" i="39"/>
  <c r="BI90" i="39"/>
  <c r="BI124" i="39"/>
  <c r="BF214" i="39"/>
  <c r="BF239" i="39"/>
  <c r="BF144" i="39"/>
  <c r="BH210" i="39"/>
  <c r="BH216" i="39"/>
  <c r="BF205" i="39"/>
  <c r="BH204" i="39"/>
  <c r="BF215" i="39"/>
  <c r="BF95" i="39"/>
  <c r="BH87" i="39"/>
  <c r="BF92" i="39"/>
  <c r="BI339" i="39"/>
  <c r="BF331" i="39"/>
  <c r="BH331" i="39"/>
  <c r="BH337" i="39"/>
  <c r="BG86" i="39"/>
  <c r="BH208" i="39"/>
  <c r="BF216" i="39"/>
  <c r="BH207" i="39"/>
  <c r="BI94" i="39"/>
  <c r="BH364" i="39"/>
  <c r="BG94" i="39"/>
  <c r="BH218" i="39"/>
  <c r="BF343" i="39"/>
  <c r="BG369" i="39"/>
  <c r="BF116" i="39"/>
  <c r="BF120" i="39"/>
  <c r="BF121" i="39"/>
  <c r="BG206" i="39"/>
  <c r="BF363" i="39"/>
  <c r="BG95" i="39"/>
  <c r="BI113" i="39"/>
  <c r="BF153" i="39"/>
  <c r="BI147" i="39"/>
  <c r="BI92" i="39"/>
  <c r="BF341" i="39"/>
  <c r="BF211" i="39"/>
  <c r="BH371" i="39"/>
  <c r="BH374" i="39"/>
  <c r="BI87" i="39"/>
  <c r="BG207" i="39"/>
  <c r="BG359" i="39"/>
  <c r="BG328" i="39"/>
  <c r="BF81" i="39"/>
  <c r="BG204" i="39"/>
  <c r="BH90" i="39"/>
  <c r="BF212" i="39"/>
  <c r="BH93" i="39"/>
  <c r="BF218" i="39"/>
  <c r="BI216" i="39"/>
  <c r="BI217" i="39"/>
  <c r="BF93" i="39"/>
  <c r="BI85" i="39"/>
  <c r="BF204" i="39"/>
  <c r="BF83" i="39"/>
  <c r="BI372" i="39"/>
  <c r="BH81" i="39"/>
  <c r="BG374" i="39"/>
  <c r="BF333" i="39"/>
  <c r="BI83" i="39"/>
  <c r="BF123" i="39"/>
  <c r="BF122" i="39"/>
  <c r="BH125" i="39"/>
  <c r="BI115" i="39"/>
  <c r="BF112" i="39"/>
  <c r="BH117" i="39"/>
  <c r="BI123" i="39"/>
  <c r="BF124" i="39"/>
  <c r="BF126" i="39"/>
  <c r="BI89" i="39"/>
  <c r="BI214" i="39"/>
  <c r="BF150" i="39"/>
  <c r="BF370" i="39"/>
  <c r="BH95" i="39"/>
  <c r="BG117" i="39"/>
  <c r="BH215" i="39"/>
  <c r="BG373" i="39"/>
  <c r="BG340" i="39"/>
  <c r="BG332" i="39"/>
  <c r="BF97" i="40" l="1"/>
  <c r="BF252" i="39"/>
  <c r="BG66" i="40"/>
  <c r="BG128" i="39"/>
  <c r="BG252" i="40"/>
  <c r="BG159" i="40"/>
  <c r="BG159" i="39"/>
  <c r="BF159" i="39"/>
  <c r="BG376" i="40"/>
  <c r="BG283" i="40"/>
  <c r="BG97" i="40"/>
  <c r="BF128" i="39"/>
  <c r="BF221" i="39"/>
  <c r="BF66" i="40"/>
  <c r="BF376" i="40"/>
  <c r="BF345" i="40"/>
  <c r="BG345" i="40"/>
  <c r="BF314" i="40"/>
  <c r="BF252" i="40"/>
  <c r="BF159" i="40"/>
  <c r="BG314" i="40"/>
  <c r="BF283" i="40"/>
  <c r="BG221" i="39"/>
  <c r="BF345" i="39"/>
  <c r="BG345" i="39"/>
  <c r="BG376" i="39"/>
  <c r="BG97" i="39"/>
  <c r="BF376" i="39"/>
  <c r="BG252" i="39"/>
  <c r="BF97" i="39"/>
  <c r="BH375" i="38" l="1"/>
  <c r="BF375" i="38"/>
  <c r="BD375" i="38"/>
  <c r="BD374" i="38"/>
  <c r="O33" i="38" s="1"/>
  <c r="BD373" i="38"/>
  <c r="BD372" i="38"/>
  <c r="O31" i="38" s="1"/>
  <c r="BD371" i="38"/>
  <c r="BD370" i="38"/>
  <c r="O29" i="38" s="1"/>
  <c r="BD369" i="38"/>
  <c r="BD368" i="38"/>
  <c r="BD367" i="38"/>
  <c r="O26" i="38" s="1"/>
  <c r="BD366" i="38"/>
  <c r="O25" i="38" s="1"/>
  <c r="BD365" i="38"/>
  <c r="BD364" i="38"/>
  <c r="O23" i="38" s="1"/>
  <c r="BD363" i="38"/>
  <c r="BD362" i="38"/>
  <c r="O21" i="38" s="1"/>
  <c r="BD361" i="38"/>
  <c r="BD360" i="38"/>
  <c r="BD359" i="38"/>
  <c r="O18" i="38" s="1"/>
  <c r="BH358" i="38"/>
  <c r="BF358" i="38"/>
  <c r="BD358" i="38"/>
  <c r="BH357" i="38"/>
  <c r="BF357" i="38"/>
  <c r="BD357" i="38"/>
  <c r="BH356" i="38"/>
  <c r="BF356" i="38"/>
  <c r="BD356" i="38"/>
  <c r="O15" i="38" s="1"/>
  <c r="BH355" i="38"/>
  <c r="BF355" i="38"/>
  <c r="BD355" i="38"/>
  <c r="BH354" i="38"/>
  <c r="BF354" i="38"/>
  <c r="BD354" i="38"/>
  <c r="BH353" i="38"/>
  <c r="BF353" i="38"/>
  <c r="BD353" i="38"/>
  <c r="BH352" i="38"/>
  <c r="BF352" i="38"/>
  <c r="BD352" i="38"/>
  <c r="O11" i="38" s="1"/>
  <c r="AE351" i="38"/>
  <c r="AL351" i="38" s="1"/>
  <c r="AS351" i="38" s="1"/>
  <c r="AZ351" i="38" s="1"/>
  <c r="AD351" i="38"/>
  <c r="AK351" i="38" s="1"/>
  <c r="AR351" i="38" s="1"/>
  <c r="AY351" i="38" s="1"/>
  <c r="AC351" i="38"/>
  <c r="AB351" i="38"/>
  <c r="AI351" i="38" s="1"/>
  <c r="AP351" i="38" s="1"/>
  <c r="AW351" i="38" s="1"/>
  <c r="AA351" i="38"/>
  <c r="AH351" i="38" s="1"/>
  <c r="AO351" i="38" s="1"/>
  <c r="AV351" i="38" s="1"/>
  <c r="BC351" i="38" s="1"/>
  <c r="Z351" i="38"/>
  <c r="AG351" i="38" s="1"/>
  <c r="AN351" i="38" s="1"/>
  <c r="AU351" i="38" s="1"/>
  <c r="BB351" i="38" s="1"/>
  <c r="Y351" i="38"/>
  <c r="AF351" i="38" s="1"/>
  <c r="AM351" i="38" s="1"/>
  <c r="AT351" i="38" s="1"/>
  <c r="BA351" i="38" s="1"/>
  <c r="BH344" i="38"/>
  <c r="BF344" i="38"/>
  <c r="BD344" i="38"/>
  <c r="BD343" i="38"/>
  <c r="N33" i="38" s="1"/>
  <c r="BD342" i="38"/>
  <c r="N32" i="38" s="1"/>
  <c r="BD341" i="38"/>
  <c r="BD340" i="38"/>
  <c r="BD339" i="38"/>
  <c r="BD338" i="38"/>
  <c r="N28" i="38" s="1"/>
  <c r="BD337" i="38"/>
  <c r="BD336" i="38"/>
  <c r="BD335" i="38"/>
  <c r="N25" i="38" s="1"/>
  <c r="BD334" i="38"/>
  <c r="N24" i="38" s="1"/>
  <c r="BD333" i="38"/>
  <c r="BD332" i="38"/>
  <c r="BD331" i="38"/>
  <c r="BD330" i="38"/>
  <c r="N20" i="38" s="1"/>
  <c r="BD329" i="38"/>
  <c r="BD328" i="38"/>
  <c r="BH327" i="38"/>
  <c r="BF327" i="38"/>
  <c r="BD327" i="38"/>
  <c r="BH326" i="38"/>
  <c r="BF326" i="38"/>
  <c r="BD326" i="38"/>
  <c r="N16" i="38" s="1"/>
  <c r="BH325" i="38"/>
  <c r="BF325" i="38"/>
  <c r="BD325" i="38"/>
  <c r="N15" i="38" s="1"/>
  <c r="BH324" i="38"/>
  <c r="BF324" i="38"/>
  <c r="BD324" i="38"/>
  <c r="N14" i="38" s="1"/>
  <c r="BH323" i="38"/>
  <c r="BF323" i="38"/>
  <c r="BD323" i="38"/>
  <c r="BH322" i="38"/>
  <c r="BF322" i="38"/>
  <c r="BD322" i="38"/>
  <c r="N12" i="38" s="1"/>
  <c r="BH321" i="38"/>
  <c r="BF321" i="38"/>
  <c r="BD321" i="38"/>
  <c r="AE320" i="38"/>
  <c r="AL320" i="38" s="1"/>
  <c r="AS320" i="38" s="1"/>
  <c r="AZ320" i="38" s="1"/>
  <c r="AD320" i="38"/>
  <c r="AK320" i="38" s="1"/>
  <c r="AR320" i="38" s="1"/>
  <c r="AY320" i="38" s="1"/>
  <c r="AC320" i="38"/>
  <c r="AB320" i="38"/>
  <c r="AI320" i="38" s="1"/>
  <c r="AP320" i="38" s="1"/>
  <c r="AW320" i="38" s="1"/>
  <c r="AA320" i="38"/>
  <c r="AH320" i="38" s="1"/>
  <c r="AO320" i="38" s="1"/>
  <c r="AV320" i="38" s="1"/>
  <c r="Z320" i="38"/>
  <c r="AG320" i="38" s="1"/>
  <c r="AN320" i="38" s="1"/>
  <c r="AU320" i="38" s="1"/>
  <c r="BB320" i="38" s="1"/>
  <c r="Y320" i="38"/>
  <c r="AF320" i="38" s="1"/>
  <c r="AM320" i="38" s="1"/>
  <c r="AT320" i="38" s="1"/>
  <c r="BA320" i="38" s="1"/>
  <c r="BH313" i="38"/>
  <c r="BF313" i="38"/>
  <c r="BD313" i="38"/>
  <c r="BD312" i="38"/>
  <c r="BD311" i="38"/>
  <c r="M32" i="38" s="1"/>
  <c r="BD310" i="38"/>
  <c r="M31" i="38" s="1"/>
  <c r="BD309" i="38"/>
  <c r="BD308" i="38"/>
  <c r="BD307" i="38"/>
  <c r="BD306" i="38"/>
  <c r="M27" i="38" s="1"/>
  <c r="BD305" i="38"/>
  <c r="BD304" i="38"/>
  <c r="BD303" i="38"/>
  <c r="M24" i="38" s="1"/>
  <c r="BD302" i="38"/>
  <c r="M23" i="38" s="1"/>
  <c r="BD301" i="38"/>
  <c r="BD300" i="38"/>
  <c r="BD299" i="38"/>
  <c r="BD298" i="38"/>
  <c r="M19" i="38" s="1"/>
  <c r="BD297" i="38"/>
  <c r="BH296" i="38"/>
  <c r="BF296" i="38"/>
  <c r="BD296" i="38"/>
  <c r="M17" i="38" s="1"/>
  <c r="BH295" i="38"/>
  <c r="BF295" i="38"/>
  <c r="BD295" i="38"/>
  <c r="BH294" i="38"/>
  <c r="BF294" i="38"/>
  <c r="BD294" i="38"/>
  <c r="BH293" i="38"/>
  <c r="BF293" i="38"/>
  <c r="BD293" i="38"/>
  <c r="BH292" i="38"/>
  <c r="BF292" i="38"/>
  <c r="BD292" i="38"/>
  <c r="M13" i="38" s="1"/>
  <c r="BH291" i="38"/>
  <c r="BF291" i="38"/>
  <c r="BD291" i="38"/>
  <c r="M12" i="38" s="1"/>
  <c r="BH290" i="38"/>
  <c r="BF290" i="38"/>
  <c r="BD290" i="38"/>
  <c r="AE289" i="38"/>
  <c r="AL289" i="38" s="1"/>
  <c r="AS289" i="38" s="1"/>
  <c r="AZ289" i="38" s="1"/>
  <c r="AD289" i="38"/>
  <c r="AC289" i="38"/>
  <c r="AJ289" i="38" s="1"/>
  <c r="AQ289" i="38" s="1"/>
  <c r="AX289" i="38" s="1"/>
  <c r="AB289" i="38"/>
  <c r="AI289" i="38" s="1"/>
  <c r="AP289" i="38" s="1"/>
  <c r="AW289" i="38" s="1"/>
  <c r="AA289" i="38"/>
  <c r="AH289" i="38" s="1"/>
  <c r="AO289" i="38" s="1"/>
  <c r="AV289" i="38" s="1"/>
  <c r="BC289" i="38" s="1"/>
  <c r="Z289" i="38"/>
  <c r="AG289" i="38" s="1"/>
  <c r="AN289" i="38" s="1"/>
  <c r="AU289" i="38" s="1"/>
  <c r="BB289" i="38" s="1"/>
  <c r="Y289" i="38"/>
  <c r="BH282" i="38"/>
  <c r="BF282" i="38"/>
  <c r="BD282" i="38"/>
  <c r="L34" i="38" s="1"/>
  <c r="BD281" i="38"/>
  <c r="BD280" i="38"/>
  <c r="BD279" i="38"/>
  <c r="L31" i="38" s="1"/>
  <c r="BD278" i="38"/>
  <c r="L30" i="38" s="1"/>
  <c r="BD277" i="38"/>
  <c r="BD276" i="38"/>
  <c r="L28" i="38" s="1"/>
  <c r="BD275" i="38"/>
  <c r="BD274" i="38"/>
  <c r="L26" i="38" s="1"/>
  <c r="BD273" i="38"/>
  <c r="BD272" i="38"/>
  <c r="BD271" i="38"/>
  <c r="L23" i="38" s="1"/>
  <c r="BD270" i="38"/>
  <c r="L22" i="38" s="1"/>
  <c r="BD269" i="38"/>
  <c r="BD268" i="38"/>
  <c r="L20" i="38" s="1"/>
  <c r="BD267" i="38"/>
  <c r="BD266" i="38"/>
  <c r="L18" i="38" s="1"/>
  <c r="BH265" i="38"/>
  <c r="BF265" i="38"/>
  <c r="BD265" i="38"/>
  <c r="L17" i="38" s="1"/>
  <c r="BH264" i="38"/>
  <c r="BF264" i="38"/>
  <c r="BD264" i="38"/>
  <c r="BH263" i="38"/>
  <c r="BF263" i="38"/>
  <c r="BD263" i="38"/>
  <c r="BH262" i="38"/>
  <c r="BF262" i="38"/>
  <c r="BD262" i="38"/>
  <c r="L14" i="38" s="1"/>
  <c r="BH261" i="38"/>
  <c r="BF261" i="38"/>
  <c r="BD261" i="38"/>
  <c r="BH260" i="38"/>
  <c r="BF260" i="38"/>
  <c r="BD260" i="38"/>
  <c r="BH259" i="38"/>
  <c r="BF259" i="38"/>
  <c r="BD259" i="38"/>
  <c r="AE258" i="38"/>
  <c r="AL258" i="38" s="1"/>
  <c r="AS258" i="38" s="1"/>
  <c r="AZ258" i="38" s="1"/>
  <c r="AD258" i="38"/>
  <c r="AC258" i="38"/>
  <c r="AJ258" i="38" s="1"/>
  <c r="AQ258" i="38" s="1"/>
  <c r="AX258" i="38" s="1"/>
  <c r="AB258" i="38"/>
  <c r="AA258" i="38"/>
  <c r="AH258" i="38" s="1"/>
  <c r="AO258" i="38" s="1"/>
  <c r="AV258" i="38" s="1"/>
  <c r="Z258" i="38"/>
  <c r="AG258" i="38" s="1"/>
  <c r="AN258" i="38" s="1"/>
  <c r="AU258" i="38" s="1"/>
  <c r="BB258" i="38" s="1"/>
  <c r="Y258" i="38"/>
  <c r="BH251" i="38"/>
  <c r="BF251" i="38"/>
  <c r="BD251" i="38"/>
  <c r="BD250" i="38"/>
  <c r="K33" i="38" s="1"/>
  <c r="BD249" i="38"/>
  <c r="BD248" i="38"/>
  <c r="BD247" i="38"/>
  <c r="BD246" i="38"/>
  <c r="K29" i="38" s="1"/>
  <c r="BD245" i="38"/>
  <c r="BD244" i="38"/>
  <c r="BD243" i="38"/>
  <c r="BD242" i="38"/>
  <c r="BD241" i="38"/>
  <c r="BD240" i="38"/>
  <c r="BD239" i="38"/>
  <c r="K22" i="38" s="1"/>
  <c r="BD238" i="38"/>
  <c r="K21" i="38" s="1"/>
  <c r="BD237" i="38"/>
  <c r="BD236" i="38"/>
  <c r="BD235" i="38"/>
  <c r="BH234" i="38"/>
  <c r="BF234" i="38"/>
  <c r="BD234" i="38"/>
  <c r="BH233" i="38"/>
  <c r="BF233" i="38"/>
  <c r="BD233" i="38"/>
  <c r="BH232" i="38"/>
  <c r="BF232" i="38"/>
  <c r="BD232" i="38"/>
  <c r="K15" i="38" s="1"/>
  <c r="BH231" i="38"/>
  <c r="BF231" i="38"/>
  <c r="BD231" i="38"/>
  <c r="BH230" i="38"/>
  <c r="BF230" i="38"/>
  <c r="BD230" i="38"/>
  <c r="K13" i="38" s="1"/>
  <c r="BH229" i="38"/>
  <c r="BF229" i="38"/>
  <c r="BD229" i="38"/>
  <c r="BH228" i="38"/>
  <c r="BF228" i="38"/>
  <c r="BD228" i="38"/>
  <c r="K11" i="38" s="1"/>
  <c r="AE227" i="38"/>
  <c r="AD227" i="38"/>
  <c r="AK227" i="38" s="1"/>
  <c r="AR227" i="38" s="1"/>
  <c r="AY227" i="38" s="1"/>
  <c r="AC227" i="38"/>
  <c r="AB227" i="38"/>
  <c r="AI227" i="38" s="1"/>
  <c r="AP227" i="38" s="1"/>
  <c r="AW227" i="38" s="1"/>
  <c r="AA227" i="38"/>
  <c r="AH227" i="38" s="1"/>
  <c r="AO227" i="38" s="1"/>
  <c r="AV227" i="38" s="1"/>
  <c r="BC227" i="38" s="1"/>
  <c r="Z227" i="38"/>
  <c r="AG227" i="38" s="1"/>
  <c r="AN227" i="38" s="1"/>
  <c r="AU227" i="38" s="1"/>
  <c r="BB227" i="38" s="1"/>
  <c r="Y227" i="38"/>
  <c r="AF227" i="38" s="1"/>
  <c r="AM227" i="38" s="1"/>
  <c r="AT227" i="38" s="1"/>
  <c r="BA227" i="38" s="1"/>
  <c r="BH220" i="38"/>
  <c r="BF220" i="38"/>
  <c r="BD220" i="38"/>
  <c r="J34" i="38" s="1"/>
  <c r="BD219" i="38"/>
  <c r="BD218" i="38"/>
  <c r="J32" i="38" s="1"/>
  <c r="BD217" i="38"/>
  <c r="BD216" i="38"/>
  <c r="BD215" i="38"/>
  <c r="J29" i="38" s="1"/>
  <c r="BD214" i="38"/>
  <c r="J28" i="38" s="1"/>
  <c r="BD213" i="38"/>
  <c r="BD212" i="38"/>
  <c r="J26" i="38" s="1"/>
  <c r="BD211" i="38"/>
  <c r="BD210" i="38"/>
  <c r="J24" i="38" s="1"/>
  <c r="BD209" i="38"/>
  <c r="BD208" i="38"/>
  <c r="BD207" i="38"/>
  <c r="J21" i="38" s="1"/>
  <c r="BD206" i="38"/>
  <c r="J20" i="38" s="1"/>
  <c r="BD205" i="38"/>
  <c r="BD204" i="38"/>
  <c r="BH203" i="38"/>
  <c r="BF203" i="38"/>
  <c r="BD203" i="38"/>
  <c r="BH202" i="38"/>
  <c r="BF202" i="38"/>
  <c r="BD202" i="38"/>
  <c r="J16" i="38" s="1"/>
  <c r="BH201" i="38"/>
  <c r="BF201" i="38"/>
  <c r="BD201" i="38"/>
  <c r="BH200" i="38"/>
  <c r="BF200" i="38"/>
  <c r="BD200" i="38"/>
  <c r="BH199" i="38"/>
  <c r="BF199" i="38"/>
  <c r="BD199" i="38"/>
  <c r="BH198" i="38"/>
  <c r="BF198" i="38"/>
  <c r="BD198" i="38"/>
  <c r="J12" i="38" s="1"/>
  <c r="BH197" i="38"/>
  <c r="BF197" i="38"/>
  <c r="BD197" i="38"/>
  <c r="J11" i="38" s="1"/>
  <c r="AE196" i="38"/>
  <c r="AL196" i="38" s="1"/>
  <c r="AS196" i="38" s="1"/>
  <c r="AZ196" i="38" s="1"/>
  <c r="AD196" i="38"/>
  <c r="AK196" i="38" s="1"/>
  <c r="AR196" i="38" s="1"/>
  <c r="AY196" i="38" s="1"/>
  <c r="AC196" i="38"/>
  <c r="AJ196" i="38" s="1"/>
  <c r="AQ196" i="38" s="1"/>
  <c r="AX196" i="38" s="1"/>
  <c r="AB196" i="38"/>
  <c r="AI196" i="38" s="1"/>
  <c r="AP196" i="38" s="1"/>
  <c r="AW196" i="38" s="1"/>
  <c r="AA196" i="38"/>
  <c r="AH196" i="38" s="1"/>
  <c r="AO196" i="38" s="1"/>
  <c r="AV196" i="38" s="1"/>
  <c r="BC196" i="38" s="1"/>
  <c r="Z196" i="38"/>
  <c r="AG196" i="38" s="1"/>
  <c r="AN196" i="38" s="1"/>
  <c r="AU196" i="38" s="1"/>
  <c r="BB196" i="38" s="1"/>
  <c r="Y196" i="38"/>
  <c r="BH189" i="38"/>
  <c r="BF189" i="38"/>
  <c r="BD189" i="38"/>
  <c r="BD188" i="38"/>
  <c r="BD187" i="38"/>
  <c r="BD186" i="38"/>
  <c r="BD185" i="38"/>
  <c r="BD184" i="38"/>
  <c r="BD183" i="38"/>
  <c r="I28" i="38" s="1"/>
  <c r="BD182" i="38"/>
  <c r="I27" i="38" s="1"/>
  <c r="BD181" i="38"/>
  <c r="BD180" i="38"/>
  <c r="I25" i="38" s="1"/>
  <c r="BD179" i="38"/>
  <c r="BD178" i="38"/>
  <c r="I23" i="38" s="1"/>
  <c r="BD177" i="38"/>
  <c r="BD176" i="38"/>
  <c r="BD175" i="38"/>
  <c r="I20" i="38" s="1"/>
  <c r="BD174" i="38"/>
  <c r="I19" i="38" s="1"/>
  <c r="BD173" i="38"/>
  <c r="BH172" i="38"/>
  <c r="BF172" i="38"/>
  <c r="BD172" i="38"/>
  <c r="I17" i="38" s="1"/>
  <c r="BH171" i="38"/>
  <c r="BF171" i="38"/>
  <c r="BD171" i="38"/>
  <c r="BH170" i="38"/>
  <c r="BF170" i="38"/>
  <c r="BD170" i="38"/>
  <c r="BH169" i="38"/>
  <c r="BF169" i="38"/>
  <c r="BD169" i="38"/>
  <c r="BH168" i="38"/>
  <c r="BF168" i="38"/>
  <c r="BD168" i="38"/>
  <c r="I13" i="38" s="1"/>
  <c r="BH167" i="38"/>
  <c r="BF167" i="38"/>
  <c r="BD167" i="38"/>
  <c r="BH166" i="38"/>
  <c r="BF166" i="38"/>
  <c r="BD166" i="38"/>
  <c r="AE165" i="38"/>
  <c r="AL165" i="38" s="1"/>
  <c r="AS165" i="38" s="1"/>
  <c r="AZ165" i="38" s="1"/>
  <c r="AD165" i="38"/>
  <c r="AK165" i="38" s="1"/>
  <c r="AR165" i="38" s="1"/>
  <c r="AY165" i="38" s="1"/>
  <c r="AC165" i="38"/>
  <c r="AJ165" i="38" s="1"/>
  <c r="AQ165" i="38" s="1"/>
  <c r="AX165" i="38" s="1"/>
  <c r="AB165" i="38"/>
  <c r="AI165" i="38" s="1"/>
  <c r="AP165" i="38" s="1"/>
  <c r="AW165" i="38" s="1"/>
  <c r="AA165" i="38"/>
  <c r="AH165" i="38" s="1"/>
  <c r="AO165" i="38" s="1"/>
  <c r="AV165" i="38" s="1"/>
  <c r="Z165" i="38"/>
  <c r="AG165" i="38" s="1"/>
  <c r="AN165" i="38" s="1"/>
  <c r="AU165" i="38" s="1"/>
  <c r="BB165" i="38" s="1"/>
  <c r="Y165" i="38"/>
  <c r="BH158" i="38"/>
  <c r="BF158" i="38"/>
  <c r="BD158" i="38"/>
  <c r="H34" i="38" s="1"/>
  <c r="BD157" i="38"/>
  <c r="BD156" i="38"/>
  <c r="H32" i="38" s="1"/>
  <c r="BD155" i="38"/>
  <c r="BD154" i="38"/>
  <c r="H30" i="38" s="1"/>
  <c r="BD153" i="38"/>
  <c r="BD152" i="38"/>
  <c r="BD151" i="38"/>
  <c r="BD150" i="38"/>
  <c r="H26" i="38" s="1"/>
  <c r="BD149" i="38"/>
  <c r="BD148" i="38"/>
  <c r="BD147" i="38"/>
  <c r="BD146" i="38"/>
  <c r="H22" i="38" s="1"/>
  <c r="BD145" i="38"/>
  <c r="BD144" i="38"/>
  <c r="BD143" i="38"/>
  <c r="BD142" i="38"/>
  <c r="H18" i="38" s="1"/>
  <c r="BH141" i="38"/>
  <c r="BF141" i="38"/>
  <c r="BD141" i="38"/>
  <c r="BH140" i="38"/>
  <c r="BF140" i="38"/>
  <c r="BD140" i="38"/>
  <c r="BH139" i="38"/>
  <c r="BF139" i="38"/>
  <c r="BD139" i="38"/>
  <c r="BH138" i="38"/>
  <c r="BF138" i="38"/>
  <c r="BD138" i="38"/>
  <c r="BH137" i="38"/>
  <c r="BF137" i="38"/>
  <c r="BD137" i="38"/>
  <c r="H13" i="38" s="1"/>
  <c r="BH136" i="38"/>
  <c r="BF136" i="38"/>
  <c r="BD136" i="38"/>
  <c r="H12" i="38" s="1"/>
  <c r="BH135" i="38"/>
  <c r="BF135" i="38"/>
  <c r="BD135" i="38"/>
  <c r="AE134" i="38"/>
  <c r="AL134" i="38" s="1"/>
  <c r="AS134" i="38" s="1"/>
  <c r="AZ134" i="38" s="1"/>
  <c r="AD134" i="38"/>
  <c r="AK134" i="38" s="1"/>
  <c r="AR134" i="38" s="1"/>
  <c r="AY134" i="38" s="1"/>
  <c r="AC134" i="38"/>
  <c r="AJ134" i="38" s="1"/>
  <c r="AQ134" i="38" s="1"/>
  <c r="AX134" i="38" s="1"/>
  <c r="AB134" i="38"/>
  <c r="AI134" i="38" s="1"/>
  <c r="AP134" i="38" s="1"/>
  <c r="AW134" i="38" s="1"/>
  <c r="AA134" i="38"/>
  <c r="AH134" i="38" s="1"/>
  <c r="AO134" i="38" s="1"/>
  <c r="AV134" i="38" s="1"/>
  <c r="BC134" i="38" s="1"/>
  <c r="Z134" i="38"/>
  <c r="Y134" i="38"/>
  <c r="AF134" i="38" s="1"/>
  <c r="AM134" i="38" s="1"/>
  <c r="AT134" i="38" s="1"/>
  <c r="BA134" i="38" s="1"/>
  <c r="BH127" i="38"/>
  <c r="BF127" i="38"/>
  <c r="BD127" i="38"/>
  <c r="G34" i="38" s="1"/>
  <c r="BD126" i="38"/>
  <c r="G33" i="38" s="1"/>
  <c r="BD125" i="38"/>
  <c r="BD124" i="38"/>
  <c r="G31" i="38" s="1"/>
  <c r="BD123" i="38"/>
  <c r="BD122" i="38"/>
  <c r="G29" i="38" s="1"/>
  <c r="BD121" i="38"/>
  <c r="O121" i="38"/>
  <c r="N121" i="38"/>
  <c r="N119" i="38" s="1"/>
  <c r="M121" i="38"/>
  <c r="M119" i="38" s="1"/>
  <c r="L121" i="38"/>
  <c r="L119" i="38" s="1"/>
  <c r="K121" i="38"/>
  <c r="K119" i="38" s="1"/>
  <c r="J121" i="38"/>
  <c r="J119" i="38" s="1"/>
  <c r="I121" i="38"/>
  <c r="H121" i="38"/>
  <c r="G121" i="38"/>
  <c r="G119" i="38" s="1"/>
  <c r="F121" i="38"/>
  <c r="F119" i="38" s="1"/>
  <c r="E121" i="38"/>
  <c r="D121" i="38"/>
  <c r="D119" i="38" s="1"/>
  <c r="BD120" i="38"/>
  <c r="G27" i="38" s="1"/>
  <c r="BD119" i="38"/>
  <c r="O119" i="38"/>
  <c r="BD118" i="38"/>
  <c r="G25" i="38" s="1"/>
  <c r="BD117" i="38"/>
  <c r="G24" i="38" s="1"/>
  <c r="BD116" i="38"/>
  <c r="BD115" i="38"/>
  <c r="G22" i="38" s="1"/>
  <c r="BD114" i="38"/>
  <c r="BD113" i="38"/>
  <c r="BD112" i="38"/>
  <c r="BD111" i="38"/>
  <c r="G18" i="38" s="1"/>
  <c r="B111" i="38"/>
  <c r="BH110" i="38"/>
  <c r="BF110" i="38"/>
  <c r="BD110" i="38"/>
  <c r="G17" i="38" s="1"/>
  <c r="BH109" i="38"/>
  <c r="BF109" i="38"/>
  <c r="BD109" i="38"/>
  <c r="BH108" i="38"/>
  <c r="BF108" i="38"/>
  <c r="BD108" i="38"/>
  <c r="G15" i="38" s="1"/>
  <c r="BH107" i="38"/>
  <c r="BF107" i="38"/>
  <c r="BD107" i="38"/>
  <c r="BH106" i="38"/>
  <c r="BF106" i="38"/>
  <c r="BD106" i="38"/>
  <c r="G13" i="38" s="1"/>
  <c r="BH105" i="38"/>
  <c r="BF105" i="38"/>
  <c r="BD105" i="38"/>
  <c r="BH104" i="38"/>
  <c r="BF104" i="38"/>
  <c r="BD104" i="38"/>
  <c r="AE103" i="38"/>
  <c r="AD103" i="38"/>
  <c r="AK103" i="38" s="1"/>
  <c r="AR103" i="38" s="1"/>
  <c r="AY103" i="38" s="1"/>
  <c r="AC103" i="38"/>
  <c r="AJ103" i="38" s="1"/>
  <c r="AQ103" i="38" s="1"/>
  <c r="AX103" i="38" s="1"/>
  <c r="AB103" i="38"/>
  <c r="AI103" i="38" s="1"/>
  <c r="AP103" i="38" s="1"/>
  <c r="AW103" i="38" s="1"/>
  <c r="AA103" i="38"/>
  <c r="Z103" i="38"/>
  <c r="AG103" i="38" s="1"/>
  <c r="AN103" i="38" s="1"/>
  <c r="AU103" i="38" s="1"/>
  <c r="BB103" i="38" s="1"/>
  <c r="Y103" i="38"/>
  <c r="AF103" i="38" s="1"/>
  <c r="AM103" i="38" s="1"/>
  <c r="AT103" i="38" s="1"/>
  <c r="BA103" i="38" s="1"/>
  <c r="BH96" i="38"/>
  <c r="BF96" i="38"/>
  <c r="BD96" i="38"/>
  <c r="F34" i="38" s="1"/>
  <c r="BD95" i="38"/>
  <c r="F33" i="38" s="1"/>
  <c r="BD94" i="38"/>
  <c r="F32" i="38" s="1"/>
  <c r="BD93" i="38"/>
  <c r="BD92" i="38"/>
  <c r="BD91" i="38"/>
  <c r="BD90" i="38"/>
  <c r="BD89" i="38"/>
  <c r="BD88" i="38"/>
  <c r="F26" i="38" s="1"/>
  <c r="BD87" i="38"/>
  <c r="F25" i="38" s="1"/>
  <c r="BD86" i="38"/>
  <c r="BD85" i="38"/>
  <c r="BD84" i="38"/>
  <c r="F22" i="38" s="1"/>
  <c r="BD83" i="38"/>
  <c r="BD82" i="38"/>
  <c r="BD81" i="38"/>
  <c r="BD80" i="38"/>
  <c r="F18" i="38" s="1"/>
  <c r="BH79" i="38"/>
  <c r="BF79" i="38"/>
  <c r="BD79" i="38"/>
  <c r="BH78" i="38"/>
  <c r="BF78" i="38"/>
  <c r="BD78" i="38"/>
  <c r="BH77" i="38"/>
  <c r="BF77" i="38"/>
  <c r="BD77" i="38"/>
  <c r="F15" i="38" s="1"/>
  <c r="BH76" i="38"/>
  <c r="BF76" i="38"/>
  <c r="BD76" i="38"/>
  <c r="F14" i="38" s="1"/>
  <c r="BH75" i="38"/>
  <c r="BF75" i="38"/>
  <c r="BD75" i="38"/>
  <c r="R75" i="38"/>
  <c r="C75" i="38"/>
  <c r="C76" i="38" s="1"/>
  <c r="C77" i="38" s="1"/>
  <c r="C78" i="38" s="1"/>
  <c r="C79" i="38" s="1"/>
  <c r="C80" i="38" s="1"/>
  <c r="C81" i="38" s="1"/>
  <c r="C82" i="38" s="1"/>
  <c r="C83" i="38" s="1"/>
  <c r="C84" i="38" s="1"/>
  <c r="C85" i="38" s="1"/>
  <c r="C86" i="38" s="1"/>
  <c r="C87" i="38" s="1"/>
  <c r="C88" i="38" s="1"/>
  <c r="C89" i="38" s="1"/>
  <c r="C90" i="38" s="1"/>
  <c r="C91" i="38" s="1"/>
  <c r="C92" i="38" s="1"/>
  <c r="C93" i="38" s="1"/>
  <c r="C94" i="38" s="1"/>
  <c r="C95" i="38" s="1"/>
  <c r="BH74" i="38"/>
  <c r="BF74" i="38"/>
  <c r="BD74" i="38"/>
  <c r="F12" i="38" s="1"/>
  <c r="S74" i="38"/>
  <c r="BH73" i="38"/>
  <c r="BF73" i="38"/>
  <c r="BD73" i="38"/>
  <c r="F11" i="38" s="1"/>
  <c r="AE72" i="38"/>
  <c r="AD72" i="38"/>
  <c r="AK72" i="38" s="1"/>
  <c r="AR72" i="38" s="1"/>
  <c r="AY72" i="38" s="1"/>
  <c r="AC72" i="38"/>
  <c r="AJ72" i="38" s="1"/>
  <c r="AQ72" i="38" s="1"/>
  <c r="AX72" i="38" s="1"/>
  <c r="AB72" i="38"/>
  <c r="AI72" i="38" s="1"/>
  <c r="AP72" i="38" s="1"/>
  <c r="AW72" i="38" s="1"/>
  <c r="AA72" i="38"/>
  <c r="Z72" i="38"/>
  <c r="AG72" i="38" s="1"/>
  <c r="AN72" i="38" s="1"/>
  <c r="AU72" i="38" s="1"/>
  <c r="BB72" i="38" s="1"/>
  <c r="Y72" i="38"/>
  <c r="AF72" i="38" s="1"/>
  <c r="AM72" i="38" s="1"/>
  <c r="AT72" i="38" s="1"/>
  <c r="BA72" i="38" s="1"/>
  <c r="E69" i="38"/>
  <c r="B68" i="38"/>
  <c r="B66" i="38"/>
  <c r="BH65" i="38"/>
  <c r="BF65" i="38"/>
  <c r="BD65" i="38"/>
  <c r="BD64" i="38"/>
  <c r="BD63" i="38"/>
  <c r="E32" i="38" s="1"/>
  <c r="BD62" i="38"/>
  <c r="E31" i="38" s="1"/>
  <c r="BD61" i="38"/>
  <c r="E30" i="38" s="1"/>
  <c r="BD60" i="38"/>
  <c r="E29" i="38" s="1"/>
  <c r="BD59" i="38"/>
  <c r="BD58" i="38"/>
  <c r="BD57" i="38"/>
  <c r="BD56" i="38"/>
  <c r="BD55" i="38"/>
  <c r="E24" i="38" s="1"/>
  <c r="BD54" i="38"/>
  <c r="E23" i="38" s="1"/>
  <c r="BD53" i="38"/>
  <c r="E22" i="38" s="1"/>
  <c r="BD52" i="38"/>
  <c r="E21" i="38" s="1"/>
  <c r="BD51" i="38"/>
  <c r="BD50" i="38"/>
  <c r="E19" i="38" s="1"/>
  <c r="BD49" i="38"/>
  <c r="BH48" i="38"/>
  <c r="BF48" i="38"/>
  <c r="BD48" i="38"/>
  <c r="E17" i="38" s="1"/>
  <c r="BH47" i="38"/>
  <c r="BF47" i="38"/>
  <c r="BD47" i="38"/>
  <c r="BH46" i="38"/>
  <c r="BF46" i="38"/>
  <c r="BD46" i="38"/>
  <c r="BH45" i="38"/>
  <c r="BF45" i="38"/>
  <c r="BD45" i="38"/>
  <c r="E14" i="38" s="1"/>
  <c r="BH44" i="38"/>
  <c r="BF44" i="38"/>
  <c r="BD44" i="38"/>
  <c r="E13" i="38" s="1"/>
  <c r="BH43" i="38"/>
  <c r="BF43" i="38"/>
  <c r="BD43" i="38"/>
  <c r="BH42" i="38"/>
  <c r="BF42" i="38"/>
  <c r="BD42" i="38"/>
  <c r="E11" i="38" s="1"/>
  <c r="AE41" i="38"/>
  <c r="AL41" i="38" s="1"/>
  <c r="AS41" i="38" s="1"/>
  <c r="AZ41" i="38" s="1"/>
  <c r="AD41" i="38"/>
  <c r="AK41" i="38" s="1"/>
  <c r="AR41" i="38" s="1"/>
  <c r="AY41" i="38" s="1"/>
  <c r="AC41" i="38"/>
  <c r="AJ41" i="38" s="1"/>
  <c r="AQ41" i="38" s="1"/>
  <c r="AX41" i="38" s="1"/>
  <c r="AB41" i="38"/>
  <c r="AI41" i="38" s="1"/>
  <c r="AP41" i="38" s="1"/>
  <c r="AW41" i="38" s="1"/>
  <c r="AA41" i="38"/>
  <c r="AH41" i="38" s="1"/>
  <c r="AO41" i="38" s="1"/>
  <c r="AV41" i="38" s="1"/>
  <c r="Z41" i="38"/>
  <c r="AG41" i="38" s="1"/>
  <c r="AN41" i="38" s="1"/>
  <c r="AU41" i="38" s="1"/>
  <c r="Y41" i="38"/>
  <c r="BA40" i="38"/>
  <c r="BH35" i="38"/>
  <c r="BF35" i="38"/>
  <c r="BH34" i="38"/>
  <c r="BF34" i="38"/>
  <c r="BD34" i="38"/>
  <c r="D34" i="38" s="1"/>
  <c r="O34" i="38"/>
  <c r="N34" i="38"/>
  <c r="M34" i="38"/>
  <c r="K34" i="38"/>
  <c r="I34" i="38"/>
  <c r="E34" i="38"/>
  <c r="BD33" i="38"/>
  <c r="D33" i="38" s="1"/>
  <c r="M33" i="38"/>
  <c r="L33" i="38"/>
  <c r="J33" i="38"/>
  <c r="I33" i="38"/>
  <c r="H33" i="38"/>
  <c r="E33" i="38"/>
  <c r="BD32" i="38"/>
  <c r="O32" i="38"/>
  <c r="L32" i="38"/>
  <c r="K32" i="38"/>
  <c r="I32" i="38"/>
  <c r="G32" i="38"/>
  <c r="D32" i="38"/>
  <c r="BD31" i="38"/>
  <c r="D31" i="38" s="1"/>
  <c r="N31" i="38"/>
  <c r="K31" i="38"/>
  <c r="J31" i="38"/>
  <c r="I31" i="38"/>
  <c r="H31" i="38"/>
  <c r="F31" i="38"/>
  <c r="BD30" i="38"/>
  <c r="D30" i="38" s="1"/>
  <c r="O30" i="38"/>
  <c r="N30" i="38"/>
  <c r="M30" i="38"/>
  <c r="K30" i="38"/>
  <c r="J30" i="38"/>
  <c r="I30" i="38"/>
  <c r="G30" i="38"/>
  <c r="F30" i="38"/>
  <c r="BD29" i="38"/>
  <c r="D29" i="38" s="1"/>
  <c r="N29" i="38"/>
  <c r="M29" i="38"/>
  <c r="L29" i="38"/>
  <c r="I29" i="38"/>
  <c r="H29" i="38"/>
  <c r="F29" i="38"/>
  <c r="BD28" i="38"/>
  <c r="D28" i="38" s="1"/>
  <c r="O28" i="38"/>
  <c r="M28" i="38"/>
  <c r="K28" i="38"/>
  <c r="H28" i="38"/>
  <c r="G28" i="38"/>
  <c r="F28" i="38"/>
  <c r="E28" i="38"/>
  <c r="BD27" i="38"/>
  <c r="D27" i="38" s="1"/>
  <c r="O27" i="38"/>
  <c r="N27" i="38"/>
  <c r="L27" i="38"/>
  <c r="K27" i="38"/>
  <c r="J27" i="38"/>
  <c r="H27" i="38"/>
  <c r="F27" i="38"/>
  <c r="E27" i="38"/>
  <c r="BD26" i="38"/>
  <c r="D26" i="38" s="1"/>
  <c r="N26" i="38"/>
  <c r="M26" i="38"/>
  <c r="K26" i="38"/>
  <c r="I26" i="38"/>
  <c r="G26" i="38"/>
  <c r="E26" i="38"/>
  <c r="BD25" i="38"/>
  <c r="D25" i="38" s="1"/>
  <c r="M25" i="38"/>
  <c r="L25" i="38"/>
  <c r="K25" i="38"/>
  <c r="J25" i="38"/>
  <c r="H25" i="38"/>
  <c r="E25" i="38"/>
  <c r="BD24" i="38"/>
  <c r="D24" i="38" s="1"/>
  <c r="O24" i="38"/>
  <c r="L24" i="38"/>
  <c r="K24" i="38"/>
  <c r="I24" i="38"/>
  <c r="H24" i="38"/>
  <c r="F24" i="38"/>
  <c r="BD23" i="38"/>
  <c r="D23" i="38" s="1"/>
  <c r="N23" i="38"/>
  <c r="K23" i="38"/>
  <c r="J23" i="38"/>
  <c r="H23" i="38"/>
  <c r="G23" i="38"/>
  <c r="F23" i="38"/>
  <c r="BD22" i="38"/>
  <c r="D22" i="38" s="1"/>
  <c r="O22" i="38"/>
  <c r="N22" i="38"/>
  <c r="M22" i="38"/>
  <c r="J22" i="38"/>
  <c r="I22" i="38"/>
  <c r="BD21" i="38"/>
  <c r="D21" i="38" s="1"/>
  <c r="N21" i="38"/>
  <c r="M21" i="38"/>
  <c r="L21" i="38"/>
  <c r="I21" i="38"/>
  <c r="H21" i="38"/>
  <c r="G21" i="38"/>
  <c r="F21" i="38"/>
  <c r="BD20" i="38"/>
  <c r="D20" i="38" s="1"/>
  <c r="O20" i="38"/>
  <c r="M20" i="38"/>
  <c r="K20" i="38"/>
  <c r="H20" i="38"/>
  <c r="G20" i="38"/>
  <c r="F20" i="38"/>
  <c r="E20" i="38"/>
  <c r="BD19" i="38"/>
  <c r="D19" i="38" s="1"/>
  <c r="O19" i="38"/>
  <c r="N19" i="38"/>
  <c r="L19" i="38"/>
  <c r="K19" i="38"/>
  <c r="J19" i="38"/>
  <c r="H19" i="38"/>
  <c r="G19" i="38"/>
  <c r="F19" i="38"/>
  <c r="BD18" i="38"/>
  <c r="D18" i="38" s="1"/>
  <c r="N18" i="38"/>
  <c r="M18" i="38"/>
  <c r="K18" i="38"/>
  <c r="J18" i="38"/>
  <c r="I18" i="38"/>
  <c r="E18" i="38"/>
  <c r="BH17" i="38"/>
  <c r="BF17" i="38"/>
  <c r="BD17" i="38"/>
  <c r="D17" i="38" s="1"/>
  <c r="O17" i="38"/>
  <c r="N17" i="38"/>
  <c r="K17" i="38"/>
  <c r="J17" i="38"/>
  <c r="H17" i="38"/>
  <c r="F17" i="38"/>
  <c r="BH16" i="38"/>
  <c r="BF16" i="38"/>
  <c r="BD16" i="38"/>
  <c r="D16" i="38" s="1"/>
  <c r="O16" i="38"/>
  <c r="M16" i="38"/>
  <c r="L16" i="38"/>
  <c r="K16" i="38"/>
  <c r="I16" i="38"/>
  <c r="H16" i="38"/>
  <c r="G16" i="38"/>
  <c r="F16" i="38"/>
  <c r="E16" i="38"/>
  <c r="BH15" i="38"/>
  <c r="BF15" i="38"/>
  <c r="BD15" i="38"/>
  <c r="D15" i="38" s="1"/>
  <c r="M15" i="38"/>
  <c r="L15" i="38"/>
  <c r="J15" i="38"/>
  <c r="I15" i="38"/>
  <c r="H15" i="38"/>
  <c r="E15" i="38"/>
  <c r="BH14" i="38"/>
  <c r="BF14" i="38"/>
  <c r="BD14" i="38"/>
  <c r="D14" i="38" s="1"/>
  <c r="O14" i="38"/>
  <c r="M14" i="38"/>
  <c r="K14" i="38"/>
  <c r="J14" i="38"/>
  <c r="I14" i="38"/>
  <c r="H14" i="38"/>
  <c r="G14" i="38"/>
  <c r="BH13" i="38"/>
  <c r="BF13" i="38"/>
  <c r="BD13" i="38"/>
  <c r="D13" i="38" s="1"/>
  <c r="O13" i="38"/>
  <c r="N13" i="38"/>
  <c r="L13" i="38"/>
  <c r="J13" i="38"/>
  <c r="F13" i="38"/>
  <c r="BH12" i="38"/>
  <c r="BF12" i="38"/>
  <c r="BD12" i="38"/>
  <c r="D12" i="38" s="1"/>
  <c r="O12" i="38"/>
  <c r="L12" i="38"/>
  <c r="K12" i="38"/>
  <c r="I12" i="38"/>
  <c r="G12" i="38"/>
  <c r="E12" i="38"/>
  <c r="BH11" i="38"/>
  <c r="BF11" i="38"/>
  <c r="BD11" i="38"/>
  <c r="D11" i="38" s="1"/>
  <c r="N11" i="38"/>
  <c r="M11" i="38"/>
  <c r="L11" i="38"/>
  <c r="I11" i="38"/>
  <c r="H11" i="38"/>
  <c r="G11" i="38"/>
  <c r="BJ10" i="38"/>
  <c r="V12" i="38" s="1"/>
  <c r="AE10" i="38"/>
  <c r="AL10" i="38" s="1"/>
  <c r="AS10" i="38" s="1"/>
  <c r="AZ10" i="38" s="1"/>
  <c r="AD10" i="38"/>
  <c r="AK10" i="38" s="1"/>
  <c r="AR10" i="38" s="1"/>
  <c r="AY10" i="38" s="1"/>
  <c r="AC10" i="38"/>
  <c r="AJ10" i="38" s="1"/>
  <c r="AQ10" i="38" s="1"/>
  <c r="AX10" i="38" s="1"/>
  <c r="AB10" i="38"/>
  <c r="AI10" i="38" s="1"/>
  <c r="AP10" i="38" s="1"/>
  <c r="AW10" i="38" s="1"/>
  <c r="AA10" i="38"/>
  <c r="AH10" i="38" s="1"/>
  <c r="AO10" i="38" s="1"/>
  <c r="AV10" i="38" s="1"/>
  <c r="BC10" i="38" s="1"/>
  <c r="Z10" i="38"/>
  <c r="AG10" i="38" s="1"/>
  <c r="AN10" i="38" s="1"/>
  <c r="AU10" i="38" s="1"/>
  <c r="BB10" i="38" s="1"/>
  <c r="Y10" i="38"/>
  <c r="R5" i="38"/>
  <c r="E5" i="38"/>
  <c r="B4" i="38"/>
  <c r="W2" i="38"/>
  <c r="B2" i="38"/>
  <c r="S74" i="34"/>
  <c r="L131" i="38" l="1"/>
  <c r="L138" i="38" s="1"/>
  <c r="S10" i="38"/>
  <c r="R11" i="38" s="1"/>
  <c r="H131" i="38"/>
  <c r="D131" i="38"/>
  <c r="D138" i="38" s="1"/>
  <c r="I131" i="38"/>
  <c r="D133" i="38"/>
  <c r="D142" i="38" s="1"/>
  <c r="D129" i="38"/>
  <c r="F133" i="38"/>
  <c r="F142" i="38" s="1"/>
  <c r="F129" i="38"/>
  <c r="I133" i="38"/>
  <c r="I142" i="38" s="1"/>
  <c r="I129" i="38"/>
  <c r="J131" i="38"/>
  <c r="J138" i="38" s="1"/>
  <c r="G133" i="38"/>
  <c r="G129" i="38"/>
  <c r="H133" i="38"/>
  <c r="H142" i="38" s="1"/>
  <c r="H129" i="38"/>
  <c r="J133" i="38"/>
  <c r="J142" i="38" s="1"/>
  <c r="K131" i="38"/>
  <c r="K138" i="38" s="1"/>
  <c r="K133" i="38"/>
  <c r="K129" i="38"/>
  <c r="BI28" i="38"/>
  <c r="L133" i="38"/>
  <c r="L142" i="38" s="1"/>
  <c r="L129" i="38"/>
  <c r="E131" i="38"/>
  <c r="M131" i="38"/>
  <c r="M138" i="38" s="1"/>
  <c r="M133" i="38"/>
  <c r="M142" i="38" s="1"/>
  <c r="M129" i="38"/>
  <c r="F131" i="38"/>
  <c r="F138" i="38" s="1"/>
  <c r="BF33" i="38"/>
  <c r="O133" i="38"/>
  <c r="O129" i="38"/>
  <c r="E133" i="38"/>
  <c r="E142" i="38" s="1"/>
  <c r="E129" i="38"/>
  <c r="N131" i="38"/>
  <c r="N138" i="38" s="1"/>
  <c r="AF10" i="38"/>
  <c r="AM10" i="38" s="1"/>
  <c r="AT10" i="38" s="1"/>
  <c r="BA10" i="38" s="1"/>
  <c r="N133" i="38"/>
  <c r="N142" i="38" s="1"/>
  <c r="N129" i="38"/>
  <c r="G131" i="38"/>
  <c r="G138" i="38" s="1"/>
  <c r="O131" i="38"/>
  <c r="O138" i="38" s="1"/>
  <c r="AF41" i="38"/>
  <c r="AL72" i="38"/>
  <c r="AS72" i="38" s="1"/>
  <c r="AZ72" i="38" s="1"/>
  <c r="AL103" i="38"/>
  <c r="AS103" i="38" s="1"/>
  <c r="AZ103" i="38" s="1"/>
  <c r="E119" i="38"/>
  <c r="AG134" i="38"/>
  <c r="AN134" i="38" s="1"/>
  <c r="AU134" i="38" s="1"/>
  <c r="BB134" i="38" s="1"/>
  <c r="AK258" i="38"/>
  <c r="AR258" i="38" s="1"/>
  <c r="AY258" i="38" s="1"/>
  <c r="AJ351" i="38"/>
  <c r="J129" i="38"/>
  <c r="AF196" i="38"/>
  <c r="H119" i="38"/>
  <c r="AF165" i="38"/>
  <c r="AH72" i="38"/>
  <c r="AH103" i="38"/>
  <c r="I119" i="38"/>
  <c r="AK289" i="38"/>
  <c r="AR289" i="38" s="1"/>
  <c r="AY289" i="38" s="1"/>
  <c r="BG150" i="38"/>
  <c r="AJ320" i="38"/>
  <c r="AL227" i="38"/>
  <c r="AS227" i="38" s="1"/>
  <c r="AZ227" i="38" s="1"/>
  <c r="AJ227" i="38"/>
  <c r="AI258" i="38"/>
  <c r="AP258" i="38" s="1"/>
  <c r="AW258" i="38" s="1"/>
  <c r="AF258" i="38"/>
  <c r="AF289" i="38"/>
  <c r="BF35" i="34"/>
  <c r="BH35" i="34"/>
  <c r="BH142" i="38" l="1"/>
  <c r="BH152" i="38"/>
  <c r="BI142" i="38"/>
  <c r="D140" i="38"/>
  <c r="D144" i="38" s="1"/>
  <c r="J140" i="38"/>
  <c r="J144" i="38" s="1"/>
  <c r="E138" i="38"/>
  <c r="BF144" i="38"/>
  <c r="BF19" i="38"/>
  <c r="BG24" i="38"/>
  <c r="BI32" i="38"/>
  <c r="BI24" i="38"/>
  <c r="BI33" i="38"/>
  <c r="BF145" i="38"/>
  <c r="BH20" i="38"/>
  <c r="BG147" i="38"/>
  <c r="L140" i="38"/>
  <c r="L144" i="38" s="1"/>
  <c r="F140" i="38"/>
  <c r="F144" i="38" s="1"/>
  <c r="BG144" i="38"/>
  <c r="BH26" i="38"/>
  <c r="BG26" i="38"/>
  <c r="BG27" i="38"/>
  <c r="BG21" i="38"/>
  <c r="BH29" i="38"/>
  <c r="BF20" i="38"/>
  <c r="BG143" i="38"/>
  <c r="BI148" i="38"/>
  <c r="BG148" i="38"/>
  <c r="BH32" i="38"/>
  <c r="BI21" i="38"/>
  <c r="BF28" i="38"/>
  <c r="BI27" i="38"/>
  <c r="BG30" i="38"/>
  <c r="BI31" i="38"/>
  <c r="BF154" i="38"/>
  <c r="BF149" i="38"/>
  <c r="BH155" i="38"/>
  <c r="BF153" i="38"/>
  <c r="BG33" i="38"/>
  <c r="BF24" i="38"/>
  <c r="BI26" i="38"/>
  <c r="BG29" i="38"/>
  <c r="BI22" i="38"/>
  <c r="BH19" i="38"/>
  <c r="BG32" i="38"/>
  <c r="BH24" i="38"/>
  <c r="BI30" i="38"/>
  <c r="BH31" i="38"/>
  <c r="BI150" i="38"/>
  <c r="BI156" i="38"/>
  <c r="BG146" i="38"/>
  <c r="BF146" i="38"/>
  <c r="BF26" i="38"/>
  <c r="BI29" i="38"/>
  <c r="BH27" i="38"/>
  <c r="BI20" i="38"/>
  <c r="BI18" i="38"/>
  <c r="BH18" i="38"/>
  <c r="BG25" i="38"/>
  <c r="BH23" i="38"/>
  <c r="BG23" i="38"/>
  <c r="BH28" i="38"/>
  <c r="BF147" i="38"/>
  <c r="BH153" i="38"/>
  <c r="BG149" i="38"/>
  <c r="BG142" i="38"/>
  <c r="BH144" i="38"/>
  <c r="BF25" i="38"/>
  <c r="BG31" i="38"/>
  <c r="BG28" i="38"/>
  <c r="BH21" i="38"/>
  <c r="BG20" i="38"/>
  <c r="BG145" i="38"/>
  <c r="BG154" i="38"/>
  <c r="BH25" i="38"/>
  <c r="BF143" i="38"/>
  <c r="BI146" i="38"/>
  <c r="BH146" i="38"/>
  <c r="BI143" i="38"/>
  <c r="BF32" i="38"/>
  <c r="BI19" i="38"/>
  <c r="BG22" i="38"/>
  <c r="BG18" i="38"/>
  <c r="AQ320" i="38"/>
  <c r="H138" i="38"/>
  <c r="H140" i="38"/>
  <c r="AM165" i="38"/>
  <c r="AM289" i="38"/>
  <c r="AM258" i="38"/>
  <c r="I138" i="38"/>
  <c r="I140" i="38"/>
  <c r="AM196" i="38"/>
  <c r="AQ227" i="38"/>
  <c r="AO103" i="38"/>
  <c r="AQ351" i="38"/>
  <c r="BI145" i="38"/>
  <c r="BF157" i="38"/>
  <c r="BI155" i="38"/>
  <c r="BI147" i="38"/>
  <c r="BF152" i="38"/>
  <c r="BI149" i="38"/>
  <c r="BG156" i="38"/>
  <c r="AM41" i="38"/>
  <c r="BH22" i="38"/>
  <c r="BH33" i="38"/>
  <c r="BF29" i="38"/>
  <c r="BF30" i="38"/>
  <c r="BF31" i="38"/>
  <c r="G142" i="38"/>
  <c r="G140" i="38"/>
  <c r="BG19" i="38"/>
  <c r="BI153" i="38"/>
  <c r="BG151" i="38"/>
  <c r="N140" i="38"/>
  <c r="N144" i="38" s="1"/>
  <c r="K142" i="38"/>
  <c r="K140" i="38"/>
  <c r="BF150" i="38"/>
  <c r="BG155" i="38"/>
  <c r="BH154" i="38"/>
  <c r="BI151" i="38"/>
  <c r="BH149" i="38"/>
  <c r="BF156" i="38"/>
  <c r="BH145" i="38"/>
  <c r="BH148" i="38"/>
  <c r="AO72" i="38"/>
  <c r="BF148" i="38"/>
  <c r="BI144" i="38"/>
  <c r="BF142" i="38"/>
  <c r="BF155" i="38"/>
  <c r="BG153" i="38"/>
  <c r="BF151" i="38"/>
  <c r="BI157" i="38"/>
  <c r="BF18" i="38"/>
  <c r="BF27" i="38"/>
  <c r="BH30" i="38"/>
  <c r="BF21" i="38"/>
  <c r="BF22" i="38"/>
  <c r="BF23" i="38"/>
  <c r="M140" i="38"/>
  <c r="M144" i="38" s="1"/>
  <c r="BI23" i="38"/>
  <c r="BI25" i="38"/>
  <c r="BH147" i="38"/>
  <c r="BH156" i="38"/>
  <c r="BI152" i="38"/>
  <c r="BH151" i="38"/>
  <c r="BG157" i="38"/>
  <c r="E140" i="38"/>
  <c r="O142" i="38"/>
  <c r="O140" i="38"/>
  <c r="BG152" i="38"/>
  <c r="BH143" i="38"/>
  <c r="BH150" i="38"/>
  <c r="BH157" i="38"/>
  <c r="BI154" i="38"/>
  <c r="M165" i="6"/>
  <c r="M163" i="6"/>
  <c r="M153" i="6"/>
  <c r="M148" i="6"/>
  <c r="M146" i="6"/>
  <c r="M144" i="6"/>
  <c r="M142" i="6"/>
  <c r="M136" i="6"/>
  <c r="M140" i="6"/>
  <c r="M125" i="6"/>
  <c r="M123" i="6"/>
  <c r="M113" i="6"/>
  <c r="M108" i="6"/>
  <c r="M106" i="6"/>
  <c r="M104" i="6"/>
  <c r="M102" i="6"/>
  <c r="M96" i="6"/>
  <c r="M85" i="6"/>
  <c r="M83" i="6"/>
  <c r="M73" i="6"/>
  <c r="M68" i="6"/>
  <c r="M66" i="6"/>
  <c r="M64" i="6"/>
  <c r="M62" i="6"/>
  <c r="M60" i="6"/>
  <c r="M56" i="6"/>
  <c r="H144" i="38" l="1"/>
  <c r="E149" i="38"/>
  <c r="I144" i="38"/>
  <c r="I149" i="38"/>
  <c r="N149" i="38" s="1"/>
  <c r="G149" i="38"/>
  <c r="K144" i="38"/>
  <c r="O144" i="38"/>
  <c r="BG159" i="38"/>
  <c r="BG36" i="38"/>
  <c r="E144" i="38"/>
  <c r="G144" i="38"/>
  <c r="AT289" i="38"/>
  <c r="BF159" i="38"/>
  <c r="BF36" i="38"/>
  <c r="AV72" i="38"/>
  <c r="AT41" i="38"/>
  <c r="AT258" i="38"/>
  <c r="AT165" i="38"/>
  <c r="AX227" i="38"/>
  <c r="BI245" i="38" s="1"/>
  <c r="AT196" i="38"/>
  <c r="AX320" i="38"/>
  <c r="BF341" i="38" s="1"/>
  <c r="BF336" i="38"/>
  <c r="BF342" i="38"/>
  <c r="BG334" i="38"/>
  <c r="BF329" i="38"/>
  <c r="BI343" i="38"/>
  <c r="BH337" i="38"/>
  <c r="BH336" i="38"/>
  <c r="BI336" i="38"/>
  <c r="BG335" i="38"/>
  <c r="BH339" i="38"/>
  <c r="BH338" i="38"/>
  <c r="BG336" i="38"/>
  <c r="BG332" i="38"/>
  <c r="BG329" i="38"/>
  <c r="BI340" i="38"/>
  <c r="BI339" i="38"/>
  <c r="BF340" i="38"/>
  <c r="BI334" i="38"/>
  <c r="BH335" i="38"/>
  <c r="BF334" i="38"/>
  <c r="BG342" i="38"/>
  <c r="BG341" i="38"/>
  <c r="BF343" i="38"/>
  <c r="BH331" i="38"/>
  <c r="BF337" i="38"/>
  <c r="BI335" i="38"/>
  <c r="BH328" i="38"/>
  <c r="BI328" i="38"/>
  <c r="BG338" i="38"/>
  <c r="BG328" i="38"/>
  <c r="BI338" i="38"/>
  <c r="BG337" i="38"/>
  <c r="BH329" i="38"/>
  <c r="BF330" i="38"/>
  <c r="BG330" i="38"/>
  <c r="BH330" i="38"/>
  <c r="BG333" i="38"/>
  <c r="BF338" i="38"/>
  <c r="BH341" i="38"/>
  <c r="BI341" i="38"/>
  <c r="BG340" i="38"/>
  <c r="BH340" i="38"/>
  <c r="BI332" i="38"/>
  <c r="BI331" i="38"/>
  <c r="BH333" i="38"/>
  <c r="BF332" i="38"/>
  <c r="BI333" i="38"/>
  <c r="BF339" i="38"/>
  <c r="AX351" i="38"/>
  <c r="BF361" i="38" s="1"/>
  <c r="BG373" i="38"/>
  <c r="AV103" i="38"/>
  <c r="BI114" i="38" s="1"/>
  <c r="BI235" i="38"/>
  <c r="BI329" i="38"/>
  <c r="I143" i="6"/>
  <c r="J138" i="6"/>
  <c r="E134" i="6"/>
  <c r="M134" i="6" s="1"/>
  <c r="B130" i="6"/>
  <c r="I103" i="6"/>
  <c r="M100" i="6"/>
  <c r="J98" i="6"/>
  <c r="E94" i="6"/>
  <c r="M94" i="6" s="1"/>
  <c r="B90" i="6"/>
  <c r="BF364" i="38" l="1"/>
  <c r="BG361" i="38"/>
  <c r="BG363" i="38"/>
  <c r="BG371" i="38"/>
  <c r="BH370" i="38"/>
  <c r="BF369" i="38"/>
  <c r="BI369" i="38"/>
  <c r="BF360" i="38"/>
  <c r="BH369" i="38"/>
  <c r="BG372" i="38"/>
  <c r="BI359" i="38"/>
  <c r="BI367" i="38"/>
  <c r="BG369" i="38"/>
  <c r="BI365" i="38"/>
  <c r="BH367" i="38"/>
  <c r="BH374" i="38"/>
  <c r="BF335" i="38"/>
  <c r="BI370" i="38"/>
  <c r="BF368" i="38"/>
  <c r="BH361" i="38"/>
  <c r="BI121" i="38"/>
  <c r="BI119" i="38"/>
  <c r="BI123" i="38"/>
  <c r="BG243" i="38"/>
  <c r="BF115" i="38"/>
  <c r="BI115" i="38"/>
  <c r="BG112" i="38"/>
  <c r="BI126" i="38"/>
  <c r="BG115" i="38"/>
  <c r="BF125" i="38"/>
  <c r="BI124" i="38"/>
  <c r="BI249" i="38"/>
  <c r="BF121" i="38"/>
  <c r="BG118" i="38"/>
  <c r="BG247" i="38"/>
  <c r="BI118" i="38"/>
  <c r="BH241" i="38"/>
  <c r="BF366" i="38"/>
  <c r="BF371" i="38"/>
  <c r="BF363" i="38"/>
  <c r="BF114" i="38"/>
  <c r="BF117" i="38"/>
  <c r="BH364" i="38"/>
  <c r="BH372" i="38"/>
  <c r="BG366" i="38"/>
  <c r="BH125" i="38"/>
  <c r="BF123" i="38"/>
  <c r="BH119" i="38"/>
  <c r="BG119" i="38"/>
  <c r="BF112" i="38"/>
  <c r="BH122" i="38"/>
  <c r="BG123" i="38"/>
  <c r="BF122" i="38"/>
  <c r="BG368" i="38"/>
  <c r="BF365" i="38"/>
  <c r="BH366" i="38"/>
  <c r="BF370" i="38"/>
  <c r="BI113" i="38"/>
  <c r="BF373" i="38"/>
  <c r="BG113" i="38"/>
  <c r="BH249" i="38"/>
  <c r="BI242" i="38"/>
  <c r="BI237" i="38"/>
  <c r="BG245" i="38"/>
  <c r="BA165" i="38"/>
  <c r="BH183" i="38" s="1"/>
  <c r="BI178" i="38"/>
  <c r="BG183" i="38"/>
  <c r="BG184" i="38"/>
  <c r="BI181" i="38"/>
  <c r="BF179" i="38"/>
  <c r="BG175" i="38"/>
  <c r="BI176" i="38"/>
  <c r="BF187" i="38"/>
  <c r="BH236" i="38"/>
  <c r="BH116" i="38"/>
  <c r="BH245" i="38"/>
  <c r="BH238" i="38"/>
  <c r="BF116" i="38"/>
  <c r="BF126" i="38"/>
  <c r="BH120" i="38"/>
  <c r="BA196" i="38"/>
  <c r="BG208" i="38" s="1"/>
  <c r="BH204" i="38"/>
  <c r="BG205" i="38"/>
  <c r="BI212" i="38"/>
  <c r="BH235" i="38"/>
  <c r="BF246" i="38"/>
  <c r="BF242" i="38"/>
  <c r="BG238" i="38"/>
  <c r="BF241" i="38"/>
  <c r="BG124" i="38"/>
  <c r="BH240" i="38"/>
  <c r="BH365" i="38"/>
  <c r="BI241" i="38"/>
  <c r="BH118" i="38"/>
  <c r="BH250" i="38"/>
  <c r="BG365" i="38"/>
  <c r="BF359" i="38"/>
  <c r="BA41" i="38"/>
  <c r="BH61" i="38" s="1"/>
  <c r="BH243" i="38"/>
  <c r="BG240" i="38"/>
  <c r="BG359" i="38"/>
  <c r="BF372" i="38"/>
  <c r="BG367" i="38"/>
  <c r="BF374" i="38"/>
  <c r="BI215" i="38"/>
  <c r="BG206" i="38"/>
  <c r="BG218" i="38"/>
  <c r="BF244" i="38"/>
  <c r="BG241" i="38"/>
  <c r="BG237" i="38"/>
  <c r="BF214" i="38"/>
  <c r="BH237" i="38"/>
  <c r="BH247" i="38"/>
  <c r="BI122" i="38"/>
  <c r="BI125" i="38"/>
  <c r="BH210" i="38"/>
  <c r="BA289" i="38"/>
  <c r="BF297" i="38" s="1"/>
  <c r="BF308" i="38"/>
  <c r="BI243" i="38"/>
  <c r="BF237" i="38"/>
  <c r="BH362" i="38"/>
  <c r="BG360" i="38"/>
  <c r="BI374" i="38"/>
  <c r="BH371" i="38"/>
  <c r="BF362" i="38"/>
  <c r="BH343" i="38"/>
  <c r="BF328" i="38"/>
  <c r="BI337" i="38"/>
  <c r="BH332" i="38"/>
  <c r="BG331" i="38"/>
  <c r="BF331" i="38"/>
  <c r="BG343" i="38"/>
  <c r="BI208" i="38"/>
  <c r="BG211" i="38"/>
  <c r="BF209" i="38"/>
  <c r="BH242" i="38"/>
  <c r="BF236" i="38"/>
  <c r="BF245" i="38"/>
  <c r="BF177" i="38"/>
  <c r="BH214" i="38"/>
  <c r="BG249" i="38"/>
  <c r="BG339" i="38"/>
  <c r="BH112" i="38"/>
  <c r="BH186" i="38"/>
  <c r="BG310" i="38"/>
  <c r="BI250" i="38"/>
  <c r="BH342" i="38"/>
  <c r="BG364" i="38"/>
  <c r="BI362" i="38"/>
  <c r="BG362" i="38"/>
  <c r="BI360" i="38"/>
  <c r="BH368" i="38"/>
  <c r="BH359" i="38"/>
  <c r="BG374" i="38"/>
  <c r="BG370" i="38"/>
  <c r="BI361" i="38"/>
  <c r="BI371" i="38"/>
  <c r="BH363" i="38"/>
  <c r="BI213" i="38"/>
  <c r="BH208" i="38"/>
  <c r="BG214" i="38"/>
  <c r="BG250" i="38"/>
  <c r="BG239" i="38"/>
  <c r="BF219" i="38"/>
  <c r="BH211" i="38"/>
  <c r="BH217" i="38"/>
  <c r="BG177" i="38"/>
  <c r="BF205" i="38"/>
  <c r="BF119" i="38"/>
  <c r="BI60" i="38"/>
  <c r="BH334" i="38"/>
  <c r="BF207" i="38"/>
  <c r="BH212" i="38"/>
  <c r="BH360" i="38"/>
  <c r="BC72" i="38"/>
  <c r="BF91" i="38" s="1"/>
  <c r="BH92" i="38"/>
  <c r="BF239" i="38"/>
  <c r="BG176" i="38"/>
  <c r="BF243" i="38"/>
  <c r="BI217" i="38"/>
  <c r="BI247" i="38"/>
  <c r="BF217" i="38"/>
  <c r="BG244" i="38"/>
  <c r="BI218" i="38"/>
  <c r="BF215" i="38"/>
  <c r="BI206" i="38"/>
  <c r="BI248" i="38"/>
  <c r="BF247" i="38"/>
  <c r="BA258" i="38"/>
  <c r="BF280" i="38" s="1"/>
  <c r="BI244" i="38"/>
  <c r="BI185" i="38"/>
  <c r="BI112" i="38"/>
  <c r="BF188" i="38"/>
  <c r="BF218" i="38"/>
  <c r="BF180" i="38"/>
  <c r="BG212" i="38"/>
  <c r="BF211" i="38"/>
  <c r="BH373" i="38"/>
  <c r="BI184" i="38"/>
  <c r="BI219" i="38"/>
  <c r="BF185" i="38"/>
  <c r="BH209" i="38"/>
  <c r="BG236" i="38"/>
  <c r="BF238" i="38"/>
  <c r="BF240" i="38"/>
  <c r="BI236" i="38"/>
  <c r="BF235" i="38"/>
  <c r="BH239" i="38"/>
  <c r="BG235" i="38"/>
  <c r="BF250" i="38"/>
  <c r="BF249" i="38"/>
  <c r="BG248" i="38"/>
  <c r="BI239" i="38"/>
  <c r="BI238" i="38"/>
  <c r="BI240" i="38"/>
  <c r="BG204" i="38"/>
  <c r="BH244" i="38"/>
  <c r="BG207" i="38"/>
  <c r="BH219" i="38"/>
  <c r="BG114" i="38"/>
  <c r="BG117" i="38"/>
  <c r="BI117" i="38"/>
  <c r="BG121" i="38"/>
  <c r="BF113" i="38"/>
  <c r="BF124" i="38"/>
  <c r="BG116" i="38"/>
  <c r="BH124" i="38"/>
  <c r="BH113" i="38"/>
  <c r="BG125" i="38"/>
  <c r="BH111" i="38"/>
  <c r="BG111" i="38"/>
  <c r="BI116" i="38"/>
  <c r="BF111" i="38"/>
  <c r="BH117" i="38"/>
  <c r="BG120" i="38"/>
  <c r="BG126" i="38"/>
  <c r="BF120" i="38"/>
  <c r="BF118" i="38"/>
  <c r="BG122" i="38"/>
  <c r="BH126" i="38"/>
  <c r="BI111" i="38"/>
  <c r="BI120" i="38"/>
  <c r="BH114" i="38"/>
  <c r="BH123" i="38"/>
  <c r="BI366" i="38"/>
  <c r="BI372" i="38"/>
  <c r="BI373" i="38"/>
  <c r="BI364" i="38"/>
  <c r="BI363" i="38"/>
  <c r="BI330" i="38"/>
  <c r="BI342" i="38"/>
  <c r="BH215" i="38"/>
  <c r="BI209" i="38"/>
  <c r="BH218" i="38"/>
  <c r="BH216" i="38"/>
  <c r="BH248" i="38"/>
  <c r="BG242" i="38"/>
  <c r="BF173" i="38"/>
  <c r="BH177" i="38"/>
  <c r="BF275" i="38"/>
  <c r="BI368" i="38"/>
  <c r="BI246" i="38"/>
  <c r="BG246" i="38"/>
  <c r="BH246" i="38"/>
  <c r="BF248" i="38"/>
  <c r="BF333" i="38"/>
  <c r="BF367" i="38"/>
  <c r="BH49" i="38"/>
  <c r="BH52" i="38"/>
  <c r="BF59" i="38"/>
  <c r="BF178" i="38"/>
  <c r="BI204" i="38"/>
  <c r="BF266" i="38"/>
  <c r="BH93" i="38"/>
  <c r="BH121" i="38"/>
  <c r="BI312" i="38"/>
  <c r="BF212" i="38"/>
  <c r="BH115" i="38"/>
  <c r="BI205" i="38"/>
  <c r="BG50" i="38"/>
  <c r="F7" i="7"/>
  <c r="B2" i="7"/>
  <c r="BG303" i="38" l="1"/>
  <c r="BI304" i="38"/>
  <c r="BG300" i="38"/>
  <c r="BI305" i="38"/>
  <c r="BI94" i="38"/>
  <c r="BI309" i="38"/>
  <c r="BG309" i="38"/>
  <c r="BF299" i="38"/>
  <c r="BG305" i="38"/>
  <c r="BG299" i="38"/>
  <c r="BG301" i="38"/>
  <c r="BG308" i="38"/>
  <c r="BG297" i="38"/>
  <c r="BF300" i="38"/>
  <c r="BI303" i="38"/>
  <c r="BI311" i="38"/>
  <c r="BI306" i="38"/>
  <c r="BF270" i="38"/>
  <c r="BH307" i="38"/>
  <c r="BH81" i="38"/>
  <c r="BI301" i="38"/>
  <c r="BG302" i="38"/>
  <c r="BG306" i="38"/>
  <c r="BI93" i="38"/>
  <c r="BH305" i="38"/>
  <c r="BF311" i="38"/>
  <c r="BH302" i="38"/>
  <c r="BG298" i="38"/>
  <c r="BF61" i="38"/>
  <c r="BH300" i="38"/>
  <c r="BF303" i="38"/>
  <c r="BF302" i="38"/>
  <c r="BH301" i="38"/>
  <c r="BI50" i="38"/>
  <c r="BF60" i="38"/>
  <c r="BG61" i="38"/>
  <c r="BH309" i="38"/>
  <c r="BF305" i="38"/>
  <c r="BI297" i="38"/>
  <c r="BG311" i="38"/>
  <c r="BI210" i="38"/>
  <c r="BG219" i="38"/>
  <c r="BH269" i="38"/>
  <c r="BF273" i="38"/>
  <c r="BH276" i="38"/>
  <c r="BI269" i="38"/>
  <c r="BG275" i="38"/>
  <c r="BG274" i="38"/>
  <c r="BG269" i="38"/>
  <c r="BH80" i="38"/>
  <c r="BG271" i="38"/>
  <c r="BG266" i="38"/>
  <c r="BI298" i="38"/>
  <c r="BF298" i="38"/>
  <c r="BH64" i="38"/>
  <c r="BH206" i="38"/>
  <c r="BF55" i="38"/>
  <c r="BI61" i="38"/>
  <c r="BG49" i="38"/>
  <c r="BH275" i="38"/>
  <c r="BG267" i="38"/>
  <c r="BI86" i="38"/>
  <c r="BF80" i="38"/>
  <c r="BF83" i="38"/>
  <c r="BI58" i="38"/>
  <c r="BH58" i="38"/>
  <c r="BG345" i="38"/>
  <c r="BH59" i="38"/>
  <c r="BF64" i="38"/>
  <c r="BF63" i="38"/>
  <c r="BG213" i="38"/>
  <c r="BI62" i="38"/>
  <c r="BH278" i="38"/>
  <c r="BH267" i="38"/>
  <c r="BH85" i="38"/>
  <c r="BH87" i="38"/>
  <c r="BG84" i="38"/>
  <c r="BF57" i="38"/>
  <c r="BI54" i="38"/>
  <c r="BI51" i="38"/>
  <c r="BG54" i="38"/>
  <c r="BH53" i="38"/>
  <c r="BG215" i="38"/>
  <c r="BG209" i="38"/>
  <c r="BH54" i="38"/>
  <c r="BI53" i="38"/>
  <c r="BF53" i="38"/>
  <c r="BI59" i="38"/>
  <c r="BI55" i="38"/>
  <c r="BH56" i="38"/>
  <c r="BG51" i="38"/>
  <c r="BH62" i="38"/>
  <c r="BF276" i="38"/>
  <c r="BI268" i="38"/>
  <c r="BG92" i="38"/>
  <c r="BI87" i="38"/>
  <c r="BF52" i="38"/>
  <c r="BI274" i="38"/>
  <c r="BH50" i="38"/>
  <c r="BF345" i="38"/>
  <c r="BG278" i="38"/>
  <c r="BH51" i="38"/>
  <c r="BG55" i="38"/>
  <c r="BI63" i="38"/>
  <c r="BF208" i="38"/>
  <c r="BH60" i="38"/>
  <c r="BH270" i="38"/>
  <c r="BI281" i="38"/>
  <c r="BI85" i="38"/>
  <c r="BF88" i="38"/>
  <c r="BI95" i="38"/>
  <c r="BF49" i="38"/>
  <c r="BH281" i="38"/>
  <c r="BG58" i="38"/>
  <c r="BI275" i="38"/>
  <c r="BG56" i="38"/>
  <c r="BH63" i="38"/>
  <c r="BG62" i="38"/>
  <c r="BF204" i="38"/>
  <c r="BH57" i="38"/>
  <c r="BF50" i="38"/>
  <c r="BF54" i="38"/>
  <c r="BG57" i="38"/>
  <c r="BI267" i="38"/>
  <c r="BG272" i="38"/>
  <c r="BG64" i="38"/>
  <c r="BF87" i="38"/>
  <c r="BH95" i="38"/>
  <c r="BH90" i="38"/>
  <c r="BG53" i="38"/>
  <c r="BF58" i="38"/>
  <c r="BI64" i="38"/>
  <c r="BH55" i="38"/>
  <c r="BG280" i="38"/>
  <c r="BG52" i="38"/>
  <c r="BH89" i="38"/>
  <c r="BG95" i="38"/>
  <c r="BH271" i="38"/>
  <c r="BF62" i="38"/>
  <c r="BG60" i="38"/>
  <c r="BF56" i="38"/>
  <c r="BG63" i="38"/>
  <c r="BG217" i="38"/>
  <c r="BH205" i="38"/>
  <c r="BI266" i="38"/>
  <c r="BF128" i="38"/>
  <c r="BG252" i="38"/>
  <c r="BI310" i="38"/>
  <c r="BF272" i="38"/>
  <c r="BF210" i="38"/>
  <c r="BI216" i="38"/>
  <c r="BI207" i="38"/>
  <c r="BH174" i="38"/>
  <c r="BH187" i="38"/>
  <c r="BI187" i="38"/>
  <c r="BF186" i="38"/>
  <c r="BG185" i="38"/>
  <c r="BI179" i="38"/>
  <c r="BG186" i="38"/>
  <c r="BF176" i="38"/>
  <c r="BI183" i="38"/>
  <c r="BH185" i="38"/>
  <c r="BF181" i="38"/>
  <c r="BG181" i="38"/>
  <c r="BH188" i="38"/>
  <c r="BG178" i="38"/>
  <c r="BH180" i="38"/>
  <c r="BF184" i="38"/>
  <c r="BI186" i="38"/>
  <c r="BI174" i="38"/>
  <c r="BH181" i="38"/>
  <c r="BG173" i="38"/>
  <c r="BH173" i="38"/>
  <c r="BI180" i="38"/>
  <c r="BI173" i="38"/>
  <c r="BG179" i="38"/>
  <c r="BH176" i="38"/>
  <c r="BG188" i="38"/>
  <c r="BI182" i="38"/>
  <c r="BF174" i="38"/>
  <c r="BH178" i="38"/>
  <c r="BG174" i="38"/>
  <c r="BH175" i="38"/>
  <c r="BI188" i="38"/>
  <c r="BG187" i="38"/>
  <c r="BH184" i="38"/>
  <c r="BF175" i="38"/>
  <c r="BF183" i="38"/>
  <c r="BG180" i="38"/>
  <c r="BF182" i="38"/>
  <c r="BG182" i="38"/>
  <c r="BH179" i="38"/>
  <c r="BH182" i="38"/>
  <c r="BI175" i="38"/>
  <c r="BF271" i="38"/>
  <c r="BI277" i="38"/>
  <c r="BG128" i="38"/>
  <c r="BF252" i="38"/>
  <c r="BG307" i="38"/>
  <c r="BH299" i="38"/>
  <c r="BF306" i="38"/>
  <c r="BI308" i="38"/>
  <c r="BF307" i="38"/>
  <c r="BH308" i="38"/>
  <c r="BH304" i="38"/>
  <c r="BF312" i="38"/>
  <c r="BH297" i="38"/>
  <c r="BI307" i="38"/>
  <c r="BF301" i="38"/>
  <c r="BH310" i="38"/>
  <c r="BG312" i="38"/>
  <c r="BI300" i="38"/>
  <c r="BH306" i="38"/>
  <c r="BH298" i="38"/>
  <c r="BF310" i="38"/>
  <c r="BF304" i="38"/>
  <c r="BF309" i="38"/>
  <c r="BH280" i="38"/>
  <c r="BF213" i="38"/>
  <c r="BI211" i="38"/>
  <c r="BH279" i="38"/>
  <c r="BF84" i="38"/>
  <c r="BG90" i="38"/>
  <c r="BG93" i="38"/>
  <c r="BH83" i="38"/>
  <c r="BI81" i="38"/>
  <c r="BI88" i="38"/>
  <c r="BF85" i="38"/>
  <c r="BF90" i="38"/>
  <c r="BG83" i="38"/>
  <c r="BF82" i="38"/>
  <c r="BI90" i="38"/>
  <c r="BG94" i="38"/>
  <c r="BG80" i="38"/>
  <c r="BH94" i="38"/>
  <c r="BH84" i="38"/>
  <c r="BG82" i="38"/>
  <c r="BG86" i="38"/>
  <c r="BG88" i="38"/>
  <c r="BF89" i="38"/>
  <c r="BI89" i="38"/>
  <c r="BG81" i="38"/>
  <c r="BF81" i="38"/>
  <c r="BI92" i="38"/>
  <c r="BH91" i="38"/>
  <c r="BH86" i="38"/>
  <c r="BH82" i="38"/>
  <c r="BI84" i="38"/>
  <c r="BG89" i="38"/>
  <c r="BF86" i="38"/>
  <c r="BF93" i="38"/>
  <c r="BG85" i="38"/>
  <c r="BI83" i="38"/>
  <c r="BG91" i="38"/>
  <c r="BI91" i="38"/>
  <c r="BF94" i="38"/>
  <c r="BI82" i="38"/>
  <c r="BI279" i="38"/>
  <c r="BG279" i="38"/>
  <c r="BG216" i="38"/>
  <c r="BH213" i="38"/>
  <c r="BF216" i="38"/>
  <c r="BG277" i="38"/>
  <c r="BI272" i="38"/>
  <c r="BH272" i="38"/>
  <c r="BI276" i="38"/>
  <c r="BI273" i="38"/>
  <c r="BG276" i="38"/>
  <c r="BG268" i="38"/>
  <c r="BF269" i="38"/>
  <c r="BF279" i="38"/>
  <c r="BH274" i="38"/>
  <c r="BG273" i="38"/>
  <c r="BF277" i="38"/>
  <c r="BI278" i="38"/>
  <c r="BF267" i="38"/>
  <c r="BI280" i="38"/>
  <c r="BH268" i="38"/>
  <c r="BF278" i="38"/>
  <c r="BH273" i="38"/>
  <c r="BI270" i="38"/>
  <c r="BF268" i="38"/>
  <c r="BF274" i="38"/>
  <c r="BG281" i="38"/>
  <c r="BF281" i="38"/>
  <c r="BI271" i="38"/>
  <c r="BH277" i="38"/>
  <c r="BH266" i="38"/>
  <c r="BF95" i="38"/>
  <c r="BG87" i="38"/>
  <c r="BF92" i="38"/>
  <c r="BG270" i="38"/>
  <c r="BH312" i="38"/>
  <c r="BH311" i="38"/>
  <c r="BH303" i="38"/>
  <c r="BI299" i="38"/>
  <c r="BI302" i="38"/>
  <c r="BI49" i="38"/>
  <c r="BF51" i="38"/>
  <c r="BG59" i="38"/>
  <c r="BG66" i="38" s="1"/>
  <c r="BI52" i="38"/>
  <c r="BI57" i="38"/>
  <c r="BH207" i="38"/>
  <c r="BF206" i="38"/>
  <c r="BF221" i="38" s="1"/>
  <c r="BH88" i="38"/>
  <c r="BI56" i="38"/>
  <c r="BI214" i="38"/>
  <c r="BI177" i="38"/>
  <c r="BG210" i="38"/>
  <c r="BG304" i="38"/>
  <c r="BG376" i="38"/>
  <c r="BF376" i="38"/>
  <c r="BI80" i="38"/>
  <c r="BG314" i="38" l="1"/>
  <c r="BG221" i="38"/>
  <c r="BG283" i="38"/>
  <c r="BF283" i="38"/>
  <c r="BF190" i="38"/>
  <c r="BF66" i="38"/>
  <c r="BF97" i="38"/>
  <c r="BF314" i="38"/>
  <c r="BG97" i="38"/>
  <c r="BG190" i="38"/>
  <c r="M16" i="6" l="1"/>
  <c r="M29" i="6" l="1"/>
  <c r="M24" i="6"/>
  <c r="M22" i="6"/>
  <c r="M20" i="6"/>
  <c r="M18" i="6"/>
  <c r="M11" i="6"/>
  <c r="Q48" i="22"/>
  <c r="Q23" i="22"/>
  <c r="Q15" i="22"/>
  <c r="M59" i="3"/>
  <c r="M60" i="3" l="1"/>
  <c r="M71" i="3"/>
  <c r="M70" i="3"/>
  <c r="M65" i="3"/>
  <c r="M64" i="3"/>
  <c r="M76" i="3"/>
  <c r="M75" i="3"/>
  <c r="E54" i="6" l="1"/>
  <c r="I63" i="6" l="1"/>
  <c r="K149" i="34" l="1"/>
  <c r="E8" i="18" l="1"/>
  <c r="M45" i="6"/>
  <c r="M43" i="6"/>
  <c r="M40" i="6"/>
  <c r="M37" i="6"/>
  <c r="F57" i="7" l="1"/>
  <c r="E6" i="6" l="1"/>
  <c r="M6" i="6" s="1"/>
  <c r="M54" i="6" l="1"/>
  <c r="G8" i="22"/>
  <c r="M41" i="3"/>
  <c r="B4" i="34" l="1"/>
  <c r="BJ10" i="34"/>
  <c r="E69" i="34" l="1"/>
  <c r="B68" i="34"/>
  <c r="E5" i="34" l="1"/>
  <c r="BH375" i="34"/>
  <c r="BF375" i="34"/>
  <c r="BD375" i="34"/>
  <c r="O34" i="34" s="1"/>
  <c r="BD374" i="34"/>
  <c r="O33" i="34" s="1"/>
  <c r="BD373" i="34"/>
  <c r="O32" i="34" s="1"/>
  <c r="BD372" i="34"/>
  <c r="O31" i="34" s="1"/>
  <c r="BD371" i="34"/>
  <c r="O30" i="34" s="1"/>
  <c r="BD370" i="34"/>
  <c r="O29" i="34" s="1"/>
  <c r="BD369" i="34"/>
  <c r="O28" i="34" s="1"/>
  <c r="BD368" i="34"/>
  <c r="O27" i="34" s="1"/>
  <c r="BD367" i="34"/>
  <c r="O26" i="34" s="1"/>
  <c r="BD366" i="34"/>
  <c r="O25" i="34" s="1"/>
  <c r="BD365" i="34"/>
  <c r="O24" i="34" s="1"/>
  <c r="BD364" i="34"/>
  <c r="O23" i="34" s="1"/>
  <c r="BD363" i="34"/>
  <c r="O22" i="34" s="1"/>
  <c r="BD362" i="34"/>
  <c r="O21" i="34" s="1"/>
  <c r="BD361" i="34"/>
  <c r="O20" i="34" s="1"/>
  <c r="BD360" i="34"/>
  <c r="O19" i="34" s="1"/>
  <c r="BD359" i="34"/>
  <c r="O18" i="34" s="1"/>
  <c r="BH358" i="34"/>
  <c r="BF358" i="34"/>
  <c r="BD358" i="34"/>
  <c r="O17" i="34" s="1"/>
  <c r="BH357" i="34"/>
  <c r="BF357" i="34"/>
  <c r="BD357" i="34"/>
  <c r="O16" i="34" s="1"/>
  <c r="BH356" i="34"/>
  <c r="BF356" i="34"/>
  <c r="BD356" i="34"/>
  <c r="O15" i="34" s="1"/>
  <c r="BH355" i="34"/>
  <c r="BF355" i="34"/>
  <c r="BD355" i="34"/>
  <c r="O14" i="34" s="1"/>
  <c r="BH354" i="34"/>
  <c r="BF354" i="34"/>
  <c r="BD354" i="34"/>
  <c r="O13" i="34" s="1"/>
  <c r="BH353" i="34"/>
  <c r="BF353" i="34"/>
  <c r="BD353" i="34"/>
  <c r="O12" i="34" s="1"/>
  <c r="BH352" i="34"/>
  <c r="BF352" i="34"/>
  <c r="BD352" i="34"/>
  <c r="O11" i="34" s="1"/>
  <c r="AE351" i="34"/>
  <c r="AL351" i="34" s="1"/>
  <c r="AS351" i="34" s="1"/>
  <c r="AZ351" i="34" s="1"/>
  <c r="AD351" i="34"/>
  <c r="AK351" i="34" s="1"/>
  <c r="AR351" i="34" s="1"/>
  <c r="AC351" i="34"/>
  <c r="AJ351" i="34" s="1"/>
  <c r="AQ351" i="34" s="1"/>
  <c r="AX351" i="34" s="1"/>
  <c r="AB351" i="34"/>
  <c r="AI351" i="34" s="1"/>
  <c r="AP351" i="34" s="1"/>
  <c r="AW351" i="34" s="1"/>
  <c r="AA351" i="34"/>
  <c r="AH351" i="34" s="1"/>
  <c r="AO351" i="34" s="1"/>
  <c r="AV351" i="34" s="1"/>
  <c r="BC351" i="34" s="1"/>
  <c r="Z351" i="34"/>
  <c r="AG351" i="34" s="1"/>
  <c r="AN351" i="34" s="1"/>
  <c r="AU351" i="34" s="1"/>
  <c r="BB351" i="34" s="1"/>
  <c r="Y351" i="34"/>
  <c r="AF351" i="34" s="1"/>
  <c r="AM351" i="34" s="1"/>
  <c r="AT351" i="34" s="1"/>
  <c r="BA351" i="34" s="1"/>
  <c r="BH344" i="34"/>
  <c r="BF344" i="34"/>
  <c r="BD344" i="34"/>
  <c r="N34" i="34" s="1"/>
  <c r="BD343" i="34"/>
  <c r="N33" i="34" s="1"/>
  <c r="BD342" i="34"/>
  <c r="N32" i="34" s="1"/>
  <c r="BD341" i="34"/>
  <c r="N31" i="34" s="1"/>
  <c r="BD340" i="34"/>
  <c r="N30" i="34" s="1"/>
  <c r="BD339" i="34"/>
  <c r="N29" i="34" s="1"/>
  <c r="BD338" i="34"/>
  <c r="N28" i="34" s="1"/>
  <c r="BD337" i="34"/>
  <c r="N27" i="34" s="1"/>
  <c r="BD336" i="34"/>
  <c r="N26" i="34" s="1"/>
  <c r="BD335" i="34"/>
  <c r="N25" i="34" s="1"/>
  <c r="BD334" i="34"/>
  <c r="N24" i="34" s="1"/>
  <c r="BD333" i="34"/>
  <c r="N23" i="34" s="1"/>
  <c r="BD332" i="34"/>
  <c r="N22" i="34" s="1"/>
  <c r="BD331" i="34"/>
  <c r="N21" i="34" s="1"/>
  <c r="BD330" i="34"/>
  <c r="N20" i="34" s="1"/>
  <c r="BD329" i="34"/>
  <c r="N19" i="34" s="1"/>
  <c r="BD328" i="34"/>
  <c r="N18" i="34" s="1"/>
  <c r="BH327" i="34"/>
  <c r="BF327" i="34"/>
  <c r="BD327" i="34"/>
  <c r="N17" i="34" s="1"/>
  <c r="BH326" i="34"/>
  <c r="BF326" i="34"/>
  <c r="BD326" i="34"/>
  <c r="N16" i="34" s="1"/>
  <c r="BH325" i="34"/>
  <c r="BF325" i="34"/>
  <c r="BD325" i="34"/>
  <c r="N15" i="34" s="1"/>
  <c r="BH324" i="34"/>
  <c r="BF324" i="34"/>
  <c r="BD324" i="34"/>
  <c r="N14" i="34" s="1"/>
  <c r="BH323" i="34"/>
  <c r="BF323" i="34"/>
  <c r="BD323" i="34"/>
  <c r="N13" i="34" s="1"/>
  <c r="BH322" i="34"/>
  <c r="BF322" i="34"/>
  <c r="BD322" i="34"/>
  <c r="N12" i="34" s="1"/>
  <c r="BH321" i="34"/>
  <c r="BF321" i="34"/>
  <c r="BD321" i="34"/>
  <c r="N11" i="34" s="1"/>
  <c r="AE320" i="34"/>
  <c r="AL320" i="34" s="1"/>
  <c r="AS320" i="34" s="1"/>
  <c r="AZ320" i="34" s="1"/>
  <c r="AD320" i="34"/>
  <c r="AK320" i="34" s="1"/>
  <c r="AR320" i="34" s="1"/>
  <c r="AY320" i="34" s="1"/>
  <c r="AC320" i="34"/>
  <c r="AJ320" i="34" s="1"/>
  <c r="AQ320" i="34" s="1"/>
  <c r="AX320" i="34" s="1"/>
  <c r="AB320" i="34"/>
  <c r="AI320" i="34" s="1"/>
  <c r="AP320" i="34" s="1"/>
  <c r="AW320" i="34" s="1"/>
  <c r="AA320" i="34"/>
  <c r="AH320" i="34" s="1"/>
  <c r="AO320" i="34" s="1"/>
  <c r="AV320" i="34" s="1"/>
  <c r="Z320" i="34"/>
  <c r="AG320" i="34" s="1"/>
  <c r="AN320" i="34" s="1"/>
  <c r="AU320" i="34" s="1"/>
  <c r="BB320" i="34" s="1"/>
  <c r="Y320" i="34"/>
  <c r="BH313" i="34"/>
  <c r="BF313" i="34"/>
  <c r="BD313" i="34"/>
  <c r="M34" i="34" s="1"/>
  <c r="BD312" i="34"/>
  <c r="M33" i="34" s="1"/>
  <c r="BD311" i="34"/>
  <c r="M32" i="34" s="1"/>
  <c r="BD310" i="34"/>
  <c r="M31" i="34" s="1"/>
  <c r="BD309" i="34"/>
  <c r="M30" i="34" s="1"/>
  <c r="BD308" i="34"/>
  <c r="M29" i="34" s="1"/>
  <c r="BD307" i="34"/>
  <c r="M28" i="34" s="1"/>
  <c r="BD306" i="34"/>
  <c r="M27" i="34" s="1"/>
  <c r="BD305" i="34"/>
  <c r="M26" i="34" s="1"/>
  <c r="BD304" i="34"/>
  <c r="M25" i="34" s="1"/>
  <c r="BD303" i="34"/>
  <c r="M24" i="34" s="1"/>
  <c r="BD302" i="34"/>
  <c r="M23" i="34" s="1"/>
  <c r="BD301" i="34"/>
  <c r="M22" i="34" s="1"/>
  <c r="BD300" i="34"/>
  <c r="M21" i="34" s="1"/>
  <c r="BD299" i="34"/>
  <c r="M20" i="34" s="1"/>
  <c r="BD298" i="34"/>
  <c r="M19" i="34" s="1"/>
  <c r="BD297" i="34"/>
  <c r="M18" i="34" s="1"/>
  <c r="BH296" i="34"/>
  <c r="BF296" i="34"/>
  <c r="BD296" i="34"/>
  <c r="M17" i="34" s="1"/>
  <c r="BH295" i="34"/>
  <c r="BF295" i="34"/>
  <c r="BD295" i="34"/>
  <c r="M16" i="34" s="1"/>
  <c r="BH294" i="34"/>
  <c r="BF294" i="34"/>
  <c r="BD294" i="34"/>
  <c r="M15" i="34" s="1"/>
  <c r="BH293" i="34"/>
  <c r="BF293" i="34"/>
  <c r="BD293" i="34"/>
  <c r="M14" i="34" s="1"/>
  <c r="BH292" i="34"/>
  <c r="BF292" i="34"/>
  <c r="BD292" i="34"/>
  <c r="M13" i="34" s="1"/>
  <c r="BH291" i="34"/>
  <c r="BF291" i="34"/>
  <c r="BD291" i="34"/>
  <c r="M12" i="34" s="1"/>
  <c r="BH290" i="34"/>
  <c r="BF290" i="34"/>
  <c r="BD290" i="34"/>
  <c r="M11" i="34" s="1"/>
  <c r="AE289" i="34"/>
  <c r="AL289" i="34" s="1"/>
  <c r="AS289" i="34" s="1"/>
  <c r="AZ289" i="34" s="1"/>
  <c r="AD289" i="34"/>
  <c r="AK289" i="34" s="1"/>
  <c r="AR289" i="34" s="1"/>
  <c r="AY289" i="34" s="1"/>
  <c r="AC289" i="34"/>
  <c r="AJ289" i="34" s="1"/>
  <c r="AQ289" i="34" s="1"/>
  <c r="AX289" i="34" s="1"/>
  <c r="AB289" i="34"/>
  <c r="AI289" i="34" s="1"/>
  <c r="AP289" i="34" s="1"/>
  <c r="AW289" i="34" s="1"/>
  <c r="AA289" i="34"/>
  <c r="AH289" i="34" s="1"/>
  <c r="AO289" i="34" s="1"/>
  <c r="AV289" i="34" s="1"/>
  <c r="BC289" i="34" s="1"/>
  <c r="Z289" i="34"/>
  <c r="AG289" i="34" s="1"/>
  <c r="AN289" i="34" s="1"/>
  <c r="AU289" i="34" s="1"/>
  <c r="BB289" i="34" s="1"/>
  <c r="Y289" i="34"/>
  <c r="BH282" i="34"/>
  <c r="BF282" i="34"/>
  <c r="BD282" i="34"/>
  <c r="L34" i="34" s="1"/>
  <c r="BD281" i="34"/>
  <c r="L33" i="34" s="1"/>
  <c r="BD280" i="34"/>
  <c r="L32" i="34" s="1"/>
  <c r="BD279" i="34"/>
  <c r="L31" i="34" s="1"/>
  <c r="BD278" i="34"/>
  <c r="L30" i="34" s="1"/>
  <c r="BD277" i="34"/>
  <c r="L29" i="34" s="1"/>
  <c r="BD276" i="34"/>
  <c r="L28" i="34" s="1"/>
  <c r="BD275" i="34"/>
  <c r="L27" i="34" s="1"/>
  <c r="BD274" i="34"/>
  <c r="L26" i="34" s="1"/>
  <c r="BD273" i="34"/>
  <c r="L25" i="34" s="1"/>
  <c r="BD272" i="34"/>
  <c r="L24" i="34" s="1"/>
  <c r="BD271" i="34"/>
  <c r="L23" i="34" s="1"/>
  <c r="BD270" i="34"/>
  <c r="L22" i="34" s="1"/>
  <c r="BD269" i="34"/>
  <c r="L21" i="34" s="1"/>
  <c r="BD268" i="34"/>
  <c r="L20" i="34" s="1"/>
  <c r="BD267" i="34"/>
  <c r="L19" i="34" s="1"/>
  <c r="BD266" i="34"/>
  <c r="L18" i="34" s="1"/>
  <c r="BH265" i="34"/>
  <c r="BF265" i="34"/>
  <c r="BD265" i="34"/>
  <c r="L17" i="34" s="1"/>
  <c r="BH264" i="34"/>
  <c r="BF264" i="34"/>
  <c r="BD264" i="34"/>
  <c r="L16" i="34" s="1"/>
  <c r="BH263" i="34"/>
  <c r="BF263" i="34"/>
  <c r="BD263" i="34"/>
  <c r="L15" i="34" s="1"/>
  <c r="BH262" i="34"/>
  <c r="BF262" i="34"/>
  <c r="BD262" i="34"/>
  <c r="L14" i="34" s="1"/>
  <c r="BH261" i="34"/>
  <c r="BF261" i="34"/>
  <c r="BD261" i="34"/>
  <c r="L13" i="34" s="1"/>
  <c r="BH260" i="34"/>
  <c r="BF260" i="34"/>
  <c r="BD260" i="34"/>
  <c r="L12" i="34" s="1"/>
  <c r="BH259" i="34"/>
  <c r="BF259" i="34"/>
  <c r="BD259" i="34"/>
  <c r="L11" i="34" s="1"/>
  <c r="AE258" i="34"/>
  <c r="AL258" i="34" s="1"/>
  <c r="AS258" i="34" s="1"/>
  <c r="AZ258" i="34" s="1"/>
  <c r="AD258" i="34"/>
  <c r="AK258" i="34" s="1"/>
  <c r="AR258" i="34" s="1"/>
  <c r="AY258" i="34" s="1"/>
  <c r="AC258" i="34"/>
  <c r="AJ258" i="34" s="1"/>
  <c r="AQ258" i="34" s="1"/>
  <c r="AX258" i="34" s="1"/>
  <c r="AB258" i="34"/>
  <c r="AI258" i="34" s="1"/>
  <c r="AP258" i="34" s="1"/>
  <c r="AW258" i="34" s="1"/>
  <c r="AA258" i="34"/>
  <c r="AH258" i="34" s="1"/>
  <c r="AO258" i="34" s="1"/>
  <c r="AV258" i="34" s="1"/>
  <c r="Z258" i="34"/>
  <c r="Y258" i="34"/>
  <c r="AF258" i="34" s="1"/>
  <c r="AM258" i="34" s="1"/>
  <c r="AT258" i="34" s="1"/>
  <c r="BA258" i="34" s="1"/>
  <c r="BH251" i="34"/>
  <c r="BF251" i="34"/>
  <c r="BD251" i="34"/>
  <c r="K34" i="34" s="1"/>
  <c r="BD250" i="34"/>
  <c r="K33" i="34" s="1"/>
  <c r="BD249" i="34"/>
  <c r="K32" i="34" s="1"/>
  <c r="BD248" i="34"/>
  <c r="K31" i="34" s="1"/>
  <c r="BD247" i="34"/>
  <c r="K30" i="34" s="1"/>
  <c r="BD246" i="34"/>
  <c r="K29" i="34" s="1"/>
  <c r="BD245" i="34"/>
  <c r="K28" i="34" s="1"/>
  <c r="BD244" i="34"/>
  <c r="K27" i="34" s="1"/>
  <c r="BD243" i="34"/>
  <c r="K26" i="34" s="1"/>
  <c r="BD242" i="34"/>
  <c r="K25" i="34" s="1"/>
  <c r="BD241" i="34"/>
  <c r="K24" i="34" s="1"/>
  <c r="BD240" i="34"/>
  <c r="K23" i="34" s="1"/>
  <c r="BD239" i="34"/>
  <c r="K22" i="34" s="1"/>
  <c r="BD238" i="34"/>
  <c r="K21" i="34" s="1"/>
  <c r="BD237" i="34"/>
  <c r="K20" i="34" s="1"/>
  <c r="BD236" i="34"/>
  <c r="K19" i="34" s="1"/>
  <c r="BD235" i="34"/>
  <c r="K18" i="34" s="1"/>
  <c r="BH234" i="34"/>
  <c r="BF234" i="34"/>
  <c r="BD234" i="34"/>
  <c r="K17" i="34" s="1"/>
  <c r="BH233" i="34"/>
  <c r="BF233" i="34"/>
  <c r="BD233" i="34"/>
  <c r="K16" i="34" s="1"/>
  <c r="BH232" i="34"/>
  <c r="BF232" i="34"/>
  <c r="BD232" i="34"/>
  <c r="K15" i="34" s="1"/>
  <c r="BH231" i="34"/>
  <c r="BF231" i="34"/>
  <c r="BD231" i="34"/>
  <c r="K14" i="34" s="1"/>
  <c r="BH230" i="34"/>
  <c r="BF230" i="34"/>
  <c r="BD230" i="34"/>
  <c r="K13" i="34" s="1"/>
  <c r="BH229" i="34"/>
  <c r="BF229" i="34"/>
  <c r="BD229" i="34"/>
  <c r="K12" i="34" s="1"/>
  <c r="BH228" i="34"/>
  <c r="BF228" i="34"/>
  <c r="BD228" i="34"/>
  <c r="K11" i="34" s="1"/>
  <c r="AE227" i="34"/>
  <c r="AL227" i="34" s="1"/>
  <c r="AS227" i="34" s="1"/>
  <c r="AZ227" i="34" s="1"/>
  <c r="AD227" i="34"/>
  <c r="AK227" i="34" s="1"/>
  <c r="AR227" i="34" s="1"/>
  <c r="AY227" i="34" s="1"/>
  <c r="AC227" i="34"/>
  <c r="AJ227" i="34" s="1"/>
  <c r="AQ227" i="34" s="1"/>
  <c r="AX227" i="34" s="1"/>
  <c r="AB227" i="34"/>
  <c r="AI227" i="34" s="1"/>
  <c r="AP227" i="34" s="1"/>
  <c r="AW227" i="34" s="1"/>
  <c r="AA227" i="34"/>
  <c r="AH227" i="34" s="1"/>
  <c r="AO227" i="34" s="1"/>
  <c r="AV227" i="34" s="1"/>
  <c r="BC227" i="34" s="1"/>
  <c r="Z227" i="34"/>
  <c r="AG227" i="34" s="1"/>
  <c r="AN227" i="34" s="1"/>
  <c r="AU227" i="34" s="1"/>
  <c r="BB227" i="34" s="1"/>
  <c r="Y227" i="34"/>
  <c r="BH220" i="34"/>
  <c r="BF220" i="34"/>
  <c r="BD220" i="34"/>
  <c r="J34" i="34" s="1"/>
  <c r="BD219" i="34"/>
  <c r="J33" i="34" s="1"/>
  <c r="BD218" i="34"/>
  <c r="J32" i="34" s="1"/>
  <c r="BD217" i="34"/>
  <c r="J31" i="34" s="1"/>
  <c r="BD216" i="34"/>
  <c r="J30" i="34" s="1"/>
  <c r="BD215" i="34"/>
  <c r="J29" i="34" s="1"/>
  <c r="BD214" i="34"/>
  <c r="J28" i="34" s="1"/>
  <c r="BD213" i="34"/>
  <c r="J27" i="34" s="1"/>
  <c r="BD212" i="34"/>
  <c r="J26" i="34" s="1"/>
  <c r="BD211" i="34"/>
  <c r="J25" i="34" s="1"/>
  <c r="BD210" i="34"/>
  <c r="J24" i="34" s="1"/>
  <c r="BD209" i="34"/>
  <c r="J23" i="34" s="1"/>
  <c r="BD208" i="34"/>
  <c r="J22" i="34" s="1"/>
  <c r="BD207" i="34"/>
  <c r="J21" i="34" s="1"/>
  <c r="BD206" i="34"/>
  <c r="J20" i="34" s="1"/>
  <c r="BD205" i="34"/>
  <c r="J19" i="34" s="1"/>
  <c r="BD204" i="34"/>
  <c r="J18" i="34" s="1"/>
  <c r="BH203" i="34"/>
  <c r="BF203" i="34"/>
  <c r="BD203" i="34"/>
  <c r="J17" i="34" s="1"/>
  <c r="BH202" i="34"/>
  <c r="BF202" i="34"/>
  <c r="BD202" i="34"/>
  <c r="J16" i="34" s="1"/>
  <c r="BH201" i="34"/>
  <c r="BF201" i="34"/>
  <c r="BD201" i="34"/>
  <c r="J15" i="34" s="1"/>
  <c r="BH200" i="34"/>
  <c r="BF200" i="34"/>
  <c r="BD200" i="34"/>
  <c r="J14" i="34" s="1"/>
  <c r="BH199" i="34"/>
  <c r="BF199" i="34"/>
  <c r="BD199" i="34"/>
  <c r="J13" i="34" s="1"/>
  <c r="BH198" i="34"/>
  <c r="BF198" i="34"/>
  <c r="BD198" i="34"/>
  <c r="J12" i="34" s="1"/>
  <c r="BH197" i="34"/>
  <c r="BF197" i="34"/>
  <c r="BD197" i="34"/>
  <c r="J11" i="34" s="1"/>
  <c r="AE196" i="34"/>
  <c r="AL196" i="34" s="1"/>
  <c r="AS196" i="34" s="1"/>
  <c r="AZ196" i="34" s="1"/>
  <c r="AD196" i="34"/>
  <c r="AK196" i="34" s="1"/>
  <c r="AR196" i="34" s="1"/>
  <c r="AY196" i="34" s="1"/>
  <c r="AC196" i="34"/>
  <c r="AJ196" i="34" s="1"/>
  <c r="AQ196" i="34" s="1"/>
  <c r="AX196" i="34" s="1"/>
  <c r="AB196" i="34"/>
  <c r="AI196" i="34" s="1"/>
  <c r="AP196" i="34" s="1"/>
  <c r="AW196" i="34" s="1"/>
  <c r="AA196" i="34"/>
  <c r="AH196" i="34" s="1"/>
  <c r="Z196" i="34"/>
  <c r="AG196" i="34" s="1"/>
  <c r="AN196" i="34" s="1"/>
  <c r="AU196" i="34" s="1"/>
  <c r="BB196" i="34" s="1"/>
  <c r="Y196" i="34"/>
  <c r="AF196" i="34" s="1"/>
  <c r="AM196" i="34" s="1"/>
  <c r="AT196" i="34" s="1"/>
  <c r="BA196" i="34" s="1"/>
  <c r="BH189" i="34"/>
  <c r="BF189" i="34"/>
  <c r="BD189" i="34"/>
  <c r="I34" i="34" s="1"/>
  <c r="BD188" i="34"/>
  <c r="I33" i="34" s="1"/>
  <c r="BD187" i="34"/>
  <c r="I32" i="34" s="1"/>
  <c r="BD186" i="34"/>
  <c r="I31" i="34" s="1"/>
  <c r="BD185" i="34"/>
  <c r="I30" i="34" s="1"/>
  <c r="BD184" i="34"/>
  <c r="I29" i="34" s="1"/>
  <c r="BD183" i="34"/>
  <c r="I28" i="34" s="1"/>
  <c r="BD182" i="34"/>
  <c r="I27" i="34" s="1"/>
  <c r="BD181" i="34"/>
  <c r="I26" i="34" s="1"/>
  <c r="BD180" i="34"/>
  <c r="I25" i="34" s="1"/>
  <c r="BD179" i="34"/>
  <c r="I24" i="34" s="1"/>
  <c r="BD178" i="34"/>
  <c r="I23" i="34" s="1"/>
  <c r="BD177" i="34"/>
  <c r="I22" i="34" s="1"/>
  <c r="BD176" i="34"/>
  <c r="I21" i="34" s="1"/>
  <c r="BD175" i="34"/>
  <c r="I20" i="34" s="1"/>
  <c r="BD174" i="34"/>
  <c r="I19" i="34" s="1"/>
  <c r="BD173" i="34"/>
  <c r="I18" i="34" s="1"/>
  <c r="BH172" i="34"/>
  <c r="BF172" i="34"/>
  <c r="BD172" i="34"/>
  <c r="I17" i="34" s="1"/>
  <c r="BH171" i="34"/>
  <c r="BF171" i="34"/>
  <c r="BD171" i="34"/>
  <c r="I16" i="34" s="1"/>
  <c r="BH170" i="34"/>
  <c r="BF170" i="34"/>
  <c r="BD170" i="34"/>
  <c r="I15" i="34" s="1"/>
  <c r="BH169" i="34"/>
  <c r="BF169" i="34"/>
  <c r="BD169" i="34"/>
  <c r="I14" i="34" s="1"/>
  <c r="BH168" i="34"/>
  <c r="BF168" i="34"/>
  <c r="BD168" i="34"/>
  <c r="I13" i="34" s="1"/>
  <c r="BH167" i="34"/>
  <c r="BF167" i="34"/>
  <c r="BD167" i="34"/>
  <c r="I12" i="34" s="1"/>
  <c r="BH166" i="34"/>
  <c r="BF166" i="34"/>
  <c r="BD166" i="34"/>
  <c r="I11" i="34" s="1"/>
  <c r="AE165" i="34"/>
  <c r="AL165" i="34" s="1"/>
  <c r="AS165" i="34" s="1"/>
  <c r="AZ165" i="34" s="1"/>
  <c r="AD165" i="34"/>
  <c r="AK165" i="34" s="1"/>
  <c r="AR165" i="34" s="1"/>
  <c r="AY165" i="34" s="1"/>
  <c r="AC165" i="34"/>
  <c r="AJ165" i="34" s="1"/>
  <c r="AQ165" i="34" s="1"/>
  <c r="AX165" i="34" s="1"/>
  <c r="AB165" i="34"/>
  <c r="AI165" i="34" s="1"/>
  <c r="AP165" i="34" s="1"/>
  <c r="AW165" i="34" s="1"/>
  <c r="AA165" i="34"/>
  <c r="AH165" i="34" s="1"/>
  <c r="AO165" i="34" s="1"/>
  <c r="AV165" i="34" s="1"/>
  <c r="Z165" i="34"/>
  <c r="AG165" i="34" s="1"/>
  <c r="AN165" i="34" s="1"/>
  <c r="AU165" i="34" s="1"/>
  <c r="BB165" i="34" s="1"/>
  <c r="Y165" i="34"/>
  <c r="BH158" i="34"/>
  <c r="BF158" i="34"/>
  <c r="BD158" i="34"/>
  <c r="H34" i="34" s="1"/>
  <c r="BD157" i="34"/>
  <c r="H33" i="34" s="1"/>
  <c r="BD156" i="34"/>
  <c r="H32" i="34" s="1"/>
  <c r="BD155" i="34"/>
  <c r="H31" i="34" s="1"/>
  <c r="BD154" i="34"/>
  <c r="H30" i="34" s="1"/>
  <c r="BD153" i="34"/>
  <c r="H29" i="34" s="1"/>
  <c r="BD152" i="34"/>
  <c r="H28" i="34" s="1"/>
  <c r="BD151" i="34"/>
  <c r="H27" i="34" s="1"/>
  <c r="O121" i="34"/>
  <c r="O119" i="34" s="1"/>
  <c r="N121" i="34"/>
  <c r="N119" i="34" s="1"/>
  <c r="M121" i="34"/>
  <c r="L121" i="34"/>
  <c r="K121" i="34"/>
  <c r="K119" i="34" s="1"/>
  <c r="J121" i="34"/>
  <c r="J119" i="34" s="1"/>
  <c r="I121" i="34"/>
  <c r="H121" i="34"/>
  <c r="H119" i="34" s="1"/>
  <c r="G121" i="34"/>
  <c r="G119" i="34" s="1"/>
  <c r="F121" i="34"/>
  <c r="F119" i="34" s="1"/>
  <c r="E121" i="34"/>
  <c r="D121" i="34"/>
  <c r="BD150" i="34"/>
  <c r="H26" i="34" s="1"/>
  <c r="BD149" i="34"/>
  <c r="H25" i="34" s="1"/>
  <c r="BD148" i="34"/>
  <c r="H24" i="34" s="1"/>
  <c r="BD147" i="34"/>
  <c r="H23" i="34" s="1"/>
  <c r="BD146" i="34"/>
  <c r="H22" i="34" s="1"/>
  <c r="BD145" i="34"/>
  <c r="H21" i="34" s="1"/>
  <c r="BD144" i="34"/>
  <c r="H20" i="34" s="1"/>
  <c r="BD143" i="34"/>
  <c r="H19" i="34" s="1"/>
  <c r="BD142" i="34"/>
  <c r="H18" i="34" s="1"/>
  <c r="BH141" i="34"/>
  <c r="BF141" i="34"/>
  <c r="BD141" i="34"/>
  <c r="H17" i="34" s="1"/>
  <c r="B111" i="34"/>
  <c r="BH140" i="34"/>
  <c r="BF140" i="34"/>
  <c r="BD140" i="34"/>
  <c r="H16" i="34" s="1"/>
  <c r="BH139" i="34"/>
  <c r="BF139" i="34"/>
  <c r="BD139" i="34"/>
  <c r="H15" i="34" s="1"/>
  <c r="BH138" i="34"/>
  <c r="BF138" i="34"/>
  <c r="BD138" i="34"/>
  <c r="H14" i="34" s="1"/>
  <c r="BH137" i="34"/>
  <c r="BF137" i="34"/>
  <c r="BD137" i="34"/>
  <c r="H13" i="34" s="1"/>
  <c r="BH136" i="34"/>
  <c r="BF136" i="34"/>
  <c r="BD136" i="34"/>
  <c r="H12" i="34" s="1"/>
  <c r="BH135" i="34"/>
  <c r="BF135" i="34"/>
  <c r="BD135" i="34"/>
  <c r="H11" i="34" s="1"/>
  <c r="AE134" i="34"/>
  <c r="AL134" i="34" s="1"/>
  <c r="AS134" i="34" s="1"/>
  <c r="AZ134" i="34" s="1"/>
  <c r="AD134" i="34"/>
  <c r="AK134" i="34" s="1"/>
  <c r="AR134" i="34" s="1"/>
  <c r="AY134" i="34" s="1"/>
  <c r="AC134" i="34"/>
  <c r="AJ134" i="34" s="1"/>
  <c r="AQ134" i="34" s="1"/>
  <c r="AX134" i="34" s="1"/>
  <c r="AB134" i="34"/>
  <c r="AI134" i="34" s="1"/>
  <c r="AP134" i="34" s="1"/>
  <c r="AW134" i="34" s="1"/>
  <c r="AA134" i="34"/>
  <c r="AH134" i="34" s="1"/>
  <c r="AO134" i="34" s="1"/>
  <c r="AV134" i="34" s="1"/>
  <c r="BC134" i="34" s="1"/>
  <c r="Z134" i="34"/>
  <c r="AG134" i="34" s="1"/>
  <c r="AN134" i="34" s="1"/>
  <c r="AU134" i="34" s="1"/>
  <c r="BB134" i="34" s="1"/>
  <c r="Y134" i="34"/>
  <c r="BH127" i="34"/>
  <c r="BF127" i="34"/>
  <c r="BD127" i="34"/>
  <c r="G34" i="34" s="1"/>
  <c r="BD126" i="34"/>
  <c r="G33" i="34" s="1"/>
  <c r="BD125" i="34"/>
  <c r="G32" i="34" s="1"/>
  <c r="BD124" i="34"/>
  <c r="G31" i="34" s="1"/>
  <c r="BD123" i="34"/>
  <c r="G30" i="34" s="1"/>
  <c r="BD122" i="34"/>
  <c r="G29" i="34" s="1"/>
  <c r="BD121" i="34"/>
  <c r="G28" i="34" s="1"/>
  <c r="BD120" i="34"/>
  <c r="G27" i="34" s="1"/>
  <c r="BD119" i="34"/>
  <c r="G26" i="34" s="1"/>
  <c r="BD118" i="34"/>
  <c r="G25" i="34" s="1"/>
  <c r="BD117" i="34"/>
  <c r="G24" i="34" s="1"/>
  <c r="BD116" i="34"/>
  <c r="G23" i="34" s="1"/>
  <c r="BD115" i="34"/>
  <c r="G22" i="34" s="1"/>
  <c r="BD114" i="34"/>
  <c r="G21" i="34" s="1"/>
  <c r="BD113" i="34"/>
  <c r="G20" i="34" s="1"/>
  <c r="BD112" i="34"/>
  <c r="G19" i="34" s="1"/>
  <c r="BD111" i="34"/>
  <c r="G18" i="34" s="1"/>
  <c r="BH110" i="34"/>
  <c r="BF110" i="34"/>
  <c r="BD110" i="34"/>
  <c r="G17" i="34" s="1"/>
  <c r="R75" i="34"/>
  <c r="C75" i="34"/>
  <c r="C76" i="34" s="1"/>
  <c r="C77" i="34" s="1"/>
  <c r="C78" i="34" s="1"/>
  <c r="C79" i="34" s="1"/>
  <c r="C80" i="34" s="1"/>
  <c r="C81" i="34" s="1"/>
  <c r="C82" i="34" s="1"/>
  <c r="C83" i="34" s="1"/>
  <c r="C84" i="34" s="1"/>
  <c r="C85" i="34" s="1"/>
  <c r="C86" i="34" s="1"/>
  <c r="C87" i="34" s="1"/>
  <c r="C88" i="34" s="1"/>
  <c r="C89" i="34" s="1"/>
  <c r="C90" i="34" s="1"/>
  <c r="C91" i="34" s="1"/>
  <c r="C92" i="34" s="1"/>
  <c r="C93" i="34" s="1"/>
  <c r="C94" i="34" s="1"/>
  <c r="C95" i="34" s="1"/>
  <c r="BH109" i="34"/>
  <c r="BF109" i="34"/>
  <c r="BD109" i="34"/>
  <c r="G16" i="34" s="1"/>
  <c r="BH108" i="34"/>
  <c r="BF108" i="34"/>
  <c r="BD108" i="34"/>
  <c r="G15" i="34" s="1"/>
  <c r="BH107" i="34"/>
  <c r="BF107" i="34"/>
  <c r="BD107" i="34"/>
  <c r="G14" i="34" s="1"/>
  <c r="BH106" i="34"/>
  <c r="BF106" i="34"/>
  <c r="BD106" i="34"/>
  <c r="G13" i="34" s="1"/>
  <c r="BH105" i="34"/>
  <c r="BF105" i="34"/>
  <c r="BD105" i="34"/>
  <c r="G12" i="34" s="1"/>
  <c r="BH104" i="34"/>
  <c r="BF104" i="34"/>
  <c r="BD104" i="34"/>
  <c r="G11" i="34" s="1"/>
  <c r="AE103" i="34"/>
  <c r="AL103" i="34" s="1"/>
  <c r="AS103" i="34" s="1"/>
  <c r="AZ103" i="34" s="1"/>
  <c r="AD103" i="34"/>
  <c r="AK103" i="34" s="1"/>
  <c r="AR103" i="34" s="1"/>
  <c r="AY103" i="34" s="1"/>
  <c r="AC103" i="34"/>
  <c r="AJ103" i="34" s="1"/>
  <c r="AQ103" i="34" s="1"/>
  <c r="AX103" i="34" s="1"/>
  <c r="AB103" i="34"/>
  <c r="AI103" i="34" s="1"/>
  <c r="AP103" i="34" s="1"/>
  <c r="AW103" i="34" s="1"/>
  <c r="AA103" i="34"/>
  <c r="AH103" i="34" s="1"/>
  <c r="AO103" i="34" s="1"/>
  <c r="AV103" i="34" s="1"/>
  <c r="Z103" i="34"/>
  <c r="AG103" i="34" s="1"/>
  <c r="AN103" i="34" s="1"/>
  <c r="AU103" i="34" s="1"/>
  <c r="BB103" i="34" s="1"/>
  <c r="Y103" i="34"/>
  <c r="B66" i="34"/>
  <c r="BH96" i="34"/>
  <c r="BF96" i="34"/>
  <c r="BD96" i="34"/>
  <c r="F34" i="34" s="1"/>
  <c r="BD95" i="34"/>
  <c r="F33" i="34" s="1"/>
  <c r="BD94" i="34"/>
  <c r="F32" i="34" s="1"/>
  <c r="BD93" i="34"/>
  <c r="F31" i="34" s="1"/>
  <c r="BD92" i="34"/>
  <c r="F30" i="34" s="1"/>
  <c r="BD91" i="34"/>
  <c r="F29" i="34" s="1"/>
  <c r="BD90" i="34"/>
  <c r="F28" i="34" s="1"/>
  <c r="BD89" i="34"/>
  <c r="F27" i="34" s="1"/>
  <c r="BD88" i="34"/>
  <c r="F26" i="34" s="1"/>
  <c r="BD87" i="34"/>
  <c r="F25" i="34" s="1"/>
  <c r="BD86" i="34"/>
  <c r="F24" i="34" s="1"/>
  <c r="BD85" i="34"/>
  <c r="F23" i="34" s="1"/>
  <c r="BD84" i="34"/>
  <c r="F22" i="34" s="1"/>
  <c r="BD83" i="34"/>
  <c r="F21" i="34" s="1"/>
  <c r="BD82" i="34"/>
  <c r="F20" i="34" s="1"/>
  <c r="BD81" i="34"/>
  <c r="F19" i="34" s="1"/>
  <c r="BD80" i="34"/>
  <c r="F18" i="34" s="1"/>
  <c r="BH79" i="34"/>
  <c r="BF79" i="34"/>
  <c r="BD79" i="34"/>
  <c r="F17" i="34" s="1"/>
  <c r="BH78" i="34"/>
  <c r="BF78" i="34"/>
  <c r="BD78" i="34"/>
  <c r="F16" i="34" s="1"/>
  <c r="BH77" i="34"/>
  <c r="BF77" i="34"/>
  <c r="BD77" i="34"/>
  <c r="F15" i="34" s="1"/>
  <c r="BH76" i="34"/>
  <c r="BF76" i="34"/>
  <c r="BD76" i="34"/>
  <c r="F14" i="34" s="1"/>
  <c r="BH75" i="34"/>
  <c r="BF75" i="34"/>
  <c r="BD75" i="34"/>
  <c r="F13" i="34" s="1"/>
  <c r="BH74" i="34"/>
  <c r="BF74" i="34"/>
  <c r="BD74" i="34"/>
  <c r="F12" i="34" s="1"/>
  <c r="BH73" i="34"/>
  <c r="BF73" i="34"/>
  <c r="BD73" i="34"/>
  <c r="F11" i="34" s="1"/>
  <c r="AE72" i="34"/>
  <c r="AL72" i="34" s="1"/>
  <c r="AS72" i="34" s="1"/>
  <c r="AZ72" i="34" s="1"/>
  <c r="AD72" i="34"/>
  <c r="AK72" i="34" s="1"/>
  <c r="AR72" i="34" s="1"/>
  <c r="AY72" i="34" s="1"/>
  <c r="AC72" i="34"/>
  <c r="AJ72" i="34" s="1"/>
  <c r="AQ72" i="34" s="1"/>
  <c r="AX72" i="34" s="1"/>
  <c r="AB72" i="34"/>
  <c r="AI72" i="34" s="1"/>
  <c r="AP72" i="34" s="1"/>
  <c r="AW72" i="34" s="1"/>
  <c r="AA72" i="34"/>
  <c r="AH72" i="34" s="1"/>
  <c r="AO72" i="34" s="1"/>
  <c r="AV72" i="34" s="1"/>
  <c r="BC72" i="34" s="1"/>
  <c r="Z72" i="34"/>
  <c r="AG72" i="34" s="1"/>
  <c r="AN72" i="34" s="1"/>
  <c r="AU72" i="34" s="1"/>
  <c r="BB72" i="34" s="1"/>
  <c r="Y72" i="34"/>
  <c r="AF72" i="34" s="1"/>
  <c r="AM72" i="34" s="1"/>
  <c r="AT72" i="34" s="1"/>
  <c r="BA72" i="34" s="1"/>
  <c r="BH65" i="34"/>
  <c r="BF65" i="34"/>
  <c r="BD65" i="34"/>
  <c r="E34" i="34" s="1"/>
  <c r="BD64" i="34"/>
  <c r="E33" i="34" s="1"/>
  <c r="BD63" i="34"/>
  <c r="E32" i="34" s="1"/>
  <c r="BD62" i="34"/>
  <c r="E31" i="34" s="1"/>
  <c r="BD61" i="34"/>
  <c r="E30" i="34" s="1"/>
  <c r="BD60" i="34"/>
  <c r="E29" i="34" s="1"/>
  <c r="BD59" i="34"/>
  <c r="E28" i="34" s="1"/>
  <c r="BD58" i="34"/>
  <c r="E27" i="34" s="1"/>
  <c r="BD57" i="34"/>
  <c r="E26" i="34" s="1"/>
  <c r="BD56" i="34"/>
  <c r="E25" i="34" s="1"/>
  <c r="BD55" i="34"/>
  <c r="E24" i="34" s="1"/>
  <c r="BD54" i="34"/>
  <c r="E23" i="34" s="1"/>
  <c r="BD53" i="34"/>
  <c r="E22" i="34" s="1"/>
  <c r="BD52" i="34"/>
  <c r="E21" i="34" s="1"/>
  <c r="BD51" i="34"/>
  <c r="E20" i="34" s="1"/>
  <c r="BD50" i="34"/>
  <c r="E19" i="34" s="1"/>
  <c r="BD49" i="34"/>
  <c r="E18" i="34" s="1"/>
  <c r="BH48" i="34"/>
  <c r="BF48" i="34"/>
  <c r="BD48" i="34"/>
  <c r="E17" i="34" s="1"/>
  <c r="BH47" i="34"/>
  <c r="BF47" i="34"/>
  <c r="BD47" i="34"/>
  <c r="E16" i="34" s="1"/>
  <c r="BH46" i="34"/>
  <c r="BF46" i="34"/>
  <c r="BD46" i="34"/>
  <c r="E15" i="34" s="1"/>
  <c r="BH45" i="34"/>
  <c r="BF45" i="34"/>
  <c r="BD45" i="34"/>
  <c r="E14" i="34" s="1"/>
  <c r="BH44" i="34"/>
  <c r="BF44" i="34"/>
  <c r="BD44" i="34"/>
  <c r="E13" i="34" s="1"/>
  <c r="BH43" i="34"/>
  <c r="BF43" i="34"/>
  <c r="BD43" i="34"/>
  <c r="E12" i="34" s="1"/>
  <c r="BH42" i="34"/>
  <c r="BF42" i="34"/>
  <c r="BD42" i="34"/>
  <c r="E11" i="34" s="1"/>
  <c r="AE41" i="34"/>
  <c r="AL41" i="34" s="1"/>
  <c r="AS41" i="34" s="1"/>
  <c r="AZ41" i="34" s="1"/>
  <c r="AD41" i="34"/>
  <c r="AK41" i="34" s="1"/>
  <c r="AR41" i="34" s="1"/>
  <c r="AY41" i="34" s="1"/>
  <c r="AC41" i="34"/>
  <c r="AJ41" i="34" s="1"/>
  <c r="AQ41" i="34" s="1"/>
  <c r="AX41" i="34" s="1"/>
  <c r="AB41" i="34"/>
  <c r="AI41" i="34" s="1"/>
  <c r="AP41" i="34" s="1"/>
  <c r="AW41" i="34" s="1"/>
  <c r="AA41" i="34"/>
  <c r="AH41" i="34" s="1"/>
  <c r="AO41" i="34" s="1"/>
  <c r="AV41" i="34" s="1"/>
  <c r="Z41" i="34"/>
  <c r="AG41" i="34" s="1"/>
  <c r="AN41" i="34" s="1"/>
  <c r="AU41" i="34" s="1"/>
  <c r="Y41" i="34"/>
  <c r="AF41" i="34" s="1"/>
  <c r="AM41" i="34" s="1"/>
  <c r="AT41" i="34" s="1"/>
  <c r="BA40" i="34"/>
  <c r="BH34" i="34"/>
  <c r="BF34" i="34"/>
  <c r="BD34" i="34"/>
  <c r="D34" i="34" s="1"/>
  <c r="BD33" i="34"/>
  <c r="D33" i="34" s="1"/>
  <c r="BD32" i="34"/>
  <c r="D32" i="34" s="1"/>
  <c r="BD31" i="34"/>
  <c r="D31" i="34" s="1"/>
  <c r="BD30" i="34"/>
  <c r="D30" i="34" s="1"/>
  <c r="BD29" i="34"/>
  <c r="D29" i="34" s="1"/>
  <c r="BD28" i="34"/>
  <c r="D28" i="34" s="1"/>
  <c r="BD27" i="34"/>
  <c r="D27" i="34" s="1"/>
  <c r="BD26" i="34"/>
  <c r="D26" i="34" s="1"/>
  <c r="BD25" i="34"/>
  <c r="D25" i="34" s="1"/>
  <c r="BD24" i="34"/>
  <c r="D24" i="34" s="1"/>
  <c r="BD23" i="34"/>
  <c r="D23" i="34" s="1"/>
  <c r="BD22" i="34"/>
  <c r="D22" i="34" s="1"/>
  <c r="BD21" i="34"/>
  <c r="D21" i="34" s="1"/>
  <c r="BD20" i="34"/>
  <c r="D20" i="34" s="1"/>
  <c r="BD19" i="34"/>
  <c r="D19" i="34" s="1"/>
  <c r="BD18" i="34"/>
  <c r="D18" i="34" s="1"/>
  <c r="BH17" i="34"/>
  <c r="BF17" i="34"/>
  <c r="BD17" i="34"/>
  <c r="D17" i="34" s="1"/>
  <c r="BH16" i="34"/>
  <c r="BF16" i="34"/>
  <c r="BD16" i="34"/>
  <c r="D16" i="34" s="1"/>
  <c r="BH15" i="34"/>
  <c r="BF15" i="34"/>
  <c r="BD15" i="34"/>
  <c r="D15" i="34" s="1"/>
  <c r="BH14" i="34"/>
  <c r="BF14" i="34"/>
  <c r="BD14" i="34"/>
  <c r="D14" i="34" s="1"/>
  <c r="BH13" i="34"/>
  <c r="BF13" i="34"/>
  <c r="BD13" i="34"/>
  <c r="D13" i="34" s="1"/>
  <c r="BH12" i="34"/>
  <c r="BF12" i="34"/>
  <c r="BD12" i="34"/>
  <c r="D12" i="34" s="1"/>
  <c r="BH11" i="34"/>
  <c r="BF11" i="34"/>
  <c r="BD11" i="34"/>
  <c r="D11" i="34" s="1"/>
  <c r="V12" i="34"/>
  <c r="AE10" i="34"/>
  <c r="AL10" i="34" s="1"/>
  <c r="AS10" i="34" s="1"/>
  <c r="AZ10" i="34" s="1"/>
  <c r="AD10" i="34"/>
  <c r="AK10" i="34" s="1"/>
  <c r="AR10" i="34" s="1"/>
  <c r="AY10" i="34" s="1"/>
  <c r="AC10" i="34"/>
  <c r="AJ10" i="34" s="1"/>
  <c r="AQ10" i="34" s="1"/>
  <c r="AX10" i="34" s="1"/>
  <c r="AB10" i="34"/>
  <c r="AI10" i="34" s="1"/>
  <c r="AP10" i="34" s="1"/>
  <c r="AW10" i="34" s="1"/>
  <c r="AA10" i="34"/>
  <c r="AH10" i="34" s="1"/>
  <c r="AO10" i="34" s="1"/>
  <c r="AV10" i="34" s="1"/>
  <c r="BC10" i="34" s="1"/>
  <c r="Z10" i="34"/>
  <c r="AG10" i="34" s="1"/>
  <c r="AN10" i="34" s="1"/>
  <c r="AU10" i="34" s="1"/>
  <c r="BB10" i="34" s="1"/>
  <c r="Y10" i="34"/>
  <c r="R5" i="34"/>
  <c r="W2" i="34"/>
  <c r="B2" i="34"/>
  <c r="S10" i="34" l="1"/>
  <c r="R11" i="34" s="1"/>
  <c r="AF10" i="34"/>
  <c r="AM10" i="34" s="1"/>
  <c r="AT10" i="34" s="1"/>
  <c r="BA10" i="34" s="1"/>
  <c r="BA41" i="34"/>
  <c r="BH58" i="34" s="1"/>
  <c r="BG18" i="34"/>
  <c r="BH19" i="34"/>
  <c r="BH27" i="34"/>
  <c r="BI83" i="34"/>
  <c r="BI87" i="34"/>
  <c r="BI91" i="34"/>
  <c r="AO196" i="34"/>
  <c r="BF80" i="34"/>
  <c r="BI81" i="34"/>
  <c r="BF84" i="34"/>
  <c r="BI85" i="34"/>
  <c r="BF88" i="34"/>
  <c r="BI89" i="34"/>
  <c r="BF92" i="34"/>
  <c r="AY351" i="34"/>
  <c r="BH372" i="34" s="1"/>
  <c r="BF366" i="34"/>
  <c r="BG20" i="34"/>
  <c r="BF21" i="34"/>
  <c r="BF26" i="34"/>
  <c r="BF30" i="34"/>
  <c r="BG32" i="34"/>
  <c r="BH80" i="34"/>
  <c r="BG83" i="34"/>
  <c r="BH84" i="34"/>
  <c r="BG87" i="34"/>
  <c r="BH88" i="34"/>
  <c r="BG91" i="34"/>
  <c r="BH92" i="34"/>
  <c r="BH94" i="34"/>
  <c r="AF103" i="34"/>
  <c r="AF134" i="34"/>
  <c r="BH20" i="34"/>
  <c r="BH32" i="34"/>
  <c r="BF82" i="34"/>
  <c r="BF86" i="34"/>
  <c r="BF90" i="34"/>
  <c r="BI33" i="34"/>
  <c r="BF28" i="34"/>
  <c r="BH26" i="34"/>
  <c r="BH22" i="34"/>
  <c r="BI18" i="34"/>
  <c r="BI19" i="34"/>
  <c r="BI23" i="34"/>
  <c r="BH29" i="34"/>
  <c r="BI30" i="34"/>
  <c r="BG95" i="34"/>
  <c r="BG81" i="34"/>
  <c r="BH82" i="34"/>
  <c r="BG85" i="34"/>
  <c r="BH86" i="34"/>
  <c r="BG89" i="34"/>
  <c r="BH90" i="34"/>
  <c r="BG93" i="34"/>
  <c r="BH95" i="34"/>
  <c r="D119" i="34"/>
  <c r="L119" i="34"/>
  <c r="AF227" i="34"/>
  <c r="AG258" i="34"/>
  <c r="BG80" i="34"/>
  <c r="BF81" i="34"/>
  <c r="BI82" i="34"/>
  <c r="BH83" i="34"/>
  <c r="BG84" i="34"/>
  <c r="BF85" i="34"/>
  <c r="BI86" i="34"/>
  <c r="BH87" i="34"/>
  <c r="BG88" i="34"/>
  <c r="BF89" i="34"/>
  <c r="BI90" i="34"/>
  <c r="BH91" i="34"/>
  <c r="BG92" i="34"/>
  <c r="BF93" i="34"/>
  <c r="BF94" i="34"/>
  <c r="E119" i="34"/>
  <c r="I119" i="34"/>
  <c r="M119" i="34"/>
  <c r="BF95" i="34"/>
  <c r="BG94" i="34"/>
  <c r="BH93" i="34"/>
  <c r="BI80" i="34"/>
  <c r="BH81" i="34"/>
  <c r="BG82" i="34"/>
  <c r="BF83" i="34"/>
  <c r="BI84" i="34"/>
  <c r="BH85" i="34"/>
  <c r="BG86" i="34"/>
  <c r="BF87" i="34"/>
  <c r="BI88" i="34"/>
  <c r="BH89" i="34"/>
  <c r="BG90" i="34"/>
  <c r="BF91" i="34"/>
  <c r="BI92" i="34"/>
  <c r="BI93" i="34"/>
  <c r="BI94" i="34"/>
  <c r="BI95" i="34"/>
  <c r="AF165" i="34"/>
  <c r="AF320" i="34"/>
  <c r="AF289" i="34"/>
  <c r="BI373" i="34"/>
  <c r="BG371" i="34"/>
  <c r="BH362" i="34"/>
  <c r="BI361" i="34"/>
  <c r="BF367" i="34"/>
  <c r="BG366" i="34"/>
  <c r="BG361" i="34"/>
  <c r="BG365" i="34"/>
  <c r="D129" i="34" l="1"/>
  <c r="F129" i="34"/>
  <c r="BH25" i="34"/>
  <c r="BI21" i="34"/>
  <c r="BF32" i="34"/>
  <c r="BF25" i="34"/>
  <c r="BG33" i="34"/>
  <c r="BH361" i="34"/>
  <c r="BF371" i="34"/>
  <c r="BH366" i="34"/>
  <c r="BI366" i="34"/>
  <c r="BG373" i="34"/>
  <c r="BG362" i="34"/>
  <c r="BH373" i="34"/>
  <c r="BG367" i="34"/>
  <c r="BH363" i="34"/>
  <c r="BF369" i="34"/>
  <c r="BG25" i="34"/>
  <c r="BG360" i="34"/>
  <c r="BF363" i="34"/>
  <c r="BG374" i="34"/>
  <c r="BG368" i="34"/>
  <c r="BF359" i="34"/>
  <c r="BH365" i="34"/>
  <c r="BG370" i="34"/>
  <c r="BG359" i="34"/>
  <c r="BI365" i="34"/>
  <c r="BH370" i="34"/>
  <c r="BI374" i="34"/>
  <c r="BI362" i="34"/>
  <c r="BI31" i="34"/>
  <c r="BI26" i="34"/>
  <c r="BH21" i="34"/>
  <c r="BF20" i="34"/>
  <c r="BI25" i="34"/>
  <c r="BH30" i="34"/>
  <c r="BH23" i="34"/>
  <c r="BG28" i="34"/>
  <c r="BF22" i="34"/>
  <c r="BI363" i="34"/>
  <c r="BG30" i="34"/>
  <c r="BG21" i="34"/>
  <c r="BG369" i="34"/>
  <c r="BH369" i="34"/>
  <c r="BG363" i="34"/>
  <c r="BI369" i="34"/>
  <c r="BH374" i="34"/>
  <c r="BH367" i="34"/>
  <c r="BH33" i="34"/>
  <c r="BI27" i="34"/>
  <c r="BI22" i="34"/>
  <c r="BH18" i="34"/>
  <c r="BF24" i="34"/>
  <c r="BI29" i="34"/>
  <c r="BG26" i="34"/>
  <c r="BF29" i="34"/>
  <c r="BG24" i="34"/>
  <c r="BF18" i="34"/>
  <c r="BH31" i="34"/>
  <c r="BH24" i="34"/>
  <c r="AN258" i="34"/>
  <c r="AV196" i="34"/>
  <c r="BI32" i="34"/>
  <c r="BI28" i="34"/>
  <c r="BI24" i="34"/>
  <c r="BI20" i="34"/>
  <c r="BG19" i="34"/>
  <c r="BG23" i="34"/>
  <c r="BG27" i="34"/>
  <c r="BG31" i="34"/>
  <c r="BG29" i="34"/>
  <c r="BF31" i="34"/>
  <c r="BF27" i="34"/>
  <c r="BF23" i="34"/>
  <c r="BF19" i="34"/>
  <c r="BH28" i="34"/>
  <c r="BG22" i="34"/>
  <c r="BI63" i="34"/>
  <c r="BI59" i="34"/>
  <c r="BI55" i="34"/>
  <c r="BG52" i="34"/>
  <c r="BG63" i="34"/>
  <c r="BF51" i="34"/>
  <c r="BF55" i="34"/>
  <c r="BF59" i="34"/>
  <c r="BF63" i="34"/>
  <c r="BG56" i="34"/>
  <c r="BG60" i="34"/>
  <c r="BG64" i="34"/>
  <c r="BI371" i="34"/>
  <c r="BH364" i="34"/>
  <c r="BF374" i="34"/>
  <c r="BG57" i="34"/>
  <c r="BF50" i="34"/>
  <c r="BG55" i="34"/>
  <c r="BF53" i="34"/>
  <c r="BF49" i="34"/>
  <c r="BG59" i="34"/>
  <c r="BI61" i="34"/>
  <c r="BI57" i="34"/>
  <c r="BI53" i="34"/>
  <c r="BI49" i="34"/>
  <c r="BI52" i="34"/>
  <c r="BI56" i="34"/>
  <c r="BI60" i="34"/>
  <c r="BI64" i="34"/>
  <c r="BF57" i="34"/>
  <c r="BF61" i="34"/>
  <c r="BH56" i="34"/>
  <c r="BG49" i="34"/>
  <c r="BH51" i="34"/>
  <c r="BG372" i="34"/>
  <c r="BG364" i="34"/>
  <c r="BI360" i="34"/>
  <c r="BI364" i="34"/>
  <c r="BI368" i="34"/>
  <c r="BI372" i="34"/>
  <c r="BF360" i="34"/>
  <c r="BF364" i="34"/>
  <c r="BF368" i="34"/>
  <c r="BF372" i="34"/>
  <c r="BH371" i="34"/>
  <c r="BH359" i="34"/>
  <c r="BF373" i="34"/>
  <c r="BF64" i="34"/>
  <c r="BF60" i="34"/>
  <c r="BF56" i="34"/>
  <c r="BI367" i="34"/>
  <c r="BH54" i="34"/>
  <c r="BF361" i="34"/>
  <c r="BH50" i="34"/>
  <c r="BH49" i="34"/>
  <c r="BH53" i="34"/>
  <c r="BH57" i="34"/>
  <c r="BH61" i="34"/>
  <c r="BI54" i="34"/>
  <c r="BI58" i="34"/>
  <c r="BI62" i="34"/>
  <c r="BH360" i="34"/>
  <c r="BH368" i="34"/>
  <c r="BG61" i="34"/>
  <c r="BG53" i="34"/>
  <c r="BH62" i="34"/>
  <c r="BI50" i="34"/>
  <c r="BH64" i="34"/>
  <c r="BI370" i="34"/>
  <c r="BF365" i="34"/>
  <c r="BI51" i="34"/>
  <c r="BI359" i="34"/>
  <c r="BF52" i="34"/>
  <c r="BF62" i="34"/>
  <c r="BF58" i="34"/>
  <c r="BF54" i="34"/>
  <c r="BG51" i="34"/>
  <c r="BG50" i="34"/>
  <c r="BG54" i="34"/>
  <c r="BG58" i="34"/>
  <c r="BG62" i="34"/>
  <c r="BH55" i="34"/>
  <c r="BH59" i="34"/>
  <c r="BH63" i="34"/>
  <c r="BF362" i="34"/>
  <c r="BF370" i="34"/>
  <c r="BH60" i="34"/>
  <c r="BH52" i="34"/>
  <c r="BF97" i="34"/>
  <c r="BF33" i="34"/>
  <c r="F131" i="34"/>
  <c r="F138" i="34" s="1"/>
  <c r="G131" i="34"/>
  <c r="G138" i="34" s="1"/>
  <c r="J131" i="34"/>
  <c r="J138" i="34" s="1"/>
  <c r="M131" i="34"/>
  <c r="M138" i="34" s="1"/>
  <c r="E131" i="34"/>
  <c r="E138" i="34" s="1"/>
  <c r="I131" i="34"/>
  <c r="I138" i="34" s="1"/>
  <c r="AM289" i="34"/>
  <c r="I129" i="34"/>
  <c r="N133" i="34"/>
  <c r="BG97" i="34"/>
  <c r="H133" i="34"/>
  <c r="H129" i="34"/>
  <c r="H131" i="34"/>
  <c r="H138" i="34" s="1"/>
  <c r="AM320" i="34"/>
  <c r="F133" i="34"/>
  <c r="K129" i="34"/>
  <c r="I133" i="34"/>
  <c r="AM165" i="34"/>
  <c r="M133" i="34"/>
  <c r="M129" i="34"/>
  <c r="L133" i="34"/>
  <c r="L129" i="34"/>
  <c r="K131" i="34"/>
  <c r="K138" i="34" s="1"/>
  <c r="K133" i="34"/>
  <c r="AM134" i="34"/>
  <c r="D131" i="34"/>
  <c r="D138" i="34" s="1"/>
  <c r="J129" i="34"/>
  <c r="J133" i="34"/>
  <c r="G129" i="34"/>
  <c r="G133" i="34"/>
  <c r="O131" i="34"/>
  <c r="O138" i="34" s="1"/>
  <c r="AM103" i="34"/>
  <c r="E133" i="34"/>
  <c r="E129" i="34"/>
  <c r="N129" i="34"/>
  <c r="AM227" i="34"/>
  <c r="L131" i="34"/>
  <c r="L138" i="34" s="1"/>
  <c r="D133" i="34"/>
  <c r="N131" i="34"/>
  <c r="N138" i="34" s="1"/>
  <c r="O129" i="34"/>
  <c r="O133" i="34"/>
  <c r="BF36" i="34" l="1"/>
  <c r="BG376" i="34"/>
  <c r="BF376" i="34"/>
  <c r="BG66" i="34"/>
  <c r="BG36" i="34"/>
  <c r="BF66" i="34"/>
  <c r="BC196" i="34"/>
  <c r="BG214" i="34" s="1"/>
  <c r="AU258" i="34"/>
  <c r="E149" i="34"/>
  <c r="J142" i="34"/>
  <c r="J140" i="34"/>
  <c r="AT165" i="34"/>
  <c r="F140" i="34"/>
  <c r="F142" i="34"/>
  <c r="AT289" i="34"/>
  <c r="AT227" i="34"/>
  <c r="I142" i="34"/>
  <c r="I140" i="34"/>
  <c r="N142" i="34"/>
  <c r="N140" i="34"/>
  <c r="D142" i="34"/>
  <c r="D140" i="34"/>
  <c r="E142" i="34"/>
  <c r="E140" i="34"/>
  <c r="AT320" i="34"/>
  <c r="H142" i="34"/>
  <c r="H140" i="34"/>
  <c r="AT134" i="34"/>
  <c r="M142" i="34"/>
  <c r="M140" i="34"/>
  <c r="O140" i="34"/>
  <c r="O142" i="34"/>
  <c r="AT103" i="34"/>
  <c r="G140" i="34"/>
  <c r="G142" i="34"/>
  <c r="K140" i="34"/>
  <c r="K142" i="34"/>
  <c r="L142" i="34"/>
  <c r="L140" i="34"/>
  <c r="I149" i="34" l="1"/>
  <c r="N149" i="34" s="1"/>
  <c r="BH210" i="34"/>
  <c r="BG204" i="34"/>
  <c r="BI211" i="34"/>
  <c r="BH215" i="34"/>
  <c r="BF214" i="34"/>
  <c r="BI214" i="34"/>
  <c r="BG219" i="34"/>
  <c r="BI207" i="34"/>
  <c r="BF217" i="34"/>
  <c r="BH216" i="34"/>
  <c r="BF218" i="34"/>
  <c r="BH205" i="34"/>
  <c r="BI219" i="34"/>
  <c r="BG217" i="34"/>
  <c r="BG213" i="34"/>
  <c r="BH218" i="34"/>
  <c r="BF208" i="34"/>
  <c r="BF205" i="34"/>
  <c r="BF207" i="34"/>
  <c r="BG209" i="34"/>
  <c r="BI215" i="34"/>
  <c r="BI204" i="34"/>
  <c r="BF204" i="34"/>
  <c r="BH207" i="34"/>
  <c r="BH209" i="34"/>
  <c r="BI213" i="34"/>
  <c r="BF219" i="34"/>
  <c r="BG205" i="34"/>
  <c r="BH214" i="34"/>
  <c r="BH212" i="34"/>
  <c r="BF216" i="34"/>
  <c r="BF209" i="34"/>
  <c r="BF211" i="34"/>
  <c r="BI209" i="34"/>
  <c r="BI206" i="34"/>
  <c r="BI208" i="34"/>
  <c r="BF212" i="34"/>
  <c r="BH211" i="34"/>
  <c r="BH213" i="34"/>
  <c r="BG210" i="34"/>
  <c r="BG207" i="34"/>
  <c r="BI216" i="34"/>
  <c r="BF213" i="34"/>
  <c r="BH206" i="34"/>
  <c r="BH204" i="34"/>
  <c r="BF206" i="34"/>
  <c r="BI218" i="34"/>
  <c r="BG215" i="34"/>
  <c r="BI217" i="34"/>
  <c r="BI210" i="34"/>
  <c r="BI212" i="34"/>
  <c r="BF210" i="34"/>
  <c r="BG216" i="34"/>
  <c r="BH217" i="34"/>
  <c r="BG208" i="34"/>
  <c r="BH208" i="34"/>
  <c r="BF215" i="34"/>
  <c r="BG211" i="34"/>
  <c r="BB258" i="34"/>
  <c r="BH267" i="34" s="1"/>
  <c r="BG269" i="34"/>
  <c r="BI205" i="34"/>
  <c r="BH219" i="34"/>
  <c r="BG206" i="34"/>
  <c r="BG218" i="34"/>
  <c r="BG212" i="34"/>
  <c r="G144" i="34"/>
  <c r="F144" i="34"/>
  <c r="E144" i="34"/>
  <c r="N144" i="34"/>
  <c r="K144" i="34"/>
  <c r="I144" i="34"/>
  <c r="L144" i="34"/>
  <c r="BA103" i="34"/>
  <c r="BF120" i="34" s="1"/>
  <c r="BA134" i="34"/>
  <c r="BH142" i="34" s="1"/>
  <c r="G149" i="34"/>
  <c r="BA227" i="34"/>
  <c r="BF250" i="34" s="1"/>
  <c r="O144" i="34"/>
  <c r="M144" i="34"/>
  <c r="H144" i="34"/>
  <c r="BA289" i="34"/>
  <c r="BI298" i="34" s="1"/>
  <c r="J144" i="34"/>
  <c r="BA320" i="34"/>
  <c r="BI340" i="34" s="1"/>
  <c r="D144" i="34"/>
  <c r="BA165" i="34"/>
  <c r="BG179" i="34" s="1"/>
  <c r="BG311" i="34" l="1"/>
  <c r="BF143" i="34"/>
  <c r="BI237" i="34"/>
  <c r="BG277" i="34"/>
  <c r="BH266" i="34"/>
  <c r="BI269" i="34"/>
  <c r="BG280" i="34"/>
  <c r="BG118" i="34"/>
  <c r="BF115" i="34"/>
  <c r="BF274" i="34"/>
  <c r="BI279" i="34"/>
  <c r="BI120" i="34"/>
  <c r="BF272" i="34"/>
  <c r="BF267" i="34"/>
  <c r="BI273" i="34"/>
  <c r="BI281" i="34"/>
  <c r="BF111" i="34"/>
  <c r="BH237" i="34"/>
  <c r="BH271" i="34"/>
  <c r="BH275" i="34"/>
  <c r="BH268" i="34"/>
  <c r="BF147" i="34"/>
  <c r="BF298" i="34"/>
  <c r="BG183" i="34"/>
  <c r="BI300" i="34"/>
  <c r="BI311" i="34"/>
  <c r="BF221" i="34"/>
  <c r="BH330" i="34"/>
  <c r="BF300" i="34"/>
  <c r="BF152" i="34"/>
  <c r="BG221" i="34"/>
  <c r="BI274" i="34"/>
  <c r="BH273" i="34"/>
  <c r="BF268" i="34"/>
  <c r="BF276" i="34"/>
  <c r="BG274" i="34"/>
  <c r="BG281" i="34"/>
  <c r="BI275" i="34"/>
  <c r="BF266" i="34"/>
  <c r="BG270" i="34"/>
  <c r="BG273" i="34"/>
  <c r="BI270" i="34"/>
  <c r="BH279" i="34"/>
  <c r="BI276" i="34"/>
  <c r="BI280" i="34"/>
  <c r="BH277" i="34"/>
  <c r="BI271" i="34"/>
  <c r="BG278" i="34"/>
  <c r="BG120" i="34"/>
  <c r="BI272" i="34"/>
  <c r="BF278" i="34"/>
  <c r="BG275" i="34"/>
  <c r="BF273" i="34"/>
  <c r="BH274" i="34"/>
  <c r="BI278" i="34"/>
  <c r="BG271" i="34"/>
  <c r="BF277" i="34"/>
  <c r="BF275" i="34"/>
  <c r="BI266" i="34"/>
  <c r="BI268" i="34"/>
  <c r="BG266" i="34"/>
  <c r="BH278" i="34"/>
  <c r="BH280" i="34"/>
  <c r="BG279" i="34"/>
  <c r="BF269" i="34"/>
  <c r="BI114" i="34"/>
  <c r="BG145" i="34"/>
  <c r="BI155" i="34"/>
  <c r="BH124" i="34"/>
  <c r="BF279" i="34"/>
  <c r="BH276" i="34"/>
  <c r="BG272" i="34"/>
  <c r="BI267" i="34"/>
  <c r="BF280" i="34"/>
  <c r="BH272" i="34"/>
  <c r="BG276" i="34"/>
  <c r="BF270" i="34"/>
  <c r="BH270" i="34"/>
  <c r="BH269" i="34"/>
  <c r="BG267" i="34"/>
  <c r="BF281" i="34"/>
  <c r="BF271" i="34"/>
  <c r="BH281" i="34"/>
  <c r="BG268" i="34"/>
  <c r="BI277" i="34"/>
  <c r="BI188" i="34"/>
  <c r="BH332" i="34"/>
  <c r="BH112" i="34"/>
  <c r="BG306" i="34"/>
  <c r="BG299" i="34"/>
  <c r="BG298" i="34"/>
  <c r="BG302" i="34"/>
  <c r="BI305" i="34"/>
  <c r="BF124" i="34"/>
  <c r="BG245" i="34"/>
  <c r="BG152" i="34"/>
  <c r="BI115" i="34"/>
  <c r="BF123" i="34"/>
  <c r="BI122" i="34"/>
  <c r="BI307" i="34"/>
  <c r="BI303" i="34"/>
  <c r="BG312" i="34"/>
  <c r="BI297" i="34"/>
  <c r="BI308" i="34"/>
  <c r="BG115" i="34"/>
  <c r="BF117" i="34"/>
  <c r="BF121" i="34"/>
  <c r="BG117" i="34"/>
  <c r="BG180" i="34"/>
  <c r="BI185" i="34"/>
  <c r="BF113" i="34"/>
  <c r="BG304" i="34"/>
  <c r="BG297" i="34"/>
  <c r="BI302" i="34"/>
  <c r="BI312" i="34"/>
  <c r="BH308" i="34"/>
  <c r="BI310" i="34"/>
  <c r="BG114" i="34"/>
  <c r="BF122" i="34"/>
  <c r="BG126" i="34"/>
  <c r="BI116" i="34"/>
  <c r="BI184" i="34"/>
  <c r="BG181" i="34"/>
  <c r="BF177" i="34"/>
  <c r="BG342" i="34"/>
  <c r="BF331" i="34"/>
  <c r="BH336" i="34"/>
  <c r="BF312" i="34"/>
  <c r="BF186" i="34"/>
  <c r="BF330" i="34"/>
  <c r="BH335" i="34"/>
  <c r="BH310" i="34"/>
  <c r="BH177" i="34"/>
  <c r="BF180" i="34"/>
  <c r="BI338" i="34"/>
  <c r="BI306" i="34"/>
  <c r="BH297" i="34"/>
  <c r="BF342" i="34"/>
  <c r="BG175" i="34"/>
  <c r="BF335" i="34"/>
  <c r="BF341" i="34"/>
  <c r="BF238" i="34"/>
  <c r="BI182" i="34"/>
  <c r="BH186" i="34"/>
  <c r="BH182" i="34"/>
  <c r="BF182" i="34"/>
  <c r="BH178" i="34"/>
  <c r="BH176" i="34"/>
  <c r="BI343" i="34"/>
  <c r="BI244" i="34"/>
  <c r="BG182" i="34"/>
  <c r="BG188" i="34"/>
  <c r="BI181" i="34"/>
  <c r="BG176" i="34"/>
  <c r="BF175" i="34"/>
  <c r="BG178" i="34"/>
  <c r="BG184" i="34"/>
  <c r="BG186" i="34"/>
  <c r="BF176" i="34"/>
  <c r="BH173" i="34"/>
  <c r="BG329" i="34"/>
  <c r="BI332" i="34"/>
  <c r="BF334" i="34"/>
  <c r="BG343" i="34"/>
  <c r="BI341" i="34"/>
  <c r="BH334" i="34"/>
  <c r="BG336" i="34"/>
  <c r="BG332" i="34"/>
  <c r="BI342" i="34"/>
  <c r="BH340" i="34"/>
  <c r="BH244" i="34"/>
  <c r="BH179" i="34"/>
  <c r="BF307" i="34"/>
  <c r="BI304" i="34"/>
  <c r="BF297" i="34"/>
  <c r="BI299" i="34"/>
  <c r="BG303" i="34"/>
  <c r="BG310" i="34"/>
  <c r="BI328" i="34"/>
  <c r="BF329" i="34"/>
  <c r="BF154" i="34"/>
  <c r="BH328" i="34"/>
  <c r="BH343" i="34"/>
  <c r="BH250" i="34"/>
  <c r="BG148" i="34"/>
  <c r="BG337" i="34"/>
  <c r="BF119" i="34"/>
  <c r="BI112" i="34"/>
  <c r="BG112" i="34"/>
  <c r="BG121" i="34"/>
  <c r="BH116" i="34"/>
  <c r="BG124" i="34"/>
  <c r="BH337" i="34"/>
  <c r="BG173" i="34"/>
  <c r="BI173" i="34"/>
  <c r="BG187" i="34"/>
  <c r="BI176" i="34"/>
  <c r="BI175" i="34"/>
  <c r="BF187" i="34"/>
  <c r="BF181" i="34"/>
  <c r="BF183" i="34"/>
  <c r="BH181" i="34"/>
  <c r="BF179" i="34"/>
  <c r="BH184" i="34"/>
  <c r="BH188" i="34"/>
  <c r="BH185" i="34"/>
  <c r="BG250" i="34"/>
  <c r="BF173" i="34"/>
  <c r="BF178" i="34"/>
  <c r="BI180" i="34"/>
  <c r="BI183" i="34"/>
  <c r="BI179" i="34"/>
  <c r="BF339" i="34"/>
  <c r="BI337" i="34"/>
  <c r="BF328" i="34"/>
  <c r="BG341" i="34"/>
  <c r="BF343" i="34"/>
  <c r="BG240" i="34"/>
  <c r="BI178" i="34"/>
  <c r="BI339" i="34"/>
  <c r="BG331" i="34"/>
  <c r="BG177" i="34"/>
  <c r="BH180" i="34"/>
  <c r="BH339" i="34"/>
  <c r="BG330" i="34"/>
  <c r="BF155" i="34"/>
  <c r="BI146" i="34"/>
  <c r="BG149" i="34"/>
  <c r="BG154" i="34"/>
  <c r="BF145" i="34"/>
  <c r="BH148" i="34"/>
  <c r="BG147" i="34"/>
  <c r="BI156" i="34"/>
  <c r="BI152" i="34"/>
  <c r="BH155" i="34"/>
  <c r="BG142" i="34"/>
  <c r="BG144" i="34"/>
  <c r="BH146" i="34"/>
  <c r="BG156" i="34"/>
  <c r="BF142" i="34"/>
  <c r="BF146" i="34"/>
  <c r="BG146" i="34"/>
  <c r="BF151" i="34"/>
  <c r="BI142" i="34"/>
  <c r="BH145" i="34"/>
  <c r="BF157" i="34"/>
  <c r="BG157" i="34"/>
  <c r="BH144" i="34"/>
  <c r="BG143" i="34"/>
  <c r="BH147" i="34"/>
  <c r="BH143" i="34"/>
  <c r="BG153" i="34"/>
  <c r="BG150" i="34"/>
  <c r="BI157" i="34"/>
  <c r="BI153" i="34"/>
  <c r="BI148" i="34"/>
  <c r="BH149" i="34"/>
  <c r="BI154" i="34"/>
  <c r="BI149" i="34"/>
  <c r="BH156" i="34"/>
  <c r="BI144" i="34"/>
  <c r="BI150" i="34"/>
  <c r="BG155" i="34"/>
  <c r="BF148" i="34"/>
  <c r="BF149" i="34"/>
  <c r="BH152" i="34"/>
  <c r="BG151" i="34"/>
  <c r="BF144" i="34"/>
  <c r="BI147" i="34"/>
  <c r="BI145" i="34"/>
  <c r="BH151" i="34"/>
  <c r="BH153" i="34"/>
  <c r="BI151" i="34"/>
  <c r="BH157" i="34"/>
  <c r="BH150" i="34"/>
  <c r="BF153" i="34"/>
  <c r="BI143" i="34"/>
  <c r="BF150" i="34"/>
  <c r="BH115" i="34"/>
  <c r="BH118" i="34"/>
  <c r="BI121" i="34"/>
  <c r="BI117" i="34"/>
  <c r="BH113" i="34"/>
  <c r="BH121" i="34"/>
  <c r="BG122" i="34"/>
  <c r="BI119" i="34"/>
  <c r="BH111" i="34"/>
  <c r="BG123" i="34"/>
  <c r="BF114" i="34"/>
  <c r="BH123" i="34"/>
  <c r="BF126" i="34"/>
  <c r="BI118" i="34"/>
  <c r="BF112" i="34"/>
  <c r="BI125" i="34"/>
  <c r="BH114" i="34"/>
  <c r="BG119" i="34"/>
  <c r="BH126" i="34"/>
  <c r="BH117" i="34"/>
  <c r="BI113" i="34"/>
  <c r="BF125" i="34"/>
  <c r="BH125" i="34"/>
  <c r="BH119" i="34"/>
  <c r="BH122" i="34"/>
  <c r="BI124" i="34"/>
  <c r="BF118" i="34"/>
  <c r="BI126" i="34"/>
  <c r="BG113" i="34"/>
  <c r="BI336" i="34"/>
  <c r="BI329" i="34"/>
  <c r="BH333" i="34"/>
  <c r="BI330" i="34"/>
  <c r="BI331" i="34"/>
  <c r="BG335" i="34"/>
  <c r="BF332" i="34"/>
  <c r="BI335" i="34"/>
  <c r="BF337" i="34"/>
  <c r="BI174" i="34"/>
  <c r="BG241" i="34"/>
  <c r="BH243" i="34"/>
  <c r="BH239" i="34"/>
  <c r="BG239" i="34"/>
  <c r="BG235" i="34"/>
  <c r="BH249" i="34"/>
  <c r="BI240" i="34"/>
  <c r="BG246" i="34"/>
  <c r="BF245" i="34"/>
  <c r="BH236" i="34"/>
  <c r="BI242" i="34"/>
  <c r="BG237" i="34"/>
  <c r="BF235" i="34"/>
  <c r="BF246" i="34"/>
  <c r="BG244" i="34"/>
  <c r="BG249" i="34"/>
  <c r="BF243" i="34"/>
  <c r="BG236" i="34"/>
  <c r="BH247" i="34"/>
  <c r="BF247" i="34"/>
  <c r="BF249" i="34"/>
  <c r="BH240" i="34"/>
  <c r="BI246" i="34"/>
  <c r="BF236" i="34"/>
  <c r="BF242" i="34"/>
  <c r="BH241" i="34"/>
  <c r="BI248" i="34"/>
  <c r="BF239" i="34"/>
  <c r="BH245" i="34"/>
  <c r="BG248" i="34"/>
  <c r="BH235" i="34"/>
  <c r="BG243" i="34"/>
  <c r="BI239" i="34"/>
  <c r="BI235" i="34"/>
  <c r="BG247" i="34"/>
  <c r="BH238" i="34"/>
  <c r="BI245" i="34"/>
  <c r="BI236" i="34"/>
  <c r="BF240" i="34"/>
  <c r="BG242" i="34"/>
  <c r="BF241" i="34"/>
  <c r="BF248" i="34"/>
  <c r="BG238" i="34"/>
  <c r="BF244" i="34"/>
  <c r="BF237" i="34"/>
  <c r="BI243" i="34"/>
  <c r="BI247" i="34"/>
  <c r="BH246" i="34"/>
  <c r="BI241" i="34"/>
  <c r="BH248" i="34"/>
  <c r="BG334" i="34"/>
  <c r="BH338" i="34"/>
  <c r="BI249" i="34"/>
  <c r="BF184" i="34"/>
  <c r="BH175" i="34"/>
  <c r="BF174" i="34"/>
  <c r="BF188" i="34"/>
  <c r="BG185" i="34"/>
  <c r="BH331" i="34"/>
  <c r="BG338" i="34"/>
  <c r="BF338" i="34"/>
  <c r="BG174" i="34"/>
  <c r="BH174" i="34"/>
  <c r="BI186" i="34"/>
  <c r="BI187" i="34"/>
  <c r="BH329" i="34"/>
  <c r="BF340" i="34"/>
  <c r="BH342" i="34"/>
  <c r="BF333" i="34"/>
  <c r="BG328" i="34"/>
  <c r="BG333" i="34"/>
  <c r="BI333" i="34"/>
  <c r="BI334" i="34"/>
  <c r="BG339" i="34"/>
  <c r="BG340" i="34"/>
  <c r="BH242" i="34"/>
  <c r="BH183" i="34"/>
  <c r="BH309" i="34"/>
  <c r="BF310" i="34"/>
  <c r="BF304" i="34"/>
  <c r="BH311" i="34"/>
  <c r="BI309" i="34"/>
  <c r="BF305" i="34"/>
  <c r="BH304" i="34"/>
  <c r="BF311" i="34"/>
  <c r="BH302" i="34"/>
  <c r="BH306" i="34"/>
  <c r="BF308" i="34"/>
  <c r="BH305" i="34"/>
  <c r="BF306" i="34"/>
  <c r="BH298" i="34"/>
  <c r="BG309" i="34"/>
  <c r="BI301" i="34"/>
  <c r="BG300" i="34"/>
  <c r="BH312" i="34"/>
  <c r="BF301" i="34"/>
  <c r="BF299" i="34"/>
  <c r="BF302" i="34"/>
  <c r="BH299" i="34"/>
  <c r="BG308" i="34"/>
  <c r="BG301" i="34"/>
  <c r="BH307" i="34"/>
  <c r="BG307" i="34"/>
  <c r="BF303" i="34"/>
  <c r="BF309" i="34"/>
  <c r="BH301" i="34"/>
  <c r="BG305" i="34"/>
  <c r="BH300" i="34"/>
  <c r="BH341" i="34"/>
  <c r="BI238" i="34"/>
  <c r="BH154" i="34"/>
  <c r="BI177" i="34"/>
  <c r="BH187" i="34"/>
  <c r="BH303" i="34"/>
  <c r="BI250" i="34"/>
  <c r="BF336" i="34"/>
  <c r="BF156" i="34"/>
  <c r="BG111" i="34"/>
  <c r="BF116" i="34"/>
  <c r="BG125" i="34"/>
  <c r="BI111" i="34"/>
  <c r="BG116" i="34"/>
  <c r="BH120" i="34"/>
  <c r="BI123" i="34"/>
  <c r="BF185" i="34"/>
  <c r="BG283" i="34" l="1"/>
  <c r="BF283" i="34"/>
  <c r="BF128" i="34"/>
  <c r="BF190" i="34"/>
  <c r="BG314" i="34"/>
  <c r="BG128" i="34"/>
  <c r="BF159" i="34"/>
  <c r="BG345" i="34"/>
  <c r="BF345" i="34"/>
  <c r="BF314" i="34"/>
  <c r="BF252" i="34"/>
  <c r="BG252" i="34"/>
  <c r="BG190" i="34"/>
  <c r="BG159" i="34"/>
  <c r="G6" i="22" l="1"/>
  <c r="Q6" i="22" s="1"/>
  <c r="M38" i="3"/>
  <c r="M35" i="3"/>
  <c r="Q8" i="22"/>
  <c r="M43" i="3"/>
  <c r="B52" i="7" l="1"/>
  <c r="J58" i="6" l="1"/>
  <c r="B95" i="1" l="1"/>
  <c r="B47" i="1"/>
  <c r="B5" i="3" l="1"/>
  <c r="B2" i="3"/>
  <c r="J14" i="6"/>
  <c r="B5" i="1"/>
  <c r="B2" i="18"/>
  <c r="J17" i="6"/>
  <c r="I19" i="6"/>
  <c r="B2" i="6"/>
  <c r="B51" i="3"/>
  <c r="B2" i="1"/>
</calcChain>
</file>

<file path=xl/sharedStrings.xml><?xml version="1.0" encoding="utf-8"?>
<sst xmlns="http://schemas.openxmlformats.org/spreadsheetml/2006/main" count="1233" uniqueCount="231">
  <si>
    <t>Name</t>
  </si>
  <si>
    <t>Mailing Address</t>
  </si>
  <si>
    <t>Courier Address
(If Different)</t>
  </si>
  <si>
    <t>Telephone Number</t>
  </si>
  <si>
    <t>E-mail Address</t>
  </si>
  <si>
    <t>Guidelines and Instructions</t>
  </si>
  <si>
    <t>Gross</t>
  </si>
  <si>
    <t>Net</t>
  </si>
  <si>
    <t>Contact Information For Project</t>
  </si>
  <si>
    <t>%</t>
  </si>
  <si>
    <t>Pricing Information</t>
  </si>
  <si>
    <t>Contract Year</t>
  </si>
  <si>
    <t>REC Price</t>
  </si>
  <si>
    <t>Energy Price</t>
  </si>
  <si>
    <t>May</t>
  </si>
  <si>
    <t>ISO NE Load Zones</t>
  </si>
  <si>
    <t>4004 .Z.CONNECTICUT</t>
  </si>
  <si>
    <t>4001 .Z.MAINE</t>
  </si>
  <si>
    <t>4008 .Z.NEMASSBOST</t>
  </si>
  <si>
    <t>4002 .Z.NEWHAMPSHIRE</t>
  </si>
  <si>
    <t>4005 .Z.RHODEISLAND</t>
  </si>
  <si>
    <t>4006 .Z.SEMASS</t>
  </si>
  <si>
    <t>4003 .Z.VERMONT</t>
  </si>
  <si>
    <t>4007 .Z.WCMASS</t>
  </si>
  <si>
    <t>MW</t>
  </si>
  <si>
    <t>Part I (continued)</t>
  </si>
  <si>
    <t>Version</t>
  </si>
  <si>
    <t>Notes:</t>
  </si>
  <si>
    <t>MWh/hr</t>
  </si>
  <si>
    <t>Certification, Project and Pricing Data (CPPD)</t>
  </si>
  <si>
    <t>Validation Tables and Data</t>
  </si>
  <si>
    <t>Bidder Name</t>
  </si>
  <si>
    <t>Facility Name</t>
  </si>
  <si>
    <t>Part VII</t>
  </si>
  <si>
    <t>ISO New England Load Zone for Proposed Delivery Point</t>
  </si>
  <si>
    <t>Please note:  The Delivery Point must be the specific Node on the ISO-NE Pool Transmission Facilities, as determined by ISO-NE, where Seller shall transmit its Energy to Buyer, as set forth in Exhibit A to the contract.  Seller shall be responsible for all applicable charges associated with transmission interconnection, service and delivery charges, including all related ISO-NE administrative fees and other FERC-approved charges in connection with the Delivery of Energy to the Delivery Point.</t>
  </si>
  <si>
    <t>For evaluation purposes, the term is assumed to start on the first day of the first full calendar month beginning on or after the Proposed Delivery Term Start Date or the Guaranteed Commercial Operation Date as applicable, as shown to the right:</t>
  </si>
  <si>
    <t>Summer</t>
  </si>
  <si>
    <t>Winter</t>
  </si>
  <si>
    <t>External Interface</t>
  </si>
  <si>
    <t>Titles</t>
  </si>
  <si>
    <t>Bidder and Contact Information</t>
  </si>
  <si>
    <t>Eligible Facility Summary Information</t>
  </si>
  <si>
    <t>Jan</t>
  </si>
  <si>
    <t>Feb</t>
  </si>
  <si>
    <t>Mar</t>
  </si>
  <si>
    <t>Apr</t>
  </si>
  <si>
    <t>Jun</t>
  </si>
  <si>
    <t>Jul</t>
  </si>
  <si>
    <t>Aug</t>
  </si>
  <si>
    <t>Sep</t>
  </si>
  <si>
    <t>Oct</t>
  </si>
  <si>
    <t>Nov</t>
  </si>
  <si>
    <t>Dec</t>
  </si>
  <si>
    <t>HE</t>
  </si>
  <si>
    <t>Year</t>
  </si>
  <si>
    <t>Project Title</t>
  </si>
  <si>
    <t>MONTHLY ADJUSTMENT FACTORS AS PERCENTAGE OF EXPECTED PRODUCTION</t>
  </si>
  <si>
    <t>Average Number of Weekdays</t>
  </si>
  <si>
    <t>Average Number of Weekend Days</t>
  </si>
  <si>
    <t>Average Days</t>
  </si>
  <si>
    <t>Sum of Generation HE 1-7, 24</t>
  </si>
  <si>
    <t>Sum of Generation HE 8-23</t>
  </si>
  <si>
    <t>Average NERC Holiday</t>
  </si>
  <si>
    <t>Sum of Generation HE 1-24</t>
  </si>
  <si>
    <t>Total Generation (prior to monthly adjustment factors)</t>
  </si>
  <si>
    <t>Part II (b)</t>
  </si>
  <si>
    <t>Date</t>
  </si>
  <si>
    <t>Part II (a)</t>
  </si>
  <si>
    <t>Enter factors in decimal format, where 1 equals no adjustment (i.e. a decrease of 2% should be entered as 0.98)</t>
  </si>
  <si>
    <t>Alternate Contact (Optional)</t>
  </si>
  <si>
    <t/>
  </si>
  <si>
    <t>Provide a summary description of the following:</t>
  </si>
  <si>
    <t>First Capacity Commitment Period</t>
  </si>
  <si>
    <t>June 20xx through May 20yy</t>
  </si>
  <si>
    <t>Part I</t>
  </si>
  <si>
    <t>Average Monthly On-Peak Generation (prior to monthly adjustment factors)</t>
  </si>
  <si>
    <t>Average Monthly Off-Peak Generation (prior to monthly adjustment factors)</t>
  </si>
  <si>
    <t>Does this proposal include phases of development?</t>
  </si>
  <si>
    <t>(if proposal includes phases of development, enter the Commercial Operation Date of the first phase)</t>
  </si>
  <si>
    <t>Guaranteed Commercial Operation Date of Phase 2</t>
  </si>
  <si>
    <t>Capacity of the Facility (MW, as proposed), Phase 2</t>
  </si>
  <si>
    <t>Contract Maximum Amount (as defined in Form PPA), Phase 2</t>
  </si>
  <si>
    <t>Estimated Net Capacity Factor, Phase 2  (%)</t>
  </si>
  <si>
    <t>Expected Annual Availability, Phase 2  (%)</t>
  </si>
  <si>
    <t>Buyers' Percentage Entitlement of facility output, Phase 2</t>
  </si>
  <si>
    <t>Phase 2</t>
  </si>
  <si>
    <t>Renewable Energy Lease Number</t>
  </si>
  <si>
    <t>Describe the delivery facilities and their various components (e.g. high side bus, high voltage cables from the high side bus to the onshore substation)</t>
  </si>
  <si>
    <t xml:space="preserve">Documentation demonstrating that you possess a federal lease for a designated wind generation area for the Eligible Facility site that was issued on a competitive basis after January 1, 2012 must be attached  </t>
  </si>
  <si>
    <t>MWh</t>
  </si>
  <si>
    <t>Representative</t>
  </si>
  <si>
    <t>Signature of Bidder or Authorized Representative</t>
  </si>
  <si>
    <t>Project Title(s)</t>
  </si>
  <si>
    <t>Bidder Representative's Title</t>
  </si>
  <si>
    <t>Bidder or Authorized</t>
  </si>
  <si>
    <t>Part V (a)</t>
  </si>
  <si>
    <t>Part V (a) (i)</t>
  </si>
  <si>
    <t>Representative Deliveries in Representative Year</t>
  </si>
  <si>
    <t>Data Entry:</t>
  </si>
  <si>
    <r>
      <t xml:space="preserve">     </t>
    </r>
    <r>
      <rPr>
        <b/>
        <u/>
        <sz val="12"/>
        <color theme="1"/>
        <rFont val="Times New Roman"/>
        <family val="1"/>
      </rPr>
      <t>JANUARY</t>
    </r>
  </si>
  <si>
    <t>Month</t>
  </si>
  <si>
    <t>Off-Pk</t>
  </si>
  <si>
    <t>On-Peak</t>
  </si>
  <si>
    <t>VLOOKUP</t>
  </si>
  <si>
    <t>Cells with Contents</t>
  </si>
  <si>
    <t>Avg</t>
  </si>
  <si>
    <t>Weekday</t>
  </si>
  <si>
    <t>DayofWeek</t>
  </si>
  <si>
    <t>Sat</t>
  </si>
  <si>
    <t>Sun</t>
  </si>
  <si>
    <t>Mon</t>
  </si>
  <si>
    <t>Tues</t>
  </si>
  <si>
    <t>Wed</t>
  </si>
  <si>
    <t>Thur</t>
  </si>
  <si>
    <t>Fri</t>
  </si>
  <si>
    <t>Eligible Facility Location</t>
  </si>
  <si>
    <t>Part V (b)</t>
  </si>
  <si>
    <t>Latitude:</t>
  </si>
  <si>
    <r>
      <t xml:space="preserve">     </t>
    </r>
    <r>
      <rPr>
        <b/>
        <u/>
        <sz val="12"/>
        <color theme="1"/>
        <rFont val="Times New Roman"/>
        <family val="1"/>
      </rPr>
      <t>FEBRUARY</t>
    </r>
  </si>
  <si>
    <t>Longitude:</t>
  </si>
  <si>
    <r>
      <t xml:space="preserve">HOURLY DELIVERY in MW </t>
    </r>
    <r>
      <rPr>
        <b/>
        <i/>
        <sz val="12"/>
        <color theme="1"/>
        <rFont val="Times New Roman"/>
        <family val="1"/>
      </rPr>
      <t>(Averaged)</t>
    </r>
    <r>
      <rPr>
        <b/>
        <sz val="12"/>
        <color theme="1"/>
        <rFont val="Times New Roman"/>
        <family val="1"/>
      </rPr>
      <t xml:space="preserve"> - 12 Months by 24 Hours For Representative Day For Each Month</t>
    </r>
  </si>
  <si>
    <r>
      <t xml:space="preserve">     </t>
    </r>
    <r>
      <rPr>
        <b/>
        <u/>
        <sz val="12"/>
        <color theme="1"/>
        <rFont val="Times New Roman"/>
        <family val="1"/>
      </rPr>
      <t>MARCH</t>
    </r>
  </si>
  <si>
    <r>
      <t xml:space="preserve">     </t>
    </r>
    <r>
      <rPr>
        <b/>
        <u/>
        <sz val="12"/>
        <color theme="1"/>
        <rFont val="Times New Roman"/>
        <family val="1"/>
      </rPr>
      <t>APRIL</t>
    </r>
  </si>
  <si>
    <t>Max Term</t>
  </si>
  <si>
    <t>IMPORTANT: These factors are for specific months and calendar years.  The first entry must coincide with the project start date.</t>
  </si>
  <si>
    <r>
      <t xml:space="preserve">     </t>
    </r>
    <r>
      <rPr>
        <b/>
        <u/>
        <sz val="12"/>
        <color theme="1"/>
        <rFont val="Times New Roman"/>
        <family val="1"/>
      </rPr>
      <t>MAY</t>
    </r>
  </si>
  <si>
    <t>Part V (informational)</t>
  </si>
  <si>
    <t>Validation and Conversion Assumptions and Calculations</t>
  </si>
  <si>
    <t>Average  Days used to convert hourly profiles into monthly and annual amounts</t>
  </si>
  <si>
    <t>Generation Conversion Prior to Monthly Adjustment Factors ( Daily MWh/day)</t>
  </si>
  <si>
    <r>
      <t xml:space="preserve">     </t>
    </r>
    <r>
      <rPr>
        <b/>
        <u/>
        <sz val="12"/>
        <color theme="1"/>
        <rFont val="Times New Roman"/>
        <family val="1"/>
      </rPr>
      <t>JUNE</t>
    </r>
  </si>
  <si>
    <t>Monthly Generation Summary (MWh)</t>
  </si>
  <si>
    <t>Monthly Balance Check</t>
  </si>
  <si>
    <t>Total Annual Energy and Capacity Factor (prior to monthly adjustment factors)</t>
  </si>
  <si>
    <t>On-Peak Hours</t>
  </si>
  <si>
    <t>Off-Peak Hours</t>
  </si>
  <si>
    <t>All Hours</t>
  </si>
  <si>
    <t>AnnCapFac</t>
  </si>
  <si>
    <r>
      <t>Generation</t>
    </r>
    <r>
      <rPr>
        <sz val="10"/>
        <color theme="1"/>
        <rFont val="Times New Roman"/>
        <family val="1"/>
      </rPr>
      <t xml:space="preserve"> (MWh)</t>
    </r>
  </si>
  <si>
    <r>
      <t xml:space="preserve">     </t>
    </r>
    <r>
      <rPr>
        <b/>
        <u/>
        <sz val="12"/>
        <color theme="1"/>
        <rFont val="Times New Roman"/>
        <family val="1"/>
      </rPr>
      <t>JULY</t>
    </r>
  </si>
  <si>
    <r>
      <t xml:space="preserve">     </t>
    </r>
    <r>
      <rPr>
        <b/>
        <u/>
        <sz val="12"/>
        <color theme="1"/>
        <rFont val="Times New Roman"/>
        <family val="1"/>
      </rPr>
      <t>AUGUST</t>
    </r>
  </si>
  <si>
    <r>
      <t xml:space="preserve">     </t>
    </r>
    <r>
      <rPr>
        <b/>
        <u/>
        <sz val="12"/>
        <color theme="1"/>
        <rFont val="Times New Roman"/>
        <family val="1"/>
      </rPr>
      <t>SEPTEMBER</t>
    </r>
  </si>
  <si>
    <r>
      <t xml:space="preserve">     </t>
    </r>
    <r>
      <rPr>
        <b/>
        <u/>
        <sz val="12"/>
        <color theme="1"/>
        <rFont val="Times New Roman"/>
        <family val="1"/>
      </rPr>
      <t>OCTOBER</t>
    </r>
  </si>
  <si>
    <r>
      <t xml:space="preserve">     </t>
    </r>
    <r>
      <rPr>
        <b/>
        <u/>
        <sz val="12"/>
        <color theme="1"/>
        <rFont val="Times New Roman"/>
        <family val="1"/>
      </rPr>
      <t>NOVEMBER</t>
    </r>
  </si>
  <si>
    <r>
      <t xml:space="preserve">     </t>
    </r>
    <r>
      <rPr>
        <b/>
        <u/>
        <sz val="12"/>
        <color theme="1"/>
        <rFont val="Times New Roman"/>
        <family val="1"/>
      </rPr>
      <t>DECEMBER</t>
    </r>
  </si>
  <si>
    <t>Hourly Profile</t>
  </si>
  <si>
    <t>Annual Delivery</t>
  </si>
  <si>
    <t>Phase 1</t>
  </si>
  <si>
    <t>ISO-NE Forward Capacity Auction Qualification</t>
  </si>
  <si>
    <t>Part IV (a)</t>
  </si>
  <si>
    <t xml:space="preserve">Part IV (b) </t>
  </si>
  <si>
    <t xml:space="preserve">Part VI (b) </t>
  </si>
  <si>
    <t xml:space="preserve">Part VI (a) </t>
  </si>
  <si>
    <t>Eligible Facility Summary Information, Phase 2 (if applicable)</t>
  </si>
  <si>
    <t>Pricing Information, Phase 2 (if applicable)</t>
  </si>
  <si>
    <t>Phase 1 ONLY</t>
  </si>
  <si>
    <t>Phase 2 ONLY</t>
  </si>
  <si>
    <t>$/MWh (nominal$)</t>
  </si>
  <si>
    <t>$/REC (nominal$)</t>
  </si>
  <si>
    <t>(complete part IV (a) thru part IV(d) below as applicable for Phase 1, Phase 2, Phase 3 and Phase 4, respectively )</t>
  </si>
  <si>
    <t xml:space="preserve">Part IV (c) </t>
  </si>
  <si>
    <t>Eligible Facility Summary Information, Phase 3 (if applicable)</t>
  </si>
  <si>
    <t xml:space="preserve">Part IV (d) </t>
  </si>
  <si>
    <t>Eligible Facility Summary Information, Phase 4 (if applicable)</t>
  </si>
  <si>
    <t>Guaranteed Commercial Operation Date of Phase 3</t>
  </si>
  <si>
    <t>Guaranteed Commercial Operation Date of Phase 4</t>
  </si>
  <si>
    <t>Capacity of the Facility (MW, as proposed), Phase 3</t>
  </si>
  <si>
    <t>Capacity of the Facility (MW, as proposed), Phase 4</t>
  </si>
  <si>
    <t>Contract Maximum Amount (as defined in Form PPA), Phase 3</t>
  </si>
  <si>
    <t>Contract Maximum Amount (as defined in Form PPA), Phase 4</t>
  </si>
  <si>
    <t>Estimated Net Capacity Factor, Phase 3  (%)</t>
  </si>
  <si>
    <t>Estimated Net Capacity Factor, Phase 4  (%)</t>
  </si>
  <si>
    <t>Expected Annual Availability, Phase 3  (%)</t>
  </si>
  <si>
    <t>Buyers' Percentage Entitlement of facility output, Phase 3</t>
  </si>
  <si>
    <t>Buyers' Percentage Entitlement of facility output, Phase 4</t>
  </si>
  <si>
    <t>(# of Phases)</t>
  </si>
  <si>
    <t>(Yes/No)</t>
  </si>
  <si>
    <t>Phase 3</t>
  </si>
  <si>
    <t>Phase 4</t>
  </si>
  <si>
    <t>Expected Annual Availability, Phase 4  (%)</t>
  </si>
  <si>
    <t>Phase 3 ONLY</t>
  </si>
  <si>
    <t>Phase 4 ONLY</t>
  </si>
  <si>
    <t>Capacity of the Facility (MW, as proposed), Phase 1</t>
  </si>
  <si>
    <t>Guaranteed Commercial Operation Date (of Phase 1)</t>
  </si>
  <si>
    <t>Estimated Net Capacity Factor  (%), Phase 1</t>
  </si>
  <si>
    <t>Expected Annual Availability (%), Phase 1</t>
  </si>
  <si>
    <t>Buyers' Percentage Entitlement of facility output, Phase 1</t>
  </si>
  <si>
    <t>Contract Maximum Amount (as defined in Form PPA), Phase 1</t>
  </si>
  <si>
    <t>Pricing Information, Phase 4 (if applicable)</t>
  </si>
  <si>
    <t>Pricing Information, Phase 3 (if applicable)</t>
  </si>
  <si>
    <t xml:space="preserve">Part VI (c) </t>
  </si>
  <si>
    <t xml:space="preserve">Part VI (d) </t>
  </si>
  <si>
    <t>Proposed On-Shore Delivery Point(s)*</t>
  </si>
  <si>
    <t>Part III</t>
  </si>
  <si>
    <t>Proposal Identification and Definitions</t>
  </si>
  <si>
    <t>Phase</t>
  </si>
  <si>
    <t>Provide MW of expected qualified capacity for the Facility, by phase, if applicable, determined in accordance with the Forward Capacity Auction Qualification (“FCAQ”) process.  The Bidder must utilize the ISO-NE FCA Wind Qualification Template spreadsheet to approximate the qualified capacity associated with its proposed Offshore Wind Energy Generation project.</t>
  </si>
  <si>
    <t xml:space="preserve">weather year </t>
  </si>
  <si>
    <t>Enter data for Representative</t>
  </si>
  <si>
    <t>Proposal Certification and Authorization  (Appendix A.1)</t>
  </si>
  <si>
    <t>(Proposal as Submitted to the Soliciting Party)</t>
  </si>
  <si>
    <t>How this proposal contributes to improving energy system reliability and security</t>
  </si>
  <si>
    <t>How this proposal is consistent with the achievement of the state’s greenhouse gas reduction targets under the 2021 Act on Climate</t>
  </si>
  <si>
    <t>How the developer of this proposal meets the definition of "Eligible Bidder"</t>
  </si>
  <si>
    <t>How the generation facility meets the definition of "Eligible Facility"</t>
  </si>
  <si>
    <t>How the generation facility will meet the definition of "Eligible Products"</t>
  </si>
  <si>
    <t>1)</t>
  </si>
  <si>
    <t>Allowable Contract Term: at least 15 years and no more than 20 years.</t>
  </si>
  <si>
    <t>2)</t>
  </si>
  <si>
    <t></t>
  </si>
  <si>
    <r>
      <t>Alternative proposals may be submitted with pricing that change by fixed rates, not to exceed 3% (</t>
    </r>
    <r>
      <rPr>
        <i/>
        <sz val="11"/>
        <rFont val="Times New Roman"/>
        <family val="1"/>
      </rPr>
      <t>see RFP Section 2.2.4.2.1 for additional details</t>
    </r>
    <r>
      <rPr>
        <sz val="11"/>
        <rFont val="Times New Roman"/>
        <family val="1"/>
      </rPr>
      <t xml:space="preserve">). </t>
    </r>
  </si>
  <si>
    <t xml:space="preserve">All pricing for energy and RECs must align with the market values of those products. </t>
  </si>
  <si>
    <t>3)</t>
  </si>
  <si>
    <t>4)</t>
  </si>
  <si>
    <r>
      <t>Alternative (i.e., non-conforming) pricing may be considered (</t>
    </r>
    <r>
      <rPr>
        <i/>
        <sz val="11"/>
        <rFont val="Times New Roman"/>
        <family val="1"/>
      </rPr>
      <t>see RFP Section 2.2.4.2.2 for additional details</t>
    </r>
    <r>
      <rPr>
        <sz val="11"/>
        <rFont val="Times New Roman"/>
        <family val="1"/>
      </rPr>
      <t>).</t>
    </r>
  </si>
  <si>
    <t>(for proposal with multiple phases, scale down is expected to be the same % across all phases)</t>
  </si>
  <si>
    <t>Confirm that the project will be built to the total Capacity of the Facility, listed above, regardless of the Buyer's Percentage Entitlement accepted?</t>
  </si>
  <si>
    <t>(Change xx and yy to reflect first Capacity Commitment Period.  Leave blank any of those Phases not utilized
per Part IV and Part V)</t>
  </si>
  <si>
    <t>Have the appropriate studies, as found in RFP Section 2.2.3.4 (Intercnnection and Delivery Requirements) been completed? (Yes/No)</t>
  </si>
  <si>
    <t>For all completed studies, please provide file/folder name reference to those studies, and provide them as part of your bid submission:</t>
  </si>
  <si>
    <t>Please indicate the status of any study not completed, with a detailed explanation below:</t>
  </si>
  <si>
    <r>
      <t>For the initial bid proposal, Bidder must provide a fixed price with separate pricing for energy ($/MWh) and RECs ($/REC) for the term of the contract (</t>
    </r>
    <r>
      <rPr>
        <i/>
        <sz val="11"/>
        <rFont val="Times New Roman"/>
        <family val="1"/>
      </rPr>
      <t>flat levelized pricing for the Term</t>
    </r>
    <r>
      <rPr>
        <sz val="11"/>
        <rFont val="Times New Roman"/>
        <family val="1"/>
      </rPr>
      <t>).</t>
    </r>
  </si>
  <si>
    <r>
      <t>If the Pricing section above is not adequate to use, for your proposal, provide a detailed explanation of the non-conforming pricing proposal below (</t>
    </r>
    <r>
      <rPr>
        <i/>
        <sz val="11"/>
        <rFont val="Times New Roman"/>
        <family val="1"/>
      </rPr>
      <t>pricing formula, index used, price cap, etc.</t>
    </r>
    <r>
      <rPr>
        <sz val="11"/>
        <rFont val="Times New Roman"/>
        <family val="1"/>
      </rPr>
      <t xml:space="preserve">): </t>
    </r>
  </si>
  <si>
    <t>Designate file /folder name(s)</t>
  </si>
  <si>
    <t>(Enter Percent relative to entire Capacity of the Facility; &gt;0% to max. 100%)</t>
  </si>
  <si>
    <r>
      <t xml:space="preserve">Is the Buyer's Percentage Entitlement scalable downward in the event that acceptance
of the full amount offered would result in exceedance of the target procurement
amount? </t>
    </r>
    <r>
      <rPr>
        <i/>
        <sz val="12"/>
        <color theme="1"/>
        <rFont val="Times New Roman"/>
        <family val="1"/>
      </rPr>
      <t>(Yes/No)</t>
    </r>
  </si>
  <si>
    <t>What is the minimum acceptable Buyer's Percentage Entitlement?</t>
  </si>
  <si>
    <r>
      <t xml:space="preserve">Information in Table Part V (a) below is automatically populated. RFP Bidder </t>
    </r>
    <r>
      <rPr>
        <b/>
        <i/>
        <u/>
        <sz val="12"/>
        <color rgb="FFFF0000"/>
        <rFont val="Times New Roman"/>
        <family val="1"/>
      </rPr>
      <t>must</t>
    </r>
    <r>
      <rPr>
        <i/>
        <sz val="12"/>
        <color rgb="FFFF0000"/>
        <rFont val="Times New Roman"/>
        <family val="1"/>
      </rPr>
      <t xml:space="preserve"> insert the appropriate Hourly Profile utilizing the tables found to the right - Part V(a)(i). This creates the project's 12 x 24 annual energy production schedule.</t>
    </r>
  </si>
  <si>
    <t>*The single Delivery Point proposed by Buyer or if there are multiple proposed Delivery Points, only where there is a specified allocation of energy between the Delivery Points (in contrast to a proposed and alternative Delivery Point).</t>
  </si>
  <si>
    <t>v1 10/14/22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</si>
</sst>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7" formatCode="&quot;$&quot;#,##0.00_);\(&quot;$&quot;#,##0.00\)"/>
    <numFmt numFmtId="43" formatCode="_(* #,##0.00_);_(* \(#,##0.00\);_(* &quot;-&quot;??_);_(@_)"/>
    <numFmt numFmtId="164" formatCode="00000"/>
    <numFmt numFmtId="165" formatCode="mm/dd/yyyy;@"/>
    <numFmt numFmtId="166" formatCode="0.0"/>
    <numFmt numFmtId="167" formatCode="0_);\(0\)"/>
    <numFmt numFmtId="168" formatCode="0.000_);\(0.000\)"/>
    <numFmt numFmtId="169" formatCode="#,##0\ &quot;MWh&quot;"/>
    <numFmt numFmtId="170" formatCode="0.0%"/>
  </numFmts>
  <fonts count="53" x14ac:knownFonts="1">
    <font>
      <sz val="11"/>
      <color theme="1"/>
      <name val="Calibri"/>
      <family val="2"/>
      <scheme val="minor"/>
    </font>
    <font>
      <sz val="11"/>
      <color theme="1"/>
      <name val="Times New Roman"/>
      <family val="1"/>
    </font>
    <font>
      <b/>
      <sz val="12"/>
      <color theme="1"/>
      <name val="Times New Roman"/>
      <family val="1"/>
    </font>
    <font>
      <sz val="12"/>
      <color theme="1"/>
      <name val="Times New Roman"/>
      <family val="1"/>
    </font>
    <font>
      <b/>
      <u/>
      <sz val="12"/>
      <color theme="1"/>
      <name val="Times New Roman"/>
      <family val="1"/>
    </font>
    <font>
      <sz val="11"/>
      <color theme="1"/>
      <name val="Calibri"/>
      <family val="2"/>
      <scheme val="minor"/>
    </font>
    <font>
      <b/>
      <sz val="11"/>
      <color rgb="FFFF0000"/>
      <name val="Times New Roman"/>
      <family val="1"/>
    </font>
    <font>
      <i/>
      <sz val="11"/>
      <color rgb="FFFF0000"/>
      <name val="Times New Roman"/>
      <family val="1"/>
    </font>
    <font>
      <b/>
      <sz val="11"/>
      <name val="Times New Roman"/>
      <family val="1"/>
    </font>
    <font>
      <b/>
      <i/>
      <sz val="10"/>
      <color rgb="FFFF0000"/>
      <name val="Times New Roman"/>
      <family val="1"/>
    </font>
    <font>
      <sz val="12"/>
      <name val="Times New Roman"/>
      <family val="1"/>
    </font>
    <font>
      <sz val="12"/>
      <color rgb="FF0070C0"/>
      <name val="Times New Roman"/>
      <family val="1"/>
    </font>
    <font>
      <sz val="11"/>
      <color rgb="FF0070C0"/>
      <name val="Calibri"/>
      <family val="2"/>
      <scheme val="minor"/>
    </font>
    <font>
      <i/>
      <sz val="12"/>
      <color theme="1"/>
      <name val="Times New Roman"/>
      <family val="1"/>
    </font>
    <font>
      <b/>
      <sz val="10"/>
      <color rgb="FFFF0000"/>
      <name val="Times New Roman"/>
      <family val="1"/>
    </font>
    <font>
      <sz val="10"/>
      <color theme="1"/>
      <name val="Times New Roman"/>
      <family val="1"/>
    </font>
    <font>
      <sz val="11"/>
      <name val="Calibri"/>
      <family val="2"/>
      <scheme val="minor"/>
    </font>
    <font>
      <i/>
      <sz val="10"/>
      <color rgb="FFFF0000"/>
      <name val="Times New Roman"/>
      <family val="1"/>
    </font>
    <font>
      <u/>
      <sz val="11"/>
      <color theme="10"/>
      <name val="Calibri"/>
      <family val="2"/>
      <scheme val="minor"/>
    </font>
    <font>
      <i/>
      <sz val="11"/>
      <color theme="1"/>
      <name val="Times New Roman"/>
      <family val="1"/>
    </font>
    <font>
      <sz val="11"/>
      <color rgb="FF0070C0"/>
      <name val="Times New Roman"/>
      <family val="1"/>
    </font>
    <font>
      <b/>
      <sz val="11"/>
      <color theme="1"/>
      <name val="Times New Roman"/>
      <family val="1"/>
    </font>
    <font>
      <i/>
      <sz val="10"/>
      <color theme="1"/>
      <name val="Times New Roman"/>
      <family val="1"/>
    </font>
    <font>
      <i/>
      <sz val="9"/>
      <color theme="1"/>
      <name val="Times New Roman"/>
      <family val="1"/>
    </font>
    <font>
      <sz val="11"/>
      <name val="Calibri"/>
      <family val="2"/>
    </font>
    <font>
      <sz val="11"/>
      <name val="Times New Roman"/>
      <family val="1"/>
    </font>
    <font>
      <b/>
      <sz val="11"/>
      <color rgb="FFFF0000"/>
      <name val="Calibri"/>
      <family val="2"/>
      <scheme val="minor"/>
    </font>
    <font>
      <i/>
      <sz val="10"/>
      <name val="Times New Roman"/>
      <family val="1"/>
    </font>
    <font>
      <u/>
      <sz val="12"/>
      <name val="Times New Roman"/>
      <family val="1"/>
    </font>
    <font>
      <i/>
      <u/>
      <sz val="12"/>
      <color theme="1"/>
      <name val="Times New Roman"/>
      <family val="1"/>
    </font>
    <font>
      <sz val="12"/>
      <color rgb="FFFF0000"/>
      <name val="Times New Roman"/>
      <family val="1"/>
    </font>
    <font>
      <sz val="8"/>
      <name val="Calibri"/>
      <family val="2"/>
      <scheme val="minor"/>
    </font>
    <font>
      <sz val="11"/>
      <color rgb="FFFF0000"/>
      <name val="Times New Roman"/>
      <family val="1"/>
    </font>
    <font>
      <b/>
      <sz val="12"/>
      <name val="Times New Roman"/>
      <family val="1"/>
    </font>
    <font>
      <sz val="10"/>
      <color rgb="FFFF0000"/>
      <name val="Times New Roman"/>
      <family val="1"/>
    </font>
    <font>
      <b/>
      <sz val="10"/>
      <color theme="1"/>
      <name val="Times New Roman"/>
      <family val="1"/>
    </font>
    <font>
      <b/>
      <sz val="12"/>
      <color rgb="FFFF0000"/>
      <name val="Times New Roman"/>
      <family val="1"/>
    </font>
    <font>
      <b/>
      <i/>
      <sz val="12"/>
      <color theme="1"/>
      <name val="Times New Roman"/>
      <family val="1"/>
    </font>
    <font>
      <b/>
      <sz val="11"/>
      <color theme="9" tint="-0.249977111117893"/>
      <name val="Times New Roman"/>
      <family val="1"/>
    </font>
    <font>
      <i/>
      <sz val="12"/>
      <color rgb="FFFF0000"/>
      <name val="Times New Roman"/>
      <family val="1"/>
    </font>
    <font>
      <sz val="11"/>
      <color theme="8" tint="-0.249977111117893"/>
      <name val="Times New Roman"/>
      <family val="1"/>
    </font>
    <font>
      <sz val="12"/>
      <color theme="3"/>
      <name val="Times New Roman"/>
      <family val="1"/>
    </font>
    <font>
      <sz val="9"/>
      <color theme="1"/>
      <name val="Times New Roman"/>
      <family val="1"/>
    </font>
    <font>
      <b/>
      <i/>
      <sz val="11"/>
      <color rgb="FFFF0000"/>
      <name val="Times New Roman"/>
      <family val="1"/>
    </font>
    <font>
      <i/>
      <sz val="12"/>
      <color rgb="FF0070C0"/>
      <name val="Times New Roman"/>
      <family val="1"/>
    </font>
    <font>
      <b/>
      <i/>
      <sz val="10"/>
      <color rgb="FF0070C0"/>
      <name val="Times New Roman"/>
      <family val="1"/>
    </font>
    <font>
      <b/>
      <sz val="14"/>
      <color rgb="FFC00000"/>
      <name val="Times New Roman"/>
      <family val="1"/>
    </font>
    <font>
      <sz val="11.5"/>
      <color theme="1"/>
      <name val="Times New Roman"/>
      <family val="1"/>
    </font>
    <font>
      <sz val="11.5"/>
      <color theme="1"/>
      <name val="Calibri"/>
      <family val="2"/>
      <scheme val="minor"/>
    </font>
    <font>
      <i/>
      <sz val="11"/>
      <name val="Times New Roman"/>
      <family val="1"/>
    </font>
    <font>
      <sz val="11"/>
      <name val="Wingdings"/>
      <charset val="2"/>
    </font>
    <font>
      <b/>
      <i/>
      <u/>
      <sz val="12"/>
      <color rgb="FFFF0000"/>
      <name val="Times New Roman"/>
      <family val="1"/>
    </font>
    <font>
      <b/>
      <i/>
      <sz val="11"/>
      <color theme="9" tint="-0.249977111117893"/>
      <name val="Times New Roman"/>
      <family val="1"/>
    </font>
  </fonts>
  <fills count="16">
    <fill>
      <patternFill patternType="none"/>
    </fill>
    <fill>
      <patternFill patternType="gray125"/>
    </fill>
    <fill>
      <patternFill patternType="solid">
        <fgColor theme="8" tint="0.59999389629810485"/>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00"/>
        <bgColor indexed="64"/>
      </patternFill>
    </fill>
    <fill>
      <patternFill patternType="solid">
        <fgColor rgb="FFB8DFE8"/>
        <bgColor indexed="64"/>
      </patternFill>
    </fill>
    <fill>
      <patternFill patternType="solid">
        <fgColor theme="0"/>
        <bgColor indexed="64"/>
      </patternFill>
    </fill>
    <fill>
      <patternFill patternType="solid">
        <fgColor rgb="FFFFFF99"/>
        <bgColor indexed="64"/>
      </patternFill>
    </fill>
    <fill>
      <patternFill patternType="solid">
        <fgColor theme="1" tint="0.34998626667073579"/>
        <bgColor indexed="64"/>
      </patternFill>
    </fill>
    <fill>
      <patternFill patternType="solid">
        <fgColor theme="8" tint="0.39997558519241921"/>
        <bgColor indexed="64"/>
      </patternFill>
    </fill>
    <fill>
      <patternFill patternType="solid">
        <fgColor theme="0" tint="-0.34998626667073579"/>
        <bgColor indexed="64"/>
      </patternFill>
    </fill>
    <fill>
      <patternFill patternType="solid">
        <fgColor theme="1" tint="0.499984740745262"/>
        <bgColor indexed="64"/>
      </patternFill>
    </fill>
    <fill>
      <patternFill patternType="solid">
        <fgColor rgb="FFCCFFCC"/>
        <bgColor indexed="64"/>
      </patternFill>
    </fill>
    <fill>
      <patternFill patternType="solid">
        <fgColor rgb="FF66FF66"/>
        <bgColor indexed="64"/>
      </patternFill>
    </fill>
    <fill>
      <patternFill patternType="solid">
        <fgColor theme="5" tint="0.79998168889431442"/>
        <bgColor indexed="64"/>
      </patternFill>
    </fill>
  </fills>
  <borders count="44">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bottom style="thin">
        <color auto="1"/>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medium">
        <color auto="1"/>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style="medium">
        <color indexed="64"/>
      </left>
      <right/>
      <top/>
      <bottom style="dotted">
        <color indexed="64"/>
      </bottom>
      <diagonal/>
    </border>
    <border>
      <left/>
      <right/>
      <top/>
      <bottom style="dotted">
        <color indexed="64"/>
      </bottom>
      <diagonal/>
    </border>
    <border>
      <left style="thin">
        <color indexed="64"/>
      </left>
      <right/>
      <top/>
      <bottom style="dotted">
        <color indexed="64"/>
      </bottom>
      <diagonal/>
    </border>
    <border>
      <left/>
      <right style="medium">
        <color indexed="64"/>
      </right>
      <top/>
      <bottom style="dotted">
        <color indexed="64"/>
      </bottom>
      <diagonal/>
    </border>
    <border>
      <left/>
      <right/>
      <top style="thin">
        <color indexed="64"/>
      </top>
      <bottom style="dotted">
        <color indexed="64"/>
      </bottom>
      <diagonal/>
    </border>
    <border>
      <left style="medium">
        <color indexed="64"/>
      </left>
      <right/>
      <top style="dotted">
        <color indexed="64"/>
      </top>
      <bottom/>
      <diagonal/>
    </border>
    <border>
      <left/>
      <right/>
      <top style="dotted">
        <color indexed="64"/>
      </top>
      <bottom/>
      <diagonal/>
    </border>
    <border>
      <left/>
      <right style="medium">
        <color auto="1"/>
      </right>
      <top style="thin">
        <color auto="1"/>
      </top>
      <bottom style="thin">
        <color indexed="64"/>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s>
  <cellStyleXfs count="4">
    <xf numFmtId="0" fontId="0" fillId="0" borderId="0"/>
    <xf numFmtId="43" fontId="5" fillId="0" borderId="0" applyFont="0" applyFill="0" applyBorder="0" applyAlignment="0" applyProtection="0"/>
    <xf numFmtId="0" fontId="18" fillId="0" borderId="0" applyNumberFormat="0" applyFill="0" applyBorder="0" applyAlignment="0" applyProtection="0"/>
    <xf numFmtId="9" fontId="5" fillId="0" borderId="0" applyFont="0" applyFill="0" applyBorder="0" applyAlignment="0" applyProtection="0"/>
  </cellStyleXfs>
  <cellXfs count="398">
    <xf numFmtId="0" fontId="0" fillId="0" borderId="0" xfId="0"/>
    <xf numFmtId="0" fontId="1" fillId="0" borderId="2" xfId="0" applyFont="1" applyBorder="1"/>
    <xf numFmtId="0" fontId="1" fillId="0" borderId="6" xfId="0" applyFont="1" applyBorder="1"/>
    <xf numFmtId="0" fontId="1" fillId="0" borderId="7" xfId="0" applyFont="1" applyBorder="1"/>
    <xf numFmtId="0" fontId="1" fillId="0" borderId="8" xfId="0" applyFont="1" applyBorder="1"/>
    <xf numFmtId="0" fontId="3" fillId="0" borderId="0" xfId="0" applyFont="1"/>
    <xf numFmtId="0" fontId="2" fillId="0" borderId="0" xfId="0" applyFont="1"/>
    <xf numFmtId="0" fontId="1" fillId="0" borderId="0" xfId="0" applyFont="1"/>
    <xf numFmtId="0" fontId="6" fillId="0" borderId="2" xfId="0" applyFont="1" applyBorder="1"/>
    <xf numFmtId="0" fontId="8" fillId="0" borderId="1" xfId="0" applyFont="1" applyBorder="1"/>
    <xf numFmtId="0" fontId="11" fillId="0" borderId="0" xfId="0" applyFont="1" applyAlignment="1">
      <alignment horizontal="center"/>
    </xf>
    <xf numFmtId="43" fontId="11" fillId="0" borderId="16" xfId="1" applyFont="1" applyBorder="1" applyProtection="1">
      <protection locked="0"/>
    </xf>
    <xf numFmtId="0" fontId="1" fillId="0" borderId="3" xfId="0" applyFont="1" applyBorder="1"/>
    <xf numFmtId="0" fontId="0" fillId="0" borderId="0" xfId="0" applyAlignment="1">
      <alignment horizontal="left" wrapText="1"/>
    </xf>
    <xf numFmtId="0" fontId="3" fillId="0" borderId="7" xfId="0" applyFont="1" applyBorder="1" applyAlignment="1">
      <alignment horizontal="left" vertical="center"/>
    </xf>
    <xf numFmtId="0" fontId="3" fillId="0" borderId="7" xfId="0" applyFont="1" applyBorder="1"/>
    <xf numFmtId="43" fontId="11" fillId="0" borderId="16" xfId="1" applyFont="1" applyBorder="1" applyAlignment="1" applyProtection="1">
      <protection locked="0"/>
    </xf>
    <xf numFmtId="0" fontId="1" fillId="2" borderId="0" xfId="0" applyFont="1" applyFill="1"/>
    <xf numFmtId="0" fontId="6" fillId="0" borderId="3" xfId="0" applyFont="1" applyBorder="1"/>
    <xf numFmtId="0" fontId="1" fillId="0" borderId="4" xfId="0" applyFont="1" applyBorder="1"/>
    <xf numFmtId="0" fontId="1" fillId="0" borderId="5" xfId="0" applyFont="1" applyBorder="1"/>
    <xf numFmtId="165" fontId="24" fillId="0" borderId="0" xfId="0" applyNumberFormat="1" applyFont="1" applyAlignment="1">
      <alignment horizontal="center"/>
    </xf>
    <xf numFmtId="165" fontId="10" fillId="0" borderId="17" xfId="0" applyNumberFormat="1" applyFont="1" applyBorder="1" applyAlignment="1">
      <alignment horizontal="center"/>
    </xf>
    <xf numFmtId="0" fontId="16" fillId="6" borderId="0" xfId="0" applyFont="1" applyFill="1"/>
    <xf numFmtId="0" fontId="10" fillId="0" borderId="4" xfId="0" applyFont="1" applyBorder="1"/>
    <xf numFmtId="0" fontId="10" fillId="0" borderId="5" xfId="0" applyFont="1" applyBorder="1"/>
    <xf numFmtId="0" fontId="10" fillId="0" borderId="0" xfId="0" applyFont="1" applyAlignment="1">
      <alignment horizontal="center"/>
    </xf>
    <xf numFmtId="0" fontId="26" fillId="6" borderId="0" xfId="0" applyFont="1" applyFill="1"/>
    <xf numFmtId="0" fontId="10" fillId="0" borderId="6" xfId="0" applyFont="1" applyBorder="1"/>
    <xf numFmtId="0" fontId="10" fillId="0" borderId="7" xfId="0" applyFont="1" applyBorder="1"/>
    <xf numFmtId="0" fontId="10" fillId="0" borderId="8" xfId="0" applyFont="1" applyBorder="1"/>
    <xf numFmtId="0" fontId="11" fillId="0" borderId="0" xfId="0" applyFont="1" applyAlignment="1">
      <alignment horizontal="left" indent="1"/>
    </xf>
    <xf numFmtId="0" fontId="12" fillId="0" borderId="0" xfId="0" applyFont="1" applyAlignment="1">
      <alignment horizontal="left" indent="1"/>
    </xf>
    <xf numFmtId="164" fontId="11" fillId="0" borderId="0" xfId="0" applyNumberFormat="1" applyFont="1" applyAlignment="1">
      <alignment horizontal="left" indent="1"/>
    </xf>
    <xf numFmtId="164" fontId="12" fillId="0" borderId="0" xfId="0" applyNumberFormat="1" applyFont="1" applyAlignment="1">
      <alignment horizontal="left" indent="1"/>
    </xf>
    <xf numFmtId="0" fontId="11" fillId="0" borderId="7" xfId="0" applyFont="1" applyBorder="1"/>
    <xf numFmtId="0" fontId="0" fillId="0" borderId="0" xfId="0" applyAlignment="1">
      <alignment horizontal="left"/>
    </xf>
    <xf numFmtId="0" fontId="2" fillId="0" borderId="4" xfId="0" applyFont="1" applyBorder="1" applyAlignment="1">
      <alignment horizontal="left" indent="5"/>
    </xf>
    <xf numFmtId="0" fontId="6" fillId="0" borderId="2" xfId="0" applyFont="1" applyBorder="1" applyAlignment="1">
      <alignment horizontal="right"/>
    </xf>
    <xf numFmtId="0" fontId="0" fillId="0" borderId="0" xfId="0" applyAlignment="1">
      <alignment vertical="top"/>
    </xf>
    <xf numFmtId="0" fontId="4" fillId="0" borderId="0" xfId="0" applyFont="1"/>
    <xf numFmtId="0" fontId="3" fillId="0" borderId="0" xfId="0" applyFont="1" applyAlignment="1">
      <alignment horizontal="left" indent="1"/>
    </xf>
    <xf numFmtId="0" fontId="3" fillId="0" borderId="0" xfId="0" applyFont="1" applyAlignment="1">
      <alignment horizontal="right" indent="1"/>
    </xf>
    <xf numFmtId="0" fontId="3" fillId="0" borderId="0" xfId="0" quotePrefix="1" applyFont="1"/>
    <xf numFmtId="0" fontId="38" fillId="2" borderId="0" xfId="0" applyFont="1" applyFill="1"/>
    <xf numFmtId="0" fontId="6" fillId="2" borderId="0" xfId="0" applyFont="1" applyFill="1"/>
    <xf numFmtId="0" fontId="3" fillId="0" borderId="16" xfId="0" applyFont="1" applyBorder="1"/>
    <xf numFmtId="0" fontId="3" fillId="0" borderId="2" xfId="0" applyFont="1" applyBorder="1"/>
    <xf numFmtId="0" fontId="3" fillId="0" borderId="3" xfId="0" applyFont="1" applyBorder="1"/>
    <xf numFmtId="0" fontId="3" fillId="0" borderId="5" xfId="0" applyFont="1" applyBorder="1"/>
    <xf numFmtId="0" fontId="2" fillId="0" borderId="0" xfId="0" applyFont="1" applyAlignment="1">
      <alignment horizontal="center"/>
    </xf>
    <xf numFmtId="0" fontId="3" fillId="0" borderId="4" xfId="0" applyFont="1" applyBorder="1" applyAlignment="1">
      <alignment horizontal="center"/>
    </xf>
    <xf numFmtId="0" fontId="19" fillId="0" borderId="0" xfId="0" applyFont="1" applyAlignment="1">
      <alignment vertical="center"/>
    </xf>
    <xf numFmtId="0" fontId="3" fillId="0" borderId="0" xfId="0" applyFont="1" applyAlignment="1">
      <alignment horizontal="center"/>
    </xf>
    <xf numFmtId="0" fontId="2" fillId="0" borderId="16" xfId="0" applyFont="1" applyBorder="1" applyAlignment="1">
      <alignment horizontal="center"/>
    </xf>
    <xf numFmtId="0" fontId="2" fillId="0" borderId="16" xfId="0" applyFont="1" applyBorder="1" applyAlignment="1">
      <alignment horizontal="right"/>
    </xf>
    <xf numFmtId="0" fontId="2" fillId="0" borderId="4" xfId="0" applyFont="1" applyBorder="1"/>
    <xf numFmtId="0" fontId="3" fillId="7" borderId="0" xfId="0" applyFont="1" applyFill="1"/>
    <xf numFmtId="0" fontId="19" fillId="7" borderId="0" xfId="0" applyFont="1" applyFill="1" applyAlignment="1">
      <alignment vertical="center"/>
    </xf>
    <xf numFmtId="0" fontId="3" fillId="7" borderId="0" xfId="0" applyFont="1" applyFill="1" applyAlignment="1">
      <alignment horizontal="right"/>
    </xf>
    <xf numFmtId="0" fontId="3" fillId="0" borderId="4" xfId="0" applyFont="1" applyBorder="1"/>
    <xf numFmtId="0" fontId="3" fillId="7" borderId="16" xfId="0" applyFont="1" applyFill="1" applyBorder="1"/>
    <xf numFmtId="0" fontId="3" fillId="0" borderId="24" xfId="0" applyFont="1" applyBorder="1"/>
    <xf numFmtId="0" fontId="3" fillId="0" borderId="18" xfId="0" applyFont="1" applyBorder="1"/>
    <xf numFmtId="0" fontId="3" fillId="0" borderId="18" xfId="0" applyFont="1" applyBorder="1" applyAlignment="1">
      <alignment horizontal="center"/>
    </xf>
    <xf numFmtId="0" fontId="13" fillId="0" borderId="25" xfId="0" applyFont="1" applyBorder="1" applyAlignment="1">
      <alignment horizontal="center"/>
    </xf>
    <xf numFmtId="0" fontId="3" fillId="0" borderId="23" xfId="0" applyFont="1" applyBorder="1" applyAlignment="1">
      <alignment horizontal="center"/>
    </xf>
    <xf numFmtId="166" fontId="41" fillId="12" borderId="23" xfId="0" applyNumberFormat="1" applyFont="1" applyFill="1" applyBorder="1" applyProtection="1">
      <protection locked="0"/>
    </xf>
    <xf numFmtId="3" fontId="13" fillId="0" borderId="22" xfId="0" applyNumberFormat="1" applyFont="1" applyBorder="1" applyAlignment="1">
      <alignment horizontal="center"/>
    </xf>
    <xf numFmtId="166" fontId="13" fillId="0" borderId="22" xfId="0" applyNumberFormat="1" applyFont="1" applyBorder="1" applyAlignment="1">
      <alignment horizontal="center"/>
    </xf>
    <xf numFmtId="166" fontId="13" fillId="0" borderId="26" xfId="0" applyNumberFormat="1" applyFont="1" applyBorder="1" applyAlignment="1">
      <alignment horizontal="center"/>
    </xf>
    <xf numFmtId="3" fontId="13" fillId="0" borderId="23" xfId="0" applyNumberFormat="1" applyFont="1" applyBorder="1" applyAlignment="1">
      <alignment horizontal="center"/>
    </xf>
    <xf numFmtId="166" fontId="13" fillId="0" borderId="23" xfId="0" applyNumberFormat="1" applyFont="1" applyBorder="1" applyAlignment="1">
      <alignment horizontal="center"/>
    </xf>
    <xf numFmtId="166" fontId="13" fillId="0" borderId="27" xfId="0" applyNumberFormat="1" applyFont="1" applyBorder="1" applyAlignment="1">
      <alignment horizontal="center"/>
    </xf>
    <xf numFmtId="0" fontId="3" fillId="0" borderId="21" xfId="0" applyFont="1" applyBorder="1" applyAlignment="1">
      <alignment horizontal="center"/>
    </xf>
    <xf numFmtId="166" fontId="41" fillId="12" borderId="21" xfId="0" applyNumberFormat="1" applyFont="1" applyFill="1" applyBorder="1" applyProtection="1">
      <protection locked="0"/>
    </xf>
    <xf numFmtId="3" fontId="13" fillId="0" borderId="21" xfId="0" applyNumberFormat="1" applyFont="1" applyBorder="1" applyAlignment="1">
      <alignment horizontal="center"/>
    </xf>
    <xf numFmtId="166" fontId="13" fillId="0" borderId="21" xfId="0" applyNumberFormat="1" applyFont="1" applyBorder="1" applyAlignment="1">
      <alignment horizontal="center"/>
    </xf>
    <xf numFmtId="166" fontId="13" fillId="0" borderId="28" xfId="0" applyNumberFormat="1" applyFont="1" applyBorder="1" applyAlignment="1">
      <alignment horizontal="center"/>
    </xf>
    <xf numFmtId="0" fontId="3" fillId="0" borderId="0" xfId="0" applyFont="1" applyAlignment="1">
      <alignment horizontal="left" indent="2"/>
    </xf>
    <xf numFmtId="0" fontId="3" fillId="0" borderId="22" xfId="0" applyFont="1" applyBorder="1"/>
    <xf numFmtId="0" fontId="3" fillId="0" borderId="11" xfId="0" applyFont="1" applyBorder="1"/>
    <xf numFmtId="0" fontId="3" fillId="0" borderId="29" xfId="0" applyFont="1" applyBorder="1"/>
    <xf numFmtId="0" fontId="3" fillId="0" borderId="30" xfId="0" applyFont="1" applyBorder="1"/>
    <xf numFmtId="0" fontId="0" fillId="0" borderId="31" xfId="0" applyBorder="1" applyAlignment="1">
      <alignment horizontal="left" indent="2"/>
    </xf>
    <xf numFmtId="0" fontId="3" fillId="0" borderId="31" xfId="0" applyFont="1" applyBorder="1"/>
    <xf numFmtId="166" fontId="13" fillId="0" borderId="32" xfId="0" applyNumberFormat="1" applyFont="1" applyBorder="1" applyAlignment="1">
      <alignment horizontal="center"/>
    </xf>
    <xf numFmtId="166" fontId="13" fillId="0" borderId="33" xfId="0" applyNumberFormat="1" applyFont="1" applyBorder="1" applyAlignment="1">
      <alignment horizontal="center"/>
    </xf>
    <xf numFmtId="0" fontId="8" fillId="0" borderId="2" xfId="0" applyFont="1" applyBorder="1"/>
    <xf numFmtId="0" fontId="6" fillId="0" borderId="3" xfId="0" applyFont="1" applyBorder="1" applyAlignment="1">
      <alignment horizontal="right"/>
    </xf>
    <xf numFmtId="0" fontId="3" fillId="11" borderId="19" xfId="0" applyFont="1" applyFill="1" applyBorder="1" applyAlignment="1">
      <alignment horizontal="left"/>
    </xf>
    <xf numFmtId="0" fontId="2" fillId="0" borderId="0" xfId="0" applyFont="1" applyAlignment="1">
      <alignment horizontal="left"/>
    </xf>
    <xf numFmtId="0" fontId="1" fillId="7" borderId="0" xfId="0" applyFont="1" applyFill="1"/>
    <xf numFmtId="0" fontId="21" fillId="7" borderId="0" xfId="0" applyFont="1" applyFill="1" applyAlignment="1">
      <alignment horizontal="right"/>
    </xf>
    <xf numFmtId="0" fontId="13" fillId="7" borderId="0" xfId="0" applyFont="1" applyFill="1" applyAlignment="1">
      <alignment horizontal="left"/>
    </xf>
    <xf numFmtId="0" fontId="39" fillId="0" borderId="4" xfId="0" applyFont="1" applyBorder="1" applyAlignment="1">
      <alignment wrapText="1"/>
    </xf>
    <xf numFmtId="0" fontId="39" fillId="0" borderId="5" xfId="0" applyFont="1" applyBorder="1" applyAlignment="1">
      <alignment wrapText="1"/>
    </xf>
    <xf numFmtId="0" fontId="3" fillId="0" borderId="23" xfId="0" applyFont="1" applyBorder="1" applyAlignment="1">
      <alignment horizontal="left" indent="2"/>
    </xf>
    <xf numFmtId="3" fontId="10" fillId="11" borderId="23" xfId="0" applyNumberFormat="1" applyFont="1" applyFill="1" applyBorder="1"/>
    <xf numFmtId="0" fontId="3" fillId="0" borderId="17" xfId="0" applyFont="1" applyBorder="1"/>
    <xf numFmtId="0" fontId="3" fillId="0" borderId="12" xfId="0" applyFont="1" applyBorder="1"/>
    <xf numFmtId="166" fontId="13" fillId="0" borderId="11" xfId="0" applyNumberFormat="1" applyFont="1" applyBorder="1" applyAlignment="1">
      <alignment horizontal="center"/>
    </xf>
    <xf numFmtId="166" fontId="13" fillId="0" borderId="29" xfId="0" applyNumberFormat="1" applyFont="1" applyBorder="1" applyAlignment="1">
      <alignment horizontal="center"/>
    </xf>
    <xf numFmtId="3" fontId="10" fillId="11" borderId="21" xfId="0" applyNumberFormat="1" applyFont="1" applyFill="1" applyBorder="1"/>
    <xf numFmtId="0" fontId="3" fillId="0" borderId="6" xfId="0" applyFont="1" applyBorder="1"/>
    <xf numFmtId="0" fontId="0" fillId="0" borderId="7" xfId="0" applyBorder="1" applyAlignment="1">
      <alignment horizontal="left" indent="2"/>
    </xf>
    <xf numFmtId="0" fontId="3" fillId="0" borderId="8" xfId="0" applyFont="1" applyBorder="1"/>
    <xf numFmtId="0" fontId="3" fillId="0" borderId="20" xfId="0" applyFont="1" applyBorder="1"/>
    <xf numFmtId="0" fontId="3" fillId="0" borderId="35" xfId="0" applyFont="1" applyBorder="1" applyAlignment="1">
      <alignment horizontal="center"/>
    </xf>
    <xf numFmtId="0" fontId="2" fillId="0" borderId="36" xfId="0" applyFont="1" applyBorder="1" applyAlignment="1">
      <alignment horizontal="center"/>
    </xf>
    <xf numFmtId="0" fontId="3" fillId="0" borderId="36" xfId="0" applyFont="1" applyBorder="1" applyAlignment="1">
      <alignment horizontal="center"/>
    </xf>
    <xf numFmtId="0" fontId="3" fillId="0" borderId="36" xfId="0" applyFont="1" applyBorder="1"/>
    <xf numFmtId="168" fontId="41" fillId="0" borderId="22" xfId="3" applyNumberFormat="1" applyFont="1" applyBorder="1" applyProtection="1">
      <protection locked="0"/>
    </xf>
    <xf numFmtId="168" fontId="41" fillId="0" borderId="23" xfId="3" applyNumberFormat="1" applyFont="1" applyBorder="1" applyProtection="1">
      <protection locked="0"/>
    </xf>
    <xf numFmtId="168" fontId="41" fillId="0" borderId="21" xfId="3" applyNumberFormat="1" applyFont="1" applyBorder="1" applyProtection="1">
      <protection locked="0"/>
    </xf>
    <xf numFmtId="0" fontId="3" fillId="0" borderId="35" xfId="0" applyFont="1" applyBorder="1"/>
    <xf numFmtId="0" fontId="36" fillId="0" borderId="16" xfId="0" applyFont="1" applyBorder="1" applyAlignment="1">
      <alignment horizontal="center"/>
    </xf>
    <xf numFmtId="0" fontId="39" fillId="0" borderId="0" xfId="0" applyFont="1" applyAlignment="1">
      <alignment horizontal="center"/>
    </xf>
    <xf numFmtId="0" fontId="3" fillId="0" borderId="21" xfId="0" applyFont="1" applyBorder="1" applyAlignment="1">
      <alignment horizontal="left" indent="2"/>
    </xf>
    <xf numFmtId="0" fontId="0" fillId="0" borderId="0" xfId="0" applyAlignment="1">
      <alignment wrapText="1"/>
    </xf>
    <xf numFmtId="0" fontId="21" fillId="7" borderId="0" xfId="0" applyFont="1" applyFill="1"/>
    <xf numFmtId="0" fontId="13" fillId="0" borderId="0" xfId="0" applyFont="1" applyAlignment="1">
      <alignment horizontal="left"/>
    </xf>
    <xf numFmtId="0" fontId="13" fillId="0" borderId="0" xfId="0" applyFont="1"/>
    <xf numFmtId="0" fontId="3" fillId="0" borderId="9" xfId="0" applyFont="1" applyBorder="1"/>
    <xf numFmtId="167" fontId="42" fillId="0" borderId="22" xfId="0" applyNumberFormat="1" applyFont="1" applyBorder="1" applyAlignment="1">
      <alignment horizontal="left" indent="2"/>
    </xf>
    <xf numFmtId="167" fontId="42" fillId="0" borderId="23" xfId="0" applyNumberFormat="1" applyFont="1" applyBorder="1" applyAlignment="1">
      <alignment horizontal="left" indent="2"/>
    </xf>
    <xf numFmtId="167" fontId="42" fillId="0" borderId="21" xfId="0" applyNumberFormat="1" applyFont="1" applyBorder="1" applyAlignment="1">
      <alignment horizontal="left" indent="2"/>
    </xf>
    <xf numFmtId="0" fontId="0" fillId="0" borderId="0" xfId="0" applyAlignment="1">
      <alignment horizontal="left" indent="2"/>
    </xf>
    <xf numFmtId="0" fontId="43" fillId="0" borderId="0" xfId="0" applyFont="1"/>
    <xf numFmtId="9" fontId="3" fillId="0" borderId="0" xfId="3" applyFont="1" applyBorder="1" applyProtection="1"/>
    <xf numFmtId="0" fontId="29" fillId="0" borderId="0" xfId="0" applyFont="1" applyAlignment="1">
      <alignment horizontal="left"/>
    </xf>
    <xf numFmtId="43" fontId="3" fillId="0" borderId="0" xfId="1" applyFont="1" applyBorder="1" applyProtection="1"/>
    <xf numFmtId="9" fontId="13" fillId="0" borderId="0" xfId="3" applyFont="1" applyBorder="1" applyProtection="1"/>
    <xf numFmtId="43" fontId="3" fillId="0" borderId="0" xfId="3" applyNumberFormat="1" applyFont="1" applyBorder="1" applyProtection="1"/>
    <xf numFmtId="0" fontId="29" fillId="0" borderId="0" xfId="0" applyFont="1"/>
    <xf numFmtId="37" fontId="3" fillId="0" borderId="0" xfId="0" applyNumberFormat="1" applyFont="1"/>
    <xf numFmtId="37" fontId="3" fillId="13" borderId="0" xfId="0" applyNumberFormat="1" applyFont="1" applyFill="1"/>
    <xf numFmtId="37" fontId="3" fillId="8" borderId="0" xfId="0" applyNumberFormat="1" applyFont="1" applyFill="1"/>
    <xf numFmtId="1" fontId="3" fillId="0" borderId="0" xfId="0" applyNumberFormat="1" applyFont="1"/>
    <xf numFmtId="37" fontId="3" fillId="14" borderId="0" xfId="0" applyNumberFormat="1" applyFont="1" applyFill="1"/>
    <xf numFmtId="0" fontId="3" fillId="0" borderId="9" xfId="0" applyFont="1" applyBorder="1" applyAlignment="1">
      <alignment horizontal="left" indent="1"/>
    </xf>
    <xf numFmtId="43" fontId="3" fillId="0" borderId="15" xfId="1" applyFont="1" applyBorder="1" applyProtection="1"/>
    <xf numFmtId="0" fontId="3" fillId="0" borderId="7" xfId="0" applyFont="1" applyBorder="1" applyAlignment="1">
      <alignment horizontal="left" indent="2"/>
    </xf>
    <xf numFmtId="43" fontId="3" fillId="0" borderId="7" xfId="1" applyFont="1" applyBorder="1" applyProtection="1"/>
    <xf numFmtId="170" fontId="3" fillId="0" borderId="7" xfId="1" applyNumberFormat="1" applyFont="1" applyBorder="1" applyProtection="1"/>
    <xf numFmtId="0" fontId="25" fillId="2" borderId="0" xfId="0" applyFont="1" applyFill="1"/>
    <xf numFmtId="0" fontId="3" fillId="0" borderId="0" xfId="0" applyFont="1" applyAlignment="1">
      <alignment horizontal="left"/>
    </xf>
    <xf numFmtId="0" fontId="3" fillId="0" borderId="0" xfId="0" applyFont="1" applyAlignment="1">
      <alignment horizontal="left" vertical="center"/>
    </xf>
    <xf numFmtId="0" fontId="17" fillId="0" borderId="0" xfId="0" applyFont="1" applyAlignment="1">
      <alignment horizontal="right"/>
    </xf>
    <xf numFmtId="7" fontId="11" fillId="0" borderId="18" xfId="0" applyNumberFormat="1" applyFont="1" applyBorder="1" applyProtection="1">
      <protection locked="0"/>
    </xf>
    <xf numFmtId="7" fontId="11" fillId="0" borderId="22" xfId="0" applyNumberFormat="1" applyFont="1" applyBorder="1" applyProtection="1">
      <protection locked="0"/>
    </xf>
    <xf numFmtId="7" fontId="11" fillId="0" borderId="12" xfId="0" applyNumberFormat="1" applyFont="1" applyBorder="1" applyProtection="1">
      <protection locked="0"/>
    </xf>
    <xf numFmtId="0" fontId="2" fillId="0" borderId="4" xfId="0" applyFont="1" applyBorder="1" applyAlignment="1">
      <alignment horizontal="center"/>
    </xf>
    <xf numFmtId="0" fontId="11" fillId="0" borderId="16" xfId="0" applyFont="1" applyBorder="1" applyAlignment="1" applyProtection="1">
      <alignment horizontal="center"/>
      <protection locked="0"/>
    </xf>
    <xf numFmtId="0" fontId="0" fillId="0" borderId="0" xfId="0" applyAlignment="1">
      <alignment horizontal="left" vertical="top" wrapText="1"/>
    </xf>
    <xf numFmtId="0" fontId="0" fillId="0" borderId="0" xfId="0" applyAlignment="1">
      <alignment horizontal="center" vertical="top" wrapText="1"/>
    </xf>
    <xf numFmtId="0" fontId="2" fillId="0" borderId="5" xfId="0" applyFont="1" applyBorder="1" applyAlignment="1">
      <alignment horizontal="center"/>
    </xf>
    <xf numFmtId="0" fontId="13" fillId="0" borderId="18" xfId="0" applyFont="1" applyBorder="1" applyAlignment="1">
      <alignment horizontal="center"/>
    </xf>
    <xf numFmtId="0" fontId="3" fillId="0" borderId="7" xfId="0" applyFont="1" applyBorder="1" applyAlignment="1">
      <alignment wrapText="1"/>
    </xf>
    <xf numFmtId="0" fontId="0" fillId="0" borderId="7" xfId="0" applyBorder="1" applyAlignment="1">
      <alignment wrapText="1"/>
    </xf>
    <xf numFmtId="0" fontId="3" fillId="0" borderId="0" xfId="0" applyFont="1" applyAlignment="1">
      <alignment wrapText="1"/>
    </xf>
    <xf numFmtId="0" fontId="33" fillId="0" borderId="5" xfId="0" applyFont="1" applyBorder="1" applyAlignment="1">
      <alignment horizontal="center"/>
    </xf>
    <xf numFmtId="0" fontId="10" fillId="0" borderId="0" xfId="0" applyFont="1"/>
    <xf numFmtId="0" fontId="2" fillId="7" borderId="0" xfId="0" applyFont="1" applyFill="1" applyAlignment="1">
      <alignment horizontal="center"/>
    </xf>
    <xf numFmtId="0" fontId="21" fillId="0" borderId="1" xfId="0" applyFont="1" applyBorder="1"/>
    <xf numFmtId="0" fontId="1" fillId="7" borderId="5" xfId="0" applyFont="1" applyFill="1" applyBorder="1"/>
    <xf numFmtId="0" fontId="27" fillId="0" borderId="0" xfId="0" applyFont="1"/>
    <xf numFmtId="0" fontId="11" fillId="0" borderId="0" xfId="0" applyFont="1"/>
    <xf numFmtId="0" fontId="0" fillId="0" borderId="17" xfId="0" applyBorder="1"/>
    <xf numFmtId="0" fontId="2" fillId="4" borderId="9" xfId="0" applyFont="1" applyFill="1" applyBorder="1"/>
    <xf numFmtId="0" fontId="2" fillId="4" borderId="15" xfId="0" applyFont="1" applyFill="1" applyBorder="1"/>
    <xf numFmtId="0" fontId="3" fillId="0" borderId="9" xfId="0" applyFont="1" applyBorder="1" applyAlignment="1">
      <alignment horizontal="left" vertical="center"/>
    </xf>
    <xf numFmtId="0" fontId="0" fillId="0" borderId="15" xfId="0" applyBorder="1" applyAlignment="1">
      <alignment horizontal="left" vertical="center"/>
    </xf>
    <xf numFmtId="0" fontId="0" fillId="0" borderId="0" xfId="0" applyAlignment="1">
      <alignment horizontal="left" vertical="center"/>
    </xf>
    <xf numFmtId="0" fontId="18" fillId="0" borderId="0" xfId="2" applyFill="1" applyBorder="1" applyAlignment="1" applyProtection="1">
      <alignment vertical="center"/>
    </xf>
    <xf numFmtId="0" fontId="22" fillId="0" borderId="0" xfId="0" applyFont="1" applyAlignment="1">
      <alignment horizontal="left"/>
    </xf>
    <xf numFmtId="0" fontId="19" fillId="0" borderId="0" xfId="0" applyFont="1"/>
    <xf numFmtId="0" fontId="22" fillId="0" borderId="0" xfId="0" applyFont="1"/>
    <xf numFmtId="165" fontId="11" fillId="0" borderId="0" xfId="0" applyNumberFormat="1" applyFont="1" applyAlignment="1">
      <alignment horizontal="center"/>
    </xf>
    <xf numFmtId="165" fontId="0" fillId="0" borderId="0" xfId="0" applyNumberFormat="1"/>
    <xf numFmtId="0" fontId="23" fillId="0" borderId="0" xfId="0" applyFont="1" applyAlignment="1">
      <alignment horizontal="left" wrapText="1"/>
    </xf>
    <xf numFmtId="0" fontId="23" fillId="0" borderId="17" xfId="0" applyFont="1" applyBorder="1" applyAlignment="1">
      <alignment horizontal="left" wrapText="1"/>
    </xf>
    <xf numFmtId="0" fontId="17" fillId="0" borderId="0" xfId="0" applyFont="1"/>
    <xf numFmtId="0" fontId="22" fillId="0" borderId="0" xfId="0" applyFont="1" applyAlignment="1">
      <alignment horizontal="left" indent="1"/>
    </xf>
    <xf numFmtId="0" fontId="7" fillId="0" borderId="0" xfId="0" applyFont="1"/>
    <xf numFmtId="0" fontId="9" fillId="0" borderId="0" xfId="0" applyFont="1"/>
    <xf numFmtId="0" fontId="14" fillId="2" borderId="4" xfId="0" applyFont="1" applyFill="1" applyBorder="1" applyAlignment="1">
      <alignment vertical="top" wrapText="1"/>
    </xf>
    <xf numFmtId="0" fontId="14" fillId="2" borderId="0" xfId="0" applyFont="1" applyFill="1" applyAlignment="1">
      <alignment horizontal="left" vertical="top" wrapText="1"/>
    </xf>
    <xf numFmtId="0" fontId="10" fillId="7" borderId="0" xfId="0" applyFont="1" applyFill="1"/>
    <xf numFmtId="0" fontId="27" fillId="7" borderId="0" xfId="0" applyFont="1" applyFill="1"/>
    <xf numFmtId="0" fontId="10" fillId="7" borderId="0" xfId="0" applyFont="1" applyFill="1" applyAlignment="1">
      <alignment wrapText="1"/>
    </xf>
    <xf numFmtId="0" fontId="22" fillId="0" borderId="0" xfId="0" applyFont="1" applyAlignment="1">
      <alignment horizontal="left" vertical="center" wrapText="1"/>
    </xf>
    <xf numFmtId="0" fontId="0" fillId="0" borderId="0" xfId="0" applyAlignment="1">
      <alignment horizontal="left" vertical="center" wrapText="1" indent="2"/>
    </xf>
    <xf numFmtId="0" fontId="25" fillId="0" borderId="2" xfId="0" applyFont="1" applyBorder="1"/>
    <xf numFmtId="0" fontId="40" fillId="10" borderId="11" xfId="0" applyFont="1" applyFill="1" applyBorder="1" applyAlignment="1">
      <alignment horizontal="centerContinuous"/>
    </xf>
    <xf numFmtId="0" fontId="40" fillId="10" borderId="12" xfId="0" applyFont="1" applyFill="1" applyBorder="1" applyAlignment="1">
      <alignment horizontal="centerContinuous"/>
    </xf>
    <xf numFmtId="0" fontId="1" fillId="2" borderId="0" xfId="0" applyFont="1" applyFill="1" applyAlignment="1">
      <alignment horizontal="center"/>
    </xf>
    <xf numFmtId="0" fontId="40" fillId="10" borderId="18" xfId="0" applyFont="1" applyFill="1" applyBorder="1" applyAlignment="1">
      <alignment horizontal="center"/>
    </xf>
    <xf numFmtId="0" fontId="40" fillId="10" borderId="22" xfId="0" applyFont="1" applyFill="1" applyBorder="1" applyAlignment="1">
      <alignment horizontal="center"/>
    </xf>
    <xf numFmtId="0" fontId="6" fillId="2" borderId="0" xfId="0" applyFont="1" applyFill="1" applyAlignment="1">
      <alignment horizontal="right"/>
    </xf>
    <xf numFmtId="0" fontId="40" fillId="10" borderId="23" xfId="0" applyFont="1" applyFill="1" applyBorder="1" applyAlignment="1">
      <alignment horizontal="center"/>
    </xf>
    <xf numFmtId="0" fontId="40" fillId="10" borderId="21" xfId="0" applyFont="1" applyFill="1" applyBorder="1" applyAlignment="1">
      <alignment horizontal="center"/>
    </xf>
    <xf numFmtId="166" fontId="1" fillId="2" borderId="0" xfId="0" applyNumberFormat="1" applyFont="1" applyFill="1"/>
    <xf numFmtId="0" fontId="1" fillId="11" borderId="11" xfId="0" applyFont="1" applyFill="1" applyBorder="1"/>
    <xf numFmtId="0" fontId="1" fillId="11" borderId="17" xfId="0" applyFont="1" applyFill="1" applyBorder="1"/>
    <xf numFmtId="0" fontId="1" fillId="11" borderId="12" xfId="0" applyFont="1" applyFill="1" applyBorder="1"/>
    <xf numFmtId="0" fontId="32" fillId="2" borderId="0" xfId="0" applyFont="1" applyFill="1"/>
    <xf numFmtId="0" fontId="1" fillId="11" borderId="19" xfId="0" applyFont="1" applyFill="1" applyBorder="1" applyAlignment="1">
      <alignment horizontal="left"/>
    </xf>
    <xf numFmtId="0" fontId="1" fillId="11" borderId="0" xfId="0" applyFont="1" applyFill="1"/>
    <xf numFmtId="0" fontId="1" fillId="11" borderId="20" xfId="0" applyFont="1" applyFill="1" applyBorder="1"/>
    <xf numFmtId="0" fontId="1" fillId="11" borderId="19" xfId="0" applyFont="1" applyFill="1" applyBorder="1"/>
    <xf numFmtId="0" fontId="1" fillId="11" borderId="13" xfId="0" applyFont="1" applyFill="1" applyBorder="1"/>
    <xf numFmtId="0" fontId="1" fillId="11" borderId="16" xfId="0" applyFont="1" applyFill="1" applyBorder="1"/>
    <xf numFmtId="0" fontId="1" fillId="11" borderId="14" xfId="0" applyFont="1" applyFill="1" applyBorder="1"/>
    <xf numFmtId="0" fontId="1" fillId="0" borderId="34" xfId="0" applyFont="1" applyBorder="1"/>
    <xf numFmtId="0" fontId="1" fillId="0" borderId="31" xfId="0" applyFont="1" applyBorder="1"/>
    <xf numFmtId="0" fontId="1" fillId="0" borderId="33" xfId="0" applyFont="1" applyBorder="1"/>
    <xf numFmtId="0" fontId="1" fillId="2" borderId="0" xfId="0" applyFont="1" applyFill="1" applyAlignment="1">
      <alignment horizontal="right"/>
    </xf>
    <xf numFmtId="0" fontId="3" fillId="0" borderId="4" xfId="0" applyFont="1" applyBorder="1" applyAlignment="1">
      <alignment horizontal="center" wrapText="1"/>
    </xf>
    <xf numFmtId="0" fontId="3" fillId="0" borderId="0" xfId="0" applyFont="1" applyAlignment="1">
      <alignment horizontal="center" wrapText="1"/>
    </xf>
    <xf numFmtId="0" fontId="3" fillId="0" borderId="5" xfId="0" applyFont="1" applyBorder="1" applyAlignment="1">
      <alignment horizontal="center" wrapText="1"/>
    </xf>
    <xf numFmtId="0" fontId="2" fillId="0" borderId="0" xfId="0" applyFont="1" applyAlignment="1">
      <alignment horizontal="left" indent="4"/>
    </xf>
    <xf numFmtId="0" fontId="13" fillId="0" borderId="0" xfId="0" applyFont="1" applyAlignment="1">
      <alignment horizontal="left" indent="4"/>
    </xf>
    <xf numFmtId="37" fontId="2" fillId="0" borderId="0" xfId="0" applyNumberFormat="1" applyFont="1" applyAlignment="1">
      <alignment horizontal="center" vertical="center"/>
    </xf>
    <xf numFmtId="0" fontId="2" fillId="0" borderId="0" xfId="0" applyFont="1" applyAlignment="1">
      <alignment horizontal="left" wrapText="1"/>
    </xf>
    <xf numFmtId="0" fontId="10" fillId="0" borderId="14"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8" xfId="0" applyFont="1" applyBorder="1" applyAlignment="1">
      <alignment horizontal="center" vertical="center" wrapText="1"/>
    </xf>
    <xf numFmtId="0" fontId="3" fillId="7" borderId="0" xfId="0" applyFont="1" applyFill="1" applyAlignment="1">
      <alignment horizontal="center" vertical="center" wrapText="1"/>
    </xf>
    <xf numFmtId="0" fontId="3" fillId="0" borderId="0" xfId="0" applyFont="1" applyAlignment="1">
      <alignment vertical="top" wrapText="1"/>
    </xf>
    <xf numFmtId="0" fontId="10" fillId="0" borderId="22" xfId="0" applyFont="1" applyBorder="1" applyAlignment="1">
      <alignment horizontal="center" vertical="center" wrapText="1"/>
    </xf>
    <xf numFmtId="0" fontId="10" fillId="0" borderId="11" xfId="0" applyFont="1" applyBorder="1" applyAlignment="1">
      <alignment horizontal="center" vertical="center" wrapText="1"/>
    </xf>
    <xf numFmtId="0" fontId="3" fillId="0" borderId="0" xfId="0" applyFont="1" applyAlignment="1">
      <alignment horizontal="center" vertical="top" wrapText="1"/>
    </xf>
    <xf numFmtId="0" fontId="10" fillId="0" borderId="18" xfId="0" applyFont="1" applyBorder="1" applyAlignment="1">
      <alignment horizontal="center"/>
    </xf>
    <xf numFmtId="7" fontId="11" fillId="7" borderId="0" xfId="0" applyNumberFormat="1" applyFont="1" applyFill="1"/>
    <xf numFmtId="7" fontId="11" fillId="0" borderId="0" xfId="0" applyNumberFormat="1" applyFont="1"/>
    <xf numFmtId="0" fontId="30" fillId="0" borderId="4" xfId="0" applyFont="1" applyBorder="1"/>
    <xf numFmtId="0" fontId="30" fillId="0" borderId="0" xfId="0" applyFont="1"/>
    <xf numFmtId="0" fontId="30" fillId="0" borderId="5" xfId="0" applyFont="1" applyBorder="1"/>
    <xf numFmtId="0" fontId="3" fillId="0" borderId="0" xfId="0" applyFont="1" applyAlignment="1">
      <alignment horizontal="center" vertical="center" wrapText="1"/>
    </xf>
    <xf numFmtId="0" fontId="28" fillId="7" borderId="0" xfId="0" applyFont="1" applyFill="1"/>
    <xf numFmtId="0" fontId="10" fillId="0" borderId="0" xfId="0" applyFont="1" applyAlignment="1">
      <alignment wrapText="1"/>
    </xf>
    <xf numFmtId="0" fontId="2" fillId="0" borderId="5" xfId="0" applyFont="1" applyBorder="1"/>
    <xf numFmtId="0" fontId="39" fillId="0" borderId="0" xfId="0" applyFont="1" applyAlignment="1">
      <alignment wrapText="1"/>
    </xf>
    <xf numFmtId="0" fontId="47" fillId="0" borderId="0" xfId="0" applyFont="1"/>
    <xf numFmtId="0" fontId="48" fillId="0" borderId="0" xfId="0" applyFont="1"/>
    <xf numFmtId="0" fontId="28" fillId="0" borderId="0" xfId="0" applyFont="1"/>
    <xf numFmtId="0" fontId="2" fillId="0" borderId="16" xfId="0" applyFont="1" applyBorder="1" applyAlignment="1">
      <alignment horizontal="left"/>
    </xf>
    <xf numFmtId="0" fontId="25" fillId="0" borderId="0" xfId="0" applyFont="1" applyAlignment="1">
      <alignment vertical="top"/>
    </xf>
    <xf numFmtId="0" fontId="25" fillId="0" borderId="0" xfId="0" applyFont="1" applyAlignment="1">
      <alignment horizontal="right"/>
    </xf>
    <xf numFmtId="0" fontId="50" fillId="0" borderId="0" xfId="0" applyFont="1" applyAlignment="1">
      <alignment horizontal="right" vertical="top"/>
    </xf>
    <xf numFmtId="0" fontId="25" fillId="0" borderId="5" xfId="0" applyFont="1" applyBorder="1" applyAlignment="1">
      <alignment horizontal="left" vertical="top" wrapText="1"/>
    </xf>
    <xf numFmtId="0" fontId="10" fillId="0" borderId="0" xfId="0" applyFont="1" applyAlignment="1">
      <alignment vertical="top"/>
    </xf>
    <xf numFmtId="0" fontId="10" fillId="0" borderId="0" xfId="0" applyFont="1" applyAlignment="1">
      <alignment horizontal="left"/>
    </xf>
    <xf numFmtId="0" fontId="52" fillId="2" borderId="0" xfId="0" applyFont="1" applyFill="1"/>
    <xf numFmtId="0" fontId="44" fillId="0" borderId="16" xfId="0" applyFont="1" applyBorder="1" applyAlignment="1" applyProtection="1">
      <alignment horizontal="center"/>
      <protection locked="0"/>
    </xf>
    <xf numFmtId="0" fontId="11" fillId="0" borderId="15" xfId="0" applyFont="1" applyBorder="1" applyAlignment="1" applyProtection="1">
      <alignment horizontal="center"/>
      <protection locked="0"/>
    </xf>
    <xf numFmtId="0" fontId="10" fillId="0" borderId="0" xfId="0" quotePrefix="1" applyFont="1" applyAlignment="1">
      <alignment horizontal="right" indent="1"/>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11" fillId="0" borderId="9" xfId="0" applyFont="1" applyBorder="1" applyAlignment="1" applyProtection="1">
      <alignment horizontal="left" vertical="center"/>
      <protection locked="0"/>
    </xf>
    <xf numFmtId="0" fontId="11" fillId="0" borderId="15" xfId="0" applyFont="1" applyBorder="1" applyAlignment="1" applyProtection="1">
      <alignment horizontal="left" vertical="center"/>
      <protection locked="0"/>
    </xf>
    <xf numFmtId="0" fontId="11" fillId="0" borderId="10" xfId="0" applyFont="1" applyBorder="1" applyAlignment="1" applyProtection="1">
      <alignment horizontal="left" vertical="center"/>
      <protection locked="0"/>
    </xf>
    <xf numFmtId="0" fontId="18" fillId="0" borderId="9" xfId="2" applyFill="1" applyBorder="1" applyAlignment="1" applyProtection="1">
      <alignment vertical="center"/>
      <protection locked="0"/>
    </xf>
    <xf numFmtId="0" fontId="18" fillId="0" borderId="15" xfId="2" applyFill="1" applyBorder="1" applyAlignment="1" applyProtection="1">
      <alignment vertical="center"/>
      <protection locked="0"/>
    </xf>
    <xf numFmtId="0" fontId="18" fillId="0" borderId="10" xfId="2" applyFill="1" applyBorder="1" applyAlignment="1" applyProtection="1">
      <alignment vertical="center"/>
      <protection locked="0"/>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14" xfId="0" applyFont="1" applyBorder="1" applyAlignment="1">
      <alignment horizontal="left" vertical="center"/>
    </xf>
    <xf numFmtId="0" fontId="3" fillId="0" borderId="11" xfId="0" applyFont="1" applyBorder="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14" xfId="0" applyFont="1" applyBorder="1" applyAlignment="1">
      <alignment horizontal="left" vertical="center" wrapText="1"/>
    </xf>
    <xf numFmtId="0" fontId="11" fillId="0" borderId="9" xfId="0" applyFont="1" applyBorder="1" applyAlignment="1" applyProtection="1">
      <alignment vertical="center"/>
      <protection locked="0"/>
    </xf>
    <xf numFmtId="0" fontId="11" fillId="0" borderId="15" xfId="0" applyFont="1" applyBorder="1" applyAlignment="1" applyProtection="1">
      <alignment vertical="center"/>
      <protection locked="0"/>
    </xf>
    <xf numFmtId="0" fontId="11" fillId="0" borderId="10" xfId="0" applyFont="1" applyBorder="1" applyAlignment="1" applyProtection="1">
      <alignment vertical="center"/>
      <protection locked="0"/>
    </xf>
    <xf numFmtId="0" fontId="13" fillId="7" borderId="0" xfId="0" applyFont="1" applyFill="1"/>
    <xf numFmtId="0" fontId="3" fillId="7" borderId="0" xfId="0" applyFont="1" applyFill="1"/>
    <xf numFmtId="0" fontId="20" fillId="3" borderId="16" xfId="0" applyFont="1" applyFill="1" applyBorder="1" applyAlignment="1" applyProtection="1">
      <alignment horizontal="center"/>
      <protection locked="0"/>
    </xf>
    <xf numFmtId="14" fontId="11" fillId="3" borderId="16" xfId="0" applyNumberFormat="1" applyFont="1" applyFill="1" applyBorder="1" applyAlignment="1" applyProtection="1">
      <alignment horizontal="center"/>
      <protection locked="0"/>
    </xf>
    <xf numFmtId="0" fontId="11" fillId="3" borderId="16" xfId="0" applyFont="1" applyFill="1" applyBorder="1" applyAlignment="1" applyProtection="1">
      <alignment horizontal="center"/>
      <protection locked="0"/>
    </xf>
    <xf numFmtId="0" fontId="13" fillId="0" borderId="16" xfId="0" applyFont="1" applyBorder="1"/>
    <xf numFmtId="0" fontId="3" fillId="0" borderId="16" xfId="0" applyFont="1" applyBorder="1"/>
    <xf numFmtId="0" fontId="2" fillId="0" borderId="0" xfId="0" applyFont="1" applyAlignment="1">
      <alignment horizontal="left" wrapText="1"/>
    </xf>
    <xf numFmtId="0" fontId="2" fillId="0" borderId="16" xfId="0" applyFont="1" applyBorder="1" applyAlignment="1">
      <alignment horizontal="left" wrapText="1"/>
    </xf>
    <xf numFmtId="0" fontId="0" fillId="0" borderId="11" xfId="0" applyBorder="1" applyAlignment="1" applyProtection="1">
      <alignment horizontal="left" vertical="top" wrapText="1"/>
      <protection locked="0"/>
    </xf>
    <xf numFmtId="0" fontId="0" fillId="0" borderId="17" xfId="0" applyBorder="1" applyAlignment="1" applyProtection="1">
      <alignment horizontal="left" vertical="top" wrapText="1"/>
      <protection locked="0"/>
    </xf>
    <xf numFmtId="0" fontId="0" fillId="0" borderId="12" xfId="0" applyBorder="1" applyAlignment="1" applyProtection="1">
      <alignment horizontal="left" vertical="top" wrapText="1"/>
      <protection locked="0"/>
    </xf>
    <xf numFmtId="0" fontId="0" fillId="0" borderId="19"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20" xfId="0" applyBorder="1" applyAlignment="1" applyProtection="1">
      <alignment horizontal="left" vertical="top" wrapText="1"/>
      <protection locked="0"/>
    </xf>
    <xf numFmtId="0" fontId="0" fillId="0" borderId="13" xfId="0" applyBorder="1" applyAlignment="1" applyProtection="1">
      <alignment horizontal="left" vertical="top" wrapText="1"/>
      <protection locked="0"/>
    </xf>
    <xf numFmtId="0" fontId="0" fillId="0" borderId="16" xfId="0" applyBorder="1" applyAlignment="1" applyProtection="1">
      <alignment horizontal="left" vertical="top" wrapText="1"/>
      <protection locked="0"/>
    </xf>
    <xf numFmtId="0" fontId="0" fillId="0" borderId="14" xfId="0" applyBorder="1" applyAlignment="1" applyProtection="1">
      <alignment horizontal="left" vertical="top" wrapText="1"/>
      <protection locked="0"/>
    </xf>
    <xf numFmtId="0" fontId="0" fillId="0" borderId="17" xfId="0" applyBorder="1" applyAlignment="1" applyProtection="1">
      <alignment wrapText="1"/>
      <protection locked="0"/>
    </xf>
    <xf numFmtId="0" fontId="0" fillId="0" borderId="12" xfId="0" applyBorder="1" applyAlignment="1" applyProtection="1">
      <alignment wrapText="1"/>
      <protection locked="0"/>
    </xf>
    <xf numFmtId="0" fontId="0" fillId="0" borderId="0" xfId="0" applyAlignment="1" applyProtection="1">
      <alignment wrapText="1"/>
      <protection locked="0"/>
    </xf>
    <xf numFmtId="0" fontId="0" fillId="0" borderId="20" xfId="0" applyBorder="1" applyAlignment="1" applyProtection="1">
      <alignment wrapText="1"/>
      <protection locked="0"/>
    </xf>
    <xf numFmtId="0" fontId="0" fillId="0" borderId="16" xfId="0" applyBorder="1" applyAlignment="1" applyProtection="1">
      <alignment wrapText="1"/>
      <protection locked="0"/>
    </xf>
    <xf numFmtId="0" fontId="0" fillId="0" borderId="14" xfId="0" applyBorder="1" applyAlignment="1" applyProtection="1">
      <alignment wrapText="1"/>
      <protection locked="0"/>
    </xf>
    <xf numFmtId="0" fontId="0" fillId="0" borderId="17" xfId="0" applyBorder="1" applyAlignment="1" applyProtection="1">
      <alignment vertical="top" wrapText="1"/>
      <protection locked="0"/>
    </xf>
    <xf numFmtId="0" fontId="0" fillId="0" borderId="19" xfId="0" applyBorder="1" applyAlignment="1" applyProtection="1">
      <alignment vertical="top" wrapText="1"/>
      <protection locked="0"/>
    </xf>
    <xf numFmtId="0" fontId="0" fillId="0" borderId="0" xfId="0" applyAlignment="1" applyProtection="1">
      <alignment vertical="top" wrapText="1"/>
      <protection locked="0"/>
    </xf>
    <xf numFmtId="0" fontId="0" fillId="0" borderId="13" xfId="0" applyBorder="1" applyAlignment="1" applyProtection="1">
      <alignment vertical="top" wrapText="1"/>
      <protection locked="0"/>
    </xf>
    <xf numFmtId="0" fontId="0" fillId="0" borderId="16" xfId="0" applyBorder="1" applyAlignment="1" applyProtection="1">
      <alignment vertical="top" wrapText="1"/>
      <protection locked="0"/>
    </xf>
    <xf numFmtId="0" fontId="33" fillId="0" borderId="4" xfId="0" applyFont="1" applyBorder="1" applyAlignment="1">
      <alignment horizontal="center"/>
    </xf>
    <xf numFmtId="0" fontId="33" fillId="0" borderId="0" xfId="0" applyFont="1" applyAlignment="1">
      <alignment horizontal="center"/>
    </xf>
    <xf numFmtId="0" fontId="33" fillId="0" borderId="5" xfId="0" applyFont="1" applyBorder="1" applyAlignment="1">
      <alignment horizontal="center"/>
    </xf>
    <xf numFmtId="0" fontId="10" fillId="0" borderId="16" xfId="0" applyFont="1" applyBorder="1" applyAlignment="1">
      <alignment horizontal="center"/>
    </xf>
    <xf numFmtId="0" fontId="3" fillId="0" borderId="0" xfId="0" applyFont="1" applyAlignment="1">
      <alignment horizontal="left" wrapText="1"/>
    </xf>
    <xf numFmtId="0" fontId="35" fillId="5" borderId="38" xfId="0" applyFont="1" applyFill="1" applyBorder="1" applyAlignment="1">
      <alignment horizontal="left" vertical="center" wrapText="1"/>
    </xf>
    <xf numFmtId="0" fontId="35" fillId="5" borderId="39" xfId="0" applyFont="1" applyFill="1" applyBorder="1" applyAlignment="1">
      <alignment horizontal="left" vertical="center" wrapText="1"/>
    </xf>
    <xf numFmtId="0" fontId="35" fillId="5" borderId="40" xfId="0" applyFont="1" applyFill="1" applyBorder="1" applyAlignment="1">
      <alignment horizontal="left" vertical="center" wrapText="1"/>
    </xf>
    <xf numFmtId="0" fontId="11" fillId="0" borderId="16" xfId="0" applyFont="1" applyBorder="1" applyProtection="1">
      <protection locked="0"/>
    </xf>
    <xf numFmtId="0" fontId="12" fillId="0" borderId="16" xfId="0" applyFont="1" applyBorder="1" applyProtection="1">
      <protection locked="0"/>
    </xf>
    <xf numFmtId="0" fontId="3" fillId="0" borderId="9" xfId="0" applyFont="1" applyBorder="1" applyAlignment="1">
      <alignment horizontal="center" vertical="center"/>
    </xf>
    <xf numFmtId="0" fontId="3" fillId="0" borderId="15" xfId="0" applyFont="1" applyBorder="1" applyAlignment="1">
      <alignment horizontal="center" vertical="center"/>
    </xf>
    <xf numFmtId="0" fontId="3" fillId="0" borderId="10" xfId="0" applyFont="1" applyBorder="1" applyAlignment="1">
      <alignment horizontal="center" vertical="center"/>
    </xf>
    <xf numFmtId="0" fontId="10" fillId="0" borderId="0" xfId="0" applyFont="1" applyAlignment="1">
      <alignment horizontal="left" wrapText="1"/>
    </xf>
    <xf numFmtId="0" fontId="11" fillId="0" borderId="9" xfId="0" applyFont="1" applyBorder="1" applyAlignment="1" applyProtection="1">
      <alignment horizontal="center"/>
      <protection locked="0"/>
    </xf>
    <xf numFmtId="0" fontId="11" fillId="0" borderId="15" xfId="0" applyFont="1" applyBorder="1" applyAlignment="1" applyProtection="1">
      <alignment horizontal="center"/>
      <protection locked="0"/>
    </xf>
    <xf numFmtId="0" fontId="11" fillId="0" borderId="10" xfId="0" applyFont="1" applyBorder="1" applyAlignment="1" applyProtection="1">
      <alignment horizontal="center"/>
      <protection locked="0"/>
    </xf>
    <xf numFmtId="0" fontId="45" fillId="0" borderId="16" xfId="0" applyFont="1" applyBorder="1" applyAlignment="1" applyProtection="1">
      <alignment horizontal="center" vertical="center" wrapText="1"/>
      <protection locked="0"/>
    </xf>
    <xf numFmtId="0" fontId="22" fillId="0" borderId="17" xfId="0" applyFont="1" applyBorder="1" applyAlignment="1">
      <alignment horizontal="left" vertical="center" wrapText="1"/>
    </xf>
    <xf numFmtId="0" fontId="22" fillId="0" borderId="0" xfId="0" applyFont="1" applyAlignment="1">
      <alignment horizontal="left" vertical="center" wrapText="1"/>
    </xf>
    <xf numFmtId="0" fontId="1" fillId="7" borderId="41" xfId="0" applyFont="1" applyFill="1" applyBorder="1" applyAlignment="1">
      <alignment horizontal="left" vertical="center" wrapText="1"/>
    </xf>
    <xf numFmtId="0" fontId="1" fillId="7" borderId="42" xfId="0" applyFont="1" applyFill="1" applyBorder="1" applyAlignment="1">
      <alignment horizontal="left" vertical="center"/>
    </xf>
    <xf numFmtId="0" fontId="1" fillId="7" borderId="43" xfId="0" applyFont="1" applyFill="1" applyBorder="1" applyAlignment="1">
      <alignment horizontal="left" vertical="center"/>
    </xf>
    <xf numFmtId="165" fontId="11" fillId="0" borderId="16" xfId="0" applyNumberFormat="1" applyFont="1" applyBorder="1" applyAlignment="1" applyProtection="1">
      <alignment horizontal="center"/>
      <protection locked="0"/>
    </xf>
    <xf numFmtId="165" fontId="0" fillId="0" borderId="16" xfId="0" applyNumberFormat="1" applyBorder="1" applyProtection="1">
      <protection locked="0"/>
    </xf>
    <xf numFmtId="0" fontId="22" fillId="0" borderId="9" xfId="0" applyFont="1" applyBorder="1" applyAlignment="1">
      <alignment horizontal="left" wrapText="1"/>
    </xf>
    <xf numFmtId="0" fontId="22" fillId="0" borderId="15" xfId="0" applyFont="1" applyBorder="1" applyAlignment="1">
      <alignment horizontal="left" wrapText="1"/>
    </xf>
    <xf numFmtId="0" fontId="22" fillId="0" borderId="10" xfId="0" applyFont="1" applyBorder="1" applyAlignment="1">
      <alignment horizontal="left" wrapText="1"/>
    </xf>
    <xf numFmtId="165" fontId="10" fillId="0" borderId="9" xfId="0" applyNumberFormat="1" applyFont="1" applyBorder="1" applyAlignment="1">
      <alignment horizontal="center" vertical="center"/>
    </xf>
    <xf numFmtId="165" fontId="10" fillId="0" borderId="10" xfId="0" applyNumberFormat="1" applyFont="1" applyBorder="1" applyAlignment="1">
      <alignment horizontal="center" vertical="center"/>
    </xf>
    <xf numFmtId="165" fontId="24" fillId="0" borderId="10" xfId="0" applyNumberFormat="1" applyFont="1" applyBorder="1" applyAlignment="1">
      <alignment horizontal="center" vertical="center"/>
    </xf>
    <xf numFmtId="0" fontId="46" fillId="2" borderId="7" xfId="0" applyFont="1" applyFill="1" applyBorder="1" applyAlignment="1">
      <alignment horizontal="center"/>
    </xf>
    <xf numFmtId="169" fontId="3" fillId="15" borderId="9" xfId="0" applyNumberFormat="1" applyFont="1" applyFill="1" applyBorder="1" applyAlignment="1">
      <alignment horizontal="center"/>
    </xf>
    <xf numFmtId="169" fontId="3" fillId="15" borderId="15" xfId="0" applyNumberFormat="1" applyFont="1" applyFill="1" applyBorder="1" applyAlignment="1">
      <alignment horizontal="center"/>
    </xf>
    <xf numFmtId="169" fontId="3" fillId="15" borderId="37" xfId="0" applyNumberFormat="1" applyFont="1" applyFill="1" applyBorder="1" applyAlignment="1">
      <alignment horizontal="center"/>
    </xf>
    <xf numFmtId="10" fontId="3" fillId="0" borderId="9" xfId="0" applyNumberFormat="1" applyFont="1" applyBorder="1" applyAlignment="1">
      <alignment horizontal="center"/>
    </xf>
    <xf numFmtId="10" fontId="3" fillId="0" borderId="10" xfId="0" applyNumberFormat="1" applyFont="1" applyBorder="1" applyAlignment="1">
      <alignment horizontal="center"/>
    </xf>
    <xf numFmtId="37" fontId="3" fillId="14" borderId="9" xfId="0" applyNumberFormat="1" applyFont="1" applyFill="1" applyBorder="1" applyAlignment="1">
      <alignment horizontal="center"/>
    </xf>
    <xf numFmtId="37" fontId="3" fillId="14" borderId="10" xfId="0" applyNumberFormat="1" applyFont="1" applyFill="1" applyBorder="1" applyAlignment="1">
      <alignment horizontal="center"/>
    </xf>
    <xf numFmtId="37" fontId="3" fillId="8" borderId="9" xfId="0" applyNumberFormat="1" applyFont="1" applyFill="1" applyBorder="1" applyAlignment="1">
      <alignment horizontal="center"/>
    </xf>
    <xf numFmtId="37" fontId="3" fillId="8" borderId="10" xfId="0" applyNumberFormat="1" applyFont="1" applyFill="1" applyBorder="1" applyAlignment="1">
      <alignment horizontal="center"/>
    </xf>
    <xf numFmtId="37" fontId="3" fillId="13" borderId="9" xfId="0" applyNumberFormat="1" applyFont="1" applyFill="1" applyBorder="1" applyAlignment="1">
      <alignment horizontal="center"/>
    </xf>
    <xf numFmtId="37" fontId="3" fillId="13" borderId="10" xfId="0" applyNumberFormat="1" applyFont="1" applyFill="1" applyBorder="1" applyAlignment="1">
      <alignment horizontal="center"/>
    </xf>
    <xf numFmtId="1" fontId="3" fillId="0" borderId="9" xfId="0" applyNumberFormat="1" applyFont="1" applyBorder="1" applyAlignment="1">
      <alignment horizontal="center"/>
    </xf>
    <xf numFmtId="1" fontId="3" fillId="0" borderId="15" xfId="0" applyNumberFormat="1" applyFont="1" applyBorder="1" applyAlignment="1">
      <alignment horizontal="center"/>
    </xf>
    <xf numFmtId="1" fontId="3" fillId="0" borderId="37" xfId="0" applyNumberFormat="1" applyFont="1" applyBorder="1" applyAlignment="1">
      <alignment horizontal="center"/>
    </xf>
    <xf numFmtId="1" fontId="3" fillId="0" borderId="10" xfId="0" applyNumberFormat="1" applyFont="1" applyBorder="1" applyAlignment="1">
      <alignment horizontal="center"/>
    </xf>
    <xf numFmtId="166" fontId="13" fillId="0" borderId="19" xfId="0" applyNumberFormat="1" applyFont="1" applyBorder="1" applyAlignment="1">
      <alignment horizontal="center"/>
    </xf>
    <xf numFmtId="166" fontId="13" fillId="0" borderId="0" xfId="0" applyNumberFormat="1" applyFont="1" applyAlignment="1">
      <alignment horizontal="center"/>
    </xf>
    <xf numFmtId="166" fontId="13" fillId="0" borderId="13" xfId="0" applyNumberFormat="1" applyFont="1" applyBorder="1" applyAlignment="1">
      <alignment horizontal="center"/>
    </xf>
    <xf numFmtId="166" fontId="13" fillId="0" borderId="16" xfId="0" applyNumberFormat="1" applyFont="1" applyBorder="1" applyAlignment="1">
      <alignment horizontal="center"/>
    </xf>
    <xf numFmtId="0" fontId="13" fillId="0" borderId="9" xfId="0" applyFont="1" applyBorder="1" applyAlignment="1">
      <alignment horizontal="center"/>
    </xf>
    <xf numFmtId="0" fontId="13" fillId="0" borderId="15" xfId="0" applyFont="1" applyBorder="1" applyAlignment="1">
      <alignment horizontal="center"/>
    </xf>
    <xf numFmtId="0" fontId="0" fillId="0" borderId="0" xfId="0" applyAlignment="1">
      <alignment horizontal="center"/>
    </xf>
    <xf numFmtId="0" fontId="0" fillId="0" borderId="5" xfId="0" applyBorder="1" applyAlignment="1">
      <alignment horizontal="center"/>
    </xf>
    <xf numFmtId="0" fontId="10" fillId="9" borderId="16" xfId="0" applyFont="1" applyFill="1" applyBorder="1" applyAlignment="1">
      <alignment horizontal="center"/>
    </xf>
    <xf numFmtId="0" fontId="1" fillId="7" borderId="0" xfId="0" applyFont="1" applyFill="1"/>
    <xf numFmtId="166" fontId="13" fillId="0" borderId="20" xfId="0" applyNumberFormat="1" applyFont="1" applyBorder="1" applyAlignment="1">
      <alignment horizontal="center"/>
    </xf>
    <xf numFmtId="166" fontId="13" fillId="0" borderId="14" xfId="0" applyNumberFormat="1" applyFont="1" applyBorder="1" applyAlignment="1">
      <alignment horizontal="center"/>
    </xf>
    <xf numFmtId="0" fontId="13" fillId="0" borderId="18" xfId="0" applyFont="1" applyBorder="1" applyAlignment="1">
      <alignment horizontal="center"/>
    </xf>
    <xf numFmtId="0" fontId="13" fillId="0" borderId="10" xfId="0" applyFont="1" applyBorder="1" applyAlignment="1">
      <alignment horizontal="center"/>
    </xf>
    <xf numFmtId="0" fontId="11" fillId="11" borderId="16" xfId="0" applyFont="1" applyFill="1" applyBorder="1" applyAlignment="1" applyProtection="1">
      <alignment horizontal="center"/>
      <protection locked="0"/>
    </xf>
    <xf numFmtId="0" fontId="0" fillId="0" borderId="14" xfId="0" applyBorder="1" applyAlignment="1" applyProtection="1">
      <alignment horizontal="center"/>
      <protection locked="0"/>
    </xf>
    <xf numFmtId="0" fontId="1" fillId="2" borderId="16" xfId="0" applyFont="1" applyFill="1" applyBorder="1" applyAlignment="1">
      <alignment horizontal="center"/>
    </xf>
    <xf numFmtId="0" fontId="0" fillId="0" borderId="16" xfId="0" applyBorder="1" applyAlignment="1">
      <alignment horizontal="center"/>
    </xf>
    <xf numFmtId="0" fontId="1" fillId="7" borderId="16" xfId="0" applyFont="1" applyFill="1" applyBorder="1" applyAlignment="1">
      <alignment horizontal="center"/>
    </xf>
    <xf numFmtId="0" fontId="0" fillId="0" borderId="16" xfId="0" applyBorder="1"/>
    <xf numFmtId="0" fontId="39" fillId="0" borderId="0" xfId="0" applyFont="1" applyAlignment="1">
      <alignment horizontal="center" wrapText="1"/>
    </xf>
    <xf numFmtId="0" fontId="0" fillId="0" borderId="0" xfId="0" applyAlignment="1">
      <alignment horizontal="center" wrapText="1"/>
    </xf>
    <xf numFmtId="0" fontId="34" fillId="0" borderId="17" xfId="0" applyFont="1" applyBorder="1" applyAlignment="1">
      <alignment horizontal="center" vertical="top" wrapText="1"/>
    </xf>
    <xf numFmtId="0" fontId="0" fillId="0" borderId="17" xfId="0" applyBorder="1" applyAlignment="1">
      <alignment horizontal="center"/>
    </xf>
    <xf numFmtId="0" fontId="25" fillId="0" borderId="0" xfId="0" applyFont="1" applyAlignment="1">
      <alignment horizontal="left" vertical="top" wrapText="1"/>
    </xf>
    <xf numFmtId="0" fontId="25" fillId="0" borderId="5" xfId="0" applyFont="1" applyBorder="1" applyAlignment="1">
      <alignment horizontal="left" vertical="top" wrapText="1"/>
    </xf>
    <xf numFmtId="0" fontId="25" fillId="0" borderId="0" xfId="0" applyFont="1" applyAlignment="1">
      <alignment horizontal="left" vertical="top"/>
    </xf>
    <xf numFmtId="0" fontId="25" fillId="0" borderId="5" xfId="0" applyFont="1" applyBorder="1" applyAlignment="1">
      <alignment horizontal="left" vertical="top"/>
    </xf>
    <xf numFmtId="0" fontId="11" fillId="0" borderId="11" xfId="0" applyFont="1" applyBorder="1" applyAlignment="1" applyProtection="1">
      <alignment horizontal="left" vertical="top" wrapText="1"/>
      <protection locked="0"/>
    </xf>
    <xf numFmtId="0" fontId="11" fillId="0" borderId="17" xfId="0" applyFont="1" applyBorder="1" applyAlignment="1" applyProtection="1">
      <alignment horizontal="left" vertical="top" wrapText="1"/>
      <protection locked="0"/>
    </xf>
    <xf numFmtId="0" fontId="11" fillId="0" borderId="12" xfId="0" applyFont="1" applyBorder="1" applyAlignment="1" applyProtection="1">
      <alignment horizontal="left" vertical="top" wrapText="1"/>
      <protection locked="0"/>
    </xf>
    <xf numFmtId="0" fontId="11" fillId="0" borderId="19" xfId="0" applyFont="1" applyBorder="1" applyAlignment="1" applyProtection="1">
      <alignment horizontal="left" vertical="top" wrapText="1"/>
      <protection locked="0"/>
    </xf>
    <xf numFmtId="0" fontId="11" fillId="0" borderId="0" xfId="0" applyFont="1" applyAlignment="1" applyProtection="1">
      <alignment horizontal="left" vertical="top" wrapText="1"/>
      <protection locked="0"/>
    </xf>
    <xf numFmtId="0" fontId="11" fillId="0" borderId="20" xfId="0" applyFont="1" applyBorder="1" applyAlignment="1" applyProtection="1">
      <alignment horizontal="left" vertical="top" wrapText="1"/>
      <protection locked="0"/>
    </xf>
    <xf numFmtId="0" fontId="11" fillId="0" borderId="13" xfId="0" applyFont="1" applyBorder="1" applyAlignment="1" applyProtection="1">
      <alignment horizontal="left" vertical="top" wrapText="1"/>
      <protection locked="0"/>
    </xf>
    <xf numFmtId="0" fontId="11" fillId="0" borderId="16" xfId="0" applyFont="1" applyBorder="1" applyAlignment="1" applyProtection="1">
      <alignment horizontal="left" vertical="top" wrapText="1"/>
      <protection locked="0"/>
    </xf>
    <xf numFmtId="0" fontId="11" fillId="0" borderId="14" xfId="0" applyFont="1" applyBorder="1" applyAlignment="1" applyProtection="1">
      <alignment horizontal="left" vertical="top" wrapText="1"/>
      <protection locked="0"/>
    </xf>
    <xf numFmtId="0" fontId="25" fillId="0" borderId="0" xfId="0" applyFont="1" applyAlignment="1">
      <alignment horizontal="left"/>
    </xf>
    <xf numFmtId="0" fontId="25" fillId="0" borderId="5" xfId="0" applyFont="1" applyBorder="1" applyAlignment="1">
      <alignment horizontal="left"/>
    </xf>
    <xf numFmtId="0" fontId="28" fillId="0" borderId="0" xfId="0" applyFont="1"/>
    <xf numFmtId="0" fontId="10" fillId="0" borderId="0" xfId="0" applyFont="1" applyProtection="1">
      <protection locked="0"/>
    </xf>
    <xf numFmtId="0" fontId="27" fillId="0" borderId="0" xfId="0" applyFont="1" applyAlignment="1">
      <alignment horizontal="left" wrapText="1"/>
    </xf>
    <xf numFmtId="0" fontId="27" fillId="0" borderId="5" xfId="0" applyFont="1" applyBorder="1" applyAlignment="1">
      <alignment horizontal="left" wrapText="1"/>
    </xf>
    <xf numFmtId="0" fontId="10" fillId="0" borderId="16" xfId="0" applyFont="1" applyBorder="1" applyAlignment="1">
      <alignment horizontal="left" wrapText="1"/>
    </xf>
  </cellXfs>
  <cellStyles count="4">
    <cellStyle name="Comma" xfId="1" builtinId="3"/>
    <cellStyle name="Hyperlink" xfId="2" builtinId="8"/>
    <cellStyle name="Normal" xfId="0" builtinId="0"/>
    <cellStyle name="Percent" xfId="3" builtinId="5"/>
  </cellStyles>
  <dxfs count="85">
    <dxf>
      <font>
        <color theme="1" tint="0.499984740745262"/>
      </font>
      <fill>
        <patternFill>
          <bgColor theme="1" tint="0.499984740745262"/>
        </patternFill>
      </fill>
      <border>
        <bottom/>
      </border>
    </dxf>
    <dxf>
      <font>
        <color theme="1" tint="0.499984740745262"/>
      </font>
      <fill>
        <patternFill>
          <bgColor theme="1" tint="0.499984740745262"/>
        </patternFill>
      </fill>
      <border>
        <bottom/>
      </border>
    </dxf>
    <dxf>
      <font>
        <color theme="1" tint="0.499984740745262"/>
      </font>
      <fill>
        <patternFill>
          <bgColor theme="1" tint="0.499984740745262"/>
        </patternFill>
      </fill>
      <border>
        <bottom/>
      </border>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1" tint="0.34998626667073579"/>
        </patternFill>
      </fill>
    </dxf>
    <dxf>
      <fill>
        <patternFill>
          <bgColor theme="1" tint="0.34998626667073579"/>
        </patternFill>
      </fill>
    </dxf>
    <dxf>
      <fill>
        <patternFill patternType="none">
          <bgColor auto="1"/>
        </patternFill>
      </fill>
    </dxf>
    <dxf>
      <fill>
        <patternFill patternType="none">
          <bgColor auto="1"/>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1" tint="0.34998626667073579"/>
        </patternFill>
      </fill>
    </dxf>
    <dxf>
      <fill>
        <patternFill>
          <bgColor theme="1" tint="0.34998626667073579"/>
        </patternFill>
      </fill>
    </dxf>
    <dxf>
      <fill>
        <patternFill patternType="none">
          <bgColor auto="1"/>
        </patternFill>
      </fill>
    </dxf>
    <dxf>
      <fill>
        <patternFill patternType="none">
          <bgColor auto="1"/>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1" tint="0.34998626667073579"/>
        </patternFill>
      </fill>
    </dxf>
    <dxf>
      <fill>
        <patternFill>
          <bgColor theme="1" tint="0.34998626667073579"/>
        </patternFill>
      </fill>
    </dxf>
    <dxf>
      <fill>
        <patternFill patternType="none">
          <bgColor auto="1"/>
        </patternFill>
      </fill>
    </dxf>
    <dxf>
      <fill>
        <patternFill patternType="none">
          <bgColor auto="1"/>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1" tint="0.34998626667073579"/>
        </patternFill>
      </fill>
    </dxf>
    <dxf>
      <fill>
        <patternFill>
          <bgColor theme="1" tint="0.34998626667073579"/>
        </patternFill>
      </fill>
    </dxf>
    <dxf>
      <fill>
        <patternFill patternType="none">
          <bgColor auto="1"/>
        </patternFill>
      </fill>
    </dxf>
    <dxf>
      <fill>
        <patternFill patternType="none">
          <bgColor auto="1"/>
        </patternFill>
      </fill>
    </dxf>
    <dxf>
      <font>
        <color theme="1" tint="0.499984740745262"/>
      </font>
      <fill>
        <patternFill>
          <bgColor theme="1" tint="0.499984740745262"/>
        </patternFill>
      </fill>
    </dxf>
    <dxf>
      <font>
        <color theme="1" tint="0.499984740745262"/>
      </font>
      <fill>
        <patternFill>
          <bgColor theme="1" tint="0.499984740745262"/>
        </patternFill>
      </fill>
    </dxf>
    <dxf>
      <font>
        <color theme="1" tint="0.499984740745262"/>
      </font>
      <fill>
        <patternFill>
          <bgColor theme="1" tint="0.499984740745262"/>
        </patternFill>
      </fill>
    </dxf>
    <dxf>
      <font>
        <color rgb="FFC00000"/>
      </font>
      <fill>
        <patternFill>
          <bgColor theme="1" tint="0.34998626667073579"/>
        </patternFill>
      </fill>
    </dxf>
    <dxf>
      <font>
        <color rgb="FFC00000"/>
      </font>
      <fill>
        <patternFill>
          <bgColor theme="1" tint="0.34998626667073579"/>
        </patternFill>
      </fill>
    </dxf>
    <dxf>
      <font>
        <color rgb="FFC00000"/>
      </font>
      <fill>
        <patternFill>
          <bgColor theme="1" tint="0.34998626667073579"/>
        </patternFill>
      </fill>
    </dxf>
    <dxf>
      <font>
        <color rgb="FFC00000"/>
      </font>
      <fill>
        <patternFill>
          <bgColor theme="1" tint="0.34998626667073579"/>
        </patternFill>
      </fill>
    </dxf>
    <dxf>
      <font>
        <color rgb="FFC00000"/>
      </font>
      <fill>
        <patternFill>
          <bgColor theme="1" tint="0.34998626667073579"/>
        </patternFill>
      </fill>
    </dxf>
    <dxf>
      <font>
        <color rgb="FFC00000"/>
      </font>
      <fill>
        <patternFill>
          <bgColor theme="1" tint="0.34998626667073579"/>
        </patternFill>
      </fill>
    </dxf>
  </dxfs>
  <tableStyles count="0" defaultTableStyle="TableStyleMedium2" defaultPivotStyle="PivotStyleLight16"/>
  <colors>
    <mruColors>
      <color rgb="FFB8DFE8"/>
      <color rgb="FF9C5700"/>
      <color rgb="FF9C0006"/>
      <color rgb="FFFFEB9C"/>
      <color rgb="FFFFC7CE"/>
      <color rgb="FFFFFFCC"/>
      <color rgb="FFFFFF99"/>
      <color rgb="FFB7DEE8"/>
      <color rgb="FF006100"/>
      <color rgb="FFC6EF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19050</xdr:colOff>
      <xdr:row>6</xdr:row>
      <xdr:rowOff>19045</xdr:rowOff>
    </xdr:from>
    <xdr:to>
      <xdr:col>9</xdr:col>
      <xdr:colOff>600075</xdr:colOff>
      <xdr:row>44</xdr:row>
      <xdr:rowOff>95250</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247650" y="1209670"/>
          <a:ext cx="5915025" cy="626745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aseline="0">
              <a:solidFill>
                <a:sysClr val="windowText" lastClr="000000"/>
              </a:solidFill>
              <a:latin typeface="Times New Roman" pitchFamily="18" charset="0"/>
              <a:cs typeface="Times New Roman" pitchFamily="18" charset="0"/>
            </a:rPr>
            <a:t>This CPPD form comprises Part I through Part VII and is included as Section 1 of Appendix A to the RFP. Parts II through VII of this Attachment must be completed in this Excel spreadsheet and submitted according to the instructions in Part 1 and the remainder of the CPPD form. Additionally, bidders must complete and submit the Bid Fee Submittal Form. Please read these instructions in their entirety.</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sng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US" sz="1200">
              <a:solidFill>
                <a:sysClr val="windowText" lastClr="000000"/>
              </a:solidFill>
              <a:effectLst/>
              <a:latin typeface="Times New Roman" panose="02020603050405020304" pitchFamily="18" charset="0"/>
              <a:ea typeface="+mn-ea"/>
              <a:cs typeface="Times New Roman" panose="02020603050405020304" pitchFamily="18" charset="0"/>
            </a:rPr>
            <a:t>Proposals will include a net generating capacity of at least 100 MW and up to approximately 1000 MW, a credible commercial operation date,  on-shore interconnection point information, and an hourly profile production schedule. With respect to on-shore interconnection points, a proposal in which there will be a single point of interconnection and delivery will be considered a single bid. Similarly, a bid in which there will be two points of interconnection and delivery, with a specified allocation of energy delivered to each point of interconnection, will also be considered a single bid for evaluation purposes. If submitting multiple proposals with different capacity sizes, commercial operation dates, on-shore interconnection points (except, as noted above, where there is a specified allocation of energy between interconnection points), or production schedules, please submit separate CPPD forms for each unique proposal and indicate the name of each CPPD form on the Bid Fee Submittal Form. </a:t>
          </a:r>
          <a:endParaRPr kumimoji="0" lang="en-US" sz="1200" b="0" i="0" u="none" strike="sng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endParaRPr>
        </a:p>
        <a:p>
          <a:endParaRPr lang="en-US" sz="1200" baseline="0">
            <a:solidFill>
              <a:sysClr val="windowText" lastClr="000000"/>
            </a:solidFill>
            <a:latin typeface="Times New Roman" pitchFamily="18" charset="0"/>
            <a:cs typeface="Times New Roman" pitchFamily="18" charset="0"/>
          </a:endParaRPr>
        </a:p>
        <a:p>
          <a:endParaRPr lang="en-US" sz="1200" baseline="0">
            <a:solidFill>
              <a:sysClr val="windowText" lastClr="000000"/>
            </a:solidFill>
            <a:latin typeface="Times New Roman" pitchFamily="18" charset="0"/>
            <a:cs typeface="Times New Roman" pitchFamily="18" charset="0"/>
          </a:endParaRPr>
        </a:p>
        <a:p>
          <a:r>
            <a:rPr lang="en-US" sz="1200" u="sng" baseline="0">
              <a:solidFill>
                <a:sysClr val="windowText" lastClr="000000"/>
              </a:solidFill>
              <a:latin typeface="Times New Roman" pitchFamily="18" charset="0"/>
              <a:cs typeface="Times New Roman" pitchFamily="18" charset="0"/>
            </a:rPr>
            <a:t>Part II - Proposal Certification and Authorization and Bid Contact Information</a:t>
          </a:r>
        </a:p>
        <a:p>
          <a:endParaRPr lang="en-US" sz="1200" u="sng" baseline="0">
            <a:solidFill>
              <a:sysClr val="windowText" lastClr="000000"/>
            </a:solidFill>
            <a:latin typeface="Times New Roman" pitchFamily="18" charset="0"/>
            <a:cs typeface="Times New Roman" pitchFamily="18" charset="0"/>
          </a:endParaRPr>
        </a:p>
        <a:p>
          <a:r>
            <a:rPr lang="en-US" sz="1200" baseline="0">
              <a:solidFill>
                <a:sysClr val="windowText" lastClr="000000"/>
              </a:solidFill>
              <a:effectLst/>
              <a:latin typeface="Times New Roman" pitchFamily="18" charset="0"/>
              <a:ea typeface="+mn-ea"/>
              <a:cs typeface="Times New Roman" pitchFamily="18" charset="0"/>
            </a:rPr>
            <a:t>Proposal Certification, name of the bidder, project name and contact info.</a:t>
          </a:r>
        </a:p>
        <a:p>
          <a:endParaRPr lang="en-US" sz="1200" baseline="0">
            <a:solidFill>
              <a:sysClr val="windowText" lastClr="000000"/>
            </a:solidFill>
            <a:effectLst/>
            <a:latin typeface="Times New Roman" pitchFamily="18" charset="0"/>
            <a:ea typeface="+mn-ea"/>
            <a:cs typeface="Times New Roman" pitchFamily="18" charset="0"/>
          </a:endParaRPr>
        </a:p>
        <a:p>
          <a:endParaRPr lang="en-US" sz="1200" baseline="0">
            <a:solidFill>
              <a:sysClr val="windowText" lastClr="000000"/>
            </a:solidFill>
            <a:effectLst/>
            <a:latin typeface="Times New Roman" pitchFamily="18" charset="0"/>
            <a:ea typeface="+mn-ea"/>
            <a:cs typeface="Times New Roman" pitchFamily="18" charset="0"/>
          </a:endParaRPr>
        </a:p>
        <a:p>
          <a:r>
            <a:rPr lang="en-US" sz="1200" u="sng">
              <a:solidFill>
                <a:sysClr val="windowText" lastClr="000000"/>
              </a:solidFill>
              <a:effectLst/>
              <a:latin typeface="Times New Roman" pitchFamily="18" charset="0"/>
              <a:ea typeface="+mn-ea"/>
              <a:cs typeface="Times New Roman" pitchFamily="18" charset="0"/>
            </a:rPr>
            <a:t>Part III - Proposal Identification and Definitions</a:t>
          </a:r>
          <a:endParaRPr lang="en-US" sz="1200" u="sng" strike="sngStrike" baseline="0">
            <a:solidFill>
              <a:sysClr val="windowText" lastClr="000000"/>
            </a:solidFill>
            <a:effectLst/>
            <a:latin typeface="Times New Roman" pitchFamily="18" charset="0"/>
            <a:ea typeface="+mn-ea"/>
            <a:cs typeface="Times New Roman" pitchFamily="18" charset="0"/>
          </a:endParaRPr>
        </a:p>
        <a:p>
          <a:endParaRPr lang="en-US" sz="1200">
            <a:solidFill>
              <a:sysClr val="windowText" lastClr="000000"/>
            </a:solidFill>
            <a:effectLst/>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Part III  </a:t>
          </a:r>
          <a:r>
            <a:rPr lang="en-US" sz="1200">
              <a:solidFill>
                <a:sysClr val="windowText" lastClr="000000"/>
              </a:solidFill>
              <a:effectLst/>
              <a:latin typeface="Times New Roman" pitchFamily="18" charset="0"/>
              <a:ea typeface="+mn-ea"/>
              <a:cs typeface="Times New Roman" pitchFamily="18" charset="0"/>
            </a:rPr>
            <a:t>requires</a:t>
          </a:r>
          <a:r>
            <a:rPr lang="en-US" sz="1200" baseline="0">
              <a:solidFill>
                <a:sysClr val="windowText" lastClr="000000"/>
              </a:solidFill>
              <a:effectLst/>
              <a:latin typeface="Times New Roman" pitchFamily="18" charset="0"/>
              <a:ea typeface="+mn-ea"/>
              <a:cs typeface="Times New Roman" pitchFamily="18" charset="0"/>
            </a:rPr>
            <a:t> the bidder to provide a summary of how this proposal meets the Definitions included in the RFP.</a:t>
          </a:r>
          <a:endParaRPr lang="en-US" sz="1200">
            <a:solidFill>
              <a:sysClr val="windowText" lastClr="000000"/>
            </a:solidFill>
            <a:effectLst/>
            <a:latin typeface="Times New Roman" pitchFamily="18" charset="0"/>
            <a:ea typeface="+mn-ea"/>
            <a:cs typeface="Times New Roman" pitchFamily="18" charset="0"/>
          </a:endParaRPr>
        </a:p>
        <a:p>
          <a:endParaRPr lang="en-US" sz="1200">
            <a:solidFill>
              <a:sysClr val="windowText" lastClr="000000"/>
            </a:solidFill>
            <a:effectLst/>
            <a:latin typeface="Times New Roman" pitchFamily="18" charset="0"/>
            <a:ea typeface="+mn-ea"/>
            <a:cs typeface="Times New Roman" pitchFamily="18" charset="0"/>
          </a:endParaRPr>
        </a:p>
        <a:p>
          <a:endParaRPr lang="en-US" sz="1200">
            <a:solidFill>
              <a:sysClr val="windowText" lastClr="000000"/>
            </a:solidFill>
            <a:effectLst/>
            <a:latin typeface="Times New Roman" pitchFamily="18" charset="0"/>
            <a:ea typeface="+mn-ea"/>
            <a:cs typeface="Times New Roman" pitchFamily="18" charset="0"/>
          </a:endParaRPr>
        </a:p>
        <a:p>
          <a:r>
            <a:rPr lang="en-US" sz="1200" u="sng" baseline="0">
              <a:solidFill>
                <a:sysClr val="windowText" lastClr="000000"/>
              </a:solidFill>
              <a:latin typeface="Times New Roman" pitchFamily="18" charset="0"/>
              <a:cs typeface="Times New Roman" pitchFamily="18" charset="0"/>
            </a:rPr>
            <a:t>Part IV - Eligible Facility Summary Information</a:t>
          </a:r>
        </a:p>
        <a:p>
          <a:endParaRPr lang="en-US" sz="1200" baseline="0">
            <a:solidFill>
              <a:sysClr val="windowText" lastClr="000000"/>
            </a:solidFill>
            <a:latin typeface="Times New Roman" pitchFamily="18" charset="0"/>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Part IV provides technical information about a facility and facility parameters, to be considered in the evaluation. If the bid proposal is for a one phase project, please complete Part IV(a). If the bid proposal includes phases of development, Part IV (a) must be completed for the first phase, and Part IV (b) must be completed for the second phase. Part IV (c) and Part IV (d) must be completed for the third and fourth phases, respectively, if applicable.</a:t>
          </a:r>
          <a:endParaRPr kumimoji="0" lang="en-US" sz="1200" b="0" i="0" u="none" strike="sng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endParaRPr>
        </a:p>
        <a:p>
          <a:endParaRPr lang="en-US" sz="1200" baseline="0">
            <a:solidFill>
              <a:schemeClr val="dk1"/>
            </a:solidFill>
            <a:effectLst/>
            <a:latin typeface="Times New Roman" pitchFamily="18" charset="0"/>
            <a:ea typeface="+mn-ea"/>
            <a:cs typeface="Times New Roman" pitchFamily="18" charset="0"/>
          </a:endParaRPr>
        </a:p>
        <a:p>
          <a:r>
            <a:rPr lang="en-US" sz="1200" i="1" baseline="0">
              <a:solidFill>
                <a:srgbClr val="0070C0"/>
              </a:solidFill>
              <a:effectLst/>
              <a:latin typeface="Times New Roman" pitchFamily="18" charset="0"/>
              <a:ea typeface="+mn-ea"/>
              <a:cs typeface="Times New Roman" pitchFamily="18" charset="0"/>
            </a:rPr>
            <a:t>Note: This data collection spreadsheet is designed to provide for maximum flexibiliy to bidders; however, it is not intended to suggest the number of phases of developement.  The Company urges bidders to seek solutions with the fewest number of phases of developement.</a:t>
          </a:r>
        </a:p>
      </xdr:txBody>
    </xdr:sp>
    <xdr:clientData/>
  </xdr:twoCellAnchor>
  <xdr:twoCellAnchor>
    <xdr:from>
      <xdr:col>1</xdr:col>
      <xdr:colOff>25400</xdr:colOff>
      <xdr:row>49</xdr:row>
      <xdr:rowOff>114296</xdr:rowOff>
    </xdr:from>
    <xdr:to>
      <xdr:col>9</xdr:col>
      <xdr:colOff>571500</xdr:colOff>
      <xdr:row>92</xdr:row>
      <xdr:rowOff>0</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263525" y="9391646"/>
          <a:ext cx="6108700" cy="790575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n-US" sz="1200" u="sng" baseline="0">
              <a:solidFill>
                <a:sysClr val="windowText" lastClr="000000"/>
              </a:solidFill>
              <a:effectLst/>
              <a:latin typeface="Times New Roman" pitchFamily="18" charset="0"/>
              <a:ea typeface="+mn-ea"/>
              <a:cs typeface="Times New Roman" pitchFamily="18" charset="0"/>
            </a:rPr>
            <a:t>Part V - Operational Information (Expected Hourly, Monthly and Annual Production Data)</a:t>
          </a:r>
        </a:p>
        <a:p>
          <a:pPr marL="0" indent="0"/>
          <a:endParaRPr lang="en-US" sz="1200" u="none" baseline="0">
            <a:solidFill>
              <a:sysClr val="windowText" lastClr="000000"/>
            </a:solidFill>
            <a:effectLst/>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The forms are used to convey the information about the quantity and timing of energy and/or RECs to be received at the Delivery Point by Buyer (which would be the net amount at the point of interconnection, accounting for all transmission and equipment losses from the Facility). The data entry must be provided in an 'hourly profile' format.  Hourly Profile data is entered in Part V(a)(i), and provides for greater modeling accuracy during the evaluation process. It is requested that the bidder provide hourly production data representative of a specific year (8760 or 8784 data points). </a:t>
          </a:r>
          <a:r>
            <a:rPr lang="en-US" sz="1200">
              <a:solidFill>
                <a:sysClr val="windowText" lastClr="000000"/>
              </a:solidFill>
              <a:effectLst/>
              <a:latin typeface="Times New Roman" panose="02020603050405020304" pitchFamily="18" charset="0"/>
              <a:ea typeface="+mn-ea"/>
              <a:cs typeface="Times New Roman" panose="02020603050405020304" pitchFamily="18" charset="0"/>
            </a:rPr>
            <a:t>Table Part V (a) will be populated automatically from your data entered in Part V(a)(i), creating the project's 12 x 24 annual energy production.</a:t>
          </a:r>
          <a:r>
            <a:rPr lang="en-US" sz="1100">
              <a:solidFill>
                <a:sysClr val="windowText" lastClr="000000"/>
              </a:solidFill>
              <a:effectLst/>
              <a:latin typeface="+mn-lt"/>
              <a:ea typeface="+mn-ea"/>
              <a:cs typeface="+mn-cs"/>
            </a:rPr>
            <a:t>  </a:t>
          </a: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Bidders are required to provide an hourly profile specific to 2012 weather patterns. 2012 is chosen as a “typical meteorological year” and assures consistency in evaluation of bids. </a:t>
          </a:r>
        </a:p>
        <a:p>
          <a:pPr marL="0" indent="0"/>
          <a:endParaRPr lang="en-US" sz="1200" u="none" baseline="0">
            <a:solidFill>
              <a:sysClr val="windowText" lastClr="000000"/>
            </a:solidFill>
            <a:effectLst/>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If the bid proposal is for a one-phase project, please provide data in tab Part V (phase 1). If a proposal includes phases of development, you must provide separate data for each relevant phase, in tabs 'Part V (phase1)', 'Part V (phase2)', 'Part V (phase3)', 'Part V (phase4)', respectively. As communicated in Part I above, the Company encourages bidders to minimize the number of phases proposed without undermining the operability and/or financial efficacy of the bid proposal.</a:t>
          </a:r>
        </a:p>
        <a:p>
          <a:pPr marL="0" indent="0"/>
          <a:endParaRPr lang="en-US" sz="1200" u="none" baseline="0">
            <a:solidFill>
              <a:sysClr val="windowText" lastClr="000000"/>
            </a:solidFill>
            <a:effectLst/>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Part V (b) provides monthly adjustment factors for up to 20 years to adjust for varying maintenance intervals or declining output.  The factors are for specific months and years, so the factors should coincide with the expected commercial operation date or the guaranteed delivery start date of the bid.  Because of this calendar convention, there are 21 years of factors to accommodate partial years at the beginning and end of a 20 year offer.  The values should be expressed in decimal format, where 1 means no change to the output.  Any reductions should be reflect as 1 less the outage rate (i.e. a 1% decrease in output should be input as 0.99).</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rPr>
            <a:t>There is also a Part V (Informational) which provides conversion of the hourly generation profile into monthly on- and off-peak quantities prior to the monthly adjustment factors according to standard NERC definitions. This takes the profile for Part V (b), and makes adjustments for the average number of days over a 20 year period.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sysClr val="windowText" lastClr="000000"/>
            </a:solidFill>
            <a:effectLst/>
            <a:uLnTx/>
            <a:uFillTx/>
            <a:latin typeface="Times New Roman" pitchFamily="18" charset="0"/>
            <a:ea typeface="+mn-ea"/>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sng"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rPr>
            <a:t>Part VI - Pricing</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rPr>
            <a:t>Part VI (a) to VI(d) Pricing.  These parts are used to capture the energy and REC prices for each contract year in the term.  Pricing must conform to Section 2.2.4.2 of the RFP.  If the bid proposal is for a one phase project, please complete Part VI (a). If the bid proposal includes additional phases of development, Part VI (a) must be completed for the first phase, Part VI (b) must be completed for the second phase, and Part VI (c) and Part VI (d) must be completed for the third and fourth phases, respectively, if applicable.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sysClr val="windowText" lastClr="000000"/>
            </a:solidFill>
            <a:effectLst/>
            <a:uLnTx/>
            <a:uFillTx/>
            <a:latin typeface="Times New Roman" panose="02020603050405020304" pitchFamily="18" charset="0"/>
            <a:ea typeface="+mn-ea"/>
            <a:cs typeface="Times New Roman" panose="02020603050405020304" pitchFamily="18" charset="0"/>
          </a:endParaRPr>
        </a:p>
      </xdr:txBody>
    </xdr:sp>
    <xdr:clientData/>
  </xdr:twoCellAnchor>
  <xdr:twoCellAnchor>
    <xdr:from>
      <xdr:col>1</xdr:col>
      <xdr:colOff>161924</xdr:colOff>
      <xdr:row>98</xdr:row>
      <xdr:rowOff>19050</xdr:rowOff>
    </xdr:from>
    <xdr:to>
      <xdr:col>9</xdr:col>
      <xdr:colOff>514349</xdr:colOff>
      <xdr:row>122</xdr:row>
      <xdr:rowOff>161926</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390524" y="17773650"/>
          <a:ext cx="5686425" cy="47148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sng" strike="noStrike" kern="0" cap="none" spc="0" normalizeH="0" baseline="0" noProof="0">
              <a:ln>
                <a:noFill/>
              </a:ln>
              <a:solidFill>
                <a:sysClr val="windowText" lastClr="000000"/>
              </a:solidFill>
              <a:effectLst/>
              <a:uLnTx/>
              <a:uFillTx/>
              <a:latin typeface="Times New Roman" pitchFamily="18" charset="0"/>
              <a:cs typeface="Times New Roman" pitchFamily="18" charset="0"/>
            </a:rPr>
            <a:t>Part VII - ISO-NE Forward Capacity Auction Qualification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none" strike="noStrike" kern="0" cap="none" spc="0" normalizeH="0" baseline="0" noProof="0">
            <a:ln>
              <a:noFill/>
            </a:ln>
            <a:solidFill>
              <a:sysClr val="windowText" lastClr="000000"/>
            </a:solidFill>
            <a:effectLst/>
            <a:uLnTx/>
            <a:uFillTx/>
            <a:latin typeface="Times New Roman" pitchFamily="18" charset="0"/>
            <a:cs typeface="Times New Roman" pitchFamily="18"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US" sz="1200" b="0" i="0" u="none" strike="noStrike" kern="0" cap="none" spc="0" normalizeH="0" baseline="0" noProof="0">
              <a:ln>
                <a:noFill/>
              </a:ln>
              <a:solidFill>
                <a:sysClr val="windowText" lastClr="000000"/>
              </a:solidFill>
              <a:effectLst/>
              <a:uLnTx/>
              <a:uFillTx/>
              <a:latin typeface="Times New Roman" pitchFamily="18" charset="0"/>
              <a:cs typeface="Times New Roman" pitchFamily="18" charset="0"/>
            </a:rPr>
            <a:t>Part VII provides spaces to describe the amount of capacity and the capacity commitment period, for which the bidder expects the generation unit in their proposal to qualify under the Forward Capacity Auction Qualification requirements set forth in Section III.13.1 of Market Rule 1 of ISO-NE's Transmission Markets and Services Tariff and how the bidder expects to meet those requirements.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US" sz="1200" b="0" i="0" u="sng" strike="noStrike" kern="0" cap="none" spc="0" normalizeH="0" baseline="0" noProof="0">
            <a:ln>
              <a:noFill/>
            </a:ln>
            <a:solidFill>
              <a:prstClr val="black"/>
            </a:solidFill>
            <a:effectLst/>
            <a:uLnTx/>
            <a:uFillTx/>
            <a:latin typeface="Times New Roman" panose="02020603050405020304" pitchFamily="18" charset="0"/>
            <a:ea typeface="+mn-ea"/>
            <a:cs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276225</xdr:colOff>
      <xdr:row>5</xdr:row>
      <xdr:rowOff>38101</xdr:rowOff>
    </xdr:from>
    <xdr:to>
      <xdr:col>11</xdr:col>
      <xdr:colOff>114300</xdr:colOff>
      <xdr:row>33</xdr:row>
      <xdr:rowOff>104775</xdr:rowOff>
    </xdr:to>
    <xdr:sp macro="" textlink="">
      <xdr:nvSpPr>
        <xdr:cNvPr id="3" name="TextBox 2">
          <a:extLst>
            <a:ext uri="{FF2B5EF4-FFF2-40B4-BE49-F238E27FC236}">
              <a16:creationId xmlns:a16="http://schemas.microsoft.com/office/drawing/2014/main" id="{E95106F8-35DB-4C7B-B992-547518648911}"/>
            </a:ext>
          </a:extLst>
        </xdr:cNvPr>
        <xdr:cNvSpPr txBox="1"/>
      </xdr:nvSpPr>
      <xdr:spPr>
        <a:xfrm>
          <a:off x="504825" y="1028701"/>
          <a:ext cx="5772150" cy="56673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50" b="1">
              <a:solidFill>
                <a:schemeClr val="dk1"/>
              </a:solidFill>
              <a:effectLst/>
              <a:latin typeface="Times New Roman" panose="02020603050405020304" pitchFamily="18" charset="0"/>
              <a:ea typeface="+mn-ea"/>
              <a:cs typeface="Times New Roman" panose="02020603050405020304" pitchFamily="18" charset="0"/>
            </a:rPr>
            <a:t>A proposal will be considered incomplete unless all required signatures are provided.</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certifies that he or she is an authorized officer or other authorized representative of the bidder, and further certifies that: </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(1) the bidder has reviewed this RFP and all attachments and has investigated and informed itself with respect to all matters pertinent to this RFP and its proposal; (2) the bidder’s proposal is submitted in compliance with all applicable federal, state and local laws and regulations, including antitrust and anti-corruption laws; (3) the bidder is bidding independently and has no knowledge of non-public information associated with a proposal being submitted by another party in response to this RFP other than: (a) a response submitted (i) by an affiliate of bidder or (ii) for a project where bidder is also a project proponent or participant, which in each case must be disclosed in writing to the Evaluation Team with each such bidder’s or affiliated bidder’s proposal; or (b) a submission of multiple bids for the same Energy; (4) the bidder has no knowledge of any non-public information associated with the development of this RFP; (5) the bidder’s proposal has not been developed utilizing knowledge of any non-public information associated with the development of this RFP;</a:t>
          </a:r>
          <a:r>
            <a:rPr lang="en-US" sz="1050" baseline="0">
              <a:solidFill>
                <a:schemeClr val="dk1"/>
              </a:solidFill>
              <a:effectLst/>
              <a:latin typeface="Times New Roman" panose="02020603050405020304" pitchFamily="18" charset="0"/>
              <a:ea typeface="+mn-ea"/>
              <a:cs typeface="Times New Roman" panose="02020603050405020304" pitchFamily="18" charset="0"/>
            </a:rPr>
            <a:t> (6) the bidder accepts that confidential information about their proposal might be shared with any members of the Evaluation Team, the Evaluation Team Consultant, ISO-NE or Other Authorities personnel; and (7) the bidder will continue to observe these requirements throughout the RFP process. </a:t>
          </a:r>
          <a:endParaRPr lang="en-US" sz="1050">
            <a:solidFill>
              <a:schemeClr val="dk1"/>
            </a:solidFill>
            <a:effectLst/>
            <a:latin typeface="Times New Roman" panose="02020603050405020304" pitchFamily="18" charset="0"/>
            <a:ea typeface="+mn-ea"/>
            <a:cs typeface="Times New Roman" panose="02020603050405020304" pitchFamily="18" charset="0"/>
          </a:endParaRP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Violation of any of the above requirements may be reported to the appropriate government authorities and shall disqualify the Bidder from the RFP process. </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further certifies that the prices, terms and conditions of the bidder’s proposal are valid and shall remain open for at least 184 days from the submission date.</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further certifies that he or she has personally examined and is familiar with the information submitted in this proposal and all appendices thereto, and based on reasonable investigation, including inquiry of the individuals responsible for obtaining the information, the submitted information is true, accurate and complete to the best of the undersigned’s knowledge and belief. </a:t>
          </a:r>
        </a:p>
        <a:p>
          <a:endParaRPr lang="en-US" sz="1050">
            <a:solidFill>
              <a:schemeClr val="dk1"/>
            </a:solidFill>
            <a:effectLst/>
            <a:latin typeface="Times New Roman" panose="02020603050405020304" pitchFamily="18" charset="0"/>
            <a:ea typeface="+mn-ea"/>
            <a:cs typeface="Times New Roman" panose="02020603050405020304" pitchFamily="18" charset="0"/>
          </a:endParaRPr>
        </a:p>
        <a:p>
          <a:r>
            <a:rPr lang="en-US" sz="1050">
              <a:solidFill>
                <a:schemeClr val="dk1"/>
              </a:solidFill>
              <a:effectLst/>
              <a:latin typeface="Times New Roman" panose="02020603050405020304" pitchFamily="18" charset="0"/>
              <a:ea typeface="+mn-ea"/>
              <a:cs typeface="Times New Roman" panose="02020603050405020304" pitchFamily="18" charset="0"/>
            </a:rPr>
            <a:t>The undersigned understands that a false statement or failure to disclose material information in the submitted proposal may be punishable as a criminal offense under applicable law. The undersigned further certifies that this proposal is on complete and accurate forms as provided without alteration of the text.</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457200</xdr:colOff>
      <xdr:row>99</xdr:row>
      <xdr:rowOff>66675</xdr:rowOff>
    </xdr:from>
    <xdr:to>
      <xdr:col>15</xdr:col>
      <xdr:colOff>333375</xdr:colOff>
      <xdr:row>108</xdr:row>
      <xdr:rowOff>57150</xdr:rowOff>
    </xdr:to>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685800" y="25946100"/>
          <a:ext cx="8096250" cy="1781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or V(a)(i)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4" name="TextBox 3">
          <a:extLst>
            <a:ext uri="{FF2B5EF4-FFF2-40B4-BE49-F238E27FC236}">
              <a16:creationId xmlns:a16="http://schemas.microsoft.com/office/drawing/2014/main" id="{00000000-0008-0000-0400-000004000000}"/>
            </a:ext>
          </a:extLst>
        </xdr:cNvPr>
        <xdr:cNvSpPr txBox="1"/>
      </xdr:nvSpPr>
      <xdr:spPr>
        <a:xfrm>
          <a:off x="238125" y="7058026"/>
          <a:ext cx="8972549"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1" i="0" u="none" strike="noStrike" kern="0" cap="none" spc="0" normalizeH="0" baseline="0" noProof="0">
              <a:ln>
                <a:noFill/>
              </a:ln>
              <a:solidFill>
                <a:srgbClr val="FF0000"/>
              </a:solidFill>
              <a:effectLst/>
              <a:uLnTx/>
              <a:uFillTx/>
              <a:latin typeface="+mn-lt"/>
              <a:ea typeface="+mn-ea"/>
              <a:cs typeface="+mn-cs"/>
            </a:rPr>
            <a:t>Note: Intermittent Resources must use the P50 Level (Probability Distribution of Output).</a:t>
          </a:r>
        </a:p>
        <a:p>
          <a:pPr algn="ctr"/>
          <a:endParaRPr lang="en-US" sz="1100" b="1">
            <a:solidFill>
              <a:srgbClr val="FF0000"/>
            </a:solidFill>
          </a:endParaRPr>
        </a:p>
      </xdr:txBody>
    </xdr:sp>
    <xdr:clientData/>
  </xdr:twoCellAnchor>
  <xdr:twoCellAnchor>
    <xdr:from>
      <xdr:col>17</xdr:col>
      <xdr:colOff>133349</xdr:colOff>
      <xdr:row>13</xdr:row>
      <xdr:rowOff>47622</xdr:rowOff>
    </xdr:from>
    <xdr:to>
      <xdr:col>21</xdr:col>
      <xdr:colOff>781050</xdr:colOff>
      <xdr:row>34</xdr:row>
      <xdr:rowOff>47624</xdr:rowOff>
    </xdr:to>
    <xdr:sp macro="" textlink="">
      <xdr:nvSpPr>
        <xdr:cNvPr id="5" name="TextBox 4">
          <a:extLst>
            <a:ext uri="{FF2B5EF4-FFF2-40B4-BE49-F238E27FC236}">
              <a16:creationId xmlns:a16="http://schemas.microsoft.com/office/drawing/2014/main" id="{00000000-0008-0000-0400-000005000000}"/>
            </a:ext>
          </a:extLst>
        </xdr:cNvPr>
        <xdr:cNvSpPr txBox="1"/>
      </xdr:nvSpPr>
      <xdr:spPr>
        <a:xfrm>
          <a:off x="9782174" y="2943222"/>
          <a:ext cx="3228976" cy="4200527"/>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rgbClr val="FF0000"/>
              </a:solidFill>
            </a:rPr>
            <a:t>Note to ALL Bidders</a:t>
          </a:r>
        </a:p>
        <a:p>
          <a:pPr algn="ctr"/>
          <a:endParaRPr lang="en-US" sz="1200" b="1" u="sng">
            <a:solidFill>
              <a:srgbClr val="FF0000"/>
            </a:solidFill>
          </a:endParaRPr>
        </a:p>
        <a:p>
          <a:pPr algn="ctr"/>
          <a:r>
            <a:rPr lang="en-US" sz="1200"/>
            <a:t>Projects must </a:t>
          </a:r>
          <a:r>
            <a:rPr lang="en-US" sz="1200">
              <a:solidFill>
                <a:sysClr val="windowText" lastClr="000000"/>
              </a:solidFill>
            </a:rPr>
            <a:t>provide 8760 (or 8784) hourly energy production data, for the total Capacity of the Facility, received at the Delivery Point by Buyer (which would be the net amount at the point of interconnection, accounting for all transmission and equipment losses from the Facility) .  When providing </a:t>
          </a:r>
          <a:r>
            <a:rPr lang="en-US" sz="1200"/>
            <a:t>hourly profile data, bidders are required to provide an hourly profile specific to 2012 weather patterns.</a:t>
          </a:r>
        </a:p>
        <a:p>
          <a:pPr algn="ctr"/>
          <a:endParaRPr lang="en-US" sz="1200"/>
        </a:p>
        <a:p>
          <a:pPr algn="ctr"/>
          <a:r>
            <a:rPr lang="en-US" sz="1200"/>
            <a:t>Providing 8760 (or 8784) hourly data (over 12x24 averages) provides more granular data which ensures that the bidders units are modeled as accurately as possible, thereby reducing the approximations and assumptions made by the evaluation</a:t>
          </a:r>
          <a:r>
            <a:rPr lang="en-US" sz="1200" baseline="0"/>
            <a:t> team</a:t>
          </a:r>
          <a:r>
            <a:rPr lang="en-US" sz="1200"/>
            <a:t>. </a:t>
          </a:r>
        </a:p>
        <a:p>
          <a:pPr algn="ctr"/>
          <a:endParaRPr lang="en-US" sz="1200"/>
        </a:p>
        <a:p>
          <a:pPr algn="ctr"/>
          <a:r>
            <a:rPr lang="en-US" sz="1200">
              <a:solidFill>
                <a:sysClr val="windowText" lastClr="000000"/>
              </a:solidFill>
            </a:rPr>
            <a:t>Also, it is required to provide </a:t>
          </a:r>
          <a:r>
            <a:rPr lang="en-US" sz="1200"/>
            <a:t>a representative latitude and longitude for the generating unit(s), in cells (T38 and T40). </a:t>
          </a:r>
        </a:p>
      </xdr:txBody>
    </xdr:sp>
    <xdr:clientData/>
  </xdr:twoCellAnchor>
  <xdr:twoCellAnchor>
    <xdr:from>
      <xdr:col>1</xdr:col>
      <xdr:colOff>457200</xdr:colOff>
      <xdr:row>38</xdr:row>
      <xdr:rowOff>9525</xdr:rowOff>
    </xdr:from>
    <xdr:to>
      <xdr:col>15</xdr:col>
      <xdr:colOff>333375</xdr:colOff>
      <xdr:row>62</xdr:row>
      <xdr:rowOff>161925</xdr:rowOff>
    </xdr:to>
    <xdr:sp macro="" textlink="">
      <xdr:nvSpPr>
        <xdr:cNvPr id="8" name="TextBox 7">
          <a:extLst>
            <a:ext uri="{FF2B5EF4-FFF2-40B4-BE49-F238E27FC236}">
              <a16:creationId xmlns:a16="http://schemas.microsoft.com/office/drawing/2014/main" id="{598A9528-8D96-4321-B9EF-C9D214FEDCEA}"/>
            </a:ext>
          </a:extLst>
        </xdr:cNvPr>
        <xdr:cNvSpPr txBox="1"/>
      </xdr:nvSpPr>
      <xdr:spPr>
        <a:xfrm>
          <a:off x="685800" y="7800975"/>
          <a:ext cx="8096250" cy="4953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Offshore Wind Resources</a:t>
          </a:r>
        </a:p>
        <a:p>
          <a:r>
            <a:rPr lang="en-US" sz="1100" baseline="0">
              <a:solidFill>
                <a:sysClr val="windowText" lastClr="000000"/>
              </a:solidFill>
              <a:latin typeface="Times New Roman" panose="02020603050405020304" pitchFamily="18" charset="0"/>
              <a:ea typeface="+mn-ea"/>
              <a:cs typeface="Times New Roman" panose="02020603050405020304" pitchFamily="18" charset="0"/>
            </a:rPr>
            <a:t>Enter the P50 level of output from the resource.   </a:t>
          </a: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457200</xdr:colOff>
      <xdr:row>99</xdr:row>
      <xdr:rowOff>66675</xdr:rowOff>
    </xdr:from>
    <xdr:to>
      <xdr:col>15</xdr:col>
      <xdr:colOff>333375</xdr:colOff>
      <xdr:row>108</xdr:row>
      <xdr:rowOff>57150</xdr:rowOff>
    </xdr:to>
    <xdr:sp macro="" textlink="">
      <xdr:nvSpPr>
        <xdr:cNvPr id="2" name="TextBox 1">
          <a:extLst>
            <a:ext uri="{FF2B5EF4-FFF2-40B4-BE49-F238E27FC236}">
              <a16:creationId xmlns:a16="http://schemas.microsoft.com/office/drawing/2014/main" id="{0B9FEE5E-BC9C-475A-81E3-6DCBA0571789}"/>
            </a:ext>
          </a:extLst>
        </xdr:cNvPr>
        <xdr:cNvSpPr txBox="1"/>
      </xdr:nvSpPr>
      <xdr:spPr>
        <a:xfrm>
          <a:off x="685800" y="20078700"/>
          <a:ext cx="809625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or V(a)(i)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3" name="TextBox 2">
          <a:extLst>
            <a:ext uri="{FF2B5EF4-FFF2-40B4-BE49-F238E27FC236}">
              <a16:creationId xmlns:a16="http://schemas.microsoft.com/office/drawing/2014/main" id="{F2D27474-C8AB-4D6B-B834-C173E6D53B78}"/>
            </a:ext>
          </a:extLst>
        </xdr:cNvPr>
        <xdr:cNvSpPr txBox="1"/>
      </xdr:nvSpPr>
      <xdr:spPr>
        <a:xfrm>
          <a:off x="238125" y="7105651"/>
          <a:ext cx="8972549"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1" i="0" u="none" strike="noStrike" kern="0" cap="none" spc="0" normalizeH="0" baseline="0" noProof="0">
              <a:ln>
                <a:noFill/>
              </a:ln>
              <a:solidFill>
                <a:srgbClr val="FF0000"/>
              </a:solidFill>
              <a:effectLst/>
              <a:uLnTx/>
              <a:uFillTx/>
              <a:latin typeface="+mn-lt"/>
              <a:ea typeface="+mn-ea"/>
              <a:cs typeface="+mn-cs"/>
            </a:rPr>
            <a:t>Note: Intermittent Resources must use the P50 Level (Probability Distribution of Output).</a:t>
          </a:r>
        </a:p>
        <a:p>
          <a:pPr algn="ctr"/>
          <a:endParaRPr lang="en-US" sz="1100" b="1">
            <a:solidFill>
              <a:srgbClr val="FF0000"/>
            </a:solidFill>
          </a:endParaRPr>
        </a:p>
      </xdr:txBody>
    </xdr:sp>
    <xdr:clientData/>
  </xdr:twoCellAnchor>
  <xdr:twoCellAnchor>
    <xdr:from>
      <xdr:col>1</xdr:col>
      <xdr:colOff>457200</xdr:colOff>
      <xdr:row>38</xdr:row>
      <xdr:rowOff>9525</xdr:rowOff>
    </xdr:from>
    <xdr:to>
      <xdr:col>15</xdr:col>
      <xdr:colOff>333375</xdr:colOff>
      <xdr:row>62</xdr:row>
      <xdr:rowOff>161925</xdr:rowOff>
    </xdr:to>
    <xdr:sp macro="" textlink="">
      <xdr:nvSpPr>
        <xdr:cNvPr id="5" name="TextBox 4">
          <a:extLst>
            <a:ext uri="{FF2B5EF4-FFF2-40B4-BE49-F238E27FC236}">
              <a16:creationId xmlns:a16="http://schemas.microsoft.com/office/drawing/2014/main" id="{57E672D2-5A00-45B0-94AC-1B0F337033C4}"/>
            </a:ext>
          </a:extLst>
        </xdr:cNvPr>
        <xdr:cNvSpPr txBox="1"/>
      </xdr:nvSpPr>
      <xdr:spPr>
        <a:xfrm>
          <a:off x="685800" y="7800975"/>
          <a:ext cx="8096250" cy="4953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Offshore Wind Resources</a:t>
          </a:r>
        </a:p>
        <a:p>
          <a:r>
            <a:rPr lang="en-US" sz="1100" baseline="0">
              <a:solidFill>
                <a:sysClr val="windowText" lastClr="000000"/>
              </a:solidFill>
              <a:latin typeface="Times New Roman" panose="02020603050405020304" pitchFamily="18" charset="0"/>
              <a:ea typeface="+mn-ea"/>
              <a:cs typeface="Times New Roman" panose="02020603050405020304" pitchFamily="18" charset="0"/>
            </a:rPr>
            <a:t>Enter the P50 level of output from the resource.   </a:t>
          </a: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17</xdr:col>
      <xdr:colOff>142875</xdr:colOff>
      <xdr:row>13</xdr:row>
      <xdr:rowOff>0</xdr:rowOff>
    </xdr:from>
    <xdr:to>
      <xdr:col>21</xdr:col>
      <xdr:colOff>790576</xdr:colOff>
      <xdr:row>34</xdr:row>
      <xdr:rowOff>2</xdr:rowOff>
    </xdr:to>
    <xdr:sp macro="" textlink="">
      <xdr:nvSpPr>
        <xdr:cNvPr id="6" name="TextBox 5">
          <a:extLst>
            <a:ext uri="{FF2B5EF4-FFF2-40B4-BE49-F238E27FC236}">
              <a16:creationId xmlns:a16="http://schemas.microsoft.com/office/drawing/2014/main" id="{386D5E4B-2DE9-4C46-8E92-61BA81EEFE67}"/>
            </a:ext>
          </a:extLst>
        </xdr:cNvPr>
        <xdr:cNvSpPr txBox="1"/>
      </xdr:nvSpPr>
      <xdr:spPr>
        <a:xfrm>
          <a:off x="9353550" y="2914650"/>
          <a:ext cx="3114676" cy="4200527"/>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rgbClr val="FF0000"/>
              </a:solidFill>
            </a:rPr>
            <a:t>Note to ALL Bidders</a:t>
          </a:r>
        </a:p>
        <a:p>
          <a:pPr algn="ctr"/>
          <a:endParaRPr lang="en-US" sz="1200" b="1" u="sng">
            <a:solidFill>
              <a:srgbClr val="FF0000"/>
            </a:solidFill>
          </a:endParaRPr>
        </a:p>
        <a:p>
          <a:pPr algn="ctr"/>
          <a:r>
            <a:rPr lang="en-US" sz="1200"/>
            <a:t>Projects must </a:t>
          </a:r>
          <a:r>
            <a:rPr lang="en-US" sz="1200">
              <a:solidFill>
                <a:sysClr val="windowText" lastClr="000000"/>
              </a:solidFill>
            </a:rPr>
            <a:t>provide 8760 (or 8784) hourly energy production data, for the total Capacity of the Facility, received at the Delivery Point by Buyer (which would be the net amount at the point of interconnection, accounting for all transmission and equipment losses from the Facility) .  When providing </a:t>
          </a:r>
          <a:r>
            <a:rPr lang="en-US" sz="1200"/>
            <a:t>hourly profile data, bidders are required to provide an hourly profile specific to 2012 weather patterns.</a:t>
          </a:r>
        </a:p>
        <a:p>
          <a:pPr algn="ctr"/>
          <a:endParaRPr lang="en-US" sz="1200"/>
        </a:p>
        <a:p>
          <a:pPr algn="ctr"/>
          <a:r>
            <a:rPr lang="en-US" sz="1200"/>
            <a:t>Providing 8760 (or 8784) hourly data (over 12x24 averages) provides more granular data which ensures that the bidders units are modeled as accurately as possible, thereby reducing the approximations and assumptions made by the evaluation</a:t>
          </a:r>
          <a:r>
            <a:rPr lang="en-US" sz="1200" baseline="0"/>
            <a:t> team</a:t>
          </a:r>
          <a:r>
            <a:rPr lang="en-US" sz="1200"/>
            <a:t>. </a:t>
          </a:r>
        </a:p>
        <a:p>
          <a:pPr algn="ctr"/>
          <a:endParaRPr lang="en-US" sz="1200"/>
        </a:p>
        <a:p>
          <a:pPr algn="ctr"/>
          <a:r>
            <a:rPr lang="en-US" sz="1200">
              <a:solidFill>
                <a:sysClr val="windowText" lastClr="000000"/>
              </a:solidFill>
            </a:rPr>
            <a:t>Also, it is required to provide </a:t>
          </a:r>
          <a:r>
            <a:rPr lang="en-US" sz="1200"/>
            <a:t>a representative latitude and longitude for the generating unit(s), in cells (T38 and T40). </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457200</xdr:colOff>
      <xdr:row>99</xdr:row>
      <xdr:rowOff>66675</xdr:rowOff>
    </xdr:from>
    <xdr:to>
      <xdr:col>15</xdr:col>
      <xdr:colOff>333375</xdr:colOff>
      <xdr:row>108</xdr:row>
      <xdr:rowOff>57150</xdr:rowOff>
    </xdr:to>
    <xdr:sp macro="" textlink="">
      <xdr:nvSpPr>
        <xdr:cNvPr id="2" name="TextBox 1">
          <a:extLst>
            <a:ext uri="{FF2B5EF4-FFF2-40B4-BE49-F238E27FC236}">
              <a16:creationId xmlns:a16="http://schemas.microsoft.com/office/drawing/2014/main" id="{10490AD2-CEAB-4F61-A8C8-873B97024D9E}"/>
            </a:ext>
          </a:extLst>
        </xdr:cNvPr>
        <xdr:cNvSpPr txBox="1"/>
      </xdr:nvSpPr>
      <xdr:spPr>
        <a:xfrm>
          <a:off x="685800" y="20078700"/>
          <a:ext cx="809625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or V(a)(i)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3" name="TextBox 2">
          <a:extLst>
            <a:ext uri="{FF2B5EF4-FFF2-40B4-BE49-F238E27FC236}">
              <a16:creationId xmlns:a16="http://schemas.microsoft.com/office/drawing/2014/main" id="{2A914825-9D93-4913-B21E-09641C17165F}"/>
            </a:ext>
          </a:extLst>
        </xdr:cNvPr>
        <xdr:cNvSpPr txBox="1"/>
      </xdr:nvSpPr>
      <xdr:spPr>
        <a:xfrm>
          <a:off x="238125" y="7105651"/>
          <a:ext cx="8972549"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1" i="0" u="none" strike="noStrike" kern="0" cap="none" spc="0" normalizeH="0" baseline="0" noProof="0">
              <a:ln>
                <a:noFill/>
              </a:ln>
              <a:solidFill>
                <a:srgbClr val="FF0000"/>
              </a:solidFill>
              <a:effectLst/>
              <a:uLnTx/>
              <a:uFillTx/>
              <a:latin typeface="+mn-lt"/>
              <a:ea typeface="+mn-ea"/>
              <a:cs typeface="+mn-cs"/>
            </a:rPr>
            <a:t>Note: Intermittent Resources must use the P50 Level (Probability Distribution of Output).</a:t>
          </a:r>
        </a:p>
        <a:p>
          <a:pPr algn="ctr"/>
          <a:endParaRPr lang="en-US" sz="1100" b="1">
            <a:solidFill>
              <a:srgbClr val="FF0000"/>
            </a:solidFill>
          </a:endParaRPr>
        </a:p>
      </xdr:txBody>
    </xdr:sp>
    <xdr:clientData/>
  </xdr:twoCellAnchor>
  <xdr:twoCellAnchor>
    <xdr:from>
      <xdr:col>1</xdr:col>
      <xdr:colOff>457200</xdr:colOff>
      <xdr:row>38</xdr:row>
      <xdr:rowOff>9525</xdr:rowOff>
    </xdr:from>
    <xdr:to>
      <xdr:col>15</xdr:col>
      <xdr:colOff>333375</xdr:colOff>
      <xdr:row>62</xdr:row>
      <xdr:rowOff>161925</xdr:rowOff>
    </xdr:to>
    <xdr:sp macro="" textlink="">
      <xdr:nvSpPr>
        <xdr:cNvPr id="5" name="TextBox 4">
          <a:extLst>
            <a:ext uri="{FF2B5EF4-FFF2-40B4-BE49-F238E27FC236}">
              <a16:creationId xmlns:a16="http://schemas.microsoft.com/office/drawing/2014/main" id="{5C69691A-79CC-4087-A21B-020436945E7D}"/>
            </a:ext>
          </a:extLst>
        </xdr:cNvPr>
        <xdr:cNvSpPr txBox="1"/>
      </xdr:nvSpPr>
      <xdr:spPr>
        <a:xfrm>
          <a:off x="685800" y="7800975"/>
          <a:ext cx="8096250" cy="4953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Offshore Wind Resources</a:t>
          </a:r>
        </a:p>
        <a:p>
          <a:r>
            <a:rPr lang="en-US" sz="1100" baseline="0">
              <a:solidFill>
                <a:sysClr val="windowText" lastClr="000000"/>
              </a:solidFill>
              <a:latin typeface="Times New Roman" panose="02020603050405020304" pitchFamily="18" charset="0"/>
              <a:ea typeface="+mn-ea"/>
              <a:cs typeface="Times New Roman" panose="02020603050405020304" pitchFamily="18" charset="0"/>
            </a:rPr>
            <a:t>Enter the P50 level of output from the resource.   </a:t>
          </a: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17</xdr:col>
      <xdr:colOff>123825</xdr:colOff>
      <xdr:row>13</xdr:row>
      <xdr:rowOff>0</xdr:rowOff>
    </xdr:from>
    <xdr:to>
      <xdr:col>21</xdr:col>
      <xdr:colOff>771526</xdr:colOff>
      <xdr:row>34</xdr:row>
      <xdr:rowOff>2</xdr:rowOff>
    </xdr:to>
    <xdr:sp macro="" textlink="">
      <xdr:nvSpPr>
        <xdr:cNvPr id="7" name="TextBox 6">
          <a:extLst>
            <a:ext uri="{FF2B5EF4-FFF2-40B4-BE49-F238E27FC236}">
              <a16:creationId xmlns:a16="http://schemas.microsoft.com/office/drawing/2014/main" id="{93F256DC-137A-42EE-A151-4ADBB4A9787F}"/>
            </a:ext>
          </a:extLst>
        </xdr:cNvPr>
        <xdr:cNvSpPr txBox="1"/>
      </xdr:nvSpPr>
      <xdr:spPr>
        <a:xfrm>
          <a:off x="9334500" y="2914650"/>
          <a:ext cx="3114676" cy="4200527"/>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rgbClr val="FF0000"/>
              </a:solidFill>
            </a:rPr>
            <a:t>Note to ALL Bidders</a:t>
          </a:r>
        </a:p>
        <a:p>
          <a:pPr algn="ctr"/>
          <a:endParaRPr lang="en-US" sz="1200" b="1" u="sng">
            <a:solidFill>
              <a:srgbClr val="FF0000"/>
            </a:solidFill>
          </a:endParaRPr>
        </a:p>
        <a:p>
          <a:pPr algn="ctr"/>
          <a:r>
            <a:rPr lang="en-US" sz="1200"/>
            <a:t>Projects must </a:t>
          </a:r>
          <a:r>
            <a:rPr lang="en-US" sz="1200">
              <a:solidFill>
                <a:sysClr val="windowText" lastClr="000000"/>
              </a:solidFill>
            </a:rPr>
            <a:t>provide 8760 (or 8784) hourly energy production data, for the total Capacity of the Facility, received at the Delivery Point by Buyer (which would be the net amount at the point of interconnection, accounting for all transmission and equipment losses from the Facility) .  When providing </a:t>
          </a:r>
          <a:r>
            <a:rPr lang="en-US" sz="1200"/>
            <a:t>hourly profile data, bidders are required to provide an hourly profile specific to 2012 weather patterns.</a:t>
          </a:r>
        </a:p>
        <a:p>
          <a:pPr algn="ctr"/>
          <a:endParaRPr lang="en-US" sz="1200"/>
        </a:p>
        <a:p>
          <a:pPr algn="ctr"/>
          <a:r>
            <a:rPr lang="en-US" sz="1200"/>
            <a:t>Providing 8760 (or 8784) hourly data (over 12x24 averages) provides more granular data which ensures that the bidders units are modeled as accurately as possible, thereby reducing the approximations and assumptions made by the evaluation</a:t>
          </a:r>
          <a:r>
            <a:rPr lang="en-US" sz="1200" baseline="0"/>
            <a:t> team</a:t>
          </a:r>
          <a:r>
            <a:rPr lang="en-US" sz="1200"/>
            <a:t>. </a:t>
          </a:r>
        </a:p>
        <a:p>
          <a:pPr algn="ctr"/>
          <a:endParaRPr lang="en-US" sz="1200"/>
        </a:p>
        <a:p>
          <a:pPr algn="ctr"/>
          <a:r>
            <a:rPr lang="en-US" sz="1200">
              <a:solidFill>
                <a:sysClr val="windowText" lastClr="000000"/>
              </a:solidFill>
            </a:rPr>
            <a:t>Also, it is required to provide </a:t>
          </a:r>
          <a:r>
            <a:rPr lang="en-US" sz="1200"/>
            <a:t>a representative latitude and longitude for the generating unit(s), in cells (T38 and T40). </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457200</xdr:colOff>
      <xdr:row>99</xdr:row>
      <xdr:rowOff>66675</xdr:rowOff>
    </xdr:from>
    <xdr:to>
      <xdr:col>15</xdr:col>
      <xdr:colOff>333375</xdr:colOff>
      <xdr:row>108</xdr:row>
      <xdr:rowOff>57150</xdr:rowOff>
    </xdr:to>
    <xdr:sp macro="" textlink="">
      <xdr:nvSpPr>
        <xdr:cNvPr id="2" name="TextBox 1">
          <a:extLst>
            <a:ext uri="{FF2B5EF4-FFF2-40B4-BE49-F238E27FC236}">
              <a16:creationId xmlns:a16="http://schemas.microsoft.com/office/drawing/2014/main" id="{2224D4C5-3024-4B47-A814-3DA625E3C482}"/>
            </a:ext>
          </a:extLst>
        </xdr:cNvPr>
        <xdr:cNvSpPr txBox="1"/>
      </xdr:nvSpPr>
      <xdr:spPr>
        <a:xfrm>
          <a:off x="685800" y="20078700"/>
          <a:ext cx="8096250" cy="1790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solidFill>
                <a:schemeClr val="dk1"/>
              </a:solidFill>
              <a:effectLst/>
              <a:latin typeface="Times New Roman" panose="02020603050405020304" pitchFamily="18" charset="0"/>
              <a:ea typeface="+mn-ea"/>
              <a:cs typeface="+mn-cs"/>
            </a:rPr>
            <a:t>Notes:</a:t>
          </a:r>
          <a:endParaRPr lang="en-US" sz="1200">
            <a:effectLst/>
            <a:latin typeface="Times New Roman" panose="02020603050405020304" pitchFamily="18" charset="0"/>
          </a:endParaRPr>
        </a:p>
        <a:p>
          <a:r>
            <a:rPr lang="en-US" sz="1200">
              <a:solidFill>
                <a:schemeClr val="dk1"/>
              </a:solidFill>
              <a:effectLst/>
              <a:latin typeface="Times New Roman" panose="02020603050405020304" pitchFamily="18" charset="0"/>
              <a:ea typeface="+mn-ea"/>
              <a:cs typeface="+mn-cs"/>
            </a:rPr>
            <a:t>The</a:t>
          </a:r>
          <a:r>
            <a:rPr lang="en-US" sz="1200" baseline="0">
              <a:solidFill>
                <a:schemeClr val="dk1"/>
              </a:solidFill>
              <a:effectLst/>
              <a:latin typeface="Times New Roman" panose="02020603050405020304" pitchFamily="18" charset="0"/>
              <a:ea typeface="+mn-ea"/>
              <a:cs typeface="+mn-cs"/>
            </a:rPr>
            <a:t> adjustment factors in each contract month above will be applied to capture changes in monthly output production for variations associated with maintenance, degradation, or other changes in output.  </a:t>
          </a:r>
        </a:p>
        <a:p>
          <a:endParaRPr lang="en-US" sz="1200" baseline="0">
            <a:solidFill>
              <a:schemeClr val="dk1"/>
            </a:solidFill>
            <a:effectLst/>
            <a:latin typeface="Times New Roman" panose="02020603050405020304" pitchFamily="18" charset="0"/>
            <a:ea typeface="+mn-ea"/>
            <a:cs typeface="+mn-cs"/>
          </a:endParaRPr>
        </a:p>
        <a:p>
          <a:r>
            <a:rPr lang="en-US" sz="1200" baseline="0">
              <a:solidFill>
                <a:schemeClr val="dk1"/>
              </a:solidFill>
              <a:effectLst/>
              <a:latin typeface="Times New Roman" panose="02020603050405020304" pitchFamily="18" charset="0"/>
              <a:ea typeface="+mn-ea"/>
              <a:cs typeface="+mn-cs"/>
            </a:rPr>
            <a:t>If Part V(a) or V(a)(i) already reflect a  forced outage rate or scheduled outage information, then Part V(c) should be left blank or contain a factor of 1.000 for each month.</a:t>
          </a:r>
        </a:p>
      </xdr:txBody>
    </xdr:sp>
    <xdr:clientData/>
  </xdr:twoCellAnchor>
  <xdr:twoCellAnchor>
    <xdr:from>
      <xdr:col>1</xdr:col>
      <xdr:colOff>9525</xdr:colOff>
      <xdr:row>33</xdr:row>
      <xdr:rowOff>190501</xdr:rowOff>
    </xdr:from>
    <xdr:to>
      <xdr:col>16</xdr:col>
      <xdr:colOff>380999</xdr:colOff>
      <xdr:row>35</xdr:row>
      <xdr:rowOff>123825</xdr:rowOff>
    </xdr:to>
    <xdr:sp macro="" textlink="">
      <xdr:nvSpPr>
        <xdr:cNvPr id="3" name="TextBox 2">
          <a:extLst>
            <a:ext uri="{FF2B5EF4-FFF2-40B4-BE49-F238E27FC236}">
              <a16:creationId xmlns:a16="http://schemas.microsoft.com/office/drawing/2014/main" id="{19000C6B-DF55-414C-BCE9-91FCA6B10F7F}"/>
            </a:ext>
          </a:extLst>
        </xdr:cNvPr>
        <xdr:cNvSpPr txBox="1"/>
      </xdr:nvSpPr>
      <xdr:spPr>
        <a:xfrm>
          <a:off x="238125" y="7105651"/>
          <a:ext cx="8972549" cy="200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1" i="0" u="none" strike="noStrike" kern="0" cap="none" spc="0" normalizeH="0" baseline="0" noProof="0">
              <a:ln>
                <a:noFill/>
              </a:ln>
              <a:solidFill>
                <a:srgbClr val="FF0000"/>
              </a:solidFill>
              <a:effectLst/>
              <a:uLnTx/>
              <a:uFillTx/>
              <a:latin typeface="+mn-lt"/>
              <a:ea typeface="+mn-ea"/>
              <a:cs typeface="+mn-cs"/>
            </a:rPr>
            <a:t>Note: Intermittent Resources must use the P50 Level (Probability Distribution of Output).</a:t>
          </a:r>
        </a:p>
        <a:p>
          <a:pPr algn="ctr"/>
          <a:endParaRPr lang="en-US" sz="1100" b="1">
            <a:solidFill>
              <a:srgbClr val="FF0000"/>
            </a:solidFill>
          </a:endParaRPr>
        </a:p>
      </xdr:txBody>
    </xdr:sp>
    <xdr:clientData/>
  </xdr:twoCellAnchor>
  <xdr:twoCellAnchor>
    <xdr:from>
      <xdr:col>1</xdr:col>
      <xdr:colOff>457200</xdr:colOff>
      <xdr:row>38</xdr:row>
      <xdr:rowOff>9525</xdr:rowOff>
    </xdr:from>
    <xdr:to>
      <xdr:col>15</xdr:col>
      <xdr:colOff>333375</xdr:colOff>
      <xdr:row>62</xdr:row>
      <xdr:rowOff>161925</xdr:rowOff>
    </xdr:to>
    <xdr:sp macro="" textlink="">
      <xdr:nvSpPr>
        <xdr:cNvPr id="5" name="TextBox 4">
          <a:extLst>
            <a:ext uri="{FF2B5EF4-FFF2-40B4-BE49-F238E27FC236}">
              <a16:creationId xmlns:a16="http://schemas.microsoft.com/office/drawing/2014/main" id="{509C907E-93BB-4743-A6A7-B8489D011F30}"/>
            </a:ext>
          </a:extLst>
        </xdr:cNvPr>
        <xdr:cNvSpPr txBox="1"/>
      </xdr:nvSpPr>
      <xdr:spPr>
        <a:xfrm>
          <a:off x="685800" y="7800975"/>
          <a:ext cx="8096250" cy="4953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i="1">
              <a:latin typeface="Times New Roman" panose="02020603050405020304" pitchFamily="18" charset="0"/>
              <a:cs typeface="Times New Roman" panose="02020603050405020304" pitchFamily="18" charset="0"/>
            </a:rPr>
            <a:t>Notes:</a:t>
          </a:r>
        </a:p>
        <a:p>
          <a:r>
            <a:rPr lang="en-US" sz="1200">
              <a:latin typeface="Times New Roman" panose="02020603050405020304" pitchFamily="18" charset="0"/>
              <a:cs typeface="Times New Roman" panose="02020603050405020304" pitchFamily="18" charset="0"/>
            </a:rPr>
            <a:t>The hourly output</a:t>
          </a:r>
          <a:r>
            <a:rPr lang="en-US" sz="1200" baseline="0">
              <a:latin typeface="Times New Roman" panose="02020603050405020304" pitchFamily="18" charset="0"/>
              <a:cs typeface="Times New Roman" panose="02020603050405020304" pitchFamily="18" charset="0"/>
            </a:rPr>
            <a:t> profile(s) above</a:t>
          </a:r>
          <a:r>
            <a:rPr lang="en-US" sz="1200">
              <a:latin typeface="Times New Roman" panose="02020603050405020304" pitchFamily="18" charset="0"/>
              <a:cs typeface="Times New Roman" panose="02020603050405020304" pitchFamily="18" charset="0"/>
            </a:rPr>
            <a:t> will be</a:t>
          </a:r>
          <a:r>
            <a:rPr lang="en-US" sz="1200" baseline="0">
              <a:latin typeface="Times New Roman" panose="02020603050405020304" pitchFamily="18" charset="0"/>
              <a:cs typeface="Times New Roman" panose="02020603050405020304" pitchFamily="18" charset="0"/>
            </a:rPr>
            <a:t> summed into monthly peak and off-peak quantities via a uniform conversion.  The conversion factors and resulting amounts, prior to applying the adjustment factors, are shown below in Part V (Informational).</a:t>
          </a:r>
        </a:p>
        <a:p>
          <a:endParaRPr lang="en-US" sz="1200" baseline="0">
            <a:latin typeface="Times New Roman" panose="02020603050405020304" pitchFamily="18" charset="0"/>
            <a:cs typeface="Times New Roman" panose="02020603050405020304" pitchFamily="18" charset="0"/>
          </a:endParaRPr>
        </a:p>
        <a:p>
          <a:endParaRPr lang="en-US" sz="1200" baseline="0">
            <a:solidFill>
              <a:sysClr val="windowText" lastClr="000000"/>
            </a:solidFill>
            <a:latin typeface="Times New Roman" panose="02020603050405020304" pitchFamily="18" charset="0"/>
            <a:cs typeface="Times New Roman" panose="02020603050405020304" pitchFamily="18" charset="0"/>
          </a:endParaRPr>
        </a:p>
        <a:p>
          <a:r>
            <a:rPr lang="en-US" sz="1200" b="1" u="sng" baseline="0">
              <a:solidFill>
                <a:sysClr val="windowText" lastClr="000000"/>
              </a:solidFill>
              <a:latin typeface="Times New Roman" panose="02020603050405020304" pitchFamily="18" charset="0"/>
              <a:cs typeface="Times New Roman" panose="02020603050405020304" pitchFamily="18" charset="0"/>
            </a:rPr>
            <a:t>Offshore Wind Resources</a:t>
          </a:r>
        </a:p>
        <a:p>
          <a:r>
            <a:rPr lang="en-US" sz="1100" baseline="0">
              <a:solidFill>
                <a:sysClr val="windowText" lastClr="000000"/>
              </a:solidFill>
              <a:latin typeface="Times New Roman" panose="02020603050405020304" pitchFamily="18" charset="0"/>
              <a:ea typeface="+mn-ea"/>
              <a:cs typeface="Times New Roman" panose="02020603050405020304" pitchFamily="18" charset="0"/>
            </a:rPr>
            <a:t>Enter the P50 level of output from the resource.   </a:t>
          </a: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100" baseline="0">
            <a:solidFill>
              <a:sysClr val="windowText" lastClr="000000"/>
            </a:solidFill>
            <a:latin typeface="Times New Roman" panose="02020603050405020304" pitchFamily="18" charset="0"/>
            <a:ea typeface="+mn-ea"/>
            <a:cs typeface="Times New Roman" panose="02020603050405020304" pitchFamily="18" charset="0"/>
          </a:endParaRPr>
        </a:p>
        <a:p>
          <a:endParaRPr lang="en-US" sz="1200">
            <a:solidFill>
              <a:srgbClr val="FF0000"/>
            </a:solidFill>
            <a:latin typeface="Times New Roman" panose="02020603050405020304" pitchFamily="18" charset="0"/>
            <a:cs typeface="Times New Roman" panose="02020603050405020304" pitchFamily="18" charset="0"/>
          </a:endParaRPr>
        </a:p>
      </xdr:txBody>
    </xdr:sp>
    <xdr:clientData/>
  </xdr:twoCellAnchor>
  <xdr:twoCellAnchor>
    <xdr:from>
      <xdr:col>17</xdr:col>
      <xdr:colOff>123824</xdr:colOff>
      <xdr:row>12</xdr:row>
      <xdr:rowOff>161923</xdr:rowOff>
    </xdr:from>
    <xdr:to>
      <xdr:col>21</xdr:col>
      <xdr:colOff>771525</xdr:colOff>
      <xdr:row>33</xdr:row>
      <xdr:rowOff>161925</xdr:rowOff>
    </xdr:to>
    <xdr:sp macro="" textlink="">
      <xdr:nvSpPr>
        <xdr:cNvPr id="6" name="TextBox 5">
          <a:extLst>
            <a:ext uri="{FF2B5EF4-FFF2-40B4-BE49-F238E27FC236}">
              <a16:creationId xmlns:a16="http://schemas.microsoft.com/office/drawing/2014/main" id="{27C7C4F8-B2FA-4BB1-955C-037F37C4F751}"/>
            </a:ext>
          </a:extLst>
        </xdr:cNvPr>
        <xdr:cNvSpPr txBox="1"/>
      </xdr:nvSpPr>
      <xdr:spPr>
        <a:xfrm>
          <a:off x="9334499" y="2876548"/>
          <a:ext cx="3114676" cy="4200527"/>
        </a:xfrm>
        <a:prstGeom prst="rect">
          <a:avLst/>
        </a:prstGeom>
        <a:solidFill>
          <a:srgbClr val="FFFF99"/>
        </a:solidFill>
        <a:ln w="15875" cmpd="sng">
          <a:solidFill>
            <a:schemeClr val="tx1">
              <a:lumMod val="65000"/>
              <a:lumOff val="3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u="sng">
              <a:solidFill>
                <a:srgbClr val="FF0000"/>
              </a:solidFill>
            </a:rPr>
            <a:t>Note to ALL Bidders</a:t>
          </a:r>
        </a:p>
        <a:p>
          <a:pPr algn="ctr"/>
          <a:endParaRPr lang="en-US" sz="1200" b="1" u="sng">
            <a:solidFill>
              <a:srgbClr val="FF0000"/>
            </a:solidFill>
          </a:endParaRPr>
        </a:p>
        <a:p>
          <a:pPr algn="ctr"/>
          <a:r>
            <a:rPr lang="en-US" sz="1200"/>
            <a:t>Projects must </a:t>
          </a:r>
          <a:r>
            <a:rPr lang="en-US" sz="1200">
              <a:solidFill>
                <a:sysClr val="windowText" lastClr="000000"/>
              </a:solidFill>
            </a:rPr>
            <a:t>provide 8760 (or 8784) hourly energy production data, for the total Capacity of the Facility, received at the Delivery Point by Buyer (which would be the net amount at the point of interconnection, accounting for all transmission and equipment losses from the Facility) .  When providing </a:t>
          </a:r>
          <a:r>
            <a:rPr lang="en-US" sz="1200"/>
            <a:t>hourly profile data, bidders are required to provide an hourly profile specific to 2012 weather patterns.</a:t>
          </a:r>
        </a:p>
        <a:p>
          <a:pPr algn="ctr"/>
          <a:endParaRPr lang="en-US" sz="1200"/>
        </a:p>
        <a:p>
          <a:pPr algn="ctr"/>
          <a:r>
            <a:rPr lang="en-US" sz="1200"/>
            <a:t>Providing 8760 (or 8784) hourly data (over 12x24 averages) provides more granular data which ensures that the bidders units are modeled as accurately as possible, thereby reducing the approximations and assumptions made by the evaluation</a:t>
          </a:r>
          <a:r>
            <a:rPr lang="en-US" sz="1200" baseline="0"/>
            <a:t> team</a:t>
          </a:r>
          <a:r>
            <a:rPr lang="en-US" sz="1200"/>
            <a:t>. </a:t>
          </a:r>
        </a:p>
        <a:p>
          <a:pPr algn="ctr"/>
          <a:endParaRPr lang="en-US" sz="1200"/>
        </a:p>
        <a:p>
          <a:pPr algn="ctr"/>
          <a:r>
            <a:rPr lang="en-US" sz="1200">
              <a:solidFill>
                <a:sysClr val="windowText" lastClr="000000"/>
              </a:solidFill>
            </a:rPr>
            <a:t>Also, it is required to provide </a:t>
          </a:r>
          <a:r>
            <a:rPr lang="en-US" sz="1200"/>
            <a:t>a representative latitude and longitude for the generating unit(s), in cells (T38 and T40).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B1:L124"/>
  <sheetViews>
    <sheetView showGridLines="0" tabSelected="1" zoomScaleNormal="100" workbookViewId="0"/>
  </sheetViews>
  <sheetFormatPr defaultColWidth="9.1796875" defaultRowHeight="14" x14ac:dyDescent="0.3"/>
  <cols>
    <col min="1" max="1" width="3.453125" style="17" customWidth="1"/>
    <col min="2" max="10" width="10" style="17" customWidth="1"/>
    <col min="11" max="16384" width="9.1796875" style="17"/>
  </cols>
  <sheetData>
    <row r="1" spans="2:12" ht="14.5" thickBot="1" x14ac:dyDescent="0.35"/>
    <row r="2" spans="2:12" x14ac:dyDescent="0.3">
      <c r="B2" s="9" t="str">
        <f>"Version " &amp; Version</f>
        <v>Version v1 10/14/22</v>
      </c>
      <c r="C2" s="1"/>
      <c r="D2" s="1"/>
      <c r="E2" s="1"/>
      <c r="F2" s="1"/>
      <c r="G2" s="1"/>
      <c r="H2" s="1"/>
      <c r="I2" s="1"/>
      <c r="J2" s="89"/>
    </row>
    <row r="3" spans="2:12" ht="15" x14ac:dyDescent="0.3">
      <c r="B3" s="258" t="s">
        <v>75</v>
      </c>
      <c r="C3" s="259"/>
      <c r="D3" s="259"/>
      <c r="E3" s="259"/>
      <c r="F3" s="259"/>
      <c r="G3" s="259"/>
      <c r="H3" s="259"/>
      <c r="I3" s="259"/>
      <c r="J3" s="260"/>
    </row>
    <row r="4" spans="2:12" ht="15" x14ac:dyDescent="0.3">
      <c r="B4" s="152"/>
      <c r="C4" s="50"/>
      <c r="D4" s="50"/>
      <c r="E4" s="50"/>
      <c r="F4" s="50" t="s">
        <v>5</v>
      </c>
      <c r="G4" s="50"/>
      <c r="H4" s="50"/>
      <c r="I4" s="50"/>
      <c r="J4" s="156"/>
      <c r="L4" s="45"/>
    </row>
    <row r="5" spans="2:12" ht="15" x14ac:dyDescent="0.3">
      <c r="B5" s="258" t="str">
        <f>Title2</f>
        <v/>
      </c>
      <c r="C5" s="259"/>
      <c r="D5" s="259"/>
      <c r="E5" s="259"/>
      <c r="F5" s="259"/>
      <c r="G5" s="259"/>
      <c r="H5" s="259"/>
      <c r="I5" s="259"/>
      <c r="J5" s="260"/>
    </row>
    <row r="6" spans="2:12" ht="15" x14ac:dyDescent="0.3">
      <c r="B6" s="258" t="s">
        <v>29</v>
      </c>
      <c r="C6" s="259"/>
      <c r="D6" s="259"/>
      <c r="E6" s="259"/>
      <c r="F6" s="259"/>
      <c r="G6" s="259"/>
      <c r="H6" s="259"/>
      <c r="I6" s="259"/>
      <c r="J6" s="260"/>
    </row>
    <row r="7" spans="2:12" ht="15" x14ac:dyDescent="0.3">
      <c r="B7" s="152"/>
      <c r="C7" s="50"/>
      <c r="D7" s="50"/>
      <c r="E7" s="50"/>
      <c r="F7" s="50"/>
      <c r="G7" s="50"/>
      <c r="H7" s="50"/>
      <c r="I7" s="50"/>
      <c r="J7" s="156"/>
    </row>
    <row r="8" spans="2:12" ht="15" x14ac:dyDescent="0.3">
      <c r="B8" s="152"/>
      <c r="C8" s="50"/>
      <c r="D8" s="50"/>
      <c r="E8" s="50"/>
      <c r="F8" s="50"/>
      <c r="G8" s="50"/>
      <c r="H8" s="50"/>
      <c r="I8" s="50"/>
      <c r="J8" s="156"/>
    </row>
    <row r="9" spans="2:12" ht="15" x14ac:dyDescent="0.3">
      <c r="B9" s="152"/>
      <c r="C9" s="50"/>
      <c r="D9" s="50"/>
      <c r="E9" s="50"/>
      <c r="F9" s="50"/>
      <c r="G9" s="50"/>
      <c r="H9" s="50"/>
      <c r="I9" s="50"/>
      <c r="J9" s="156"/>
    </row>
    <row r="10" spans="2:12" ht="15" x14ac:dyDescent="0.3">
      <c r="B10" s="152"/>
      <c r="C10" s="50"/>
      <c r="D10" s="50"/>
      <c r="E10" s="50"/>
      <c r="F10" s="50"/>
      <c r="G10" s="50"/>
      <c r="H10" s="50"/>
      <c r="I10" s="50"/>
      <c r="J10" s="156"/>
    </row>
    <row r="11" spans="2:12" ht="15" x14ac:dyDescent="0.3">
      <c r="B11" s="152"/>
      <c r="C11" s="50"/>
      <c r="D11" s="50"/>
      <c r="E11" s="50"/>
      <c r="F11" s="50"/>
      <c r="G11" s="50"/>
      <c r="H11" s="50"/>
      <c r="I11" s="50"/>
      <c r="J11" s="156"/>
    </row>
    <row r="12" spans="2:12" ht="15" x14ac:dyDescent="0.3">
      <c r="B12" s="152"/>
      <c r="C12" s="50"/>
      <c r="D12" s="50"/>
      <c r="E12" s="50"/>
      <c r="F12" s="50"/>
      <c r="G12" s="50"/>
      <c r="H12" s="50"/>
      <c r="I12" s="50"/>
      <c r="J12" s="156"/>
    </row>
    <row r="13" spans="2:12" ht="15" x14ac:dyDescent="0.3">
      <c r="B13" s="152"/>
      <c r="C13" s="50"/>
      <c r="D13" s="50"/>
      <c r="E13" s="50"/>
      <c r="F13" s="50"/>
      <c r="G13" s="50"/>
      <c r="H13" s="50"/>
      <c r="I13" s="50"/>
      <c r="J13" s="156"/>
    </row>
    <row r="14" spans="2:12" ht="15" x14ac:dyDescent="0.3">
      <c r="B14" s="152"/>
      <c r="C14" s="50"/>
      <c r="D14" s="50"/>
      <c r="E14" s="50"/>
      <c r="F14" s="50"/>
      <c r="G14" s="50"/>
      <c r="H14" s="50"/>
      <c r="I14" s="50"/>
      <c r="J14" s="156"/>
    </row>
    <row r="15" spans="2:12" ht="15" x14ac:dyDescent="0.3">
      <c r="B15" s="152"/>
      <c r="C15" s="50"/>
      <c r="D15" s="50"/>
      <c r="E15" s="50"/>
      <c r="F15" s="50"/>
      <c r="G15" s="50"/>
      <c r="H15" s="50"/>
      <c r="I15" s="50"/>
      <c r="J15" s="156"/>
    </row>
    <row r="16" spans="2:12" ht="15" x14ac:dyDescent="0.3">
      <c r="B16" s="152"/>
      <c r="C16" s="50"/>
      <c r="D16" s="50"/>
      <c r="E16" s="50"/>
      <c r="F16" s="50"/>
      <c r="G16" s="50"/>
      <c r="H16" s="50"/>
      <c r="I16" s="50"/>
      <c r="J16" s="156"/>
    </row>
    <row r="17" spans="2:10" ht="15" x14ac:dyDescent="0.3">
      <c r="B17" s="152"/>
      <c r="C17" s="50"/>
      <c r="D17" s="50"/>
      <c r="E17" s="50"/>
      <c r="F17" s="50"/>
      <c r="G17" s="50"/>
      <c r="H17" s="50"/>
      <c r="I17" s="50"/>
      <c r="J17" s="156"/>
    </row>
    <row r="18" spans="2:10" ht="15" x14ac:dyDescent="0.3">
      <c r="B18" s="152"/>
      <c r="C18" s="50"/>
      <c r="D18" s="50"/>
      <c r="E18" s="50"/>
      <c r="F18" s="50"/>
      <c r="G18" s="50"/>
      <c r="H18" s="50"/>
      <c r="I18" s="50"/>
      <c r="J18" s="156"/>
    </row>
    <row r="19" spans="2:10" ht="15" x14ac:dyDescent="0.3">
      <c r="B19" s="152"/>
      <c r="C19" s="50"/>
      <c r="D19" s="50"/>
      <c r="E19" s="50"/>
      <c r="F19" s="50"/>
      <c r="G19" s="50"/>
      <c r="H19" s="50"/>
      <c r="I19" s="50"/>
      <c r="J19" s="156"/>
    </row>
    <row r="20" spans="2:10" ht="15" x14ac:dyDescent="0.3">
      <c r="B20" s="152"/>
      <c r="C20" s="50"/>
      <c r="D20" s="50"/>
      <c r="E20" s="50"/>
      <c r="F20" s="50"/>
      <c r="G20" s="50"/>
      <c r="H20" s="50"/>
      <c r="I20" s="50"/>
      <c r="J20" s="156"/>
    </row>
    <row r="21" spans="2:10" ht="15" x14ac:dyDescent="0.3">
      <c r="B21" s="152"/>
      <c r="C21" s="50"/>
      <c r="D21" s="50"/>
      <c r="E21" s="50"/>
      <c r="F21" s="50"/>
      <c r="G21" s="50"/>
      <c r="H21" s="50"/>
      <c r="I21" s="50"/>
      <c r="J21" s="156"/>
    </row>
    <row r="22" spans="2:10" ht="15" x14ac:dyDescent="0.3">
      <c r="B22" s="152"/>
      <c r="C22" s="50"/>
      <c r="D22" s="50"/>
      <c r="E22" s="50"/>
      <c r="F22" s="50"/>
      <c r="G22" s="50"/>
      <c r="H22" s="50"/>
      <c r="I22" s="50"/>
      <c r="J22" s="156"/>
    </row>
    <row r="23" spans="2:10" ht="15" x14ac:dyDescent="0.3">
      <c r="B23" s="152"/>
      <c r="C23" s="50"/>
      <c r="D23" s="50"/>
      <c r="E23" s="50"/>
      <c r="F23" s="50"/>
      <c r="G23" s="50"/>
      <c r="H23" s="50"/>
      <c r="I23" s="50"/>
      <c r="J23" s="156"/>
    </row>
    <row r="24" spans="2:10" ht="15" x14ac:dyDescent="0.3">
      <c r="B24" s="152"/>
      <c r="C24" s="50"/>
      <c r="D24" s="50"/>
      <c r="E24" s="50"/>
      <c r="F24" s="50"/>
      <c r="G24" s="50"/>
      <c r="H24" s="50"/>
      <c r="I24" s="50"/>
      <c r="J24" s="156"/>
    </row>
    <row r="25" spans="2:10" ht="15" x14ac:dyDescent="0.3">
      <c r="B25" s="152"/>
      <c r="C25" s="50"/>
      <c r="D25" s="50"/>
      <c r="E25" s="50"/>
      <c r="F25" s="50"/>
      <c r="G25" s="50"/>
      <c r="H25" s="50"/>
      <c r="I25" s="50"/>
      <c r="J25" s="156"/>
    </row>
    <row r="26" spans="2:10" ht="15" x14ac:dyDescent="0.3">
      <c r="B26" s="152"/>
      <c r="C26" s="50"/>
      <c r="D26" s="50"/>
      <c r="E26" s="50"/>
      <c r="F26" s="50"/>
      <c r="G26" s="50"/>
      <c r="H26" s="50"/>
      <c r="I26" s="50"/>
      <c r="J26" s="156"/>
    </row>
    <row r="27" spans="2:10" ht="15" x14ac:dyDescent="0.3">
      <c r="B27" s="152"/>
      <c r="C27" s="50"/>
      <c r="D27" s="50"/>
      <c r="E27" s="50"/>
      <c r="F27" s="50"/>
      <c r="G27" s="50"/>
      <c r="H27" s="50"/>
      <c r="I27" s="50"/>
      <c r="J27" s="156"/>
    </row>
    <row r="28" spans="2:10" ht="15" x14ac:dyDescent="0.3">
      <c r="B28" s="152"/>
      <c r="C28" s="50"/>
      <c r="D28" s="50"/>
      <c r="E28" s="50"/>
      <c r="F28" s="50"/>
      <c r="G28" s="50"/>
      <c r="H28" s="50"/>
      <c r="I28" s="50"/>
      <c r="J28" s="156"/>
    </row>
    <row r="29" spans="2:10" ht="15" x14ac:dyDescent="0.3">
      <c r="B29" s="152"/>
      <c r="C29" s="50"/>
      <c r="D29" s="50"/>
      <c r="E29" s="50"/>
      <c r="F29" s="50"/>
      <c r="G29" s="50"/>
      <c r="H29" s="50"/>
      <c r="I29" s="50"/>
      <c r="J29" s="156"/>
    </row>
    <row r="30" spans="2:10" ht="15" x14ac:dyDescent="0.3">
      <c r="B30" s="152"/>
      <c r="C30" s="50"/>
      <c r="D30" s="50"/>
      <c r="E30" s="50"/>
      <c r="F30" s="50"/>
      <c r="G30" s="50"/>
      <c r="H30" s="50"/>
      <c r="I30" s="50"/>
      <c r="J30" s="156"/>
    </row>
    <row r="31" spans="2:10" ht="15" x14ac:dyDescent="0.3">
      <c r="B31" s="152"/>
      <c r="C31" s="50"/>
      <c r="D31" s="50"/>
      <c r="E31" s="50"/>
      <c r="F31" s="50"/>
      <c r="G31" s="50"/>
      <c r="H31" s="50"/>
      <c r="I31" s="50"/>
      <c r="J31" s="156"/>
    </row>
    <row r="32" spans="2:10" ht="15" x14ac:dyDescent="0.3">
      <c r="B32" s="152"/>
      <c r="C32" s="50"/>
      <c r="D32" s="50"/>
      <c r="E32" s="50"/>
      <c r="F32" s="50"/>
      <c r="G32" s="50"/>
      <c r="H32" s="50"/>
      <c r="I32" s="50"/>
      <c r="J32" s="156"/>
    </row>
    <row r="33" spans="2:10" ht="15" x14ac:dyDescent="0.3">
      <c r="B33" s="152"/>
      <c r="C33" s="50"/>
      <c r="D33" s="50"/>
      <c r="E33" s="50"/>
      <c r="F33" s="50"/>
      <c r="G33" s="50"/>
      <c r="H33" s="50"/>
      <c r="I33" s="50"/>
      <c r="J33" s="156"/>
    </row>
    <row r="34" spans="2:10" ht="15" x14ac:dyDescent="0.3">
      <c r="B34" s="152"/>
      <c r="C34" s="50"/>
      <c r="D34" s="50"/>
      <c r="E34" s="50"/>
      <c r="F34" s="50"/>
      <c r="G34" s="50"/>
      <c r="H34" s="50"/>
      <c r="I34" s="50"/>
      <c r="J34" s="156"/>
    </row>
    <row r="35" spans="2:10" ht="15" x14ac:dyDescent="0.3">
      <c r="B35" s="152"/>
      <c r="C35" s="50"/>
      <c r="D35" s="50"/>
      <c r="E35" s="50"/>
      <c r="F35" s="50"/>
      <c r="G35" s="50"/>
      <c r="H35" s="50"/>
      <c r="I35" s="50"/>
      <c r="J35" s="156"/>
    </row>
    <row r="36" spans="2:10" ht="15" x14ac:dyDescent="0.3">
      <c r="B36" s="152"/>
      <c r="C36" s="50"/>
      <c r="D36" s="50"/>
      <c r="E36" s="50"/>
      <c r="F36" s="50"/>
      <c r="G36" s="50"/>
      <c r="H36" s="50"/>
      <c r="I36" s="50"/>
      <c r="J36" s="156"/>
    </row>
    <row r="37" spans="2:10" ht="15" x14ac:dyDescent="0.3">
      <c r="B37" s="152"/>
      <c r="C37" s="50"/>
      <c r="D37" s="50"/>
      <c r="E37" s="50"/>
      <c r="F37" s="50"/>
      <c r="G37" s="50"/>
      <c r="H37" s="50"/>
      <c r="I37" s="50"/>
      <c r="J37" s="156"/>
    </row>
    <row r="38" spans="2:10" ht="15" x14ac:dyDescent="0.3">
      <c r="B38" s="152"/>
      <c r="C38" s="50"/>
      <c r="D38" s="50"/>
      <c r="E38" s="50"/>
      <c r="F38" s="50"/>
      <c r="G38" s="50"/>
      <c r="H38" s="50"/>
      <c r="I38" s="50"/>
      <c r="J38" s="156"/>
    </row>
    <row r="39" spans="2:10" ht="15" x14ac:dyDescent="0.3">
      <c r="B39" s="152"/>
      <c r="C39" s="50"/>
      <c r="D39" s="50"/>
      <c r="E39" s="50"/>
      <c r="F39" s="50"/>
      <c r="G39" s="50"/>
      <c r="H39" s="50"/>
      <c r="I39" s="50"/>
      <c r="J39" s="156"/>
    </row>
    <row r="40" spans="2:10" ht="15" x14ac:dyDescent="0.3">
      <c r="B40" s="152"/>
      <c r="C40" s="50"/>
      <c r="D40" s="50"/>
      <c r="E40" s="50"/>
      <c r="F40" s="50"/>
      <c r="G40" s="50"/>
      <c r="H40" s="50"/>
      <c r="I40" s="50"/>
      <c r="J40" s="156"/>
    </row>
    <row r="41" spans="2:10" ht="15" x14ac:dyDescent="0.3">
      <c r="B41" s="152"/>
      <c r="C41" s="50"/>
      <c r="D41" s="50"/>
      <c r="E41" s="50"/>
      <c r="F41" s="50"/>
      <c r="G41" s="50"/>
      <c r="H41" s="50"/>
      <c r="I41" s="50"/>
      <c r="J41" s="156"/>
    </row>
    <row r="42" spans="2:10" ht="15" x14ac:dyDescent="0.3">
      <c r="B42" s="152"/>
      <c r="C42" s="50"/>
      <c r="D42" s="50"/>
      <c r="E42" s="50"/>
      <c r="F42" s="50"/>
      <c r="G42" s="50"/>
      <c r="H42" s="50"/>
      <c r="I42" s="50"/>
      <c r="J42" s="156"/>
    </row>
    <row r="43" spans="2:10" ht="15" x14ac:dyDescent="0.3">
      <c r="B43" s="152"/>
      <c r="C43" s="50"/>
      <c r="D43" s="50"/>
      <c r="E43" s="50"/>
      <c r="F43" s="50"/>
      <c r="G43" s="50"/>
      <c r="H43" s="50"/>
      <c r="I43" s="50"/>
      <c r="J43" s="156"/>
    </row>
    <row r="44" spans="2:10" x14ac:dyDescent="0.3">
      <c r="B44" s="19"/>
      <c r="C44" s="7"/>
      <c r="D44" s="7"/>
      <c r="E44" s="7"/>
      <c r="F44" s="7"/>
      <c r="G44" s="7"/>
      <c r="H44" s="7"/>
      <c r="I44" s="7"/>
      <c r="J44" s="20"/>
    </row>
    <row r="45" spans="2:10" x14ac:dyDescent="0.3">
      <c r="B45" s="19"/>
      <c r="C45" s="7"/>
      <c r="D45" s="7"/>
      <c r="E45" s="7"/>
      <c r="F45" s="7"/>
      <c r="G45" s="7"/>
      <c r="H45" s="7"/>
      <c r="I45" s="7"/>
      <c r="J45" s="20"/>
    </row>
    <row r="46" spans="2:10" ht="14.5" thickBot="1" x14ac:dyDescent="0.35">
      <c r="B46" s="2"/>
      <c r="C46" s="3"/>
      <c r="D46" s="3"/>
      <c r="E46" s="3"/>
      <c r="F46" s="3"/>
      <c r="G46" s="3"/>
      <c r="H46" s="3"/>
      <c r="I46" s="3"/>
      <c r="J46" s="4"/>
    </row>
    <row r="47" spans="2:10" x14ac:dyDescent="0.3">
      <c r="B47" s="9" t="str">
        <f>"Version " &amp; Version</f>
        <v>Version v1 10/14/22</v>
      </c>
      <c r="C47" s="1"/>
      <c r="D47" s="1"/>
      <c r="E47" s="1"/>
      <c r="F47" s="1"/>
      <c r="G47" s="1"/>
      <c r="H47" s="1"/>
      <c r="I47" s="1"/>
      <c r="J47" s="12"/>
    </row>
    <row r="48" spans="2:10" ht="15" x14ac:dyDescent="0.3">
      <c r="B48" s="258" t="s">
        <v>25</v>
      </c>
      <c r="C48" s="259"/>
      <c r="D48" s="259"/>
      <c r="E48" s="259"/>
      <c r="F48" s="259"/>
      <c r="G48" s="259"/>
      <c r="H48" s="259"/>
      <c r="I48" s="259"/>
      <c r="J48" s="260"/>
    </row>
    <row r="49" spans="2:10" ht="15" x14ac:dyDescent="0.3">
      <c r="B49" s="152"/>
      <c r="C49" s="50"/>
      <c r="D49" s="50"/>
      <c r="E49" s="50"/>
      <c r="F49" s="50" t="s">
        <v>5</v>
      </c>
      <c r="G49" s="50"/>
      <c r="H49" s="50"/>
      <c r="I49" s="50"/>
      <c r="J49" s="156"/>
    </row>
    <row r="50" spans="2:10" x14ac:dyDescent="0.3">
      <c r="B50" s="19"/>
      <c r="C50" s="7"/>
      <c r="D50" s="7"/>
      <c r="E50" s="7"/>
      <c r="F50" s="7"/>
      <c r="G50" s="7"/>
      <c r="H50" s="7"/>
      <c r="I50" s="7"/>
      <c r="J50" s="20"/>
    </row>
    <row r="51" spans="2:10" x14ac:dyDescent="0.3">
      <c r="B51" s="19"/>
      <c r="C51" s="7"/>
      <c r="D51" s="7"/>
      <c r="E51" s="7"/>
      <c r="F51" s="7"/>
      <c r="G51" s="7"/>
      <c r="H51" s="7"/>
      <c r="I51" s="7"/>
      <c r="J51" s="20"/>
    </row>
    <row r="52" spans="2:10" x14ac:dyDescent="0.3">
      <c r="B52" s="19"/>
      <c r="C52" s="7"/>
      <c r="D52" s="7"/>
      <c r="E52" s="7"/>
      <c r="F52" s="7"/>
      <c r="G52" s="7"/>
      <c r="H52" s="7"/>
      <c r="I52" s="7"/>
      <c r="J52" s="20"/>
    </row>
    <row r="53" spans="2:10" ht="15" customHeight="1" x14ac:dyDescent="0.3">
      <c r="B53" s="19"/>
      <c r="C53" s="7"/>
      <c r="D53" s="7"/>
      <c r="E53" s="7"/>
      <c r="F53" s="7"/>
      <c r="G53" s="7"/>
      <c r="H53" s="7"/>
      <c r="I53" s="7"/>
      <c r="J53" s="20"/>
    </row>
    <row r="54" spans="2:10" x14ac:dyDescent="0.3">
      <c r="B54" s="19"/>
      <c r="C54" s="7"/>
      <c r="D54" s="7"/>
      <c r="E54" s="7"/>
      <c r="F54" s="7"/>
      <c r="G54" s="7"/>
      <c r="H54" s="7"/>
      <c r="I54" s="7"/>
      <c r="J54" s="20"/>
    </row>
    <row r="55" spans="2:10" x14ac:dyDescent="0.3">
      <c r="B55" s="19"/>
      <c r="C55" s="7"/>
      <c r="D55" s="7"/>
      <c r="E55" s="7"/>
      <c r="F55" s="7"/>
      <c r="G55" s="7"/>
      <c r="H55" s="7"/>
      <c r="I55" s="7"/>
      <c r="J55" s="20"/>
    </row>
    <row r="56" spans="2:10" x14ac:dyDescent="0.3">
      <c r="B56" s="19"/>
      <c r="C56" s="7"/>
      <c r="D56" s="7"/>
      <c r="E56" s="7"/>
      <c r="F56" s="7"/>
      <c r="G56" s="7"/>
      <c r="H56" s="7"/>
      <c r="I56" s="7"/>
      <c r="J56" s="20"/>
    </row>
    <row r="57" spans="2:10" x14ac:dyDescent="0.3">
      <c r="B57" s="19"/>
      <c r="C57" s="7"/>
      <c r="D57" s="7"/>
      <c r="E57" s="7"/>
      <c r="F57" s="7"/>
      <c r="G57" s="7"/>
      <c r="H57" s="7"/>
      <c r="I57" s="7"/>
      <c r="J57" s="20"/>
    </row>
    <row r="58" spans="2:10" x14ac:dyDescent="0.3">
      <c r="B58" s="19"/>
      <c r="C58" s="7"/>
      <c r="D58" s="7"/>
      <c r="E58" s="7"/>
      <c r="F58" s="7"/>
      <c r="G58" s="7"/>
      <c r="H58" s="7"/>
      <c r="I58" s="7"/>
      <c r="J58" s="20"/>
    </row>
    <row r="59" spans="2:10" x14ac:dyDescent="0.3">
      <c r="B59" s="19"/>
      <c r="C59" s="7"/>
      <c r="D59" s="7"/>
      <c r="E59" s="7"/>
      <c r="F59" s="7"/>
      <c r="G59" s="7"/>
      <c r="H59" s="7"/>
      <c r="I59" s="7"/>
      <c r="J59" s="20"/>
    </row>
    <row r="60" spans="2:10" x14ac:dyDescent="0.3">
      <c r="B60" s="19"/>
      <c r="C60" s="7"/>
      <c r="D60" s="7"/>
      <c r="E60" s="7"/>
      <c r="F60" s="7"/>
      <c r="G60" s="7"/>
      <c r="H60" s="7"/>
      <c r="I60" s="7"/>
      <c r="J60" s="20"/>
    </row>
    <row r="61" spans="2:10" x14ac:dyDescent="0.3">
      <c r="B61" s="19"/>
      <c r="C61" s="7"/>
      <c r="D61" s="7"/>
      <c r="E61" s="7"/>
      <c r="F61" s="7"/>
      <c r="G61" s="7"/>
      <c r="H61" s="7"/>
      <c r="I61" s="7"/>
      <c r="J61" s="20"/>
    </row>
    <row r="62" spans="2:10" x14ac:dyDescent="0.3">
      <c r="B62" s="19"/>
      <c r="C62" s="7"/>
      <c r="D62" s="7"/>
      <c r="E62" s="7"/>
      <c r="F62" s="7"/>
      <c r="G62" s="7"/>
      <c r="H62" s="7"/>
      <c r="I62" s="7"/>
      <c r="J62" s="20"/>
    </row>
    <row r="63" spans="2:10" x14ac:dyDescent="0.3">
      <c r="B63" s="19"/>
      <c r="C63" s="7"/>
      <c r="D63" s="7"/>
      <c r="E63" s="7"/>
      <c r="F63" s="7"/>
      <c r="G63" s="7"/>
      <c r="H63" s="7"/>
      <c r="I63" s="7"/>
      <c r="J63" s="20"/>
    </row>
    <row r="64" spans="2:10" x14ac:dyDescent="0.3">
      <c r="B64" s="19"/>
      <c r="C64" s="7"/>
      <c r="D64" s="7"/>
      <c r="E64" s="7"/>
      <c r="F64" s="7"/>
      <c r="G64" s="7"/>
      <c r="H64" s="7"/>
      <c r="I64" s="7"/>
      <c r="J64" s="20"/>
    </row>
    <row r="65" spans="2:10" x14ac:dyDescent="0.3">
      <c r="B65" s="19"/>
      <c r="C65" s="7"/>
      <c r="D65" s="7"/>
      <c r="E65" s="7"/>
      <c r="F65" s="7"/>
      <c r="G65" s="7"/>
      <c r="H65" s="7"/>
      <c r="I65" s="7"/>
      <c r="J65" s="20"/>
    </row>
    <row r="66" spans="2:10" x14ac:dyDescent="0.3">
      <c r="B66" s="19"/>
      <c r="C66" s="7"/>
      <c r="D66" s="7"/>
      <c r="E66" s="7"/>
      <c r="F66" s="7"/>
      <c r="G66" s="7"/>
      <c r="H66" s="7"/>
      <c r="I66" s="7"/>
      <c r="J66" s="20"/>
    </row>
    <row r="67" spans="2:10" x14ac:dyDescent="0.3">
      <c r="B67" s="19"/>
      <c r="C67" s="7"/>
      <c r="D67" s="7"/>
      <c r="E67" s="7"/>
      <c r="F67" s="7"/>
      <c r="G67" s="7"/>
      <c r="H67" s="7"/>
      <c r="I67" s="7"/>
      <c r="J67" s="20"/>
    </row>
    <row r="68" spans="2:10" x14ac:dyDescent="0.3">
      <c r="B68" s="19"/>
      <c r="C68" s="7"/>
      <c r="D68" s="7"/>
      <c r="E68" s="7"/>
      <c r="F68" s="7"/>
      <c r="G68" s="7"/>
      <c r="H68" s="7"/>
      <c r="I68" s="7"/>
      <c r="J68" s="20"/>
    </row>
    <row r="69" spans="2:10" x14ac:dyDescent="0.3">
      <c r="B69" s="19"/>
      <c r="C69" s="7"/>
      <c r="D69" s="7"/>
      <c r="E69" s="7"/>
      <c r="F69" s="7"/>
      <c r="G69" s="7"/>
      <c r="H69" s="7"/>
      <c r="I69" s="7"/>
      <c r="J69" s="20"/>
    </row>
    <row r="70" spans="2:10" x14ac:dyDescent="0.3">
      <c r="B70" s="19"/>
      <c r="C70" s="7"/>
      <c r="D70" s="7"/>
      <c r="E70" s="7"/>
      <c r="F70" s="7"/>
      <c r="G70" s="7"/>
      <c r="H70" s="7"/>
      <c r="I70" s="7"/>
      <c r="J70" s="20"/>
    </row>
    <row r="71" spans="2:10" x14ac:dyDescent="0.3">
      <c r="B71" s="19"/>
      <c r="C71" s="7"/>
      <c r="D71" s="7"/>
      <c r="E71" s="7"/>
      <c r="F71" s="7"/>
      <c r="G71" s="7"/>
      <c r="H71" s="7"/>
      <c r="I71" s="7"/>
      <c r="J71" s="20"/>
    </row>
    <row r="72" spans="2:10" x14ac:dyDescent="0.3">
      <c r="B72" s="19"/>
      <c r="C72" s="7"/>
      <c r="D72" s="7"/>
      <c r="E72" s="7"/>
      <c r="F72" s="7"/>
      <c r="G72" s="7"/>
      <c r="H72" s="7"/>
      <c r="I72" s="7"/>
      <c r="J72" s="20"/>
    </row>
    <row r="73" spans="2:10" x14ac:dyDescent="0.3">
      <c r="B73" s="19"/>
      <c r="C73" s="7"/>
      <c r="D73" s="7"/>
      <c r="E73" s="7"/>
      <c r="F73" s="7"/>
      <c r="G73" s="7"/>
      <c r="H73" s="7"/>
      <c r="I73" s="7"/>
      <c r="J73" s="20"/>
    </row>
    <row r="74" spans="2:10" x14ac:dyDescent="0.3">
      <c r="B74" s="19"/>
      <c r="C74" s="7"/>
      <c r="D74" s="7"/>
      <c r="E74" s="7"/>
      <c r="F74" s="7"/>
      <c r="G74" s="7"/>
      <c r="H74" s="7"/>
      <c r="I74" s="7"/>
      <c r="J74" s="20"/>
    </row>
    <row r="75" spans="2:10" x14ac:dyDescent="0.3">
      <c r="B75" s="19"/>
      <c r="C75" s="7"/>
      <c r="D75" s="7"/>
      <c r="E75" s="7"/>
      <c r="F75" s="7"/>
      <c r="G75" s="7"/>
      <c r="H75" s="7"/>
      <c r="I75" s="7"/>
      <c r="J75" s="20"/>
    </row>
    <row r="76" spans="2:10" x14ac:dyDescent="0.3">
      <c r="B76" s="19"/>
      <c r="C76" s="7"/>
      <c r="D76" s="7"/>
      <c r="E76" s="7"/>
      <c r="F76" s="7"/>
      <c r="G76" s="7"/>
      <c r="H76" s="7"/>
      <c r="I76" s="7"/>
      <c r="J76" s="20"/>
    </row>
    <row r="77" spans="2:10" x14ac:dyDescent="0.3">
      <c r="B77" s="19"/>
      <c r="C77" s="7"/>
      <c r="D77" s="7"/>
      <c r="E77" s="7"/>
      <c r="F77" s="7"/>
      <c r="G77" s="7"/>
      <c r="H77" s="7"/>
      <c r="I77" s="7"/>
      <c r="J77" s="20"/>
    </row>
    <row r="78" spans="2:10" x14ac:dyDescent="0.3">
      <c r="B78" s="19"/>
      <c r="C78" s="7"/>
      <c r="D78" s="7"/>
      <c r="E78" s="7"/>
      <c r="F78" s="7"/>
      <c r="G78" s="7"/>
      <c r="H78" s="7"/>
      <c r="I78" s="7"/>
      <c r="J78" s="20"/>
    </row>
    <row r="79" spans="2:10" x14ac:dyDescent="0.3">
      <c r="B79" s="19"/>
      <c r="C79" s="7"/>
      <c r="D79" s="7"/>
      <c r="E79" s="7"/>
      <c r="F79" s="7"/>
      <c r="G79" s="7"/>
      <c r="H79" s="7"/>
      <c r="I79" s="7"/>
      <c r="J79" s="20"/>
    </row>
    <row r="80" spans="2:10" x14ac:dyDescent="0.3">
      <c r="B80" s="19"/>
      <c r="C80" s="7"/>
      <c r="D80" s="7"/>
      <c r="E80" s="7"/>
      <c r="F80" s="7"/>
      <c r="G80" s="7"/>
      <c r="H80" s="7"/>
      <c r="I80" s="7"/>
      <c r="J80" s="20"/>
    </row>
    <row r="81" spans="2:10" x14ac:dyDescent="0.3">
      <c r="B81" s="19"/>
      <c r="C81" s="7"/>
      <c r="D81" s="7"/>
      <c r="E81" s="7"/>
      <c r="F81" s="7"/>
      <c r="G81" s="7"/>
      <c r="H81" s="7"/>
      <c r="I81" s="7"/>
      <c r="J81" s="20"/>
    </row>
    <row r="82" spans="2:10" x14ac:dyDescent="0.3">
      <c r="B82" s="19"/>
      <c r="C82" s="7"/>
      <c r="D82" s="7"/>
      <c r="E82" s="7"/>
      <c r="F82" s="7"/>
      <c r="G82" s="7"/>
      <c r="H82" s="7"/>
      <c r="I82" s="7"/>
      <c r="J82" s="20"/>
    </row>
    <row r="83" spans="2:10" x14ac:dyDescent="0.3">
      <c r="B83" s="19"/>
      <c r="C83" s="7"/>
      <c r="D83" s="7"/>
      <c r="E83" s="7"/>
      <c r="F83" s="7"/>
      <c r="G83" s="7"/>
      <c r="H83" s="7"/>
      <c r="I83" s="7"/>
      <c r="J83" s="20"/>
    </row>
    <row r="84" spans="2:10" x14ac:dyDescent="0.3">
      <c r="B84" s="19"/>
      <c r="C84" s="7"/>
      <c r="D84" s="7"/>
      <c r="E84" s="7"/>
      <c r="F84" s="7"/>
      <c r="G84" s="7"/>
      <c r="H84" s="7"/>
      <c r="I84" s="7"/>
      <c r="J84" s="20"/>
    </row>
    <row r="85" spans="2:10" x14ac:dyDescent="0.3">
      <c r="B85" s="19"/>
      <c r="C85" s="7"/>
      <c r="D85" s="7"/>
      <c r="E85" s="7"/>
      <c r="F85" s="7"/>
      <c r="G85" s="7"/>
      <c r="H85" s="7"/>
      <c r="I85" s="7"/>
      <c r="J85" s="20"/>
    </row>
    <row r="86" spans="2:10" x14ac:dyDescent="0.3">
      <c r="B86" s="19"/>
      <c r="C86" s="7"/>
      <c r="D86" s="7"/>
      <c r="E86" s="7"/>
      <c r="F86" s="7"/>
      <c r="G86" s="7"/>
      <c r="H86" s="7"/>
      <c r="I86" s="7"/>
      <c r="J86" s="20"/>
    </row>
    <row r="87" spans="2:10" x14ac:dyDescent="0.3">
      <c r="B87" s="19"/>
      <c r="C87" s="7"/>
      <c r="D87" s="7"/>
      <c r="E87" s="7"/>
      <c r="F87" s="7"/>
      <c r="G87" s="7"/>
      <c r="H87" s="7"/>
      <c r="I87" s="7"/>
      <c r="J87" s="20"/>
    </row>
    <row r="88" spans="2:10" x14ac:dyDescent="0.3">
      <c r="B88" s="19"/>
      <c r="C88" s="7"/>
      <c r="D88" s="7"/>
      <c r="E88" s="7"/>
      <c r="F88" s="7"/>
      <c r="G88" s="7"/>
      <c r="H88" s="7"/>
      <c r="I88" s="7"/>
      <c r="J88" s="20"/>
    </row>
    <row r="89" spans="2:10" x14ac:dyDescent="0.3">
      <c r="B89" s="19"/>
      <c r="C89" s="7"/>
      <c r="D89" s="7"/>
      <c r="E89" s="7"/>
      <c r="F89" s="7"/>
      <c r="G89" s="7"/>
      <c r="H89" s="7"/>
      <c r="I89" s="7"/>
      <c r="J89" s="20"/>
    </row>
    <row r="90" spans="2:10" x14ac:dyDescent="0.3">
      <c r="B90" s="19"/>
      <c r="C90" s="7"/>
      <c r="D90" s="7"/>
      <c r="E90" s="7"/>
      <c r="F90" s="7"/>
      <c r="G90" s="7"/>
      <c r="H90" s="7"/>
      <c r="I90" s="7"/>
      <c r="J90" s="20"/>
    </row>
    <row r="91" spans="2:10" x14ac:dyDescent="0.3">
      <c r="B91" s="19"/>
      <c r="C91" s="7"/>
      <c r="D91" s="7"/>
      <c r="E91" s="7"/>
      <c r="F91" s="7"/>
      <c r="G91" s="7"/>
      <c r="H91" s="7"/>
      <c r="I91" s="7"/>
      <c r="J91" s="20"/>
    </row>
    <row r="92" spans="2:10" x14ac:dyDescent="0.3">
      <c r="B92" s="19"/>
      <c r="C92" s="7"/>
      <c r="D92" s="7"/>
      <c r="E92" s="7"/>
      <c r="F92" s="7"/>
      <c r="G92" s="7"/>
      <c r="H92" s="7"/>
      <c r="I92" s="7"/>
      <c r="J92" s="20"/>
    </row>
    <row r="93" spans="2:10" x14ac:dyDescent="0.3">
      <c r="B93" s="19"/>
      <c r="C93" s="7"/>
      <c r="D93" s="7"/>
      <c r="E93" s="7"/>
      <c r="F93" s="7"/>
      <c r="G93" s="7"/>
      <c r="H93" s="7"/>
      <c r="I93" s="7"/>
      <c r="J93" s="20"/>
    </row>
    <row r="94" spans="2:10" ht="14.5" thickBot="1" x14ac:dyDescent="0.35">
      <c r="B94" s="2"/>
      <c r="C94" s="3"/>
      <c r="D94" s="3"/>
      <c r="E94" s="3"/>
      <c r="F94" s="3"/>
      <c r="G94" s="3"/>
      <c r="H94" s="3"/>
      <c r="I94" s="3"/>
      <c r="J94" s="4"/>
    </row>
    <row r="95" spans="2:10" x14ac:dyDescent="0.3">
      <c r="B95" s="9" t="str">
        <f>"Version " &amp; Version</f>
        <v>Version v1 10/14/22</v>
      </c>
      <c r="C95" s="1"/>
      <c r="D95" s="1"/>
      <c r="E95" s="1"/>
      <c r="F95" s="1"/>
      <c r="G95" s="1"/>
      <c r="H95" s="1"/>
      <c r="I95" s="1"/>
      <c r="J95" s="12"/>
    </row>
    <row r="96" spans="2:10" ht="15" x14ac:dyDescent="0.3">
      <c r="B96" s="258" t="s">
        <v>25</v>
      </c>
      <c r="C96" s="259"/>
      <c r="D96" s="259"/>
      <c r="E96" s="259"/>
      <c r="F96" s="259"/>
      <c r="G96" s="259"/>
      <c r="H96" s="259"/>
      <c r="I96" s="259"/>
      <c r="J96" s="260"/>
    </row>
    <row r="97" spans="2:10" ht="15" x14ac:dyDescent="0.3">
      <c r="B97" s="152"/>
      <c r="C97" s="50"/>
      <c r="D97" s="50"/>
      <c r="E97" s="50"/>
      <c r="F97" s="50" t="s">
        <v>5</v>
      </c>
      <c r="G97" s="50"/>
      <c r="H97" s="50"/>
      <c r="I97" s="50"/>
      <c r="J97" s="156"/>
    </row>
    <row r="98" spans="2:10" x14ac:dyDescent="0.3">
      <c r="B98" s="19"/>
      <c r="C98" s="7"/>
      <c r="D98" s="7"/>
      <c r="E98" s="7"/>
      <c r="F98" s="7"/>
      <c r="G98" s="7"/>
      <c r="H98" s="7"/>
      <c r="I98" s="7"/>
      <c r="J98" s="20"/>
    </row>
    <row r="99" spans="2:10" x14ac:dyDescent="0.3">
      <c r="B99" s="19"/>
      <c r="C99" s="7"/>
      <c r="D99" s="7"/>
      <c r="E99" s="7"/>
      <c r="F99" s="7"/>
      <c r="G99" s="7"/>
      <c r="H99" s="7"/>
      <c r="I99" s="7"/>
      <c r="J99" s="20"/>
    </row>
    <row r="100" spans="2:10" x14ac:dyDescent="0.3">
      <c r="B100" s="19"/>
      <c r="C100" s="7"/>
      <c r="D100" s="7"/>
      <c r="E100" s="7"/>
      <c r="F100" s="7"/>
      <c r="G100" s="7"/>
      <c r="H100" s="7"/>
      <c r="I100" s="7"/>
      <c r="J100" s="20"/>
    </row>
    <row r="101" spans="2:10" x14ac:dyDescent="0.3">
      <c r="B101" s="19"/>
      <c r="C101" s="7"/>
      <c r="D101" s="7"/>
      <c r="E101" s="7"/>
      <c r="F101" s="7"/>
      <c r="G101" s="7"/>
      <c r="H101" s="7"/>
      <c r="I101" s="7"/>
      <c r="J101" s="20"/>
    </row>
    <row r="102" spans="2:10" x14ac:dyDescent="0.3">
      <c r="B102" s="19"/>
      <c r="C102" s="7"/>
      <c r="D102" s="7"/>
      <c r="E102" s="7"/>
      <c r="F102" s="7"/>
      <c r="G102" s="7"/>
      <c r="H102" s="7"/>
      <c r="I102" s="7"/>
      <c r="J102" s="20"/>
    </row>
    <row r="103" spans="2:10" x14ac:dyDescent="0.3">
      <c r="B103" s="19"/>
      <c r="C103" s="7"/>
      <c r="D103" s="7"/>
      <c r="E103" s="7"/>
      <c r="F103" s="7"/>
      <c r="G103" s="7"/>
      <c r="H103" s="7"/>
      <c r="I103" s="7"/>
      <c r="J103" s="20"/>
    </row>
    <row r="104" spans="2:10" x14ac:dyDescent="0.3">
      <c r="B104" s="19"/>
      <c r="C104" s="7"/>
      <c r="D104" s="7"/>
      <c r="E104" s="7"/>
      <c r="F104" s="7"/>
      <c r="G104" s="7"/>
      <c r="H104" s="7"/>
      <c r="I104" s="7"/>
      <c r="J104" s="20"/>
    </row>
    <row r="105" spans="2:10" x14ac:dyDescent="0.3">
      <c r="B105" s="19"/>
      <c r="C105" s="7"/>
      <c r="D105" s="7"/>
      <c r="E105" s="7"/>
      <c r="F105" s="7"/>
      <c r="G105" s="7"/>
      <c r="H105" s="7"/>
      <c r="I105" s="7"/>
      <c r="J105" s="20"/>
    </row>
    <row r="106" spans="2:10" x14ac:dyDescent="0.3">
      <c r="B106" s="19"/>
      <c r="C106" s="7"/>
      <c r="D106" s="7"/>
      <c r="E106" s="7"/>
      <c r="F106" s="7"/>
      <c r="G106" s="7"/>
      <c r="H106" s="7"/>
      <c r="I106" s="7"/>
      <c r="J106" s="20"/>
    </row>
    <row r="107" spans="2:10" x14ac:dyDescent="0.3">
      <c r="B107" s="19"/>
      <c r="C107" s="7"/>
      <c r="D107" s="7"/>
      <c r="E107" s="7"/>
      <c r="F107" s="7"/>
      <c r="G107" s="7"/>
      <c r="H107" s="7"/>
      <c r="I107" s="7"/>
      <c r="J107" s="20"/>
    </row>
    <row r="108" spans="2:10" x14ac:dyDescent="0.3">
      <c r="B108" s="19"/>
      <c r="C108" s="7"/>
      <c r="D108" s="7"/>
      <c r="E108" s="7"/>
      <c r="F108" s="7"/>
      <c r="G108" s="7"/>
      <c r="H108" s="7"/>
      <c r="I108" s="7"/>
      <c r="J108" s="20"/>
    </row>
    <row r="109" spans="2:10" x14ac:dyDescent="0.3">
      <c r="B109" s="19"/>
      <c r="C109" s="7"/>
      <c r="D109" s="7"/>
      <c r="E109" s="7"/>
      <c r="F109" s="7"/>
      <c r="G109" s="7"/>
      <c r="H109" s="7"/>
      <c r="I109" s="7"/>
      <c r="J109" s="20"/>
    </row>
    <row r="110" spans="2:10" x14ac:dyDescent="0.3">
      <c r="B110" s="19"/>
      <c r="C110" s="7"/>
      <c r="D110" s="7"/>
      <c r="E110" s="7"/>
      <c r="F110" s="7"/>
      <c r="G110" s="7"/>
      <c r="H110" s="7"/>
      <c r="I110" s="7"/>
      <c r="J110" s="20"/>
    </row>
    <row r="111" spans="2:10" x14ac:dyDescent="0.3">
      <c r="B111" s="19"/>
      <c r="C111" s="7"/>
      <c r="D111" s="7"/>
      <c r="E111" s="7"/>
      <c r="F111" s="7"/>
      <c r="G111" s="7"/>
      <c r="H111" s="7"/>
      <c r="I111" s="7"/>
      <c r="J111" s="20"/>
    </row>
    <row r="112" spans="2:10" x14ac:dyDescent="0.3">
      <c r="B112" s="19"/>
      <c r="C112" s="7"/>
      <c r="D112" s="7"/>
      <c r="E112" s="7"/>
      <c r="F112" s="7"/>
      <c r="G112" s="7"/>
      <c r="H112" s="7"/>
      <c r="I112" s="7"/>
      <c r="J112" s="20"/>
    </row>
    <row r="113" spans="2:10" x14ac:dyDescent="0.3">
      <c r="B113" s="19"/>
      <c r="C113" s="7"/>
      <c r="D113" s="7"/>
      <c r="E113" s="7"/>
      <c r="F113" s="7"/>
      <c r="G113" s="7"/>
      <c r="H113" s="7"/>
      <c r="I113" s="7"/>
      <c r="J113" s="20"/>
    </row>
    <row r="114" spans="2:10" x14ac:dyDescent="0.3">
      <c r="B114" s="19"/>
      <c r="C114" s="7"/>
      <c r="D114" s="7"/>
      <c r="E114" s="7"/>
      <c r="F114" s="7"/>
      <c r="G114" s="7"/>
      <c r="H114" s="7"/>
      <c r="I114" s="7"/>
      <c r="J114" s="20"/>
    </row>
    <row r="115" spans="2:10" x14ac:dyDescent="0.3">
      <c r="B115" s="19"/>
      <c r="C115" s="7"/>
      <c r="D115" s="7"/>
      <c r="E115" s="7"/>
      <c r="F115" s="7"/>
      <c r="G115" s="7"/>
      <c r="H115" s="7"/>
      <c r="I115" s="7"/>
      <c r="J115" s="20"/>
    </row>
    <row r="116" spans="2:10" x14ac:dyDescent="0.3">
      <c r="B116" s="19"/>
      <c r="C116" s="7"/>
      <c r="D116" s="7"/>
      <c r="E116" s="7"/>
      <c r="F116" s="7"/>
      <c r="G116" s="7"/>
      <c r="H116" s="7"/>
      <c r="I116" s="7"/>
      <c r="J116" s="20"/>
    </row>
    <row r="117" spans="2:10" x14ac:dyDescent="0.3">
      <c r="B117" s="19"/>
      <c r="C117" s="7"/>
      <c r="D117" s="7"/>
      <c r="E117" s="7"/>
      <c r="F117" s="7"/>
      <c r="G117" s="7"/>
      <c r="H117" s="7"/>
      <c r="I117" s="7"/>
      <c r="J117" s="20"/>
    </row>
    <row r="118" spans="2:10" x14ac:dyDescent="0.3">
      <c r="B118" s="19"/>
      <c r="C118" s="7"/>
      <c r="D118" s="7"/>
      <c r="E118" s="7"/>
      <c r="F118" s="7"/>
      <c r="G118" s="7"/>
      <c r="H118" s="7"/>
      <c r="I118" s="7"/>
      <c r="J118" s="20"/>
    </row>
    <row r="119" spans="2:10" x14ac:dyDescent="0.3">
      <c r="B119" s="19"/>
      <c r="C119" s="7"/>
      <c r="D119" s="7"/>
      <c r="E119" s="7"/>
      <c r="F119" s="7"/>
      <c r="G119" s="7"/>
      <c r="H119" s="7"/>
      <c r="I119" s="7"/>
      <c r="J119" s="20"/>
    </row>
    <row r="120" spans="2:10" x14ac:dyDescent="0.3">
      <c r="B120" s="19"/>
      <c r="C120" s="7"/>
      <c r="D120" s="7"/>
      <c r="E120" s="7"/>
      <c r="F120" s="7"/>
      <c r="G120" s="7"/>
      <c r="H120" s="7"/>
      <c r="I120" s="7"/>
      <c r="J120" s="20"/>
    </row>
    <row r="121" spans="2:10" x14ac:dyDescent="0.3">
      <c r="B121" s="19"/>
      <c r="C121" s="7"/>
      <c r="D121" s="7"/>
      <c r="E121" s="7"/>
      <c r="F121" s="7"/>
      <c r="G121" s="7"/>
      <c r="H121" s="7"/>
      <c r="I121" s="7"/>
      <c r="J121" s="20"/>
    </row>
    <row r="122" spans="2:10" x14ac:dyDescent="0.3">
      <c r="B122" s="19"/>
      <c r="C122" s="7"/>
      <c r="D122" s="7"/>
      <c r="E122" s="7"/>
      <c r="F122" s="7"/>
      <c r="G122" s="7"/>
      <c r="H122" s="7"/>
      <c r="I122" s="7"/>
      <c r="J122" s="20"/>
    </row>
    <row r="123" spans="2:10" x14ac:dyDescent="0.3">
      <c r="B123" s="19"/>
      <c r="C123" s="7"/>
      <c r="D123" s="7"/>
      <c r="E123" s="7"/>
      <c r="F123" s="7"/>
      <c r="G123" s="7"/>
      <c r="H123" s="7"/>
      <c r="I123" s="7"/>
      <c r="J123" s="20"/>
    </row>
    <row r="124" spans="2:10" ht="14.5" thickBot="1" x14ac:dyDescent="0.35">
      <c r="B124" s="2"/>
      <c r="C124" s="3"/>
      <c r="D124" s="3"/>
      <c r="E124" s="3"/>
      <c r="F124" s="3"/>
      <c r="G124" s="3"/>
      <c r="H124" s="3"/>
      <c r="I124" s="3"/>
      <c r="J124" s="4"/>
    </row>
  </sheetData>
  <sheetProtection algorithmName="SHA-512" hashValue="l+qtBB8rE1WCKUBEQ71pfWyWlIJM+5NMMBY5NExHt6PK7SssrBfRmWw2vutIIGzLrMZ+AixyJv2Ihx5GoRoe1w==" saltValue="ZGUZ8GCGkmMXtPo16XSqDA==" spinCount="100000" sheet="1" objects="1" scenarios="1" selectLockedCells="1"/>
  <mergeCells count="5">
    <mergeCell ref="B96:J96"/>
    <mergeCell ref="B3:J3"/>
    <mergeCell ref="B5:J5"/>
    <mergeCell ref="B48:J48"/>
    <mergeCell ref="B6:J6"/>
  </mergeCells>
  <phoneticPr fontId="31" type="noConversion"/>
  <pageMargins left="1" right="1" top="1" bottom="1" header="0.5" footer="0.5"/>
  <pageSetup scale="92" fitToHeight="0" orientation="portrait" r:id="rId1"/>
  <headerFooter>
    <oddFooter>&amp;L&amp;1#&amp;"Calibri"&amp;14&amp;K000000Confidential</oddFooter>
  </headerFooter>
  <rowBreaks count="1" manualBreakCount="1">
    <brk id="46" min="1"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B1:N81"/>
  <sheetViews>
    <sheetView showGridLines="0" zoomScaleNormal="100" workbookViewId="0">
      <selection activeCell="E76" sqref="E76:K76"/>
    </sheetView>
  </sheetViews>
  <sheetFormatPr defaultColWidth="9.1796875" defaultRowHeight="14" x14ac:dyDescent="0.3"/>
  <cols>
    <col min="1" max="1" width="3.453125" style="17" customWidth="1"/>
    <col min="2" max="2" width="6.7265625" style="17" customWidth="1"/>
    <col min="3" max="11" width="9.1796875" style="17" customWidth="1"/>
    <col min="12" max="12" width="5.7265625" style="17" customWidth="1"/>
    <col min="13" max="16384" width="9.1796875" style="17"/>
  </cols>
  <sheetData>
    <row r="1" spans="2:14" ht="14.5" thickBot="1" x14ac:dyDescent="0.35"/>
    <row r="2" spans="2:14" x14ac:dyDescent="0.3">
      <c r="B2" s="164" t="str">
        <f>"Version " &amp; Version</f>
        <v>Version v1 10/14/22</v>
      </c>
      <c r="C2" s="1"/>
      <c r="D2" s="1"/>
      <c r="E2" s="1"/>
      <c r="F2" s="1"/>
      <c r="G2" s="1"/>
      <c r="H2" s="1"/>
      <c r="I2" s="1"/>
      <c r="J2" s="1"/>
      <c r="K2" s="1"/>
      <c r="L2" s="89"/>
    </row>
    <row r="3" spans="2:14" ht="15" x14ac:dyDescent="0.3">
      <c r="B3" s="258" t="s">
        <v>68</v>
      </c>
      <c r="C3" s="259"/>
      <c r="D3" s="259"/>
      <c r="E3" s="259"/>
      <c r="F3" s="259"/>
      <c r="G3" s="259"/>
      <c r="H3" s="259"/>
      <c r="I3" s="259"/>
      <c r="J3" s="259"/>
      <c r="K3" s="259"/>
      <c r="L3" s="260"/>
    </row>
    <row r="4" spans="2:14" ht="15" x14ac:dyDescent="0.3">
      <c r="B4" s="258" t="s">
        <v>200</v>
      </c>
      <c r="C4" s="259"/>
      <c r="D4" s="259"/>
      <c r="E4" s="259"/>
      <c r="F4" s="259"/>
      <c r="G4" s="259"/>
      <c r="H4" s="259"/>
      <c r="I4" s="259"/>
      <c r="J4" s="259"/>
      <c r="K4" s="259"/>
      <c r="L4" s="260"/>
      <c r="N4" s="45"/>
    </row>
    <row r="5" spans="2:14" ht="15" x14ac:dyDescent="0.3">
      <c r="B5" s="258" t="str">
        <f>Title1</f>
        <v/>
      </c>
      <c r="C5" s="259"/>
      <c r="D5" s="259"/>
      <c r="E5" s="259"/>
      <c r="F5" s="259"/>
      <c r="G5" s="259"/>
      <c r="H5" s="259"/>
      <c r="I5" s="259"/>
      <c r="J5" s="259"/>
      <c r="K5" s="259"/>
      <c r="L5" s="260"/>
    </row>
    <row r="6" spans="2:14" ht="15" x14ac:dyDescent="0.3">
      <c r="B6" s="152"/>
      <c r="C6" s="50"/>
      <c r="D6" s="50"/>
      <c r="E6" s="50"/>
      <c r="F6" s="50"/>
      <c r="G6" s="50"/>
      <c r="H6" s="50"/>
      <c r="I6" s="50"/>
      <c r="J6" s="50"/>
      <c r="K6" s="50"/>
      <c r="L6" s="156"/>
    </row>
    <row r="7" spans="2:14" ht="15" x14ac:dyDescent="0.3">
      <c r="B7" s="152"/>
      <c r="C7" s="50"/>
      <c r="D7" s="50"/>
      <c r="E7" s="50"/>
      <c r="F7" s="50"/>
      <c r="G7" s="50"/>
      <c r="H7" s="50"/>
      <c r="I7" s="50"/>
      <c r="J7" s="50"/>
      <c r="K7" s="50"/>
      <c r="L7" s="156"/>
    </row>
    <row r="8" spans="2:14" ht="15" x14ac:dyDescent="0.3">
      <c r="B8" s="152"/>
      <c r="C8" s="50"/>
      <c r="D8" s="50"/>
      <c r="E8" s="50"/>
      <c r="F8" s="50"/>
      <c r="G8" s="50"/>
      <c r="H8" s="50"/>
      <c r="I8" s="50"/>
      <c r="J8" s="50"/>
      <c r="K8" s="50"/>
      <c r="L8" s="156"/>
    </row>
    <row r="9" spans="2:14" ht="15" x14ac:dyDescent="0.3">
      <c r="B9" s="152"/>
      <c r="C9" s="50"/>
      <c r="D9" s="50"/>
      <c r="E9" s="50"/>
      <c r="F9" s="50"/>
      <c r="G9" s="50"/>
      <c r="H9" s="50"/>
      <c r="I9" s="50"/>
      <c r="J9" s="50"/>
      <c r="K9" s="50"/>
      <c r="L9" s="156"/>
    </row>
    <row r="10" spans="2:14" ht="15" x14ac:dyDescent="0.3">
      <c r="B10" s="152"/>
      <c r="C10" s="50"/>
      <c r="D10" s="50"/>
      <c r="E10" s="50"/>
      <c r="F10" s="50"/>
      <c r="G10" s="50"/>
      <c r="H10" s="50"/>
      <c r="I10" s="50"/>
      <c r="J10" s="50"/>
      <c r="K10" s="50"/>
      <c r="L10" s="156"/>
    </row>
    <row r="11" spans="2:14" ht="15" x14ac:dyDescent="0.3">
      <c r="B11" s="152"/>
      <c r="C11" s="50"/>
      <c r="D11" s="50"/>
      <c r="E11" s="50"/>
      <c r="F11" s="50"/>
      <c r="G11" s="50"/>
      <c r="H11" s="50"/>
      <c r="I11" s="50"/>
      <c r="J11" s="50"/>
      <c r="K11" s="50"/>
      <c r="L11" s="156"/>
    </row>
    <row r="12" spans="2:14" ht="15" x14ac:dyDescent="0.3">
      <c r="B12" s="152"/>
      <c r="C12" s="50"/>
      <c r="D12" s="50"/>
      <c r="E12" s="50"/>
      <c r="F12" s="50"/>
      <c r="G12" s="50"/>
      <c r="H12" s="50"/>
      <c r="I12" s="50"/>
      <c r="J12" s="50"/>
      <c r="K12" s="50"/>
      <c r="L12" s="156"/>
    </row>
    <row r="13" spans="2:14" ht="15" x14ac:dyDescent="0.3">
      <c r="B13" s="152"/>
      <c r="C13" s="50"/>
      <c r="D13" s="50"/>
      <c r="E13" s="50"/>
      <c r="F13" s="50"/>
      <c r="G13" s="50"/>
      <c r="H13" s="50"/>
      <c r="I13" s="50"/>
      <c r="J13" s="50"/>
      <c r="K13" s="50"/>
      <c r="L13" s="156"/>
    </row>
    <row r="14" spans="2:14" ht="15" x14ac:dyDescent="0.3">
      <c r="B14" s="152"/>
      <c r="C14" s="50"/>
      <c r="D14" s="50"/>
      <c r="E14" s="50"/>
      <c r="F14" s="50"/>
      <c r="G14" s="50"/>
      <c r="H14" s="50"/>
      <c r="I14" s="50"/>
      <c r="J14" s="50"/>
      <c r="K14" s="50"/>
      <c r="L14" s="156"/>
    </row>
    <row r="15" spans="2:14" ht="15" x14ac:dyDescent="0.3">
      <c r="B15" s="152"/>
      <c r="C15" s="50"/>
      <c r="D15" s="50"/>
      <c r="E15" s="50"/>
      <c r="F15" s="50"/>
      <c r="G15" s="50"/>
      <c r="H15" s="50"/>
      <c r="I15" s="50"/>
      <c r="J15" s="50"/>
      <c r="K15" s="50"/>
      <c r="L15" s="156"/>
    </row>
    <row r="16" spans="2:14" ht="15" x14ac:dyDescent="0.3">
      <c r="B16" s="152"/>
      <c r="C16" s="50"/>
      <c r="D16" s="50"/>
      <c r="E16" s="50"/>
      <c r="F16" s="50"/>
      <c r="G16" s="50"/>
      <c r="H16" s="50"/>
      <c r="I16" s="50"/>
      <c r="J16" s="50"/>
      <c r="K16" s="50"/>
      <c r="L16" s="156"/>
    </row>
    <row r="17" spans="2:14" ht="15" x14ac:dyDescent="0.3">
      <c r="B17" s="152"/>
      <c r="C17" s="50"/>
      <c r="D17" s="50"/>
      <c r="E17" s="50"/>
      <c r="F17" s="50"/>
      <c r="G17" s="50"/>
      <c r="H17" s="50"/>
      <c r="I17" s="50"/>
      <c r="J17" s="50"/>
      <c r="K17" s="50"/>
      <c r="L17" s="156"/>
    </row>
    <row r="18" spans="2:14" ht="15" x14ac:dyDescent="0.3">
      <c r="B18" s="152"/>
      <c r="C18" s="50"/>
      <c r="D18" s="50"/>
      <c r="E18" s="50"/>
      <c r="F18" s="50"/>
      <c r="G18" s="50"/>
      <c r="H18" s="50"/>
      <c r="I18" s="50"/>
      <c r="J18" s="50"/>
      <c r="K18" s="50"/>
      <c r="L18" s="156"/>
    </row>
    <row r="19" spans="2:14" ht="15" x14ac:dyDescent="0.3">
      <c r="B19" s="152"/>
      <c r="C19" s="50"/>
      <c r="D19" s="50"/>
      <c r="E19" s="50"/>
      <c r="F19" s="50"/>
      <c r="G19" s="50"/>
      <c r="H19" s="50"/>
      <c r="I19" s="50"/>
      <c r="J19" s="50"/>
      <c r="K19" s="50"/>
      <c r="L19" s="156"/>
    </row>
    <row r="20" spans="2:14" ht="15" x14ac:dyDescent="0.3">
      <c r="B20" s="152"/>
      <c r="C20" s="50"/>
      <c r="D20" s="50"/>
      <c r="E20" s="50"/>
      <c r="F20" s="50"/>
      <c r="G20" s="50"/>
      <c r="H20" s="50"/>
      <c r="I20" s="50"/>
      <c r="J20" s="50"/>
      <c r="K20" s="50"/>
      <c r="L20" s="156"/>
    </row>
    <row r="21" spans="2:14" ht="15" x14ac:dyDescent="0.3">
      <c r="B21" s="152"/>
      <c r="C21" s="50"/>
      <c r="D21" s="50"/>
      <c r="E21" s="50"/>
      <c r="F21" s="50"/>
      <c r="G21" s="50"/>
      <c r="H21" s="50"/>
      <c r="I21" s="50"/>
      <c r="J21" s="50"/>
      <c r="K21" s="50"/>
      <c r="L21" s="156"/>
    </row>
    <row r="22" spans="2:14" ht="15" x14ac:dyDescent="0.3">
      <c r="B22" s="152"/>
      <c r="C22" s="50"/>
      <c r="D22" s="50"/>
      <c r="E22" s="50"/>
      <c r="F22" s="50"/>
      <c r="G22" s="50"/>
      <c r="H22" s="50"/>
      <c r="I22" s="50"/>
      <c r="J22" s="50"/>
      <c r="K22" s="50"/>
      <c r="L22" s="156"/>
    </row>
    <row r="23" spans="2:14" ht="15" x14ac:dyDescent="0.3">
      <c r="B23" s="152"/>
      <c r="C23" s="50"/>
      <c r="D23" s="50"/>
      <c r="E23" s="50"/>
      <c r="F23" s="50"/>
      <c r="G23" s="50"/>
      <c r="H23" s="50"/>
      <c r="I23" s="50"/>
      <c r="J23" s="50"/>
      <c r="K23" s="50"/>
      <c r="L23" s="156"/>
    </row>
    <row r="24" spans="2:14" ht="15" x14ac:dyDescent="0.3">
      <c r="B24" s="152"/>
      <c r="C24" s="50"/>
      <c r="D24" s="50"/>
      <c r="E24" s="50"/>
      <c r="F24" s="50"/>
      <c r="G24" s="50"/>
      <c r="H24" s="50"/>
      <c r="I24" s="50"/>
      <c r="J24" s="50"/>
      <c r="K24" s="50"/>
      <c r="L24" s="156"/>
      <c r="N24" s="45"/>
    </row>
    <row r="25" spans="2:14" ht="15" x14ac:dyDescent="0.3">
      <c r="B25" s="152"/>
      <c r="C25" s="50"/>
      <c r="D25" s="50"/>
      <c r="E25" s="50"/>
      <c r="F25" s="50"/>
      <c r="G25" s="50"/>
      <c r="H25" s="50"/>
      <c r="I25" s="50"/>
      <c r="J25" s="50"/>
      <c r="K25" s="50"/>
      <c r="L25" s="156"/>
    </row>
    <row r="26" spans="2:14" ht="15" x14ac:dyDescent="0.3">
      <c r="B26" s="152"/>
      <c r="C26" s="50"/>
      <c r="D26" s="50"/>
      <c r="E26" s="50"/>
      <c r="F26" s="50"/>
      <c r="G26" s="50"/>
      <c r="H26" s="50"/>
      <c r="I26" s="50"/>
      <c r="J26" s="50"/>
      <c r="K26" s="50"/>
      <c r="L26" s="156"/>
    </row>
    <row r="27" spans="2:14" ht="15" x14ac:dyDescent="0.3">
      <c r="B27" s="152"/>
      <c r="C27" s="50"/>
      <c r="D27" s="50"/>
      <c r="E27" s="50"/>
      <c r="F27" s="50"/>
      <c r="G27" s="50"/>
      <c r="H27" s="50"/>
      <c r="I27" s="50"/>
      <c r="J27" s="50"/>
      <c r="K27" s="50"/>
      <c r="L27" s="156"/>
    </row>
    <row r="28" spans="2:14" ht="15" x14ac:dyDescent="0.3">
      <c r="B28" s="152"/>
      <c r="C28" s="50"/>
      <c r="D28" s="50"/>
      <c r="E28" s="50"/>
      <c r="F28" s="50"/>
      <c r="G28" s="50"/>
      <c r="H28" s="50"/>
      <c r="I28" s="50"/>
      <c r="J28" s="50"/>
      <c r="K28" s="50"/>
      <c r="L28" s="156"/>
    </row>
    <row r="29" spans="2:14" ht="15" x14ac:dyDescent="0.3">
      <c r="B29" s="152"/>
      <c r="C29" s="50"/>
      <c r="D29" s="50"/>
      <c r="E29" s="50"/>
      <c r="F29" s="50"/>
      <c r="G29" s="50"/>
      <c r="H29" s="50"/>
      <c r="I29" s="50"/>
      <c r="J29" s="50"/>
      <c r="K29" s="50"/>
      <c r="L29" s="156"/>
    </row>
    <row r="30" spans="2:14" ht="15" x14ac:dyDescent="0.3">
      <c r="B30" s="152"/>
      <c r="C30" s="50"/>
      <c r="D30" s="50"/>
      <c r="E30" s="50"/>
      <c r="F30" s="50"/>
      <c r="G30" s="50"/>
      <c r="H30" s="50"/>
      <c r="I30" s="50"/>
      <c r="J30" s="50"/>
      <c r="K30" s="50"/>
      <c r="L30" s="156"/>
    </row>
    <row r="31" spans="2:14" ht="15" x14ac:dyDescent="0.3">
      <c r="B31" s="152"/>
      <c r="C31" s="50"/>
      <c r="D31" s="50"/>
      <c r="E31" s="50"/>
      <c r="F31" s="50"/>
      <c r="G31" s="50"/>
      <c r="H31" s="50"/>
      <c r="I31" s="50"/>
      <c r="J31" s="50"/>
      <c r="K31" s="50"/>
      <c r="L31" s="156"/>
    </row>
    <row r="32" spans="2:14" ht="15.5" x14ac:dyDescent="0.35">
      <c r="B32" s="152"/>
      <c r="C32" s="7"/>
      <c r="D32" s="50"/>
      <c r="E32" s="50"/>
      <c r="F32" s="50"/>
      <c r="G32" s="50"/>
      <c r="H32" s="50"/>
      <c r="I32" s="50"/>
      <c r="J32" s="50"/>
      <c r="K32" s="5"/>
      <c r="L32" s="156"/>
    </row>
    <row r="33" spans="2:13" ht="15.5" x14ac:dyDescent="0.35">
      <c r="B33" s="152"/>
      <c r="C33" s="7"/>
      <c r="D33" s="50"/>
      <c r="E33" s="50"/>
      <c r="F33" s="50"/>
      <c r="G33" s="50"/>
      <c r="H33" s="50"/>
      <c r="I33" s="50"/>
      <c r="J33" s="50"/>
      <c r="K33" s="5"/>
      <c r="L33" s="156"/>
    </row>
    <row r="34" spans="2:13" ht="15.5" x14ac:dyDescent="0.35">
      <c r="B34" s="19"/>
      <c r="C34" s="92"/>
      <c r="D34" s="278"/>
      <c r="E34" s="279"/>
      <c r="F34" s="279"/>
      <c r="G34" s="279"/>
      <c r="H34" s="279"/>
      <c r="I34" s="279"/>
      <c r="J34" s="279"/>
      <c r="K34" s="57"/>
      <c r="L34" s="165"/>
    </row>
    <row r="35" spans="2:13" ht="15.5" x14ac:dyDescent="0.35">
      <c r="B35" s="19"/>
      <c r="C35" s="92"/>
      <c r="D35" s="5" t="s">
        <v>93</v>
      </c>
      <c r="E35" s="5"/>
      <c r="F35" s="282"/>
      <c r="G35" s="282"/>
      <c r="H35" s="282"/>
      <c r="I35" s="282"/>
      <c r="J35" s="282"/>
      <c r="K35" s="57"/>
      <c r="L35" s="165"/>
      <c r="M35" s="45" t="str">
        <f>IF(F35="","&lt;&lt;&lt; Required Information","")</f>
        <v>&lt;&lt;&lt; Required Information</v>
      </c>
    </row>
    <row r="36" spans="2:13" ht="13.5" customHeight="1" x14ac:dyDescent="0.35">
      <c r="B36" s="19"/>
      <c r="C36" s="5"/>
      <c r="D36" s="166" t="s">
        <v>201</v>
      </c>
      <c r="E36" s="167"/>
      <c r="F36" s="167"/>
      <c r="G36" s="167"/>
      <c r="H36" s="167"/>
      <c r="I36" s="167"/>
      <c r="J36" s="167"/>
      <c r="K36" s="5"/>
      <c r="L36" s="20"/>
      <c r="M36" s="45"/>
    </row>
    <row r="37" spans="2:13" ht="10.5" customHeight="1" x14ac:dyDescent="0.35">
      <c r="B37" s="19"/>
      <c r="C37" s="5"/>
      <c r="D37" s="166"/>
      <c r="E37" s="167"/>
      <c r="F37" s="167"/>
      <c r="G37" s="167"/>
      <c r="H37" s="167"/>
      <c r="I37" s="167"/>
      <c r="J37" s="167"/>
      <c r="K37" s="5"/>
      <c r="L37" s="20"/>
      <c r="M37" s="45"/>
    </row>
    <row r="38" spans="2:13" ht="15.5" x14ac:dyDescent="0.35">
      <c r="B38" s="19"/>
      <c r="C38" s="7"/>
      <c r="D38" s="5" t="s">
        <v>31</v>
      </c>
      <c r="E38" s="5"/>
      <c r="F38" s="282"/>
      <c r="G38" s="282"/>
      <c r="H38" s="282"/>
      <c r="I38" s="282"/>
      <c r="J38" s="282"/>
      <c r="K38" s="7"/>
      <c r="L38" s="20"/>
      <c r="M38" s="45" t="str">
        <f>IF(F38="","&lt;&lt;&lt; Required Information","")</f>
        <v>&lt;&lt;&lt; Required Information</v>
      </c>
    </row>
    <row r="39" spans="2:13" ht="9.75" customHeight="1" x14ac:dyDescent="0.35">
      <c r="B39" s="19"/>
      <c r="C39" s="7"/>
      <c r="D39" s="167"/>
      <c r="E39" s="167"/>
      <c r="F39" s="167"/>
      <c r="G39" s="167"/>
      <c r="H39" s="167"/>
      <c r="I39" s="167"/>
      <c r="J39" s="167"/>
      <c r="K39" s="7"/>
      <c r="L39" s="20"/>
      <c r="M39" s="45"/>
    </row>
    <row r="40" spans="2:13" ht="15.75" customHeight="1" x14ac:dyDescent="0.35">
      <c r="B40" s="19"/>
      <c r="C40" s="7"/>
      <c r="D40" s="162" t="s">
        <v>95</v>
      </c>
      <c r="E40" s="167"/>
      <c r="F40" s="167"/>
      <c r="G40" s="167"/>
      <c r="H40" s="167"/>
      <c r="I40" s="167"/>
      <c r="J40" s="167"/>
      <c r="K40" s="7"/>
      <c r="L40" s="20"/>
      <c r="M40" s="45"/>
    </row>
    <row r="41" spans="2:13" ht="15.5" x14ac:dyDescent="0.35">
      <c r="B41" s="19"/>
      <c r="C41" s="7"/>
      <c r="D41" s="5" t="s">
        <v>91</v>
      </c>
      <c r="E41" s="5"/>
      <c r="F41" s="282"/>
      <c r="G41" s="282"/>
      <c r="H41" s="282"/>
      <c r="I41" s="282"/>
      <c r="J41" s="282"/>
      <c r="K41" s="7"/>
      <c r="L41" s="20"/>
      <c r="M41" s="45" t="str">
        <f>IF(F41="","&lt;&lt;&lt; Required Information","")</f>
        <v>&lt;&lt;&lt; Required Information</v>
      </c>
    </row>
    <row r="42" spans="2:13" ht="19.5" customHeight="1" x14ac:dyDescent="0.35">
      <c r="B42" s="19"/>
      <c r="C42" s="7"/>
      <c r="D42" s="5"/>
      <c r="E42" s="5"/>
      <c r="F42" s="5"/>
      <c r="G42" s="5"/>
      <c r="H42" s="5"/>
      <c r="I42" s="5"/>
      <c r="J42" s="5"/>
      <c r="K42" s="7"/>
      <c r="L42" s="20"/>
    </row>
    <row r="43" spans="2:13" ht="15.5" x14ac:dyDescent="0.35">
      <c r="B43" s="19"/>
      <c r="C43" s="7"/>
      <c r="D43" s="280"/>
      <c r="E43" s="280"/>
      <c r="F43" s="280"/>
      <c r="G43" s="280"/>
      <c r="H43" s="5"/>
      <c r="I43" s="281"/>
      <c r="J43" s="281"/>
      <c r="K43" s="7"/>
      <c r="L43" s="20"/>
      <c r="M43" s="45" t="str">
        <f>IF(OR(D43="",I43=""),"&lt;&lt;&lt; Required Information","")</f>
        <v>&lt;&lt;&lt; Required Information</v>
      </c>
    </row>
    <row r="44" spans="2:13" ht="15.5" x14ac:dyDescent="0.35">
      <c r="B44" s="19"/>
      <c r="C44" s="7"/>
      <c r="D44" s="99" t="s">
        <v>94</v>
      </c>
      <c r="E44" s="99"/>
      <c r="F44" s="168"/>
      <c r="G44" s="168"/>
      <c r="H44" s="5"/>
      <c r="I44" s="99" t="s">
        <v>67</v>
      </c>
      <c r="J44" s="99"/>
      <c r="K44" s="7"/>
      <c r="L44" s="20"/>
    </row>
    <row r="45" spans="2:13" ht="15.5" x14ac:dyDescent="0.35">
      <c r="B45" s="19"/>
      <c r="C45" s="7"/>
      <c r="D45" s="5"/>
      <c r="E45" s="5"/>
      <c r="F45"/>
      <c r="G45"/>
      <c r="H45" s="5"/>
      <c r="I45" s="5"/>
      <c r="J45" s="5"/>
      <c r="K45" s="7"/>
      <c r="L45" s="20"/>
    </row>
    <row r="46" spans="2:13" ht="15.5" x14ac:dyDescent="0.35">
      <c r="B46" s="19"/>
      <c r="C46" s="7"/>
      <c r="D46" s="283"/>
      <c r="E46" s="284"/>
      <c r="F46" s="284"/>
      <c r="G46" s="284"/>
      <c r="H46" s="284"/>
      <c r="I46" s="284"/>
      <c r="J46" s="284"/>
      <c r="K46" s="7"/>
      <c r="L46" s="20"/>
      <c r="M46" s="254" t="str">
        <f>IF(D46="","&lt;&lt;&lt; Print, sign and include document along with the Bidder Response Package","")</f>
        <v>&lt;&lt;&lt; Print, sign and include document along with the Bidder Response Package</v>
      </c>
    </row>
    <row r="47" spans="2:13" ht="15.5" x14ac:dyDescent="0.35">
      <c r="B47" s="19"/>
      <c r="C47" s="7"/>
      <c r="D47" s="5" t="s">
        <v>92</v>
      </c>
      <c r="E47" s="5"/>
      <c r="F47"/>
      <c r="G47"/>
      <c r="H47" s="5"/>
      <c r="I47" s="5"/>
      <c r="J47" s="5"/>
      <c r="K47" s="7"/>
      <c r="L47" s="20"/>
    </row>
    <row r="48" spans="2:13" ht="15.5" x14ac:dyDescent="0.35">
      <c r="B48" s="19"/>
      <c r="C48" s="7"/>
      <c r="D48" s="5"/>
      <c r="E48" s="5"/>
      <c r="F48"/>
      <c r="G48"/>
      <c r="H48" s="5"/>
      <c r="I48" s="5"/>
      <c r="J48" s="5"/>
      <c r="K48" s="7"/>
      <c r="L48" s="20"/>
    </row>
    <row r="49" spans="2:13" ht="8.25" customHeight="1" thickBot="1" x14ac:dyDescent="0.35">
      <c r="B49" s="2"/>
      <c r="C49" s="3"/>
      <c r="D49" s="3"/>
      <c r="E49" s="3"/>
      <c r="F49" s="3"/>
      <c r="G49" s="3"/>
      <c r="H49" s="3"/>
      <c r="I49" s="3"/>
      <c r="J49" s="3"/>
      <c r="K49" s="3"/>
      <c r="L49" s="4"/>
    </row>
    <row r="50" spans="2:13" ht="14.5" thickBot="1" x14ac:dyDescent="0.35"/>
    <row r="51" spans="2:13" x14ac:dyDescent="0.3">
      <c r="B51" s="164" t="str">
        <f>"Version " &amp; Version</f>
        <v>Version v1 10/14/22</v>
      </c>
      <c r="C51" s="1"/>
      <c r="D51" s="1"/>
      <c r="E51" s="1"/>
      <c r="F51" s="1"/>
      <c r="G51" s="1"/>
      <c r="H51" s="1"/>
      <c r="I51" s="1"/>
      <c r="J51" s="1"/>
      <c r="K51" s="1"/>
      <c r="L51" s="89"/>
    </row>
    <row r="52" spans="2:13" ht="15" x14ac:dyDescent="0.3">
      <c r="B52" s="258" t="s">
        <v>66</v>
      </c>
      <c r="C52" s="259"/>
      <c r="D52" s="259"/>
      <c r="E52" s="259"/>
      <c r="F52" s="259"/>
      <c r="G52" s="259"/>
      <c r="H52" s="259"/>
      <c r="I52" s="259"/>
      <c r="J52" s="259"/>
      <c r="K52" s="259"/>
      <c r="L52" s="260"/>
    </row>
    <row r="53" spans="2:13" ht="15" x14ac:dyDescent="0.3">
      <c r="B53" s="258" t="s">
        <v>41</v>
      </c>
      <c r="C53" s="259"/>
      <c r="D53" s="259"/>
      <c r="E53" s="259"/>
      <c r="F53" s="259"/>
      <c r="G53" s="259"/>
      <c r="H53" s="259"/>
      <c r="I53" s="259"/>
      <c r="J53" s="259"/>
      <c r="K53" s="259"/>
      <c r="L53" s="260"/>
    </row>
    <row r="54" spans="2:13" ht="15.5" x14ac:dyDescent="0.35">
      <c r="B54" s="152"/>
      <c r="C54" s="7"/>
      <c r="D54" s="57"/>
      <c r="E54" s="92"/>
      <c r="F54" s="92"/>
      <c r="G54" s="92"/>
      <c r="H54" s="92"/>
      <c r="I54" s="92"/>
      <c r="J54" s="92"/>
      <c r="K54" s="5"/>
      <c r="L54" s="156"/>
    </row>
    <row r="55" spans="2:13" ht="15.5" x14ac:dyDescent="0.35">
      <c r="B55" s="152"/>
      <c r="C55" s="7"/>
      <c r="D55" s="57"/>
      <c r="E55" s="92"/>
      <c r="F55" s="92"/>
      <c r="G55" s="92"/>
      <c r="H55" s="92"/>
      <c r="I55" s="92"/>
      <c r="J55" s="92"/>
      <c r="K55" s="5"/>
      <c r="L55" s="156"/>
    </row>
    <row r="56" spans="2:13" ht="15.5" x14ac:dyDescent="0.35">
      <c r="B56" s="152"/>
      <c r="C56" s="7"/>
      <c r="D56" s="57"/>
      <c r="E56" s="92"/>
      <c r="F56" s="92"/>
      <c r="G56" s="92"/>
      <c r="H56" s="92"/>
      <c r="I56" s="92"/>
      <c r="J56" s="92"/>
      <c r="K56" s="5"/>
      <c r="L56" s="156"/>
    </row>
    <row r="57" spans="2:13" ht="15.5" x14ac:dyDescent="0.35">
      <c r="B57" s="152"/>
      <c r="C57" s="7"/>
      <c r="D57" s="5"/>
      <c r="E57" s="57"/>
      <c r="F57" s="92"/>
      <c r="G57" s="92"/>
      <c r="H57" s="92"/>
      <c r="I57" s="92"/>
      <c r="J57" s="92"/>
      <c r="K57" s="5"/>
      <c r="L57" s="156"/>
    </row>
    <row r="58" spans="2:13" ht="15" x14ac:dyDescent="0.3">
      <c r="B58" s="152"/>
      <c r="C58" s="169" t="s">
        <v>8</v>
      </c>
      <c r="D58" s="170"/>
      <c r="E58" s="170"/>
      <c r="F58" s="170"/>
      <c r="G58" s="170"/>
      <c r="H58" s="170"/>
      <c r="I58" s="170"/>
      <c r="J58" s="170"/>
      <c r="K58" s="170"/>
      <c r="L58" s="156"/>
    </row>
    <row r="59" spans="2:13" ht="15.5" x14ac:dyDescent="0.3">
      <c r="B59" s="152"/>
      <c r="C59" s="171" t="s">
        <v>0</v>
      </c>
      <c r="D59" s="172"/>
      <c r="E59" s="275"/>
      <c r="F59" s="276"/>
      <c r="G59" s="276"/>
      <c r="H59" s="276"/>
      <c r="I59" s="276"/>
      <c r="J59" s="276"/>
      <c r="K59" s="277"/>
      <c r="L59" s="156"/>
      <c r="M59" s="45" t="str">
        <f>IF(E59="","&lt;&lt;&lt; Required Information","")</f>
        <v>&lt;&lt;&lt; Required Information</v>
      </c>
    </row>
    <row r="60" spans="2:13" ht="15.5" x14ac:dyDescent="0.3">
      <c r="B60" s="152"/>
      <c r="C60" s="267" t="s">
        <v>1</v>
      </c>
      <c r="D60" s="268"/>
      <c r="E60" s="275"/>
      <c r="F60" s="276"/>
      <c r="G60" s="276"/>
      <c r="H60" s="276"/>
      <c r="I60" s="276"/>
      <c r="J60" s="276"/>
      <c r="K60" s="277"/>
      <c r="L60" s="156"/>
      <c r="M60" s="45" t="str">
        <f>IF(E60="","&lt;&lt;&lt; Required Information","")</f>
        <v>&lt;&lt;&lt; Required Information</v>
      </c>
    </row>
    <row r="61" spans="2:13" ht="15.5" x14ac:dyDescent="0.3">
      <c r="B61" s="152"/>
      <c r="C61" s="269"/>
      <c r="D61" s="270"/>
      <c r="E61" s="275"/>
      <c r="F61" s="276"/>
      <c r="G61" s="276"/>
      <c r="H61" s="276"/>
      <c r="I61" s="276"/>
      <c r="J61" s="276"/>
      <c r="K61" s="277"/>
      <c r="L61" s="156"/>
    </row>
    <row r="62" spans="2:13" ht="15.5" x14ac:dyDescent="0.3">
      <c r="B62" s="152"/>
      <c r="C62" s="271" t="s">
        <v>2</v>
      </c>
      <c r="D62" s="272"/>
      <c r="E62" s="275"/>
      <c r="F62" s="276"/>
      <c r="G62" s="276"/>
      <c r="H62" s="276"/>
      <c r="I62" s="276"/>
      <c r="J62" s="276"/>
      <c r="K62" s="277"/>
      <c r="L62" s="156"/>
    </row>
    <row r="63" spans="2:13" ht="15.5" x14ac:dyDescent="0.3">
      <c r="B63" s="152"/>
      <c r="C63" s="273"/>
      <c r="D63" s="274"/>
      <c r="E63" s="275"/>
      <c r="F63" s="276"/>
      <c r="G63" s="276"/>
      <c r="H63" s="276"/>
      <c r="I63" s="276"/>
      <c r="J63" s="276"/>
      <c r="K63" s="277"/>
      <c r="L63" s="156"/>
    </row>
    <row r="64" spans="2:13" ht="15.5" x14ac:dyDescent="0.3">
      <c r="B64" s="152"/>
      <c r="C64" s="171" t="s">
        <v>3</v>
      </c>
      <c r="D64" s="172"/>
      <c r="E64" s="261"/>
      <c r="F64" s="262"/>
      <c r="G64" s="262"/>
      <c r="H64" s="262"/>
      <c r="I64" s="262"/>
      <c r="J64" s="262"/>
      <c r="K64" s="263"/>
      <c r="L64" s="156"/>
      <c r="M64" s="45" t="str">
        <f>IF(E64="","&lt;&lt;&lt; Required Information","")</f>
        <v>&lt;&lt;&lt; Required Information</v>
      </c>
    </row>
    <row r="65" spans="2:13" ht="15.5" x14ac:dyDescent="0.3">
      <c r="B65" s="152"/>
      <c r="C65" s="171" t="s">
        <v>4</v>
      </c>
      <c r="D65" s="172"/>
      <c r="E65" s="264"/>
      <c r="F65" s="265"/>
      <c r="G65" s="265"/>
      <c r="H65" s="265"/>
      <c r="I65" s="265"/>
      <c r="J65" s="265"/>
      <c r="K65" s="266"/>
      <c r="L65" s="156"/>
      <c r="M65" s="45" t="str">
        <f>IF(E65="","&lt;&lt;&lt; Required Information","")</f>
        <v>&lt;&lt;&lt; Required Information</v>
      </c>
    </row>
    <row r="66" spans="2:13" ht="15.5" x14ac:dyDescent="0.3">
      <c r="B66" s="152"/>
      <c r="C66" s="147"/>
      <c r="D66" s="173"/>
      <c r="E66" s="174"/>
      <c r="F66" s="174"/>
      <c r="G66" s="174"/>
      <c r="H66" s="174"/>
      <c r="I66" s="174"/>
      <c r="J66" s="174"/>
      <c r="K66" s="174"/>
      <c r="L66" s="156"/>
    </row>
    <row r="67" spans="2:13" ht="15.5" x14ac:dyDescent="0.3">
      <c r="B67" s="152"/>
      <c r="C67" s="147"/>
      <c r="D67" s="173"/>
      <c r="E67" s="174"/>
      <c r="F67" s="174"/>
      <c r="G67" s="174"/>
      <c r="H67" s="174"/>
      <c r="I67" s="174"/>
      <c r="J67" s="174"/>
      <c r="K67" s="174"/>
      <c r="L67" s="156"/>
    </row>
    <row r="68" spans="2:13" ht="15.5" x14ac:dyDescent="0.35">
      <c r="B68" s="152"/>
      <c r="C68" s="7"/>
      <c r="D68" s="5"/>
      <c r="E68" s="57"/>
      <c r="F68" s="92"/>
      <c r="G68" s="92"/>
      <c r="H68" s="92"/>
      <c r="I68" s="92"/>
      <c r="J68" s="92"/>
      <c r="K68" s="5"/>
      <c r="L68" s="156"/>
    </row>
    <row r="69" spans="2:13" ht="15" x14ac:dyDescent="0.3">
      <c r="B69" s="152"/>
      <c r="C69" s="169" t="s">
        <v>70</v>
      </c>
      <c r="D69" s="170"/>
      <c r="E69" s="170"/>
      <c r="F69" s="170"/>
      <c r="G69" s="170"/>
      <c r="H69" s="170"/>
      <c r="I69" s="170"/>
      <c r="J69" s="170"/>
      <c r="K69" s="170"/>
      <c r="L69" s="156"/>
    </row>
    <row r="70" spans="2:13" ht="15.5" x14ac:dyDescent="0.3">
      <c r="B70" s="152"/>
      <c r="C70" s="171" t="s">
        <v>0</v>
      </c>
      <c r="D70" s="172"/>
      <c r="E70" s="275"/>
      <c r="F70" s="276"/>
      <c r="G70" s="276"/>
      <c r="H70" s="276"/>
      <c r="I70" s="276"/>
      <c r="J70" s="276"/>
      <c r="K70" s="277"/>
      <c r="L70" s="156"/>
      <c r="M70" s="44" t="str">
        <f>IF(E70="","&lt;&lt;&lt; Optional","")</f>
        <v>&lt;&lt;&lt; Optional</v>
      </c>
    </row>
    <row r="71" spans="2:13" ht="15.5" x14ac:dyDescent="0.3">
      <c r="B71" s="152"/>
      <c r="C71" s="267" t="s">
        <v>1</v>
      </c>
      <c r="D71" s="268"/>
      <c r="E71" s="275"/>
      <c r="F71" s="276"/>
      <c r="G71" s="276"/>
      <c r="H71" s="276"/>
      <c r="I71" s="276"/>
      <c r="J71" s="276"/>
      <c r="K71" s="277"/>
      <c r="L71" s="156"/>
      <c r="M71" s="44" t="str">
        <f>IF(E71="","&lt;&lt;&lt; Optional","")</f>
        <v>&lt;&lt;&lt; Optional</v>
      </c>
    </row>
    <row r="72" spans="2:13" ht="15.5" x14ac:dyDescent="0.3">
      <c r="B72" s="152"/>
      <c r="C72" s="269"/>
      <c r="D72" s="270"/>
      <c r="E72" s="275"/>
      <c r="F72" s="276"/>
      <c r="G72" s="276"/>
      <c r="H72" s="276"/>
      <c r="I72" s="276"/>
      <c r="J72" s="276"/>
      <c r="K72" s="277"/>
      <c r="L72" s="156"/>
    </row>
    <row r="73" spans="2:13" ht="15.5" x14ac:dyDescent="0.3">
      <c r="B73" s="152"/>
      <c r="C73" s="271" t="s">
        <v>2</v>
      </c>
      <c r="D73" s="272"/>
      <c r="E73" s="275"/>
      <c r="F73" s="276"/>
      <c r="G73" s="276"/>
      <c r="H73" s="276"/>
      <c r="I73" s="276"/>
      <c r="J73" s="276"/>
      <c r="K73" s="277"/>
      <c r="L73" s="156"/>
    </row>
    <row r="74" spans="2:13" ht="15.5" x14ac:dyDescent="0.3">
      <c r="B74" s="152"/>
      <c r="C74" s="273"/>
      <c r="D74" s="274"/>
      <c r="E74" s="275"/>
      <c r="F74" s="276"/>
      <c r="G74" s="276"/>
      <c r="H74" s="276"/>
      <c r="I74" s="276"/>
      <c r="J74" s="276"/>
      <c r="K74" s="277"/>
      <c r="L74" s="156"/>
    </row>
    <row r="75" spans="2:13" ht="15.5" x14ac:dyDescent="0.3">
      <c r="B75" s="152"/>
      <c r="C75" s="171" t="s">
        <v>3</v>
      </c>
      <c r="D75" s="172"/>
      <c r="E75" s="261"/>
      <c r="F75" s="262"/>
      <c r="G75" s="262"/>
      <c r="H75" s="262"/>
      <c r="I75" s="262"/>
      <c r="J75" s="262"/>
      <c r="K75" s="263"/>
      <c r="L75" s="156"/>
      <c r="M75" s="44" t="str">
        <f>IF(E75="","&lt;&lt;&lt; Optional","")</f>
        <v>&lt;&lt;&lt; Optional</v>
      </c>
    </row>
    <row r="76" spans="2:13" ht="15.5" x14ac:dyDescent="0.3">
      <c r="B76" s="152"/>
      <c r="C76" s="171" t="s">
        <v>4</v>
      </c>
      <c r="D76" s="172"/>
      <c r="E76" s="264"/>
      <c r="F76" s="265"/>
      <c r="G76" s="265"/>
      <c r="H76" s="265"/>
      <c r="I76" s="265"/>
      <c r="J76" s="265"/>
      <c r="K76" s="266"/>
      <c r="L76" s="156"/>
      <c r="M76" s="44" t="str">
        <f>IF(E76="","&lt;&lt;&lt; Optional","")</f>
        <v>&lt;&lt;&lt; Optional</v>
      </c>
    </row>
    <row r="77" spans="2:13" ht="15.5" x14ac:dyDescent="0.3">
      <c r="B77" s="152"/>
      <c r="C77" s="147"/>
      <c r="D77" s="173"/>
      <c r="E77" s="174"/>
      <c r="F77" s="174"/>
      <c r="G77" s="174"/>
      <c r="H77" s="174"/>
      <c r="I77" s="174"/>
      <c r="J77" s="174"/>
      <c r="K77" s="174"/>
      <c r="L77" s="156"/>
    </row>
    <row r="78" spans="2:13" ht="15.5" x14ac:dyDescent="0.3">
      <c r="B78" s="152"/>
      <c r="C78" s="147"/>
      <c r="D78" s="173"/>
      <c r="E78" s="174"/>
      <c r="F78" s="174"/>
      <c r="G78" s="174"/>
      <c r="H78" s="174"/>
      <c r="I78" s="174"/>
      <c r="J78" s="174"/>
      <c r="K78" s="174"/>
      <c r="L78" s="156"/>
    </row>
    <row r="79" spans="2:13" ht="15.5" x14ac:dyDescent="0.3">
      <c r="B79" s="152"/>
      <c r="C79" s="147"/>
      <c r="D79" s="173"/>
      <c r="E79" s="174"/>
      <c r="F79" s="174"/>
      <c r="G79" s="174"/>
      <c r="H79" s="174"/>
      <c r="I79" s="174"/>
      <c r="J79" s="174"/>
      <c r="K79" s="174"/>
      <c r="L79" s="156"/>
    </row>
    <row r="80" spans="2:13" ht="15.5" x14ac:dyDescent="0.3">
      <c r="B80" s="152"/>
      <c r="C80" s="147"/>
      <c r="D80" s="173"/>
      <c r="E80" s="174"/>
      <c r="F80" s="174"/>
      <c r="G80" s="174"/>
      <c r="H80" s="174"/>
      <c r="I80" s="174"/>
      <c r="J80" s="174"/>
      <c r="K80" s="174"/>
      <c r="L80" s="156"/>
    </row>
    <row r="81" spans="2:12" ht="14.5" thickBot="1" x14ac:dyDescent="0.35">
      <c r="B81" s="2"/>
      <c r="C81" s="3"/>
      <c r="D81" s="3"/>
      <c r="E81" s="3"/>
      <c r="F81" s="3"/>
      <c r="G81" s="3"/>
      <c r="H81" s="3"/>
      <c r="I81" s="3"/>
      <c r="J81" s="3"/>
      <c r="K81" s="3"/>
      <c r="L81" s="4"/>
    </row>
  </sheetData>
  <sheetProtection algorithmName="SHA-512" hashValue="o8/RVbg7cQcilDx5gHx1YLjdtufAZCSdEmb4bh9ko+Ph9KmJNfLj3dz0dT21gYep2TZC56Ta9Y5LrCtV6Ab1Yw==" saltValue="4ZxJ1rJJJC8W7KfBigwVrQ==" spinCount="100000" sheet="1" objects="1" scenarios="1" selectLockedCells="1"/>
  <mergeCells count="30">
    <mergeCell ref="B3:L3"/>
    <mergeCell ref="B4:L4"/>
    <mergeCell ref="B5:L5"/>
    <mergeCell ref="B52:L52"/>
    <mergeCell ref="D34:J34"/>
    <mergeCell ref="D43:G43"/>
    <mergeCell ref="I43:J43"/>
    <mergeCell ref="F38:J38"/>
    <mergeCell ref="D46:J46"/>
    <mergeCell ref="F35:J35"/>
    <mergeCell ref="F41:J41"/>
    <mergeCell ref="E76:K76"/>
    <mergeCell ref="E70:K70"/>
    <mergeCell ref="C71:D72"/>
    <mergeCell ref="E71:K71"/>
    <mergeCell ref="E72:K72"/>
    <mergeCell ref="C73:D74"/>
    <mergeCell ref="E73:K73"/>
    <mergeCell ref="E74:K74"/>
    <mergeCell ref="E75:K75"/>
    <mergeCell ref="B53:L53"/>
    <mergeCell ref="E64:K64"/>
    <mergeCell ref="E65:K65"/>
    <mergeCell ref="C60:D61"/>
    <mergeCell ref="C62:D63"/>
    <mergeCell ref="E59:K59"/>
    <mergeCell ref="E60:K60"/>
    <mergeCell ref="E61:K61"/>
    <mergeCell ref="E62:K62"/>
    <mergeCell ref="E63:K63"/>
  </mergeCells>
  <phoneticPr fontId="31" type="noConversion"/>
  <pageMargins left="0.5" right="0.5" top="0.25" bottom="0.25" header="0.3" footer="0.3"/>
  <pageSetup fitToHeight="2" orientation="portrait" r:id="rId1"/>
  <headerFooter>
    <oddFooter>&amp;L&amp;1#&amp;"Calibri"&amp;14&amp;K000000Confidential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pageSetUpPr fitToPage="1"/>
  </sheetPr>
  <dimension ref="B1:Q77"/>
  <sheetViews>
    <sheetView showGridLines="0" zoomScaleNormal="100" workbookViewId="0">
      <selection activeCell="C56" sqref="C56:O60"/>
    </sheetView>
  </sheetViews>
  <sheetFormatPr defaultColWidth="9.1796875" defaultRowHeight="14" x14ac:dyDescent="0.3"/>
  <cols>
    <col min="1" max="1" width="3.453125" style="17" customWidth="1"/>
    <col min="2" max="2" width="7.7265625" style="17" customWidth="1"/>
    <col min="3" max="3" width="9.1796875" style="17" customWidth="1"/>
    <col min="4" max="4" width="1.7265625" style="17" customWidth="1"/>
    <col min="5" max="5" width="10.81640625" style="17" customWidth="1"/>
    <col min="6" max="6" width="1.7265625" style="17" customWidth="1"/>
    <col min="7" max="7" width="9.1796875" style="17" customWidth="1"/>
    <col min="8" max="8" width="1.7265625" style="17" customWidth="1"/>
    <col min="9" max="9" width="9.453125" style="17" customWidth="1"/>
    <col min="10" max="10" width="1.7265625" style="17" customWidth="1"/>
    <col min="11" max="11" width="9.1796875" style="17" customWidth="1"/>
    <col min="12" max="12" width="1.7265625" style="17" customWidth="1"/>
    <col min="13" max="13" width="14.7265625" style="17" customWidth="1"/>
    <col min="14" max="14" width="1.7265625" style="17" customWidth="1"/>
    <col min="15" max="15" width="13" style="17" customWidth="1"/>
    <col min="16" max="16" width="6.7265625" style="17" customWidth="1"/>
    <col min="17" max="17" width="10.26953125" style="17" bestFit="1" customWidth="1"/>
    <col min="18" max="19" width="9.1796875" style="17"/>
    <col min="20" max="22" width="9.1796875" style="17" customWidth="1"/>
    <col min="23" max="16384" width="9.1796875" style="17"/>
  </cols>
  <sheetData>
    <row r="1" spans="2:17" ht="14.5" thickBot="1" x14ac:dyDescent="0.35"/>
    <row r="2" spans="2:17" x14ac:dyDescent="0.3">
      <c r="B2" s="9" t="str">
        <f>"Version " &amp; Version</f>
        <v>Version v1 10/14/22</v>
      </c>
      <c r="C2" s="8"/>
      <c r="D2" s="8"/>
      <c r="E2" s="1"/>
      <c r="F2" s="1"/>
      <c r="G2" s="1"/>
      <c r="H2" s="1"/>
      <c r="I2" s="1"/>
      <c r="J2" s="1"/>
      <c r="K2" s="1"/>
      <c r="L2" s="38"/>
      <c r="M2" s="1"/>
      <c r="N2" s="1"/>
      <c r="O2" s="1"/>
      <c r="P2" s="12"/>
    </row>
    <row r="3" spans="2:17" ht="15" x14ac:dyDescent="0.3">
      <c r="B3" s="258" t="s">
        <v>194</v>
      </c>
      <c r="C3" s="259"/>
      <c r="D3" s="259"/>
      <c r="E3" s="259"/>
      <c r="F3" s="259"/>
      <c r="G3" s="259"/>
      <c r="H3" s="259"/>
      <c r="I3" s="259"/>
      <c r="J3" s="259"/>
      <c r="K3" s="259"/>
      <c r="L3" s="259"/>
      <c r="M3" s="259"/>
      <c r="N3" s="259"/>
      <c r="O3" s="259"/>
      <c r="P3" s="260"/>
    </row>
    <row r="4" spans="2:17" ht="15" x14ac:dyDescent="0.3">
      <c r="B4" s="307" t="s">
        <v>195</v>
      </c>
      <c r="C4" s="308"/>
      <c r="D4" s="308"/>
      <c r="E4" s="308"/>
      <c r="F4" s="308"/>
      <c r="G4" s="308"/>
      <c r="H4" s="308"/>
      <c r="I4" s="308"/>
      <c r="J4" s="308"/>
      <c r="K4" s="308"/>
      <c r="L4" s="308"/>
      <c r="M4" s="308"/>
      <c r="N4" s="308"/>
      <c r="O4" s="308"/>
      <c r="P4" s="309"/>
    </row>
    <row r="5" spans="2:17" ht="15" x14ac:dyDescent="0.3">
      <c r="B5" s="152"/>
      <c r="C5" s="50"/>
      <c r="D5" s="50"/>
      <c r="E5" s="6"/>
      <c r="F5" s="6"/>
      <c r="G5" s="6"/>
      <c r="H5" s="6"/>
      <c r="I5" s="6"/>
      <c r="J5" s="6"/>
      <c r="K5" s="6"/>
      <c r="L5" s="50"/>
      <c r="M5" s="7"/>
      <c r="N5" s="7"/>
      <c r="O5" s="7"/>
      <c r="P5" s="20"/>
    </row>
    <row r="6" spans="2:17" ht="15.5" x14ac:dyDescent="0.35">
      <c r="B6" s="152"/>
      <c r="C6" s="6" t="s">
        <v>31</v>
      </c>
      <c r="D6" s="50"/>
      <c r="E6" s="7"/>
      <c r="F6" s="7"/>
      <c r="G6" s="310" t="str">
        <f>IF(BidderName&lt;&gt;"",BidderName,"")</f>
        <v/>
      </c>
      <c r="H6" s="310"/>
      <c r="I6" s="310"/>
      <c r="J6" s="310"/>
      <c r="K6" s="310"/>
      <c r="L6" s="310"/>
      <c r="M6" s="310"/>
      <c r="N6" s="310"/>
      <c r="O6" s="310"/>
      <c r="P6" s="20"/>
      <c r="Q6" s="45" t="str">
        <f>IF(G6="","&lt;&lt;&lt; Enter Information in Part II","")</f>
        <v>&lt;&lt;&lt; Enter Information in Part II</v>
      </c>
    </row>
    <row r="7" spans="2:17" ht="15.5" x14ac:dyDescent="0.35">
      <c r="B7" s="152"/>
      <c r="C7" s="6"/>
      <c r="D7" s="50"/>
      <c r="E7" s="7"/>
      <c r="F7" s="7"/>
      <c r="G7" s="26"/>
      <c r="H7" s="26"/>
      <c r="I7" s="26"/>
      <c r="J7" s="26"/>
      <c r="K7" s="26"/>
      <c r="L7" s="26"/>
      <c r="M7" s="26"/>
      <c r="N7" s="26"/>
      <c r="O7" s="26"/>
      <c r="P7" s="20"/>
    </row>
    <row r="8" spans="2:17" ht="15.5" x14ac:dyDescent="0.35">
      <c r="B8" s="152"/>
      <c r="C8" s="6" t="s">
        <v>56</v>
      </c>
      <c r="D8" s="50"/>
      <c r="E8" s="7"/>
      <c r="F8" s="7"/>
      <c r="G8" s="310" t="str">
        <f>IF(ProjTitle&lt;&gt;"",ProjTitle,"")</f>
        <v/>
      </c>
      <c r="H8" s="310"/>
      <c r="I8" s="310"/>
      <c r="J8" s="310"/>
      <c r="K8" s="310"/>
      <c r="L8" s="310"/>
      <c r="M8" s="310"/>
      <c r="N8" s="310"/>
      <c r="O8" s="310"/>
      <c r="P8" s="20"/>
      <c r="Q8" s="45" t="str">
        <f>IF(G8="","&lt;&lt;&lt; Enter Information in Part II","")</f>
        <v>&lt;&lt;&lt; Enter Information in Part II</v>
      </c>
    </row>
    <row r="9" spans="2:17" ht="15.5" x14ac:dyDescent="0.35">
      <c r="B9" s="152"/>
      <c r="C9" s="6"/>
      <c r="D9" s="50"/>
      <c r="E9" s="7"/>
      <c r="F9" s="7"/>
      <c r="G9" s="26"/>
      <c r="H9" s="26"/>
      <c r="I9" s="26"/>
      <c r="J9" s="26"/>
      <c r="K9" s="26"/>
      <c r="L9" s="26"/>
      <c r="M9" s="26"/>
      <c r="N9" s="26"/>
      <c r="O9" s="26"/>
      <c r="P9" s="20"/>
    </row>
    <row r="10" spans="2:17" ht="15.75" customHeight="1" x14ac:dyDescent="0.35">
      <c r="B10" s="37" t="s">
        <v>72</v>
      </c>
      <c r="C10" s="13"/>
      <c r="D10" s="13"/>
      <c r="E10" s="13"/>
      <c r="F10" s="13"/>
      <c r="G10" s="39"/>
      <c r="H10" s="39"/>
      <c r="I10" s="39"/>
      <c r="J10" s="39"/>
      <c r="K10" s="39"/>
      <c r="L10" s="50"/>
      <c r="M10" s="7"/>
      <c r="N10" s="7"/>
      <c r="O10" s="7"/>
      <c r="P10" s="20"/>
    </row>
    <row r="11" spans="2:17" ht="15.75" customHeight="1" x14ac:dyDescent="0.35">
      <c r="B11" s="37"/>
      <c r="C11" s="13"/>
      <c r="D11" s="13"/>
      <c r="E11" s="13"/>
      <c r="F11" s="13"/>
      <c r="G11" s="39"/>
      <c r="H11" s="39"/>
      <c r="I11" s="39"/>
      <c r="J11" s="39"/>
      <c r="K11" s="39"/>
      <c r="L11" s="50"/>
      <c r="M11" s="7"/>
      <c r="N11" s="7"/>
      <c r="O11" s="7"/>
      <c r="P11" s="20"/>
    </row>
    <row r="12" spans="2:17" ht="15.75" customHeight="1" x14ac:dyDescent="0.3">
      <c r="B12" s="37"/>
      <c r="C12" s="285" t="s">
        <v>204</v>
      </c>
      <c r="D12" s="285"/>
      <c r="E12" s="285"/>
      <c r="F12" s="285"/>
      <c r="G12" s="285"/>
      <c r="H12" s="285"/>
      <c r="I12" s="285"/>
      <c r="J12" s="285"/>
      <c r="K12" s="285"/>
      <c r="L12" s="285"/>
      <c r="M12" s="285"/>
      <c r="N12" s="285"/>
      <c r="O12" s="285"/>
      <c r="P12" s="20"/>
    </row>
    <row r="13" spans="2:17" ht="15.75" customHeight="1" x14ac:dyDescent="0.3">
      <c r="B13" s="152"/>
      <c r="C13" s="286"/>
      <c r="D13" s="286"/>
      <c r="E13" s="286"/>
      <c r="F13" s="286"/>
      <c r="G13" s="286"/>
      <c r="H13" s="286"/>
      <c r="I13" s="286"/>
      <c r="J13" s="286"/>
      <c r="K13" s="286"/>
      <c r="L13" s="286"/>
      <c r="M13" s="286"/>
      <c r="N13" s="286"/>
      <c r="O13" s="286"/>
      <c r="P13" s="20"/>
    </row>
    <row r="14" spans="2:17" ht="15.75" customHeight="1" x14ac:dyDescent="0.3">
      <c r="B14" s="152"/>
      <c r="C14" s="287"/>
      <c r="D14" s="302"/>
      <c r="E14" s="302"/>
      <c r="F14" s="302"/>
      <c r="G14" s="302"/>
      <c r="H14" s="302"/>
      <c r="I14" s="302"/>
      <c r="J14" s="302"/>
      <c r="K14" s="302"/>
      <c r="L14" s="296"/>
      <c r="M14" s="296"/>
      <c r="N14" s="296"/>
      <c r="O14" s="297"/>
      <c r="P14" s="20"/>
    </row>
    <row r="15" spans="2:17" ht="15.75" customHeight="1" x14ac:dyDescent="0.3">
      <c r="B15" s="152"/>
      <c r="C15" s="303"/>
      <c r="D15" s="304"/>
      <c r="E15" s="304"/>
      <c r="F15" s="304"/>
      <c r="G15" s="304"/>
      <c r="H15" s="304"/>
      <c r="I15" s="304"/>
      <c r="J15" s="304"/>
      <c r="K15" s="304"/>
      <c r="L15" s="298"/>
      <c r="M15" s="298"/>
      <c r="N15" s="298"/>
      <c r="O15" s="299"/>
      <c r="P15" s="20"/>
      <c r="Q15" s="45" t="str">
        <f>IF(C14="","&lt;&lt;&lt; Required Information","")</f>
        <v>&lt;&lt;&lt; Required Information</v>
      </c>
    </row>
    <row r="16" spans="2:17" ht="15.75" customHeight="1" x14ac:dyDescent="0.3">
      <c r="B16" s="152"/>
      <c r="C16" s="303"/>
      <c r="D16" s="304"/>
      <c r="E16" s="304"/>
      <c r="F16" s="304"/>
      <c r="G16" s="304"/>
      <c r="H16" s="304"/>
      <c r="I16" s="304"/>
      <c r="J16" s="304"/>
      <c r="K16" s="304"/>
      <c r="L16" s="298"/>
      <c r="M16" s="298"/>
      <c r="N16" s="298"/>
      <c r="O16" s="299"/>
      <c r="P16" s="20"/>
      <c r="Q16" s="45"/>
    </row>
    <row r="17" spans="2:17" ht="15.75" customHeight="1" x14ac:dyDescent="0.3">
      <c r="B17" s="152"/>
      <c r="C17" s="303"/>
      <c r="D17" s="304"/>
      <c r="E17" s="304"/>
      <c r="F17" s="304"/>
      <c r="G17" s="304"/>
      <c r="H17" s="304"/>
      <c r="I17" s="304"/>
      <c r="J17" s="304"/>
      <c r="K17" s="304"/>
      <c r="L17" s="298"/>
      <c r="M17" s="298"/>
      <c r="N17" s="298"/>
      <c r="O17" s="299"/>
      <c r="P17" s="20"/>
    </row>
    <row r="18" spans="2:17" ht="15" x14ac:dyDescent="0.3">
      <c r="B18" s="152"/>
      <c r="C18" s="305"/>
      <c r="D18" s="306"/>
      <c r="E18" s="306"/>
      <c r="F18" s="306"/>
      <c r="G18" s="306"/>
      <c r="H18" s="306"/>
      <c r="I18" s="306"/>
      <c r="J18" s="306"/>
      <c r="K18" s="306"/>
      <c r="L18" s="300"/>
      <c r="M18" s="300"/>
      <c r="N18" s="300"/>
      <c r="O18" s="301"/>
      <c r="P18" s="20"/>
    </row>
    <row r="19" spans="2:17" ht="15.5" x14ac:dyDescent="0.35">
      <c r="B19" s="152"/>
      <c r="C19" s="36"/>
      <c r="D19" s="36"/>
      <c r="E19" s="36"/>
      <c r="F19" s="36"/>
      <c r="G19" s="36"/>
      <c r="H19" s="36"/>
      <c r="I19" s="36"/>
      <c r="J19" s="36"/>
      <c r="K19" s="7"/>
      <c r="L19" s="50"/>
      <c r="M19" s="7"/>
      <c r="N19" s="7"/>
      <c r="O19" s="7"/>
      <c r="P19" s="20"/>
    </row>
    <row r="20" spans="2:17" ht="15" x14ac:dyDescent="0.3">
      <c r="B20" s="152"/>
      <c r="C20" s="285" t="s">
        <v>205</v>
      </c>
      <c r="D20" s="285"/>
      <c r="E20" s="285"/>
      <c r="F20" s="285"/>
      <c r="G20" s="285"/>
      <c r="H20" s="285"/>
      <c r="I20" s="285"/>
      <c r="J20" s="285"/>
      <c r="K20" s="285"/>
      <c r="L20" s="285"/>
      <c r="M20" s="285"/>
      <c r="N20" s="285"/>
      <c r="O20" s="285"/>
      <c r="P20" s="20"/>
    </row>
    <row r="21" spans="2:17" ht="15.75" customHeight="1" x14ac:dyDescent="0.3">
      <c r="B21" s="152"/>
      <c r="C21" s="286"/>
      <c r="D21" s="286"/>
      <c r="E21" s="286"/>
      <c r="F21" s="286"/>
      <c r="G21" s="286"/>
      <c r="H21" s="286"/>
      <c r="I21" s="286"/>
      <c r="J21" s="286"/>
      <c r="K21" s="286"/>
      <c r="L21" s="286"/>
      <c r="M21" s="286"/>
      <c r="N21" s="286"/>
      <c r="O21" s="286"/>
      <c r="P21" s="20"/>
    </row>
    <row r="22" spans="2:17" ht="15" x14ac:dyDescent="0.3">
      <c r="B22" s="152"/>
      <c r="C22" s="287"/>
      <c r="D22" s="288"/>
      <c r="E22" s="288"/>
      <c r="F22" s="288"/>
      <c r="G22" s="288"/>
      <c r="H22" s="288"/>
      <c r="I22" s="288"/>
      <c r="J22" s="288"/>
      <c r="K22" s="288"/>
      <c r="L22" s="296"/>
      <c r="M22" s="296"/>
      <c r="N22" s="296"/>
      <c r="O22" s="297"/>
      <c r="P22" s="20"/>
    </row>
    <row r="23" spans="2:17" ht="15" x14ac:dyDescent="0.3">
      <c r="B23" s="152"/>
      <c r="C23" s="290"/>
      <c r="D23" s="291"/>
      <c r="E23" s="291"/>
      <c r="F23" s="291"/>
      <c r="G23" s="291"/>
      <c r="H23" s="291"/>
      <c r="I23" s="291"/>
      <c r="J23" s="291"/>
      <c r="K23" s="291"/>
      <c r="L23" s="298"/>
      <c r="M23" s="298"/>
      <c r="N23" s="298"/>
      <c r="O23" s="299"/>
      <c r="P23" s="20"/>
      <c r="Q23" s="45" t="str">
        <f>IF(C22="","&lt;&lt;&lt; Required Information","")</f>
        <v>&lt;&lt;&lt; Required Information</v>
      </c>
    </row>
    <row r="24" spans="2:17" ht="15" x14ac:dyDescent="0.3">
      <c r="B24" s="152"/>
      <c r="C24" s="290"/>
      <c r="D24" s="291"/>
      <c r="E24" s="291"/>
      <c r="F24" s="291"/>
      <c r="G24" s="291"/>
      <c r="H24" s="291"/>
      <c r="I24" s="291"/>
      <c r="J24" s="291"/>
      <c r="K24" s="291"/>
      <c r="L24" s="298"/>
      <c r="M24" s="298"/>
      <c r="N24" s="298"/>
      <c r="O24" s="299"/>
      <c r="P24" s="20"/>
      <c r="Q24" s="45"/>
    </row>
    <row r="25" spans="2:17" ht="15" x14ac:dyDescent="0.3">
      <c r="B25" s="152"/>
      <c r="C25" s="290"/>
      <c r="D25" s="291"/>
      <c r="E25" s="291"/>
      <c r="F25" s="291"/>
      <c r="G25" s="291"/>
      <c r="H25" s="291"/>
      <c r="I25" s="291"/>
      <c r="J25" s="291"/>
      <c r="K25" s="291"/>
      <c r="L25" s="298"/>
      <c r="M25" s="298"/>
      <c r="N25" s="298"/>
      <c r="O25" s="299"/>
      <c r="P25" s="20"/>
    </row>
    <row r="26" spans="2:17" ht="15" x14ac:dyDescent="0.3">
      <c r="B26" s="152"/>
      <c r="C26" s="293"/>
      <c r="D26" s="294"/>
      <c r="E26" s="294"/>
      <c r="F26" s="294"/>
      <c r="G26" s="294"/>
      <c r="H26" s="294"/>
      <c r="I26" s="294"/>
      <c r="J26" s="294"/>
      <c r="K26" s="294"/>
      <c r="L26" s="300"/>
      <c r="M26" s="300"/>
      <c r="N26" s="300"/>
      <c r="O26" s="301"/>
      <c r="P26" s="20"/>
    </row>
    <row r="27" spans="2:17" ht="15.75" customHeight="1" x14ac:dyDescent="0.35">
      <c r="B27" s="152"/>
      <c r="C27" s="154"/>
      <c r="D27" s="154"/>
      <c r="E27" s="154"/>
      <c r="F27" s="154"/>
      <c r="G27" s="154"/>
      <c r="H27" s="154"/>
      <c r="I27" s="154"/>
      <c r="J27" s="154"/>
      <c r="K27" s="154"/>
      <c r="L27" s="119"/>
      <c r="M27" s="119"/>
      <c r="N27" s="119"/>
      <c r="O27" s="119"/>
      <c r="P27" s="20"/>
    </row>
    <row r="28" spans="2:17" ht="15.75" customHeight="1" x14ac:dyDescent="0.3">
      <c r="B28" s="152"/>
      <c r="C28" s="285" t="s">
        <v>206</v>
      </c>
      <c r="D28" s="285"/>
      <c r="E28" s="285"/>
      <c r="F28" s="285"/>
      <c r="G28" s="285"/>
      <c r="H28" s="285"/>
      <c r="I28" s="285"/>
      <c r="J28" s="285"/>
      <c r="K28" s="285"/>
      <c r="L28" s="285"/>
      <c r="M28" s="285"/>
      <c r="N28" s="285"/>
      <c r="O28" s="285"/>
      <c r="P28" s="20"/>
    </row>
    <row r="29" spans="2:17" ht="15.75" customHeight="1" x14ac:dyDescent="0.3">
      <c r="B29" s="152"/>
      <c r="C29" s="286"/>
      <c r="D29" s="286"/>
      <c r="E29" s="286"/>
      <c r="F29" s="286"/>
      <c r="G29" s="286"/>
      <c r="H29" s="286"/>
      <c r="I29" s="286"/>
      <c r="J29" s="286"/>
      <c r="K29" s="286"/>
      <c r="L29" s="286"/>
      <c r="M29" s="286"/>
      <c r="N29" s="286"/>
      <c r="O29" s="286"/>
      <c r="P29" s="20"/>
    </row>
    <row r="30" spans="2:17" ht="15.75" customHeight="1" x14ac:dyDescent="0.3">
      <c r="B30" s="152"/>
      <c r="C30" s="287"/>
      <c r="D30" s="288"/>
      <c r="E30" s="288"/>
      <c r="F30" s="288"/>
      <c r="G30" s="288"/>
      <c r="H30" s="288"/>
      <c r="I30" s="288"/>
      <c r="J30" s="288"/>
      <c r="K30" s="288"/>
      <c r="L30" s="296"/>
      <c r="M30" s="296"/>
      <c r="N30" s="296"/>
      <c r="O30" s="297"/>
      <c r="P30" s="20"/>
    </row>
    <row r="31" spans="2:17" ht="15.75" customHeight="1" x14ac:dyDescent="0.3">
      <c r="B31" s="152"/>
      <c r="C31" s="290"/>
      <c r="D31" s="291"/>
      <c r="E31" s="291"/>
      <c r="F31" s="291"/>
      <c r="G31" s="291"/>
      <c r="H31" s="291"/>
      <c r="I31" s="291"/>
      <c r="J31" s="291"/>
      <c r="K31" s="291"/>
      <c r="L31" s="298"/>
      <c r="M31" s="298"/>
      <c r="N31" s="298"/>
      <c r="O31" s="299"/>
      <c r="P31" s="20"/>
      <c r="Q31" s="45" t="str">
        <f>IF(C30="","&lt;&lt;&lt; Required Information","")</f>
        <v>&lt;&lt;&lt; Required Information</v>
      </c>
    </row>
    <row r="32" spans="2:17" ht="15.75" customHeight="1" x14ac:dyDescent="0.3">
      <c r="B32" s="152"/>
      <c r="C32" s="290"/>
      <c r="D32" s="291"/>
      <c r="E32" s="291"/>
      <c r="F32" s="291"/>
      <c r="G32" s="291"/>
      <c r="H32" s="291"/>
      <c r="I32" s="291"/>
      <c r="J32" s="291"/>
      <c r="K32" s="291"/>
      <c r="L32" s="298"/>
      <c r="M32" s="298"/>
      <c r="N32" s="298"/>
      <c r="O32" s="299"/>
      <c r="P32" s="20"/>
      <c r="Q32" s="45"/>
    </row>
    <row r="33" spans="2:17" ht="15.75" customHeight="1" x14ac:dyDescent="0.3">
      <c r="B33" s="152"/>
      <c r="C33" s="290"/>
      <c r="D33" s="291"/>
      <c r="E33" s="291"/>
      <c r="F33" s="291"/>
      <c r="G33" s="291"/>
      <c r="H33" s="291"/>
      <c r="I33" s="291"/>
      <c r="J33" s="291"/>
      <c r="K33" s="291"/>
      <c r="L33" s="298"/>
      <c r="M33" s="298"/>
      <c r="N33" s="298"/>
      <c r="O33" s="299"/>
      <c r="P33" s="20"/>
    </row>
    <row r="34" spans="2:17" ht="15.75" customHeight="1" x14ac:dyDescent="0.3">
      <c r="B34" s="152"/>
      <c r="C34" s="293"/>
      <c r="D34" s="294"/>
      <c r="E34" s="294"/>
      <c r="F34" s="294"/>
      <c r="G34" s="294"/>
      <c r="H34" s="294"/>
      <c r="I34" s="294"/>
      <c r="J34" s="294"/>
      <c r="K34" s="294"/>
      <c r="L34" s="300"/>
      <c r="M34" s="300"/>
      <c r="N34" s="300"/>
      <c r="O34" s="301"/>
      <c r="P34" s="20"/>
    </row>
    <row r="35" spans="2:17" ht="15.75" customHeight="1" x14ac:dyDescent="0.35">
      <c r="B35" s="152"/>
      <c r="C35" s="154"/>
      <c r="D35" s="154"/>
      <c r="E35" s="154"/>
      <c r="F35" s="154"/>
      <c r="G35" s="154"/>
      <c r="H35" s="154"/>
      <c r="I35" s="154"/>
      <c r="J35" s="154"/>
      <c r="K35" s="154"/>
      <c r="L35" s="119"/>
      <c r="M35" s="119"/>
      <c r="N35" s="119"/>
      <c r="O35" s="119"/>
      <c r="P35" s="20"/>
    </row>
    <row r="36" spans="2:17" ht="15.75" customHeight="1" x14ac:dyDescent="0.35">
      <c r="B36" s="152"/>
      <c r="C36" s="154"/>
      <c r="D36" s="154"/>
      <c r="E36" s="154"/>
      <c r="F36" s="154"/>
      <c r="G36" s="154"/>
      <c r="H36" s="154"/>
      <c r="I36" s="154"/>
      <c r="J36" s="154"/>
      <c r="K36" s="154"/>
      <c r="L36" s="119"/>
      <c r="M36" s="119"/>
      <c r="N36" s="119"/>
      <c r="O36" s="119"/>
      <c r="P36" s="20"/>
    </row>
    <row r="37" spans="2:17" ht="15.75" customHeight="1" x14ac:dyDescent="0.3">
      <c r="B37" s="152"/>
      <c r="C37" s="285" t="s">
        <v>203</v>
      </c>
      <c r="D37" s="285"/>
      <c r="E37" s="285"/>
      <c r="F37" s="285"/>
      <c r="G37" s="285"/>
      <c r="H37" s="285"/>
      <c r="I37" s="285"/>
      <c r="J37" s="285"/>
      <c r="K37" s="285"/>
      <c r="L37" s="285"/>
      <c r="M37" s="285"/>
      <c r="N37" s="285"/>
      <c r="O37" s="285"/>
      <c r="P37" s="20"/>
    </row>
    <row r="38" spans="2:17" ht="15.75" customHeight="1" x14ac:dyDescent="0.3">
      <c r="B38" s="152"/>
      <c r="C38" s="286"/>
      <c r="D38" s="286"/>
      <c r="E38" s="286"/>
      <c r="F38" s="286"/>
      <c r="G38" s="286"/>
      <c r="H38" s="286"/>
      <c r="I38" s="286"/>
      <c r="J38" s="286"/>
      <c r="K38" s="286"/>
      <c r="L38" s="286"/>
      <c r="M38" s="286"/>
      <c r="N38" s="286"/>
      <c r="O38" s="286"/>
      <c r="P38" s="20"/>
    </row>
    <row r="39" spans="2:17" ht="15.75" customHeight="1" x14ac:dyDescent="0.3">
      <c r="B39" s="152"/>
      <c r="C39" s="287"/>
      <c r="D39" s="288"/>
      <c r="E39" s="288"/>
      <c r="F39" s="288"/>
      <c r="G39" s="288"/>
      <c r="H39" s="288"/>
      <c r="I39" s="288"/>
      <c r="J39" s="288"/>
      <c r="K39" s="288"/>
      <c r="L39" s="288"/>
      <c r="M39" s="288"/>
      <c r="N39" s="288"/>
      <c r="O39" s="289"/>
      <c r="P39" s="20"/>
    </row>
    <row r="40" spans="2:17" ht="15" x14ac:dyDescent="0.3">
      <c r="B40" s="152"/>
      <c r="C40" s="290"/>
      <c r="D40" s="291"/>
      <c r="E40" s="291"/>
      <c r="F40" s="291"/>
      <c r="G40" s="291"/>
      <c r="H40" s="291"/>
      <c r="I40" s="291"/>
      <c r="J40" s="291"/>
      <c r="K40" s="291"/>
      <c r="L40" s="291"/>
      <c r="M40" s="291"/>
      <c r="N40" s="291"/>
      <c r="O40" s="292"/>
      <c r="P40" s="20"/>
      <c r="Q40" s="45" t="str">
        <f>IF(C39="","&lt;&lt;&lt; Required Information","")</f>
        <v>&lt;&lt;&lt; Required Information</v>
      </c>
    </row>
    <row r="41" spans="2:17" ht="15" x14ac:dyDescent="0.3">
      <c r="B41" s="152"/>
      <c r="C41" s="290"/>
      <c r="D41" s="291"/>
      <c r="E41" s="291"/>
      <c r="F41" s="291"/>
      <c r="G41" s="291"/>
      <c r="H41" s="291"/>
      <c r="I41" s="291"/>
      <c r="J41" s="291"/>
      <c r="K41" s="291"/>
      <c r="L41" s="291"/>
      <c r="M41" s="291"/>
      <c r="N41" s="291"/>
      <c r="O41" s="292"/>
      <c r="P41" s="20"/>
      <c r="Q41" s="45"/>
    </row>
    <row r="42" spans="2:17" ht="15" x14ac:dyDescent="0.3">
      <c r="B42" s="152"/>
      <c r="C42" s="290"/>
      <c r="D42" s="291"/>
      <c r="E42" s="291"/>
      <c r="F42" s="291"/>
      <c r="G42" s="291"/>
      <c r="H42" s="291"/>
      <c r="I42" s="291"/>
      <c r="J42" s="291"/>
      <c r="K42" s="291"/>
      <c r="L42" s="291"/>
      <c r="M42" s="291"/>
      <c r="N42" s="291"/>
      <c r="O42" s="292"/>
      <c r="P42" s="20"/>
    </row>
    <row r="43" spans="2:17" ht="15" x14ac:dyDescent="0.3">
      <c r="B43" s="152"/>
      <c r="C43" s="293"/>
      <c r="D43" s="294"/>
      <c r="E43" s="294"/>
      <c r="F43" s="294"/>
      <c r="G43" s="294"/>
      <c r="H43" s="294"/>
      <c r="I43" s="294"/>
      <c r="J43" s="294"/>
      <c r="K43" s="294"/>
      <c r="L43" s="294"/>
      <c r="M43" s="294"/>
      <c r="N43" s="294"/>
      <c r="O43" s="295"/>
      <c r="P43" s="20"/>
    </row>
    <row r="44" spans="2:17" ht="15" x14ac:dyDescent="0.3">
      <c r="B44" s="152"/>
      <c r="C44" s="155"/>
      <c r="D44" s="155"/>
      <c r="E44" s="155"/>
      <c r="F44" s="155"/>
      <c r="G44" s="155"/>
      <c r="H44" s="155"/>
      <c r="I44" s="155"/>
      <c r="J44" s="155"/>
      <c r="K44" s="155"/>
      <c r="L44" s="155"/>
      <c r="M44" s="155"/>
      <c r="N44" s="155"/>
      <c r="O44" s="155"/>
      <c r="P44" s="20"/>
    </row>
    <row r="45" spans="2:17" ht="15" x14ac:dyDescent="0.3">
      <c r="B45" s="152"/>
      <c r="C45" s="155"/>
      <c r="D45" s="155"/>
      <c r="E45" s="155"/>
      <c r="F45" s="155"/>
      <c r="G45" s="155"/>
      <c r="H45" s="155"/>
      <c r="I45" s="155"/>
      <c r="J45" s="155"/>
      <c r="K45" s="155"/>
      <c r="L45" s="155"/>
      <c r="M45" s="155"/>
      <c r="N45" s="155"/>
      <c r="O45" s="155"/>
      <c r="P45" s="20"/>
    </row>
    <row r="46" spans="2:17" ht="15.5" x14ac:dyDescent="0.35">
      <c r="B46" s="152"/>
      <c r="C46" s="6" t="s">
        <v>202</v>
      </c>
      <c r="D46" s="36"/>
      <c r="E46" s="36"/>
      <c r="F46" s="36"/>
      <c r="G46" s="36"/>
      <c r="H46" s="36"/>
      <c r="I46" s="36"/>
      <c r="J46" s="36"/>
      <c r="K46" s="7"/>
      <c r="L46" s="50"/>
      <c r="M46" s="7"/>
      <c r="N46" s="7"/>
      <c r="O46" s="7"/>
      <c r="P46" s="20"/>
    </row>
    <row r="47" spans="2:17" ht="15" x14ac:dyDescent="0.3">
      <c r="B47" s="152"/>
      <c r="C47" s="287"/>
      <c r="D47" s="288"/>
      <c r="E47" s="288"/>
      <c r="F47" s="288"/>
      <c r="G47" s="288"/>
      <c r="H47" s="288"/>
      <c r="I47" s="288"/>
      <c r="J47" s="288"/>
      <c r="K47" s="288"/>
      <c r="L47" s="296"/>
      <c r="M47" s="296"/>
      <c r="N47" s="296"/>
      <c r="O47" s="297"/>
      <c r="P47" s="20"/>
    </row>
    <row r="48" spans="2:17" ht="15" x14ac:dyDescent="0.3">
      <c r="B48" s="152"/>
      <c r="C48" s="290"/>
      <c r="D48" s="291"/>
      <c r="E48" s="291"/>
      <c r="F48" s="291"/>
      <c r="G48" s="291"/>
      <c r="H48" s="291"/>
      <c r="I48" s="291"/>
      <c r="J48" s="291"/>
      <c r="K48" s="291"/>
      <c r="L48" s="298"/>
      <c r="M48" s="298"/>
      <c r="N48" s="298"/>
      <c r="O48" s="299"/>
      <c r="P48" s="20"/>
      <c r="Q48" s="45" t="str">
        <f>IF(C47="","&lt;&lt;&lt; Required Information","")</f>
        <v>&lt;&lt;&lt; Required Information</v>
      </c>
    </row>
    <row r="49" spans="2:17" ht="15" x14ac:dyDescent="0.3">
      <c r="B49" s="152"/>
      <c r="C49" s="290"/>
      <c r="D49" s="291"/>
      <c r="E49" s="291"/>
      <c r="F49" s="291"/>
      <c r="G49" s="291"/>
      <c r="H49" s="291"/>
      <c r="I49" s="291"/>
      <c r="J49" s="291"/>
      <c r="K49" s="291"/>
      <c r="L49" s="298"/>
      <c r="M49" s="298"/>
      <c r="N49" s="298"/>
      <c r="O49" s="299"/>
      <c r="P49" s="20"/>
      <c r="Q49" s="45"/>
    </row>
    <row r="50" spans="2:17" ht="15" x14ac:dyDescent="0.3">
      <c r="B50" s="152"/>
      <c r="C50" s="290"/>
      <c r="D50" s="291"/>
      <c r="E50" s="291"/>
      <c r="F50" s="291"/>
      <c r="G50" s="291"/>
      <c r="H50" s="291"/>
      <c r="I50" s="291"/>
      <c r="J50" s="291"/>
      <c r="K50" s="291"/>
      <c r="L50" s="298"/>
      <c r="M50" s="298"/>
      <c r="N50" s="298"/>
      <c r="O50" s="299"/>
      <c r="P50" s="20"/>
    </row>
    <row r="51" spans="2:17" ht="15.75" customHeight="1" x14ac:dyDescent="0.3">
      <c r="B51" s="152"/>
      <c r="C51" s="293"/>
      <c r="D51" s="294"/>
      <c r="E51" s="294"/>
      <c r="F51" s="294"/>
      <c r="G51" s="294"/>
      <c r="H51" s="294"/>
      <c r="I51" s="294"/>
      <c r="J51" s="294"/>
      <c r="K51" s="294"/>
      <c r="L51" s="300"/>
      <c r="M51" s="300"/>
      <c r="N51" s="300"/>
      <c r="O51" s="301"/>
      <c r="P51" s="20"/>
    </row>
    <row r="52" spans="2:17" ht="15.5" x14ac:dyDescent="0.35">
      <c r="B52" s="152"/>
      <c r="C52" s="13"/>
      <c r="D52" s="13"/>
      <c r="E52" s="13"/>
      <c r="F52" s="13"/>
      <c r="G52" s="13"/>
      <c r="H52" s="13"/>
      <c r="I52" s="13"/>
      <c r="J52" s="13"/>
      <c r="K52" s="7"/>
      <c r="L52" s="50"/>
      <c r="M52" s="7"/>
      <c r="N52" s="7"/>
      <c r="O52" s="7"/>
      <c r="P52" s="20"/>
    </row>
    <row r="53" spans="2:17" ht="15.75" customHeight="1" x14ac:dyDescent="0.35">
      <c r="B53" s="152"/>
      <c r="C53" s="13"/>
      <c r="D53" s="13"/>
      <c r="E53" s="13"/>
      <c r="F53" s="13"/>
      <c r="G53" s="13"/>
      <c r="H53" s="13"/>
      <c r="I53" s="13"/>
      <c r="J53" s="13"/>
      <c r="K53" s="7"/>
      <c r="L53" s="50"/>
      <c r="M53" s="7"/>
      <c r="N53" s="7"/>
      <c r="O53" s="7"/>
      <c r="P53" s="20"/>
    </row>
    <row r="54" spans="2:17" ht="15" x14ac:dyDescent="0.3">
      <c r="B54" s="152"/>
      <c r="C54" s="285" t="s">
        <v>88</v>
      </c>
      <c r="D54" s="285"/>
      <c r="E54" s="285"/>
      <c r="F54" s="285"/>
      <c r="G54" s="285"/>
      <c r="H54" s="285"/>
      <c r="I54" s="285"/>
      <c r="J54" s="285"/>
      <c r="K54" s="285"/>
      <c r="L54" s="285"/>
      <c r="M54" s="285"/>
      <c r="N54" s="285"/>
      <c r="O54" s="285"/>
      <c r="P54" s="20"/>
    </row>
    <row r="55" spans="2:17" ht="15" x14ac:dyDescent="0.3">
      <c r="B55" s="152"/>
      <c r="C55" s="286"/>
      <c r="D55" s="286"/>
      <c r="E55" s="286"/>
      <c r="F55" s="286"/>
      <c r="G55" s="286"/>
      <c r="H55" s="286"/>
      <c r="I55" s="286"/>
      <c r="J55" s="286"/>
      <c r="K55" s="286"/>
      <c r="L55" s="286"/>
      <c r="M55" s="286"/>
      <c r="N55" s="286"/>
      <c r="O55" s="286"/>
      <c r="P55" s="20"/>
    </row>
    <row r="56" spans="2:17" ht="15" x14ac:dyDescent="0.3">
      <c r="B56" s="152"/>
      <c r="C56" s="287"/>
      <c r="D56" s="288"/>
      <c r="E56" s="288"/>
      <c r="F56" s="288"/>
      <c r="G56" s="288"/>
      <c r="H56" s="288"/>
      <c r="I56" s="288"/>
      <c r="J56" s="288"/>
      <c r="K56" s="288"/>
      <c r="L56" s="288"/>
      <c r="M56" s="288"/>
      <c r="N56" s="288"/>
      <c r="O56" s="289"/>
      <c r="P56" s="20"/>
    </row>
    <row r="57" spans="2:17" ht="15" x14ac:dyDescent="0.3">
      <c r="B57" s="152"/>
      <c r="C57" s="290"/>
      <c r="D57" s="291"/>
      <c r="E57" s="291"/>
      <c r="F57" s="291"/>
      <c r="G57" s="291"/>
      <c r="H57" s="291"/>
      <c r="I57" s="291"/>
      <c r="J57" s="291"/>
      <c r="K57" s="291"/>
      <c r="L57" s="291"/>
      <c r="M57" s="291"/>
      <c r="N57" s="291"/>
      <c r="O57" s="292"/>
      <c r="P57" s="20"/>
      <c r="Q57" s="45" t="str">
        <f>IF(C56="","&lt;&lt;&lt; Required Information","")</f>
        <v>&lt;&lt;&lt; Required Information</v>
      </c>
    </row>
    <row r="58" spans="2:17" ht="15" x14ac:dyDescent="0.3">
      <c r="B58" s="152"/>
      <c r="C58" s="290"/>
      <c r="D58" s="291"/>
      <c r="E58" s="291"/>
      <c r="F58" s="291"/>
      <c r="G58" s="291"/>
      <c r="H58" s="291"/>
      <c r="I58" s="291"/>
      <c r="J58" s="291"/>
      <c r="K58" s="291"/>
      <c r="L58" s="291"/>
      <c r="M58" s="291"/>
      <c r="N58" s="291"/>
      <c r="O58" s="292"/>
      <c r="P58" s="20"/>
      <c r="Q58" s="45"/>
    </row>
    <row r="59" spans="2:17" ht="15" x14ac:dyDescent="0.3">
      <c r="B59" s="152"/>
      <c r="C59" s="290"/>
      <c r="D59" s="291"/>
      <c r="E59" s="291"/>
      <c r="F59" s="291"/>
      <c r="G59" s="291"/>
      <c r="H59" s="291"/>
      <c r="I59" s="291"/>
      <c r="J59" s="291"/>
      <c r="K59" s="291"/>
      <c r="L59" s="291"/>
      <c r="M59" s="291"/>
      <c r="N59" s="291"/>
      <c r="O59" s="292"/>
      <c r="P59" s="20"/>
    </row>
    <row r="60" spans="2:17" ht="15" x14ac:dyDescent="0.3">
      <c r="B60" s="152"/>
      <c r="C60" s="293"/>
      <c r="D60" s="294"/>
      <c r="E60" s="294"/>
      <c r="F60" s="294"/>
      <c r="G60" s="294"/>
      <c r="H60" s="294"/>
      <c r="I60" s="294"/>
      <c r="J60" s="294"/>
      <c r="K60" s="294"/>
      <c r="L60" s="294"/>
      <c r="M60" s="294"/>
      <c r="N60" s="294"/>
      <c r="O60" s="295"/>
      <c r="P60" s="20"/>
    </row>
    <row r="61" spans="2:17" ht="15.5" x14ac:dyDescent="0.35">
      <c r="B61" s="152"/>
      <c r="C61" s="13"/>
      <c r="D61" s="13"/>
      <c r="E61" s="13"/>
      <c r="F61" s="13"/>
      <c r="G61" s="13"/>
      <c r="H61" s="13"/>
      <c r="I61" s="13"/>
      <c r="J61" s="13"/>
      <c r="K61" s="7"/>
      <c r="L61" s="50"/>
      <c r="M61" s="7"/>
      <c r="N61" s="7"/>
      <c r="O61" s="7"/>
      <c r="P61" s="20"/>
    </row>
    <row r="62" spans="2:17" ht="16" thickBot="1" x14ac:dyDescent="0.4">
      <c r="B62" s="2"/>
      <c r="C62" s="3"/>
      <c r="D62" s="3"/>
      <c r="E62" s="14"/>
      <c r="F62" s="14"/>
      <c r="G62" s="14"/>
      <c r="H62" s="15"/>
      <c r="I62" s="15"/>
      <c r="J62" s="15"/>
      <c r="K62" s="3"/>
      <c r="L62" s="3"/>
      <c r="M62" s="3"/>
      <c r="N62" s="3"/>
      <c r="O62" s="3"/>
      <c r="P62" s="4"/>
    </row>
    <row r="77" ht="5.15" customHeight="1" x14ac:dyDescent="0.3"/>
  </sheetData>
  <sheetProtection algorithmName="SHA-512" hashValue="h8Ft8wRxcYl4F/GmcjhAx7RKUN+aKf3apQijMgVvLLj9tkJ8vsL1oBmE421SMfiaRSIiayhSv4zFrHrpVamfOg==" saltValue="QSSMU5M2rf+NjIrX6YklBg==" spinCount="100000" sheet="1" objects="1" scenarios="1" selectLockedCells="1"/>
  <mergeCells count="15">
    <mergeCell ref="B3:P3"/>
    <mergeCell ref="B4:P4"/>
    <mergeCell ref="G6:O6"/>
    <mergeCell ref="G8:O8"/>
    <mergeCell ref="C22:O26"/>
    <mergeCell ref="C54:O55"/>
    <mergeCell ref="C56:O60"/>
    <mergeCell ref="C12:O13"/>
    <mergeCell ref="C47:O51"/>
    <mergeCell ref="C20:O21"/>
    <mergeCell ref="C39:O43"/>
    <mergeCell ref="C14:O18"/>
    <mergeCell ref="C37:O38"/>
    <mergeCell ref="C28:O29"/>
    <mergeCell ref="C30:O34"/>
  </mergeCells>
  <phoneticPr fontId="31" type="noConversion"/>
  <conditionalFormatting sqref="G8:O8">
    <cfRule type="cellIs" dxfId="84" priority="4" operator="equal">
      <formula>""</formula>
    </cfRule>
  </conditionalFormatting>
  <conditionalFormatting sqref="G6:O6">
    <cfRule type="cellIs" dxfId="83" priority="2" operator="equal">
      <formula>""</formula>
    </cfRule>
  </conditionalFormatting>
  <pageMargins left="0.5" right="0.5" top="0.75" bottom="0.5" header="0.3" footer="0.3"/>
  <pageSetup scale="95" fitToHeight="3" orientation="portrait" r:id="rId1"/>
  <headerFooter>
    <oddFooter>&amp;L&amp;1#&amp;"Calibri"&amp;14&amp;K000000Confidential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B1:M168"/>
  <sheetViews>
    <sheetView showGridLines="0" zoomScaleNormal="100" workbookViewId="0">
      <selection activeCell="H45" sqref="H45:J45"/>
    </sheetView>
  </sheetViews>
  <sheetFormatPr defaultColWidth="9.1796875" defaultRowHeight="14" x14ac:dyDescent="0.3"/>
  <cols>
    <col min="1" max="1" width="3.453125" style="17" customWidth="1"/>
    <col min="2" max="2" width="4.7265625" style="17" customWidth="1"/>
    <col min="3" max="7" width="11.1796875" style="17" customWidth="1"/>
    <col min="8" max="11" width="10.26953125" style="17" customWidth="1"/>
    <col min="12" max="12" width="4.7265625" style="17" customWidth="1"/>
    <col min="13" max="13" width="9.1796875" style="17" customWidth="1"/>
    <col min="14" max="16384" width="9.1796875" style="17"/>
  </cols>
  <sheetData>
    <row r="1" spans="2:13" ht="14.5" thickBot="1" x14ac:dyDescent="0.35"/>
    <row r="2" spans="2:13" x14ac:dyDescent="0.3">
      <c r="B2" s="9" t="str">
        <f>"Version " &amp; Version</f>
        <v>Version v1 10/14/22</v>
      </c>
      <c r="C2" s="1"/>
      <c r="D2" s="1"/>
      <c r="E2" s="1"/>
      <c r="F2" s="1"/>
      <c r="G2" s="1"/>
      <c r="H2" s="1"/>
      <c r="I2" s="1"/>
      <c r="J2" s="1"/>
      <c r="K2" s="1"/>
      <c r="L2" s="89"/>
    </row>
    <row r="3" spans="2:13" ht="15" x14ac:dyDescent="0.3">
      <c r="B3" s="258" t="s">
        <v>150</v>
      </c>
      <c r="C3" s="259"/>
      <c r="D3" s="259"/>
      <c r="E3" s="259"/>
      <c r="F3" s="259"/>
      <c r="G3" s="259"/>
      <c r="H3" s="259"/>
      <c r="I3" s="259"/>
      <c r="J3" s="259"/>
      <c r="K3" s="259"/>
      <c r="L3" s="260"/>
    </row>
    <row r="4" spans="2:13" ht="15" x14ac:dyDescent="0.3">
      <c r="B4" s="258" t="s">
        <v>42</v>
      </c>
      <c r="C4" s="259"/>
      <c r="D4" s="259"/>
      <c r="E4" s="259"/>
      <c r="F4" s="259"/>
      <c r="G4" s="259"/>
      <c r="H4" s="259"/>
      <c r="I4" s="259"/>
      <c r="J4" s="259"/>
      <c r="K4" s="259"/>
      <c r="L4" s="260"/>
    </row>
    <row r="5" spans="2:13" ht="15" x14ac:dyDescent="0.3">
      <c r="B5" s="152"/>
      <c r="C5" s="50"/>
      <c r="D5" s="50"/>
      <c r="E5" s="50"/>
      <c r="F5" s="50"/>
      <c r="G5" s="50"/>
      <c r="H5" s="50"/>
      <c r="I5" s="50"/>
      <c r="J5" s="50"/>
      <c r="K5" s="50"/>
      <c r="L5" s="156"/>
    </row>
    <row r="6" spans="2:13" ht="15.5" x14ac:dyDescent="0.35">
      <c r="B6" s="152"/>
      <c r="C6" s="5" t="s">
        <v>56</v>
      </c>
      <c r="D6" s="6"/>
      <c r="E6" s="310" t="str">
        <f>IF(ProjTitle&lt;&gt;"",ProjTitle,"")</f>
        <v/>
      </c>
      <c r="F6" s="310"/>
      <c r="G6" s="310"/>
      <c r="H6" s="310"/>
      <c r="I6" s="310"/>
      <c r="J6" s="310"/>
      <c r="K6" s="50"/>
      <c r="L6" s="156"/>
      <c r="M6" s="45" t="str">
        <f>IF(E6="","&lt;&lt;&lt; Enter Information in Part II","")</f>
        <v>&lt;&lt;&lt; Enter Information in Part II</v>
      </c>
    </row>
    <row r="7" spans="2:13" ht="15.5" x14ac:dyDescent="0.35">
      <c r="B7" s="152"/>
      <c r="C7" s="175"/>
      <c r="D7" s="121"/>
      <c r="E7" s="121"/>
      <c r="F7" s="121"/>
      <c r="G7" s="121"/>
      <c r="H7" s="121"/>
      <c r="I7" s="121"/>
      <c r="J7" s="121"/>
      <c r="K7" s="50"/>
      <c r="L7" s="156"/>
    </row>
    <row r="8" spans="2:13" ht="15.5" x14ac:dyDescent="0.35">
      <c r="B8" s="152"/>
      <c r="C8" s="146" t="s">
        <v>78</v>
      </c>
      <c r="D8" s="119"/>
      <c r="E8" s="119"/>
      <c r="F8" s="119"/>
      <c r="G8" s="119"/>
      <c r="H8" s="255"/>
      <c r="I8" s="177" t="s">
        <v>177</v>
      </c>
      <c r="J8" s="255"/>
      <c r="K8" s="177" t="s">
        <v>176</v>
      </c>
      <c r="L8" s="156"/>
      <c r="M8" s="45"/>
    </row>
    <row r="9" spans="2:13" ht="15.5" x14ac:dyDescent="0.35">
      <c r="B9" s="152"/>
      <c r="C9" s="166" t="s">
        <v>160</v>
      </c>
      <c r="D9" s="119"/>
      <c r="E9" s="119"/>
      <c r="F9" s="119"/>
      <c r="G9" s="119"/>
      <c r="H9" s="178"/>
      <c r="I9" s="179"/>
      <c r="J9" s="176"/>
      <c r="K9" s="6"/>
      <c r="L9" s="156"/>
      <c r="M9" s="45"/>
    </row>
    <row r="10" spans="2:13" ht="15.5" x14ac:dyDescent="0.35">
      <c r="B10" s="152"/>
      <c r="C10" s="166"/>
      <c r="D10" s="119"/>
      <c r="E10" s="119"/>
      <c r="F10" s="119"/>
      <c r="G10" s="119"/>
      <c r="H10" s="178"/>
      <c r="I10" s="179"/>
      <c r="J10" s="176"/>
      <c r="K10" s="6"/>
      <c r="L10" s="156"/>
      <c r="M10" s="45"/>
    </row>
    <row r="11" spans="2:13" ht="15.5" x14ac:dyDescent="0.35">
      <c r="B11" s="152"/>
      <c r="C11" s="5" t="s">
        <v>184</v>
      </c>
      <c r="D11" s="7"/>
      <c r="E11" s="119"/>
      <c r="F11" s="119"/>
      <c r="G11" s="119"/>
      <c r="H11" s="330"/>
      <c r="I11" s="331"/>
      <c r="J11" s="176"/>
      <c r="K11" s="6"/>
      <c r="L11" s="156"/>
      <c r="M11" s="45" t="str">
        <f>IF(H11="","&lt;&lt;&lt; Required Information","")</f>
        <v>&lt;&lt;&lt; Required Information</v>
      </c>
    </row>
    <row r="12" spans="2:13" ht="15.5" x14ac:dyDescent="0.35">
      <c r="B12" s="152"/>
      <c r="C12" s="177" t="s">
        <v>79</v>
      </c>
      <c r="D12" s="7"/>
      <c r="E12" s="119"/>
      <c r="F12" s="119"/>
      <c r="G12" s="119"/>
      <c r="H12" s="178"/>
      <c r="I12" s="179"/>
      <c r="J12" s="176"/>
      <c r="K12" s="6"/>
      <c r="L12" s="156"/>
      <c r="M12" s="45"/>
    </row>
    <row r="13" spans="2:13" ht="15.5" x14ac:dyDescent="0.35">
      <c r="B13" s="152"/>
      <c r="C13" s="122"/>
      <c r="D13" s="119"/>
      <c r="E13" s="119"/>
      <c r="F13" s="119"/>
      <c r="G13" s="119"/>
      <c r="H13" s="178"/>
      <c r="I13" s="179"/>
      <c r="J13" s="176"/>
      <c r="K13" s="6"/>
      <c r="L13" s="156"/>
      <c r="M13" s="45"/>
    </row>
    <row r="14" spans="2:13" ht="41.25" customHeight="1" x14ac:dyDescent="0.3">
      <c r="B14" s="152"/>
      <c r="C14" s="332" t="s">
        <v>36</v>
      </c>
      <c r="D14" s="333"/>
      <c r="E14" s="333"/>
      <c r="F14" s="333"/>
      <c r="G14" s="333"/>
      <c r="H14" s="333"/>
      <c r="I14" s="334"/>
      <c r="J14" s="335">
        <f>MAX(EstCOD,IF(DAY(EstCOD)&gt;1,DATE(YEAR(EstCOD),MONTH(EstCOD)+1,1),EstCOD))</f>
        <v>0</v>
      </c>
      <c r="K14" s="336"/>
      <c r="L14" s="156"/>
      <c r="M14" s="45"/>
    </row>
    <row r="15" spans="2:13" ht="15.5" x14ac:dyDescent="0.35">
      <c r="B15" s="152"/>
      <c r="C15" s="180"/>
      <c r="D15" s="180"/>
      <c r="E15" s="180"/>
      <c r="F15" s="180"/>
      <c r="G15" s="180"/>
      <c r="H15" s="181"/>
      <c r="I15" s="180"/>
      <c r="J15" s="22"/>
      <c r="K15" s="21"/>
      <c r="L15" s="156"/>
      <c r="M15" s="45"/>
    </row>
    <row r="16" spans="2:13" ht="15.5" x14ac:dyDescent="0.35">
      <c r="B16" s="152"/>
      <c r="C16" s="5" t="s">
        <v>183</v>
      </c>
      <c r="D16" s="5"/>
      <c r="E16" s="5"/>
      <c r="F16" s="5"/>
      <c r="G16" s="5"/>
      <c r="H16" s="153"/>
      <c r="I16" s="5" t="s">
        <v>6</v>
      </c>
      <c r="J16" s="153"/>
      <c r="K16" s="5" t="s">
        <v>7</v>
      </c>
      <c r="L16" s="156"/>
      <c r="M16" s="45" t="str">
        <f>IF(OR(H16="",J16=""),"&lt;&lt;&lt; Required Information","")</f>
        <v>&lt;&lt;&lt; Required Information</v>
      </c>
    </row>
    <row r="17" spans="2:13" ht="15.5" x14ac:dyDescent="0.35">
      <c r="B17" s="152"/>
      <c r="C17" s="5"/>
      <c r="D17" s="147"/>
      <c r="E17" s="5"/>
      <c r="F17" s="5"/>
      <c r="G17" s="5"/>
      <c r="H17" s="148"/>
      <c r="I17" s="5"/>
      <c r="J17" s="182" t="str">
        <f>IF(CapNet&gt;CapGross,"(Value exceeds Gross Capacity)","")</f>
        <v/>
      </c>
      <c r="K17" s="6"/>
      <c r="L17" s="156"/>
    </row>
    <row r="18" spans="2:13" ht="17.25" customHeight="1" x14ac:dyDescent="0.35">
      <c r="B18" s="152"/>
      <c r="C18" s="311" t="s">
        <v>188</v>
      </c>
      <c r="D18" s="311"/>
      <c r="E18" s="311"/>
      <c r="F18" s="311"/>
      <c r="G18" s="311"/>
      <c r="H18" s="311"/>
      <c r="I18" s="7"/>
      <c r="J18" s="16"/>
      <c r="K18" s="53" t="s">
        <v>28</v>
      </c>
      <c r="L18" s="156"/>
      <c r="M18" s="45" t="str">
        <f>IF(J18="","&lt;&lt;&lt; Required Information","")</f>
        <v>&lt;&lt;&lt; Required Information</v>
      </c>
    </row>
    <row r="19" spans="2:13" ht="15.5" x14ac:dyDescent="0.35">
      <c r="B19" s="152"/>
      <c r="C19" s="183"/>
      <c r="D19" s="5"/>
      <c r="E19" s="5"/>
      <c r="F19" s="5"/>
      <c r="G19" s="5"/>
      <c r="H19" s="5"/>
      <c r="I19" s="184" t="str">
        <f>IF(CntMax&gt;CapNet,"(Value exceeds Net Capacity)","")</f>
        <v/>
      </c>
      <c r="J19" s="5"/>
      <c r="K19" s="5"/>
      <c r="L19" s="156"/>
    </row>
    <row r="20" spans="2:13" ht="15.5" x14ac:dyDescent="0.35">
      <c r="B20" s="152"/>
      <c r="C20" s="5" t="s">
        <v>185</v>
      </c>
      <c r="D20" s="5"/>
      <c r="E20" s="5"/>
      <c r="F20" s="5"/>
      <c r="G20" s="5"/>
      <c r="H20" s="5"/>
      <c r="I20" s="5"/>
      <c r="J20" s="153"/>
      <c r="K20" s="53" t="s">
        <v>9</v>
      </c>
      <c r="L20" s="156"/>
      <c r="M20" s="45" t="str">
        <f>IF(J20="","&lt;&lt;&lt; Required Information","")</f>
        <v>&lt;&lt;&lt; Required Information</v>
      </c>
    </row>
    <row r="21" spans="2:13" ht="15.5" x14ac:dyDescent="0.35">
      <c r="B21" s="152"/>
      <c r="C21" s="185"/>
      <c r="D21" s="5"/>
      <c r="E21" s="5"/>
      <c r="F21" s="5"/>
      <c r="G21" s="5"/>
      <c r="H21" s="5"/>
      <c r="I21" s="5"/>
      <c r="J21" s="7"/>
      <c r="K21" s="7"/>
      <c r="L21" s="156"/>
      <c r="M21" s="45"/>
    </row>
    <row r="22" spans="2:13" ht="15.5" x14ac:dyDescent="0.35">
      <c r="B22" s="152"/>
      <c r="C22" s="5" t="s">
        <v>186</v>
      </c>
      <c r="D22" s="5"/>
      <c r="E22" s="5"/>
      <c r="F22" s="5"/>
      <c r="G22" s="5"/>
      <c r="H22" s="5"/>
      <c r="I22" s="5"/>
      <c r="J22" s="153"/>
      <c r="K22" s="53" t="s">
        <v>9</v>
      </c>
      <c r="L22" s="156"/>
      <c r="M22" s="45" t="str">
        <f>IF(J22="","&lt;&lt;&lt; Required Information","")</f>
        <v>&lt;&lt;&lt; Required Information</v>
      </c>
    </row>
    <row r="23" spans="2:13" ht="15.5" x14ac:dyDescent="0.35">
      <c r="B23" s="152"/>
      <c r="C23" s="5"/>
      <c r="D23" s="5"/>
      <c r="E23" s="5"/>
      <c r="F23" s="5"/>
      <c r="G23" s="5"/>
      <c r="H23" s="5"/>
      <c r="I23" s="5"/>
      <c r="J23" s="5"/>
      <c r="K23" s="5"/>
      <c r="L23" s="156"/>
    </row>
    <row r="24" spans="2:13" ht="15.75" customHeight="1" x14ac:dyDescent="0.35">
      <c r="B24" s="152"/>
      <c r="C24" s="311" t="s">
        <v>187</v>
      </c>
      <c r="D24" s="311"/>
      <c r="E24" s="311"/>
      <c r="F24" s="311"/>
      <c r="G24" s="311"/>
      <c r="H24" s="311"/>
      <c r="I24" s="5"/>
      <c r="J24" s="153"/>
      <c r="K24" s="53" t="s">
        <v>9</v>
      </c>
      <c r="L24" s="156"/>
      <c r="M24" s="45" t="str">
        <f>IF(J24="","&lt;&lt;&lt; Required Information","")</f>
        <v>&lt;&lt;&lt; Required Information</v>
      </c>
    </row>
    <row r="25" spans="2:13" ht="15.75" customHeight="1" x14ac:dyDescent="0.35">
      <c r="B25" s="152"/>
      <c r="C25" s="183" t="s">
        <v>225</v>
      </c>
      <c r="D25" s="160"/>
      <c r="E25" s="160"/>
      <c r="F25" s="160"/>
      <c r="G25" s="160"/>
      <c r="H25" s="160"/>
      <c r="I25" s="5"/>
      <c r="J25" s="10"/>
      <c r="K25" s="53"/>
      <c r="L25" s="156"/>
      <c r="M25" s="186"/>
    </row>
    <row r="26" spans="2:13" ht="15.5" x14ac:dyDescent="0.35">
      <c r="B26" s="152"/>
      <c r="C26" s="183"/>
      <c r="D26" s="160"/>
      <c r="E26" s="160"/>
      <c r="F26" s="160"/>
      <c r="G26" s="160"/>
      <c r="H26" s="160"/>
      <c r="I26" s="5"/>
      <c r="J26" s="10"/>
      <c r="K26" s="53"/>
      <c r="L26" s="156"/>
      <c r="M26" s="187"/>
    </row>
    <row r="27" spans="2:13" ht="15.75" customHeight="1" x14ac:dyDescent="0.35">
      <c r="B27" s="152"/>
      <c r="C27" s="311" t="s">
        <v>226</v>
      </c>
      <c r="D27" s="311"/>
      <c r="E27" s="311"/>
      <c r="F27" s="311"/>
      <c r="G27" s="311"/>
      <c r="H27" s="311"/>
      <c r="I27" s="311"/>
      <c r="J27" s="5"/>
      <c r="K27" s="5"/>
      <c r="L27" s="156"/>
    </row>
    <row r="28" spans="2:13" ht="15.75" customHeight="1" x14ac:dyDescent="0.35">
      <c r="B28" s="152"/>
      <c r="C28" s="311"/>
      <c r="D28" s="311"/>
      <c r="E28" s="311"/>
      <c r="F28" s="311"/>
      <c r="G28" s="311"/>
      <c r="H28" s="311"/>
      <c r="I28" s="311"/>
      <c r="J28" s="5"/>
      <c r="K28" s="5"/>
      <c r="L28" s="156"/>
    </row>
    <row r="29" spans="2:13" ht="15.75" customHeight="1" x14ac:dyDescent="0.35">
      <c r="B29" s="152"/>
      <c r="C29" s="311"/>
      <c r="D29" s="311"/>
      <c r="E29" s="311"/>
      <c r="F29" s="311"/>
      <c r="G29" s="311"/>
      <c r="H29" s="311"/>
      <c r="I29" s="311"/>
      <c r="J29" s="153"/>
      <c r="K29" s="5"/>
      <c r="L29" s="156"/>
      <c r="M29" s="45" t="str">
        <f>IF(J29="","&lt;&lt;&lt; Required Information","")</f>
        <v>&lt;&lt;&lt; Required Information</v>
      </c>
    </row>
    <row r="30" spans="2:13" ht="15.5" x14ac:dyDescent="0.35">
      <c r="B30" s="152"/>
      <c r="C30" s="160"/>
      <c r="D30" s="160"/>
      <c r="E30" s="160"/>
      <c r="F30" s="160"/>
      <c r="G30" s="160"/>
      <c r="H30" s="160"/>
      <c r="I30" s="5"/>
      <c r="J30" s="5"/>
      <c r="K30" s="5"/>
      <c r="L30" s="156"/>
    </row>
    <row r="31" spans="2:13" ht="15.75" customHeight="1" x14ac:dyDescent="0.35">
      <c r="B31" s="152"/>
      <c r="C31" s="253" t="s">
        <v>227</v>
      </c>
      <c r="D31" s="162"/>
      <c r="E31" s="162"/>
      <c r="F31" s="162"/>
      <c r="G31" s="162"/>
      <c r="H31" s="162"/>
      <c r="I31" s="188"/>
      <c r="J31" s="153"/>
      <c r="K31" s="53" t="s">
        <v>9</v>
      </c>
      <c r="L31" s="156"/>
      <c r="M31" s="45" t="str">
        <f>IF(AND(J29="YES",J31=""),"&lt;&lt;&lt; Required Information","")</f>
        <v/>
      </c>
    </row>
    <row r="32" spans="2:13" ht="12" customHeight="1" x14ac:dyDescent="0.35">
      <c r="B32" s="152"/>
      <c r="C32" s="189" t="s">
        <v>216</v>
      </c>
      <c r="D32" s="190"/>
      <c r="E32" s="190"/>
      <c r="F32" s="190"/>
      <c r="G32" s="190"/>
      <c r="H32" s="190"/>
      <c r="I32" s="188"/>
      <c r="J32" s="5"/>
      <c r="K32" s="5"/>
      <c r="L32" s="156"/>
    </row>
    <row r="33" spans="2:13" ht="15.75" customHeight="1" x14ac:dyDescent="0.35">
      <c r="B33" s="152"/>
      <c r="C33" s="189"/>
      <c r="D33" s="190"/>
      <c r="E33" s="190"/>
      <c r="F33" s="190"/>
      <c r="G33" s="190"/>
      <c r="H33" s="190"/>
      <c r="I33" s="188"/>
      <c r="J33" s="5"/>
      <c r="K33" s="5"/>
      <c r="L33" s="156"/>
    </row>
    <row r="34" spans="2:13" ht="15.75" customHeight="1" x14ac:dyDescent="0.35">
      <c r="B34" s="152"/>
      <c r="C34" s="320" t="s">
        <v>217</v>
      </c>
      <c r="D34" s="320"/>
      <c r="E34" s="320"/>
      <c r="F34" s="320"/>
      <c r="G34" s="320"/>
      <c r="H34" s="320"/>
      <c r="I34" s="320"/>
      <c r="J34" s="5"/>
      <c r="K34" s="5"/>
      <c r="L34" s="156"/>
    </row>
    <row r="35" spans="2:13" ht="15.75" customHeight="1" x14ac:dyDescent="0.35">
      <c r="B35" s="152"/>
      <c r="C35" s="320"/>
      <c r="D35" s="320"/>
      <c r="E35" s="320"/>
      <c r="F35" s="320"/>
      <c r="G35" s="320"/>
      <c r="H35" s="320"/>
      <c r="I35" s="320"/>
      <c r="J35" s="153"/>
      <c r="K35" s="5"/>
      <c r="L35" s="156"/>
    </row>
    <row r="36" spans="2:13" ht="15.75" customHeight="1" x14ac:dyDescent="0.35">
      <c r="B36" s="152"/>
      <c r="C36" s="160"/>
      <c r="D36" s="160"/>
      <c r="E36" s="160"/>
      <c r="F36" s="160"/>
      <c r="G36" s="160"/>
      <c r="H36" s="160"/>
      <c r="I36" s="5"/>
      <c r="J36" s="5"/>
      <c r="K36" s="5"/>
      <c r="L36" s="156"/>
    </row>
    <row r="37" spans="2:13" ht="15.75" customHeight="1" x14ac:dyDescent="0.35">
      <c r="B37" s="19"/>
      <c r="C37" s="317" t="s">
        <v>87</v>
      </c>
      <c r="D37" s="318"/>
      <c r="E37" s="319"/>
      <c r="F37" s="321"/>
      <c r="G37" s="322"/>
      <c r="H37" s="322"/>
      <c r="I37" s="322"/>
      <c r="J37" s="322"/>
      <c r="K37" s="323"/>
      <c r="L37" s="20"/>
      <c r="M37" s="45" t="str">
        <f>IF(F37="","&lt;&lt;&lt; Required Information","")</f>
        <v>&lt;&lt;&lt; Required Information</v>
      </c>
    </row>
    <row r="38" spans="2:13" ht="15.75" customHeight="1" x14ac:dyDescent="0.3">
      <c r="B38" s="19"/>
      <c r="C38" s="325" t="s">
        <v>89</v>
      </c>
      <c r="D38" s="325"/>
      <c r="E38" s="325"/>
      <c r="F38" s="325"/>
      <c r="G38" s="325"/>
      <c r="H38" s="325"/>
      <c r="I38" s="325"/>
      <c r="J38" s="325"/>
      <c r="K38" s="325"/>
      <c r="L38" s="20"/>
      <c r="M38" s="45"/>
    </row>
    <row r="39" spans="2:13" ht="15.75" customHeight="1" x14ac:dyDescent="0.3">
      <c r="B39" s="19"/>
      <c r="C39" s="326"/>
      <c r="D39" s="326"/>
      <c r="E39" s="326"/>
      <c r="F39" s="326"/>
      <c r="G39" s="326"/>
      <c r="H39" s="326"/>
      <c r="I39" s="326"/>
      <c r="J39" s="326"/>
      <c r="K39" s="326"/>
      <c r="L39" s="20"/>
      <c r="M39" s="45"/>
    </row>
    <row r="40" spans="2:13" ht="15.75" customHeight="1" x14ac:dyDescent="0.35">
      <c r="B40" s="19"/>
      <c r="C40" s="191"/>
      <c r="D40" s="324" t="s">
        <v>224</v>
      </c>
      <c r="E40" s="324"/>
      <c r="F40" s="324"/>
      <c r="G40" s="324"/>
      <c r="H40" s="324"/>
      <c r="I40" s="324"/>
      <c r="J40" s="324"/>
      <c r="K40" s="10"/>
      <c r="L40" s="20"/>
      <c r="M40" s="45" t="str">
        <f>IF(OR(D40="",D40="file /folder name"),"&lt;&lt;&lt; Required Information","")</f>
        <v/>
      </c>
    </row>
    <row r="41" spans="2:13" ht="9" customHeight="1" x14ac:dyDescent="0.35">
      <c r="B41" s="19"/>
      <c r="C41" s="192"/>
      <c r="D41" s="192"/>
      <c r="E41" s="42"/>
      <c r="F41" s="31"/>
      <c r="G41" s="32"/>
      <c r="H41" s="26"/>
      <c r="I41" s="33"/>
      <c r="J41" s="34"/>
      <c r="K41" s="5"/>
      <c r="L41" s="20"/>
      <c r="M41" s="45"/>
    </row>
    <row r="42" spans="2:13" ht="9" customHeight="1" x14ac:dyDescent="0.35">
      <c r="B42" s="19"/>
      <c r="C42" s="5"/>
      <c r="D42" s="5"/>
      <c r="E42" s="5"/>
      <c r="F42" s="5"/>
      <c r="G42" s="5"/>
      <c r="H42" s="5"/>
      <c r="I42" s="5"/>
      <c r="J42" s="5"/>
      <c r="K42" s="5"/>
      <c r="L42" s="20"/>
    </row>
    <row r="43" spans="2:13" ht="15.75" customHeight="1" x14ac:dyDescent="0.35">
      <c r="B43" s="19"/>
      <c r="C43" s="5" t="s">
        <v>193</v>
      </c>
      <c r="D43" s="5"/>
      <c r="E43" s="5"/>
      <c r="F43" s="5"/>
      <c r="G43" s="315"/>
      <c r="H43" s="316"/>
      <c r="I43" s="316"/>
      <c r="J43" s="316"/>
      <c r="K43" s="5"/>
      <c r="L43" s="20"/>
      <c r="M43" s="45" t="str">
        <f>IF(G43="","&lt;&lt;&lt; Required Information","")</f>
        <v>&lt;&lt;&lt; Required Information</v>
      </c>
    </row>
    <row r="44" spans="2:13" ht="15.5" x14ac:dyDescent="0.35">
      <c r="B44" s="19"/>
      <c r="C44" s="5"/>
      <c r="D44" s="5"/>
      <c r="E44" s="5"/>
      <c r="F44" s="5"/>
      <c r="G44" s="5"/>
      <c r="H44" s="5"/>
      <c r="I44" s="5"/>
      <c r="J44" s="5"/>
      <c r="K44" s="5"/>
      <c r="L44" s="20"/>
    </row>
    <row r="45" spans="2:13" ht="15.5" x14ac:dyDescent="0.35">
      <c r="B45" s="19"/>
      <c r="C45" s="244" t="s">
        <v>34</v>
      </c>
      <c r="D45" s="245"/>
      <c r="E45" s="245"/>
      <c r="F45" s="245"/>
      <c r="G45" s="245"/>
      <c r="H45" s="315"/>
      <c r="I45" s="316"/>
      <c r="J45" s="316"/>
      <c r="K45" s="5"/>
      <c r="L45" s="20"/>
      <c r="M45" s="45" t="str">
        <f>IF(H45="","&lt;&lt;&lt; Required Information","")</f>
        <v>&lt;&lt;&lt; Required Information</v>
      </c>
    </row>
    <row r="46" spans="2:13" ht="16" thickBot="1" x14ac:dyDescent="0.4">
      <c r="B46" s="2"/>
      <c r="C46" s="158"/>
      <c r="D46" s="159"/>
      <c r="E46" s="159"/>
      <c r="F46" s="159"/>
      <c r="G46" s="159"/>
      <c r="H46" s="35"/>
      <c r="I46" s="35"/>
      <c r="J46" s="35"/>
      <c r="K46" s="15"/>
      <c r="L46" s="4"/>
      <c r="M46" s="45"/>
    </row>
    <row r="47" spans="2:13" ht="55" customHeight="1" x14ac:dyDescent="0.3">
      <c r="B47" s="312" t="s">
        <v>35</v>
      </c>
      <c r="C47" s="313"/>
      <c r="D47" s="313"/>
      <c r="E47" s="313"/>
      <c r="F47" s="313"/>
      <c r="G47" s="313"/>
      <c r="H47" s="313"/>
      <c r="I47" s="313"/>
      <c r="J47" s="313"/>
      <c r="K47" s="313"/>
      <c r="L47" s="314"/>
    </row>
    <row r="48" spans="2:13" ht="32.25" customHeight="1" thickBot="1" x14ac:dyDescent="0.35">
      <c r="B48" s="327" t="s">
        <v>229</v>
      </c>
      <c r="C48" s="328"/>
      <c r="D48" s="328"/>
      <c r="E48" s="328"/>
      <c r="F48" s="328"/>
      <c r="G48" s="328"/>
      <c r="H48" s="328"/>
      <c r="I48" s="328"/>
      <c r="J48" s="328"/>
      <c r="K48" s="328"/>
      <c r="L48" s="329"/>
    </row>
    <row r="49" spans="2:13" ht="14.5" thickBot="1" x14ac:dyDescent="0.35"/>
    <row r="50" spans="2:13" x14ac:dyDescent="0.3">
      <c r="B50" s="9" t="str">
        <f>"Version " &amp; Version</f>
        <v>Version v1 10/14/22</v>
      </c>
      <c r="C50" s="193"/>
      <c r="D50" s="1"/>
      <c r="E50" s="1"/>
      <c r="F50" s="1"/>
      <c r="G50" s="1"/>
      <c r="H50" s="1"/>
      <c r="I50" s="1"/>
      <c r="J50" s="1"/>
      <c r="K50" s="1"/>
      <c r="L50" s="89"/>
    </row>
    <row r="51" spans="2:13" ht="15" x14ac:dyDescent="0.3">
      <c r="B51" s="258" t="s">
        <v>151</v>
      </c>
      <c r="C51" s="259"/>
      <c r="D51" s="259"/>
      <c r="E51" s="259"/>
      <c r="F51" s="259"/>
      <c r="G51" s="259"/>
      <c r="H51" s="259"/>
      <c r="I51" s="259"/>
      <c r="J51" s="259"/>
      <c r="K51" s="259"/>
      <c r="L51" s="260"/>
    </row>
    <row r="52" spans="2:13" ht="15" x14ac:dyDescent="0.3">
      <c r="B52" s="258" t="s">
        <v>154</v>
      </c>
      <c r="C52" s="259"/>
      <c r="D52" s="259"/>
      <c r="E52" s="259"/>
      <c r="F52" s="259"/>
      <c r="G52" s="259"/>
      <c r="H52" s="259"/>
      <c r="I52" s="259"/>
      <c r="J52" s="259"/>
      <c r="K52" s="259"/>
      <c r="L52" s="260"/>
    </row>
    <row r="53" spans="2:13" ht="15" x14ac:dyDescent="0.3">
      <c r="B53" s="152"/>
      <c r="C53" s="50"/>
      <c r="D53" s="50"/>
      <c r="E53" s="50"/>
      <c r="F53" s="50"/>
      <c r="G53" s="50"/>
      <c r="H53" s="50"/>
      <c r="I53" s="50"/>
      <c r="J53" s="50"/>
      <c r="K53" s="50"/>
      <c r="L53" s="156"/>
    </row>
    <row r="54" spans="2:13" ht="15.5" x14ac:dyDescent="0.35">
      <c r="B54" s="152"/>
      <c r="C54" s="5" t="s">
        <v>32</v>
      </c>
      <c r="D54" s="6"/>
      <c r="E54" s="310" t="str">
        <f>IF(ProjTitle&lt;&gt;"",ProjTitle,"")</f>
        <v/>
      </c>
      <c r="F54" s="310"/>
      <c r="G54" s="310"/>
      <c r="H54" s="310"/>
      <c r="I54" s="310"/>
      <c r="J54" s="310"/>
      <c r="K54" s="50"/>
      <c r="L54" s="156"/>
      <c r="M54" s="45" t="str">
        <f>IF(E54="","&lt;&lt;&lt; Enter Information in Part II","")</f>
        <v>&lt;&lt;&lt; Enter Information in Part II</v>
      </c>
    </row>
    <row r="55" spans="2:13" ht="15.5" x14ac:dyDescent="0.35">
      <c r="B55" s="152"/>
      <c r="C55" s="5"/>
      <c r="D55" s="6"/>
      <c r="E55" s="26"/>
      <c r="F55" s="26"/>
      <c r="G55" s="26"/>
      <c r="H55" s="26"/>
      <c r="I55" s="26"/>
      <c r="J55" s="26"/>
      <c r="K55" s="50"/>
      <c r="L55" s="156"/>
      <c r="M55" s="45"/>
    </row>
    <row r="56" spans="2:13" ht="15.5" x14ac:dyDescent="0.35">
      <c r="B56" s="152"/>
      <c r="C56" s="5" t="s">
        <v>80</v>
      </c>
      <c r="D56" s="7"/>
      <c r="E56" s="119"/>
      <c r="F56" s="119"/>
      <c r="G56" s="119"/>
      <c r="H56" s="330"/>
      <c r="I56" s="331"/>
      <c r="J56" s="176"/>
      <c r="K56" s="6"/>
      <c r="L56" s="156"/>
      <c r="M56" s="45" t="str">
        <f>IF(AND($H$8="yes",$J$8&gt;1,H56=""),"&lt;&lt;&lt; Required Information","")</f>
        <v/>
      </c>
    </row>
    <row r="57" spans="2:13" ht="15.75" customHeight="1" x14ac:dyDescent="0.35">
      <c r="B57" s="152"/>
      <c r="C57" s="177"/>
      <c r="D57" s="7"/>
      <c r="E57" s="119"/>
      <c r="F57" s="119"/>
      <c r="G57" s="119"/>
      <c r="H57" s="178"/>
      <c r="I57" s="179"/>
      <c r="J57" s="176"/>
      <c r="K57" s="6"/>
      <c r="L57" s="156"/>
      <c r="M57" s="45"/>
    </row>
    <row r="58" spans="2:13" ht="40.5" customHeight="1" x14ac:dyDescent="0.3">
      <c r="B58" s="152"/>
      <c r="C58" s="332" t="s">
        <v>36</v>
      </c>
      <c r="D58" s="333"/>
      <c r="E58" s="333"/>
      <c r="F58" s="333"/>
      <c r="G58" s="333"/>
      <c r="H58" s="333"/>
      <c r="I58" s="334"/>
      <c r="J58" s="335">
        <f>MAX(H56,IF(DAY(H56)&gt;1,DATE(YEAR(H56),MONTH(H56)+1,1),H56))</f>
        <v>0</v>
      </c>
      <c r="K58" s="337"/>
      <c r="L58" s="156"/>
      <c r="M58" s="45"/>
    </row>
    <row r="59" spans="2:13" ht="15.5" x14ac:dyDescent="0.35">
      <c r="B59" s="152"/>
      <c r="C59" s="180"/>
      <c r="D59" s="180"/>
      <c r="E59" s="180"/>
      <c r="F59" s="180"/>
      <c r="G59" s="180"/>
      <c r="H59" s="181"/>
      <c r="I59" s="180"/>
      <c r="J59" s="22"/>
      <c r="K59" s="21"/>
      <c r="L59" s="156"/>
      <c r="M59" s="45"/>
    </row>
    <row r="60" spans="2:13" ht="15.5" x14ac:dyDescent="0.35">
      <c r="B60" s="152"/>
      <c r="C60" s="5" t="s">
        <v>81</v>
      </c>
      <c r="D60" s="5"/>
      <c r="E60" s="5"/>
      <c r="F60" s="5"/>
      <c r="G60" s="5"/>
      <c r="H60" s="11"/>
      <c r="I60" s="5" t="s">
        <v>6</v>
      </c>
      <c r="J60" s="11"/>
      <c r="K60" s="5" t="s">
        <v>7</v>
      </c>
      <c r="L60" s="156"/>
      <c r="M60" s="45" t="str">
        <f>IF(AND(H8="yes",$J$8&gt;1,OR(H60="",J60="")),"&lt;&lt;&lt; Required Information","")</f>
        <v/>
      </c>
    </row>
    <row r="61" spans="2:13" ht="15.5" x14ac:dyDescent="0.35">
      <c r="B61" s="152"/>
      <c r="C61" s="5"/>
      <c r="D61" s="147"/>
      <c r="E61" s="5"/>
      <c r="F61" s="5"/>
      <c r="G61" s="5"/>
      <c r="H61" s="148"/>
      <c r="I61" s="5"/>
      <c r="J61" s="182"/>
      <c r="K61" s="6"/>
      <c r="L61" s="156"/>
    </row>
    <row r="62" spans="2:13" ht="15.5" x14ac:dyDescent="0.35">
      <c r="B62" s="152"/>
      <c r="C62" s="311" t="s">
        <v>82</v>
      </c>
      <c r="D62" s="311"/>
      <c r="E62" s="311"/>
      <c r="F62" s="311"/>
      <c r="G62" s="311"/>
      <c r="H62" s="311"/>
      <c r="I62" s="7"/>
      <c r="J62" s="16"/>
      <c r="K62" s="53" t="s">
        <v>28</v>
      </c>
      <c r="L62" s="156"/>
      <c r="M62" s="45" t="str">
        <f>IF(AND($H$8="yes",$J$8&gt;1,J62=""),"&lt;&lt;&lt; Required Information","")</f>
        <v/>
      </c>
    </row>
    <row r="63" spans="2:13" ht="15.5" x14ac:dyDescent="0.35">
      <c r="B63" s="152"/>
      <c r="C63" s="183"/>
      <c r="D63" s="5"/>
      <c r="E63" s="5"/>
      <c r="F63" s="5"/>
      <c r="G63" s="5"/>
      <c r="H63" s="5"/>
      <c r="I63" s="184" t="str">
        <f>IF(CntMax2&gt;CapNet2,"(Value exceeds Net Capacity)","")</f>
        <v/>
      </c>
      <c r="J63" s="5"/>
      <c r="K63" s="5"/>
      <c r="L63" s="156"/>
    </row>
    <row r="64" spans="2:13" ht="15.75" customHeight="1" x14ac:dyDescent="0.35">
      <c r="B64" s="152"/>
      <c r="C64" s="5" t="s">
        <v>83</v>
      </c>
      <c r="D64" s="5"/>
      <c r="E64" s="5"/>
      <c r="F64" s="5"/>
      <c r="G64" s="5"/>
      <c r="H64" s="5"/>
      <c r="I64" s="5"/>
      <c r="J64" s="153"/>
      <c r="K64" s="53" t="s">
        <v>9</v>
      </c>
      <c r="L64" s="156"/>
      <c r="M64" s="45" t="str">
        <f>IF(AND($H$8="yes",$J$8&gt;1,J64=""),"&lt;&lt;&lt; Required Information","")</f>
        <v/>
      </c>
    </row>
    <row r="65" spans="2:13" ht="15.5" x14ac:dyDescent="0.35">
      <c r="B65" s="152"/>
      <c r="C65" s="185"/>
      <c r="D65" s="5"/>
      <c r="E65" s="5"/>
      <c r="F65" s="5"/>
      <c r="G65" s="5"/>
      <c r="H65" s="5"/>
      <c r="I65" s="5"/>
      <c r="J65" s="7"/>
      <c r="K65" s="7"/>
      <c r="L65" s="156"/>
      <c r="M65" s="45"/>
    </row>
    <row r="66" spans="2:13" ht="15.5" x14ac:dyDescent="0.35">
      <c r="B66" s="152"/>
      <c r="C66" s="5" t="s">
        <v>84</v>
      </c>
      <c r="D66" s="5"/>
      <c r="E66" s="5"/>
      <c r="F66" s="5"/>
      <c r="G66" s="5"/>
      <c r="H66" s="5"/>
      <c r="I66" s="5"/>
      <c r="J66" s="153"/>
      <c r="K66" s="53" t="s">
        <v>9</v>
      </c>
      <c r="L66" s="156"/>
      <c r="M66" s="45" t="str">
        <f>IF(AND($H$8="yes",$J$8&gt;1,J66=""),"&lt;&lt;&lt; Required Information","")</f>
        <v/>
      </c>
    </row>
    <row r="67" spans="2:13" ht="15.5" x14ac:dyDescent="0.35">
      <c r="B67" s="152"/>
      <c r="C67" s="5"/>
      <c r="D67" s="5"/>
      <c r="E67" s="5"/>
      <c r="F67" s="5"/>
      <c r="G67" s="5"/>
      <c r="H67" s="5"/>
      <c r="I67" s="5"/>
      <c r="J67" s="5"/>
      <c r="K67" s="5"/>
      <c r="L67" s="156"/>
    </row>
    <row r="68" spans="2:13" ht="15.75" customHeight="1" x14ac:dyDescent="0.35">
      <c r="B68" s="152"/>
      <c r="C68" s="311" t="s">
        <v>85</v>
      </c>
      <c r="D68" s="311"/>
      <c r="E68" s="311"/>
      <c r="F68" s="311"/>
      <c r="G68" s="311"/>
      <c r="H68" s="311"/>
      <c r="I68" s="5"/>
      <c r="J68" s="153"/>
      <c r="K68" s="53" t="s">
        <v>9</v>
      </c>
      <c r="L68" s="156"/>
      <c r="M68" s="45" t="str">
        <f>IF(AND($H$8="yes",$J$8&gt;1,J68=""),"&lt;&lt;&lt; Required Information","")</f>
        <v/>
      </c>
    </row>
    <row r="69" spans="2:13" ht="15.5" x14ac:dyDescent="0.35">
      <c r="B69" s="152"/>
      <c r="C69" s="183" t="s">
        <v>225</v>
      </c>
      <c r="D69" s="160"/>
      <c r="E69" s="160"/>
      <c r="F69" s="160"/>
      <c r="G69" s="160"/>
      <c r="H69" s="160"/>
      <c r="I69" s="5"/>
      <c r="J69" s="10"/>
      <c r="K69" s="53"/>
      <c r="L69" s="156"/>
      <c r="M69" s="186"/>
    </row>
    <row r="70" spans="2:13" ht="15.5" x14ac:dyDescent="0.35">
      <c r="B70" s="152"/>
      <c r="C70" s="183"/>
      <c r="D70" s="160"/>
      <c r="E70" s="160"/>
      <c r="F70" s="160"/>
      <c r="G70" s="160"/>
      <c r="H70" s="160"/>
      <c r="I70" s="5"/>
      <c r="J70" s="10"/>
      <c r="K70" s="53"/>
      <c r="L70" s="156"/>
      <c r="M70" s="187"/>
    </row>
    <row r="71" spans="2:13" ht="15.65" customHeight="1" x14ac:dyDescent="0.35">
      <c r="B71" s="152"/>
      <c r="C71" s="311" t="s">
        <v>226</v>
      </c>
      <c r="D71" s="311"/>
      <c r="E71" s="311"/>
      <c r="F71" s="311"/>
      <c r="G71" s="311"/>
      <c r="H71" s="311"/>
      <c r="I71" s="311"/>
      <c r="J71" s="5"/>
      <c r="K71" s="5"/>
      <c r="L71" s="156"/>
      <c r="M71" s="45"/>
    </row>
    <row r="72" spans="2:13" ht="15.5" x14ac:dyDescent="0.35">
      <c r="B72" s="152"/>
      <c r="C72" s="311"/>
      <c r="D72" s="311"/>
      <c r="E72" s="311"/>
      <c r="F72" s="311"/>
      <c r="G72" s="311"/>
      <c r="H72" s="311"/>
      <c r="I72" s="311"/>
      <c r="J72" s="5"/>
      <c r="K72" s="5"/>
      <c r="L72" s="156"/>
      <c r="M72" s="45"/>
    </row>
    <row r="73" spans="2:13" ht="15.5" x14ac:dyDescent="0.35">
      <c r="B73" s="152"/>
      <c r="C73" s="311"/>
      <c r="D73" s="311"/>
      <c r="E73" s="311"/>
      <c r="F73" s="311"/>
      <c r="G73" s="311"/>
      <c r="H73" s="311"/>
      <c r="I73" s="311"/>
      <c r="J73" s="153"/>
      <c r="K73" s="5"/>
      <c r="L73" s="156"/>
      <c r="M73" s="45" t="str">
        <f>IF(AND($H$8="yes",$J$8&gt;1,J73=""),"&lt;&lt;&lt; Required Information","")</f>
        <v/>
      </c>
    </row>
    <row r="74" spans="2:13" ht="15.5" x14ac:dyDescent="0.35">
      <c r="B74" s="152"/>
      <c r="C74" s="160"/>
      <c r="D74" s="160"/>
      <c r="E74" s="160"/>
      <c r="F74" s="160"/>
      <c r="G74" s="160"/>
      <c r="H74" s="160"/>
      <c r="I74" s="5"/>
      <c r="J74" s="5"/>
      <c r="K74" s="5"/>
      <c r="L74" s="156"/>
    </row>
    <row r="75" spans="2:13" ht="15.5" x14ac:dyDescent="0.35">
      <c r="B75" s="152"/>
      <c r="C75" s="253" t="s">
        <v>227</v>
      </c>
      <c r="D75" s="162"/>
      <c r="E75" s="162"/>
      <c r="F75" s="162"/>
      <c r="G75" s="162"/>
      <c r="H75" s="162"/>
      <c r="I75" s="188"/>
      <c r="J75" s="153"/>
      <c r="K75" s="26" t="s">
        <v>9</v>
      </c>
      <c r="L75" s="161"/>
      <c r="M75" s="45" t="str">
        <f>IF(AND($H$8="yes",$J$8&gt;1,J73="Yes",J75=""),"&lt;&lt;&lt; Required Information","")</f>
        <v/>
      </c>
    </row>
    <row r="76" spans="2:13" ht="15.5" x14ac:dyDescent="0.35">
      <c r="B76" s="152"/>
      <c r="C76" s="189" t="s">
        <v>216</v>
      </c>
      <c r="D76" s="190"/>
      <c r="E76" s="190"/>
      <c r="F76" s="190"/>
      <c r="G76" s="190"/>
      <c r="H76" s="190"/>
      <c r="I76" s="188"/>
      <c r="J76" s="162"/>
      <c r="K76" s="162"/>
      <c r="L76" s="161"/>
      <c r="M76" s="145"/>
    </row>
    <row r="77" spans="2:13" ht="15.75" customHeight="1" x14ac:dyDescent="0.35">
      <c r="B77" s="152"/>
      <c r="C77" s="189"/>
      <c r="D77" s="190"/>
      <c r="E77" s="190"/>
      <c r="F77" s="190"/>
      <c r="G77" s="190"/>
      <c r="H77" s="190"/>
      <c r="I77" s="188"/>
      <c r="J77" s="162"/>
      <c r="K77" s="162"/>
      <c r="L77" s="161"/>
      <c r="M77" s="145"/>
    </row>
    <row r="78" spans="2:13" ht="15.75" customHeight="1" x14ac:dyDescent="0.35">
      <c r="B78" s="152"/>
      <c r="C78" s="320" t="s">
        <v>217</v>
      </c>
      <c r="D78" s="320"/>
      <c r="E78" s="320"/>
      <c r="F78" s="320"/>
      <c r="G78" s="320"/>
      <c r="H78" s="320"/>
      <c r="I78" s="320"/>
      <c r="J78" s="5"/>
      <c r="K78" s="5"/>
      <c r="L78" s="156"/>
      <c r="M78" s="145"/>
    </row>
    <row r="79" spans="2:13" ht="15.75" customHeight="1" x14ac:dyDescent="0.35">
      <c r="B79" s="152"/>
      <c r="C79" s="320"/>
      <c r="D79" s="320"/>
      <c r="E79" s="320"/>
      <c r="F79" s="320"/>
      <c r="G79" s="320"/>
      <c r="H79" s="320"/>
      <c r="I79" s="320"/>
      <c r="J79" s="153"/>
      <c r="K79" s="5"/>
      <c r="L79" s="156"/>
      <c r="M79" s="145"/>
    </row>
    <row r="80" spans="2:13" ht="15.75" customHeight="1" x14ac:dyDescent="0.35">
      <c r="B80" s="152"/>
      <c r="C80" s="189"/>
      <c r="D80" s="190"/>
      <c r="E80" s="190"/>
      <c r="F80" s="190"/>
      <c r="G80" s="190"/>
      <c r="H80" s="190"/>
      <c r="I80" s="188"/>
      <c r="J80" s="162"/>
      <c r="K80" s="162"/>
      <c r="L80" s="161"/>
      <c r="M80" s="145"/>
    </row>
    <row r="81" spans="2:13" ht="15.5" x14ac:dyDescent="0.35">
      <c r="B81" s="152"/>
      <c r="C81" s="240" t="s">
        <v>86</v>
      </c>
      <c r="D81" s="190"/>
      <c r="E81" s="190"/>
      <c r="F81" s="190"/>
      <c r="G81" s="190"/>
      <c r="H81" s="190"/>
      <c r="I81" s="188"/>
      <c r="J81" s="162"/>
      <c r="K81" s="162"/>
      <c r="L81" s="161"/>
      <c r="M81" s="145"/>
    </row>
    <row r="82" spans="2:13" ht="9" customHeight="1" x14ac:dyDescent="0.35">
      <c r="B82" s="19"/>
      <c r="C82" s="5"/>
      <c r="D82" s="5"/>
      <c r="E82" s="5"/>
      <c r="F82" s="5"/>
      <c r="G82" s="5"/>
      <c r="H82" s="5"/>
      <c r="I82" s="5"/>
      <c r="J82" s="5"/>
      <c r="K82" s="5"/>
      <c r="L82" s="20"/>
    </row>
    <row r="83" spans="2:13" ht="15.75" customHeight="1" x14ac:dyDescent="0.35">
      <c r="B83" s="19"/>
      <c r="C83" s="5" t="s">
        <v>193</v>
      </c>
      <c r="D83" s="5"/>
      <c r="E83" s="5"/>
      <c r="F83" s="5"/>
      <c r="G83" s="315"/>
      <c r="H83" s="316"/>
      <c r="I83" s="316"/>
      <c r="J83" s="316"/>
      <c r="K83" s="5"/>
      <c r="L83" s="20"/>
      <c r="M83" s="45" t="str">
        <f>IF(AND($H$8="yes",$J$8&gt;1,G83=""),"&lt;&lt;&lt; Required Information","")</f>
        <v/>
      </c>
    </row>
    <row r="84" spans="2:13" ht="15.5" x14ac:dyDescent="0.35">
      <c r="B84" s="19"/>
      <c r="C84" s="5"/>
      <c r="D84" s="5"/>
      <c r="E84" s="5"/>
      <c r="F84" s="5"/>
      <c r="G84" s="5"/>
      <c r="H84" s="5"/>
      <c r="I84" s="5"/>
      <c r="J84" s="5"/>
      <c r="K84" s="5"/>
      <c r="L84" s="20"/>
    </row>
    <row r="85" spans="2:13" ht="15.5" x14ac:dyDescent="0.35">
      <c r="B85" s="19"/>
      <c r="C85" s="244" t="s">
        <v>34</v>
      </c>
      <c r="D85"/>
      <c r="E85"/>
      <c r="F85"/>
      <c r="G85"/>
      <c r="H85" s="315"/>
      <c r="I85" s="316"/>
      <c r="J85" s="316"/>
      <c r="K85" s="5"/>
      <c r="L85" s="20"/>
      <c r="M85" s="45" t="str">
        <f>IF(AND($H$8="yes",$J$8&gt;1,H85=""),"&lt;&lt;&lt; Required Information","")</f>
        <v/>
      </c>
    </row>
    <row r="86" spans="2:13" ht="16" thickBot="1" x14ac:dyDescent="0.4">
      <c r="B86" s="2"/>
      <c r="C86" s="158"/>
      <c r="D86" s="159"/>
      <c r="E86" s="159"/>
      <c r="F86" s="159"/>
      <c r="G86" s="159"/>
      <c r="H86" s="35"/>
      <c r="I86" s="35"/>
      <c r="J86" s="35"/>
      <c r="K86" s="15"/>
      <c r="L86" s="4"/>
    </row>
    <row r="87" spans="2:13" ht="55" customHeight="1" x14ac:dyDescent="0.3">
      <c r="B87" s="312" t="s">
        <v>35</v>
      </c>
      <c r="C87" s="313"/>
      <c r="D87" s="313"/>
      <c r="E87" s="313"/>
      <c r="F87" s="313"/>
      <c r="G87" s="313"/>
      <c r="H87" s="313"/>
      <c r="I87" s="313"/>
      <c r="J87" s="313"/>
      <c r="K87" s="313"/>
      <c r="L87" s="314"/>
    </row>
    <row r="88" spans="2:13" ht="32.25" customHeight="1" thickBot="1" x14ac:dyDescent="0.35">
      <c r="B88" s="327" t="s">
        <v>229</v>
      </c>
      <c r="C88" s="328"/>
      <c r="D88" s="328"/>
      <c r="E88" s="328"/>
      <c r="F88" s="328"/>
      <c r="G88" s="328"/>
      <c r="H88" s="328"/>
      <c r="I88" s="328"/>
      <c r="J88" s="328"/>
      <c r="K88" s="328"/>
      <c r="L88" s="329"/>
    </row>
    <row r="89" spans="2:13" ht="14.5" thickBot="1" x14ac:dyDescent="0.35"/>
    <row r="90" spans="2:13" x14ac:dyDescent="0.3">
      <c r="B90" s="9" t="str">
        <f>"Version " &amp; Version</f>
        <v>Version v1 10/14/22</v>
      </c>
      <c r="C90" s="193"/>
      <c r="D90" s="1"/>
      <c r="E90" s="1"/>
      <c r="F90" s="1"/>
      <c r="G90" s="1"/>
      <c r="H90" s="1"/>
      <c r="I90" s="1"/>
      <c r="J90" s="1"/>
      <c r="K90" s="1"/>
      <c r="L90" s="89"/>
    </row>
    <row r="91" spans="2:13" ht="15" x14ac:dyDescent="0.3">
      <c r="B91" s="258" t="s">
        <v>161</v>
      </c>
      <c r="C91" s="259"/>
      <c r="D91" s="259"/>
      <c r="E91" s="259"/>
      <c r="F91" s="259"/>
      <c r="G91" s="259"/>
      <c r="H91" s="259"/>
      <c r="I91" s="259"/>
      <c r="J91" s="259"/>
      <c r="K91" s="259"/>
      <c r="L91" s="260"/>
    </row>
    <row r="92" spans="2:13" ht="15" x14ac:dyDescent="0.3">
      <c r="B92" s="258" t="s">
        <v>162</v>
      </c>
      <c r="C92" s="259"/>
      <c r="D92" s="259"/>
      <c r="E92" s="259"/>
      <c r="F92" s="259"/>
      <c r="G92" s="259"/>
      <c r="H92" s="259"/>
      <c r="I92" s="259"/>
      <c r="J92" s="259"/>
      <c r="K92" s="259"/>
      <c r="L92" s="260"/>
    </row>
    <row r="93" spans="2:13" ht="15" x14ac:dyDescent="0.3">
      <c r="B93" s="152"/>
      <c r="C93" s="50"/>
      <c r="D93" s="50"/>
      <c r="E93" s="50"/>
      <c r="F93" s="50"/>
      <c r="G93" s="50"/>
      <c r="H93" s="50"/>
      <c r="I93" s="50"/>
      <c r="J93" s="50"/>
      <c r="K93" s="50"/>
      <c r="L93" s="156"/>
    </row>
    <row r="94" spans="2:13" ht="15.5" x14ac:dyDescent="0.35">
      <c r="B94" s="152"/>
      <c r="C94" s="5" t="s">
        <v>32</v>
      </c>
      <c r="D94" s="6"/>
      <c r="E94" s="310" t="str">
        <f>IF(ProjTitle&lt;&gt;"",ProjTitle,"")</f>
        <v/>
      </c>
      <c r="F94" s="310"/>
      <c r="G94" s="310"/>
      <c r="H94" s="310"/>
      <c r="I94" s="310"/>
      <c r="J94" s="310"/>
      <c r="K94" s="50"/>
      <c r="L94" s="156"/>
      <c r="M94" s="45" t="str">
        <f>IF(E94="","&lt;&lt;&lt; Enter Information in Part II","")</f>
        <v>&lt;&lt;&lt; Enter Information in Part II</v>
      </c>
    </row>
    <row r="95" spans="2:13" ht="15.5" x14ac:dyDescent="0.35">
      <c r="B95" s="152"/>
      <c r="C95" s="5"/>
      <c r="D95" s="6"/>
      <c r="E95" s="26"/>
      <c r="F95" s="26"/>
      <c r="G95" s="26"/>
      <c r="H95" s="26"/>
      <c r="I95" s="26"/>
      <c r="J95" s="26"/>
      <c r="K95" s="50"/>
      <c r="L95" s="156"/>
      <c r="M95" s="45"/>
    </row>
    <row r="96" spans="2:13" ht="15.5" x14ac:dyDescent="0.35">
      <c r="B96" s="152"/>
      <c r="C96" s="5" t="s">
        <v>165</v>
      </c>
      <c r="D96" s="7"/>
      <c r="E96" s="119"/>
      <c r="F96" s="119"/>
      <c r="G96" s="119"/>
      <c r="H96" s="330"/>
      <c r="I96" s="331"/>
      <c r="J96" s="176"/>
      <c r="K96" s="6"/>
      <c r="L96" s="156"/>
      <c r="M96" s="45" t="str">
        <f>IF(AND($H$8="yes",$J$8&gt;2,H96=""),"&lt;&lt;&lt; Required Information","")</f>
        <v/>
      </c>
    </row>
    <row r="97" spans="2:13" ht="15.75" customHeight="1" x14ac:dyDescent="0.35">
      <c r="B97" s="152"/>
      <c r="C97" s="177"/>
      <c r="D97" s="7"/>
      <c r="E97" s="119"/>
      <c r="F97" s="119"/>
      <c r="G97" s="119"/>
      <c r="H97" s="178"/>
      <c r="I97" s="179"/>
      <c r="J97" s="176"/>
      <c r="K97" s="6"/>
      <c r="L97" s="156"/>
      <c r="M97" s="45"/>
    </row>
    <row r="98" spans="2:13" ht="40.5" customHeight="1" x14ac:dyDescent="0.3">
      <c r="B98" s="152"/>
      <c r="C98" s="332" t="s">
        <v>36</v>
      </c>
      <c r="D98" s="333"/>
      <c r="E98" s="333"/>
      <c r="F98" s="333"/>
      <c r="G98" s="333"/>
      <c r="H98" s="333"/>
      <c r="I98" s="334"/>
      <c r="J98" s="335">
        <f>MAX(H96,IF(DAY(H96)&gt;1,DATE(YEAR(H96),MONTH(H96)+1,1),H96))</f>
        <v>0</v>
      </c>
      <c r="K98" s="337"/>
      <c r="L98" s="156"/>
      <c r="M98" s="45"/>
    </row>
    <row r="99" spans="2:13" ht="15.5" x14ac:dyDescent="0.35">
      <c r="B99" s="152"/>
      <c r="C99" s="180"/>
      <c r="D99" s="180"/>
      <c r="E99" s="180"/>
      <c r="F99" s="180"/>
      <c r="G99" s="180"/>
      <c r="H99" s="181"/>
      <c r="I99" s="180"/>
      <c r="J99" s="22"/>
      <c r="K99" s="21"/>
      <c r="L99" s="156"/>
      <c r="M99" s="45"/>
    </row>
    <row r="100" spans="2:13" ht="15.5" x14ac:dyDescent="0.35">
      <c r="B100" s="152"/>
      <c r="C100" s="5" t="s">
        <v>167</v>
      </c>
      <c r="D100" s="5"/>
      <c r="E100" s="5"/>
      <c r="F100" s="5"/>
      <c r="G100" s="5"/>
      <c r="H100" s="11"/>
      <c r="I100" s="5" t="s">
        <v>6</v>
      </c>
      <c r="J100" s="11"/>
      <c r="K100" s="5" t="s">
        <v>7</v>
      </c>
      <c r="L100" s="156"/>
      <c r="M100" s="45" t="str">
        <f>IF(AND(I45="yes",OR(H100="",J100="")),"&lt;&lt;&lt; Required Information","")</f>
        <v/>
      </c>
    </row>
    <row r="101" spans="2:13" ht="15.5" x14ac:dyDescent="0.35">
      <c r="B101" s="152"/>
      <c r="C101" s="5"/>
      <c r="D101" s="147"/>
      <c r="E101" s="5"/>
      <c r="F101" s="5"/>
      <c r="G101" s="5"/>
      <c r="H101" s="148"/>
      <c r="I101" s="5"/>
      <c r="J101" s="182"/>
      <c r="K101" s="6"/>
      <c r="L101" s="156"/>
    </row>
    <row r="102" spans="2:13" ht="15.5" x14ac:dyDescent="0.35">
      <c r="B102" s="152"/>
      <c r="C102" s="311" t="s">
        <v>169</v>
      </c>
      <c r="D102" s="311"/>
      <c r="E102" s="311"/>
      <c r="F102" s="311"/>
      <c r="G102" s="311"/>
      <c r="H102" s="311"/>
      <c r="I102" s="7"/>
      <c r="J102" s="16"/>
      <c r="K102" s="53" t="s">
        <v>28</v>
      </c>
      <c r="L102" s="156"/>
      <c r="M102" s="45" t="str">
        <f>IF(AND($H$8="yes",$J$8&gt;2,J102=""),"&lt;&lt;&lt; Required Information","")</f>
        <v/>
      </c>
    </row>
    <row r="103" spans="2:13" ht="15.5" x14ac:dyDescent="0.35">
      <c r="B103" s="152"/>
      <c r="C103" s="183"/>
      <c r="D103" s="5"/>
      <c r="E103" s="5"/>
      <c r="F103" s="5"/>
      <c r="G103" s="5"/>
      <c r="H103" s="5"/>
      <c r="I103" s="184" t="str">
        <f>IF(CntMax2&gt;CapNet2,"(Value exceeds Net Capacity)","")</f>
        <v/>
      </c>
      <c r="J103" s="5"/>
      <c r="K103" s="5"/>
      <c r="L103" s="156"/>
    </row>
    <row r="104" spans="2:13" ht="15.75" customHeight="1" x14ac:dyDescent="0.35">
      <c r="B104" s="152"/>
      <c r="C104" s="5" t="s">
        <v>171</v>
      </c>
      <c r="D104" s="5"/>
      <c r="E104" s="5"/>
      <c r="F104" s="5"/>
      <c r="G104" s="5"/>
      <c r="H104" s="5"/>
      <c r="I104" s="5"/>
      <c r="J104" s="153"/>
      <c r="K104" s="53" t="s">
        <v>9</v>
      </c>
      <c r="L104" s="156"/>
      <c r="M104" s="45" t="str">
        <f>IF(AND($H$8="yes",$J$8&gt;2,J104=""),"&lt;&lt;&lt; Required Information","")</f>
        <v/>
      </c>
    </row>
    <row r="105" spans="2:13" ht="15.5" x14ac:dyDescent="0.35">
      <c r="B105" s="152"/>
      <c r="C105" s="185"/>
      <c r="D105" s="5"/>
      <c r="E105" s="5"/>
      <c r="F105" s="5"/>
      <c r="G105" s="5"/>
      <c r="H105" s="5"/>
      <c r="I105" s="5"/>
      <c r="J105" s="7"/>
      <c r="K105" s="7"/>
      <c r="L105" s="156"/>
      <c r="M105" s="45"/>
    </row>
    <row r="106" spans="2:13" ht="15.5" x14ac:dyDescent="0.35">
      <c r="B106" s="152"/>
      <c r="C106" s="5" t="s">
        <v>173</v>
      </c>
      <c r="D106" s="5"/>
      <c r="E106" s="5"/>
      <c r="F106" s="5"/>
      <c r="G106" s="5"/>
      <c r="H106" s="5"/>
      <c r="I106" s="5"/>
      <c r="J106" s="153"/>
      <c r="K106" s="53" t="s">
        <v>9</v>
      </c>
      <c r="L106" s="156"/>
      <c r="M106" s="45" t="str">
        <f>IF(AND($H$8="yes",$J$8&gt;2,J106=""),"&lt;&lt;&lt; Required Information","")</f>
        <v/>
      </c>
    </row>
    <row r="107" spans="2:13" ht="15.5" x14ac:dyDescent="0.35">
      <c r="B107" s="152"/>
      <c r="C107" s="5"/>
      <c r="D107" s="5"/>
      <c r="E107" s="5"/>
      <c r="F107" s="5"/>
      <c r="G107" s="5"/>
      <c r="H107" s="5"/>
      <c r="I107" s="5"/>
      <c r="J107" s="5"/>
      <c r="K107" s="5"/>
      <c r="L107" s="156"/>
    </row>
    <row r="108" spans="2:13" ht="15.75" customHeight="1" x14ac:dyDescent="0.35">
      <c r="B108" s="152"/>
      <c r="C108" s="311" t="s">
        <v>174</v>
      </c>
      <c r="D108" s="311"/>
      <c r="E108" s="311"/>
      <c r="F108" s="311"/>
      <c r="G108" s="311"/>
      <c r="H108" s="311"/>
      <c r="I108" s="5"/>
      <c r="J108" s="153"/>
      <c r="K108" s="53" t="s">
        <v>9</v>
      </c>
      <c r="L108" s="156"/>
      <c r="M108" s="45" t="str">
        <f>IF(AND($H$8="yes",$J$8&gt;2,J108=""),"&lt;&lt;&lt; Required Information","")</f>
        <v/>
      </c>
    </row>
    <row r="109" spans="2:13" ht="15.5" x14ac:dyDescent="0.35">
      <c r="B109" s="152"/>
      <c r="C109" s="183" t="s">
        <v>225</v>
      </c>
      <c r="D109" s="160"/>
      <c r="E109" s="160"/>
      <c r="F109" s="160"/>
      <c r="G109" s="160"/>
      <c r="H109" s="160"/>
      <c r="I109" s="5"/>
      <c r="J109" s="10"/>
      <c r="K109" s="53"/>
      <c r="L109" s="156"/>
      <c r="M109" s="186"/>
    </row>
    <row r="110" spans="2:13" ht="15.5" x14ac:dyDescent="0.35">
      <c r="B110" s="152"/>
      <c r="C110" s="183"/>
      <c r="D110" s="160"/>
      <c r="E110" s="160"/>
      <c r="F110" s="160"/>
      <c r="G110" s="160"/>
      <c r="H110" s="160"/>
      <c r="I110" s="5"/>
      <c r="J110" s="10"/>
      <c r="K110" s="53"/>
      <c r="L110" s="156"/>
      <c r="M110" s="187"/>
    </row>
    <row r="111" spans="2:13" ht="15.65" customHeight="1" x14ac:dyDescent="0.35">
      <c r="B111" s="152"/>
      <c r="C111" s="311" t="s">
        <v>226</v>
      </c>
      <c r="D111" s="311"/>
      <c r="E111" s="311"/>
      <c r="F111" s="311"/>
      <c r="G111" s="311"/>
      <c r="H111" s="311"/>
      <c r="I111" s="311"/>
      <c r="J111" s="5"/>
      <c r="K111" s="5"/>
      <c r="L111" s="156"/>
      <c r="M111" s="45"/>
    </row>
    <row r="112" spans="2:13" ht="15.5" x14ac:dyDescent="0.35">
      <c r="B112" s="152"/>
      <c r="C112" s="311"/>
      <c r="D112" s="311"/>
      <c r="E112" s="311"/>
      <c r="F112" s="311"/>
      <c r="G112" s="311"/>
      <c r="H112" s="311"/>
      <c r="I112" s="311"/>
      <c r="J112" s="5"/>
      <c r="K112" s="5"/>
      <c r="L112" s="156"/>
      <c r="M112" s="45"/>
    </row>
    <row r="113" spans="2:13" ht="15.5" x14ac:dyDescent="0.35">
      <c r="B113" s="152"/>
      <c r="C113" s="311"/>
      <c r="D113" s="311"/>
      <c r="E113" s="311"/>
      <c r="F113" s="311"/>
      <c r="G113" s="311"/>
      <c r="H113" s="311"/>
      <c r="I113" s="311"/>
      <c r="J113" s="153"/>
      <c r="K113" s="5"/>
      <c r="L113" s="156"/>
      <c r="M113" s="45" t="str">
        <f>IF(AND($H$8="yes",$J$8&gt;2,J113=""),"&lt;&lt;&lt; Required Information","")</f>
        <v/>
      </c>
    </row>
    <row r="114" spans="2:13" ht="15.5" x14ac:dyDescent="0.35">
      <c r="B114" s="152"/>
      <c r="C114" s="160"/>
      <c r="D114" s="160"/>
      <c r="E114" s="160"/>
      <c r="F114" s="160"/>
      <c r="G114" s="160"/>
      <c r="H114" s="160"/>
      <c r="I114" s="5"/>
      <c r="J114" s="5"/>
      <c r="K114" s="5"/>
      <c r="L114" s="156"/>
    </row>
    <row r="115" spans="2:13" ht="15.5" x14ac:dyDescent="0.35">
      <c r="B115" s="152"/>
      <c r="C115" s="253" t="s">
        <v>227</v>
      </c>
      <c r="D115" s="162"/>
      <c r="E115" s="162"/>
      <c r="F115" s="162"/>
      <c r="G115" s="162"/>
      <c r="H115" s="162"/>
      <c r="I115" s="188"/>
      <c r="J115" s="153"/>
      <c r="K115" s="26" t="s">
        <v>9</v>
      </c>
      <c r="L115" s="161"/>
      <c r="M115" s="45" t="str">
        <f>IF(AND($H$8="yes",$J$8&gt;2,J113="Yes",J115=""),"&lt;&lt;&lt; Required Information","")</f>
        <v/>
      </c>
    </row>
    <row r="116" spans="2:13" ht="15.5" x14ac:dyDescent="0.35">
      <c r="B116" s="152"/>
      <c r="C116" s="189" t="s">
        <v>216</v>
      </c>
      <c r="D116" s="190"/>
      <c r="E116" s="190"/>
      <c r="F116" s="190"/>
      <c r="G116" s="190"/>
      <c r="H116" s="190"/>
      <c r="I116" s="188"/>
      <c r="J116" s="162"/>
      <c r="K116" s="162"/>
      <c r="L116" s="161"/>
      <c r="M116" s="145"/>
    </row>
    <row r="117" spans="2:13" ht="15.5" x14ac:dyDescent="0.35">
      <c r="B117" s="152"/>
      <c r="C117" s="189"/>
      <c r="D117" s="190"/>
      <c r="E117" s="190"/>
      <c r="F117" s="190"/>
      <c r="G117" s="190"/>
      <c r="H117" s="190"/>
      <c r="I117" s="188"/>
      <c r="J117" s="162"/>
      <c r="K117" s="162"/>
      <c r="L117" s="161"/>
      <c r="M117" s="145"/>
    </row>
    <row r="118" spans="2:13" ht="15.65" customHeight="1" x14ac:dyDescent="0.35">
      <c r="B118" s="152"/>
      <c r="C118" s="320" t="s">
        <v>217</v>
      </c>
      <c r="D118" s="320"/>
      <c r="E118" s="320"/>
      <c r="F118" s="320"/>
      <c r="G118" s="320"/>
      <c r="H118" s="320"/>
      <c r="I118" s="320"/>
      <c r="J118" s="5"/>
      <c r="K118" s="5"/>
      <c r="L118" s="156"/>
      <c r="M118" s="145"/>
    </row>
    <row r="119" spans="2:13" ht="15.5" x14ac:dyDescent="0.35">
      <c r="B119" s="152"/>
      <c r="C119" s="320"/>
      <c r="D119" s="320"/>
      <c r="E119" s="320"/>
      <c r="F119" s="320"/>
      <c r="G119" s="320"/>
      <c r="H119" s="320"/>
      <c r="I119" s="320"/>
      <c r="J119" s="153"/>
      <c r="K119" s="5"/>
      <c r="L119" s="156"/>
      <c r="M119" s="145"/>
    </row>
    <row r="120" spans="2:13" ht="15.5" x14ac:dyDescent="0.35">
      <c r="B120" s="152"/>
      <c r="C120" s="189"/>
      <c r="D120" s="190"/>
      <c r="E120" s="190"/>
      <c r="F120" s="190"/>
      <c r="G120" s="190"/>
      <c r="H120" s="190"/>
      <c r="I120" s="188"/>
      <c r="J120" s="162"/>
      <c r="K120" s="162"/>
      <c r="L120" s="161"/>
      <c r="M120" s="145"/>
    </row>
    <row r="121" spans="2:13" ht="15.5" x14ac:dyDescent="0.35">
      <c r="B121" s="152"/>
      <c r="C121" s="240" t="s">
        <v>178</v>
      </c>
      <c r="D121" s="190"/>
      <c r="E121" s="190"/>
      <c r="F121" s="190"/>
      <c r="G121" s="190"/>
      <c r="H121" s="190"/>
      <c r="I121" s="188"/>
      <c r="J121" s="162"/>
      <c r="K121" s="162"/>
      <c r="L121" s="161"/>
      <c r="M121" s="145"/>
    </row>
    <row r="122" spans="2:13" ht="9" customHeight="1" x14ac:dyDescent="0.35">
      <c r="B122" s="19"/>
      <c r="C122" s="5"/>
      <c r="D122" s="5"/>
      <c r="E122" s="5"/>
      <c r="F122" s="5"/>
      <c r="G122" s="5"/>
      <c r="H122" s="5"/>
      <c r="I122" s="5"/>
      <c r="J122" s="5"/>
      <c r="K122" s="5"/>
      <c r="L122" s="20"/>
    </row>
    <row r="123" spans="2:13" ht="15.75" customHeight="1" x14ac:dyDescent="0.35">
      <c r="B123" s="19"/>
      <c r="C123" s="5" t="s">
        <v>193</v>
      </c>
      <c r="D123" s="5"/>
      <c r="E123" s="5"/>
      <c r="F123" s="5"/>
      <c r="G123" s="315"/>
      <c r="H123" s="316"/>
      <c r="I123" s="316"/>
      <c r="J123" s="316"/>
      <c r="K123" s="5"/>
      <c r="L123" s="20"/>
      <c r="M123" s="45" t="str">
        <f>IF(AND($H$8="yes",$J$8&gt;2,G123=""),"&lt;&lt;&lt; Required Information","")</f>
        <v/>
      </c>
    </row>
    <row r="124" spans="2:13" ht="15.5" x14ac:dyDescent="0.35">
      <c r="B124" s="19"/>
      <c r="C124" s="5"/>
      <c r="D124" s="5"/>
      <c r="E124" s="5"/>
      <c r="F124" s="5"/>
      <c r="G124" s="5"/>
      <c r="H124" s="5"/>
      <c r="I124" s="5"/>
      <c r="J124" s="5"/>
      <c r="K124" s="5"/>
      <c r="L124" s="20"/>
    </row>
    <row r="125" spans="2:13" ht="15.5" x14ac:dyDescent="0.35">
      <c r="B125" s="19"/>
      <c r="C125" s="244" t="s">
        <v>34</v>
      </c>
      <c r="D125"/>
      <c r="E125"/>
      <c r="F125"/>
      <c r="G125"/>
      <c r="H125" s="315"/>
      <c r="I125" s="316"/>
      <c r="J125" s="316"/>
      <c r="K125" s="5"/>
      <c r="L125" s="20"/>
      <c r="M125" s="45" t="str">
        <f>IF(AND($H$8="yes",$J$8&gt;2,H125=""),"&lt;&lt;&lt; Required Information","")</f>
        <v/>
      </c>
    </row>
    <row r="126" spans="2:13" ht="16" thickBot="1" x14ac:dyDescent="0.4">
      <c r="B126" s="2"/>
      <c r="C126" s="158"/>
      <c r="D126" s="159"/>
      <c r="E126" s="159"/>
      <c r="F126" s="159"/>
      <c r="G126" s="159"/>
      <c r="H126" s="35"/>
      <c r="I126" s="35"/>
      <c r="J126" s="35"/>
      <c r="K126" s="15"/>
      <c r="L126" s="4"/>
    </row>
    <row r="127" spans="2:13" ht="55" customHeight="1" x14ac:dyDescent="0.3">
      <c r="B127" s="312" t="s">
        <v>35</v>
      </c>
      <c r="C127" s="313"/>
      <c r="D127" s="313"/>
      <c r="E127" s="313"/>
      <c r="F127" s="313"/>
      <c r="G127" s="313"/>
      <c r="H127" s="313"/>
      <c r="I127" s="313"/>
      <c r="J127" s="313"/>
      <c r="K127" s="313"/>
      <c r="L127" s="314"/>
    </row>
    <row r="128" spans="2:13" ht="32.25" customHeight="1" thickBot="1" x14ac:dyDescent="0.35">
      <c r="B128" s="327" t="s">
        <v>229</v>
      </c>
      <c r="C128" s="328"/>
      <c r="D128" s="328"/>
      <c r="E128" s="328"/>
      <c r="F128" s="328"/>
      <c r="G128" s="328"/>
      <c r="H128" s="328"/>
      <c r="I128" s="328"/>
      <c r="J128" s="328"/>
      <c r="K128" s="328"/>
      <c r="L128" s="329"/>
    </row>
    <row r="129" spans="2:13" ht="14.5" thickBot="1" x14ac:dyDescent="0.35"/>
    <row r="130" spans="2:13" x14ac:dyDescent="0.3">
      <c r="B130" s="9" t="str">
        <f>"Version " &amp; Version</f>
        <v>Version v1 10/14/22</v>
      </c>
      <c r="C130" s="193"/>
      <c r="D130" s="1"/>
      <c r="E130" s="1"/>
      <c r="F130" s="1"/>
      <c r="G130" s="1"/>
      <c r="H130" s="1"/>
      <c r="I130" s="1"/>
      <c r="J130" s="1"/>
      <c r="K130" s="1"/>
      <c r="L130" s="89"/>
    </row>
    <row r="131" spans="2:13" ht="15" x14ac:dyDescent="0.3">
      <c r="B131" s="258" t="s">
        <v>163</v>
      </c>
      <c r="C131" s="259"/>
      <c r="D131" s="259"/>
      <c r="E131" s="259"/>
      <c r="F131" s="259"/>
      <c r="G131" s="259"/>
      <c r="H131" s="259"/>
      <c r="I131" s="259"/>
      <c r="J131" s="259"/>
      <c r="K131" s="259"/>
      <c r="L131" s="260"/>
    </row>
    <row r="132" spans="2:13" ht="15" x14ac:dyDescent="0.3">
      <c r="B132" s="258" t="s">
        <v>164</v>
      </c>
      <c r="C132" s="259"/>
      <c r="D132" s="259"/>
      <c r="E132" s="259"/>
      <c r="F132" s="259"/>
      <c r="G132" s="259"/>
      <c r="H132" s="259"/>
      <c r="I132" s="259"/>
      <c r="J132" s="259"/>
      <c r="K132" s="259"/>
      <c r="L132" s="260"/>
    </row>
    <row r="133" spans="2:13" ht="15" x14ac:dyDescent="0.3">
      <c r="B133" s="152"/>
      <c r="C133" s="50"/>
      <c r="D133" s="50"/>
      <c r="E133" s="50"/>
      <c r="F133" s="50"/>
      <c r="G133" s="50"/>
      <c r="H133" s="50"/>
      <c r="I133" s="50"/>
      <c r="J133" s="50"/>
      <c r="K133" s="50"/>
      <c r="L133" s="156"/>
    </row>
    <row r="134" spans="2:13" ht="15.5" x14ac:dyDescent="0.35">
      <c r="B134" s="152"/>
      <c r="C134" s="5" t="s">
        <v>32</v>
      </c>
      <c r="D134" s="6"/>
      <c r="E134" s="310" t="str">
        <f>IF(ProjTitle&lt;&gt;"",ProjTitle,"")</f>
        <v/>
      </c>
      <c r="F134" s="310"/>
      <c r="G134" s="310"/>
      <c r="H134" s="310"/>
      <c r="I134" s="310"/>
      <c r="J134" s="310"/>
      <c r="K134" s="50"/>
      <c r="L134" s="156"/>
      <c r="M134" s="45" t="str">
        <f>IF(E134="","&lt;&lt;&lt; Enter Information in Part II","")</f>
        <v>&lt;&lt;&lt; Enter Information in Part II</v>
      </c>
    </row>
    <row r="135" spans="2:13" ht="15.5" x14ac:dyDescent="0.35">
      <c r="B135" s="152"/>
      <c r="C135" s="5"/>
      <c r="D135" s="6"/>
      <c r="E135" s="26"/>
      <c r="F135" s="26"/>
      <c r="G135" s="26"/>
      <c r="H135" s="26"/>
      <c r="I135" s="26"/>
      <c r="J135" s="26"/>
      <c r="K135" s="50"/>
      <c r="L135" s="156"/>
      <c r="M135" s="45"/>
    </row>
    <row r="136" spans="2:13" ht="15.5" x14ac:dyDescent="0.35">
      <c r="B136" s="152"/>
      <c r="C136" s="5" t="s">
        <v>166</v>
      </c>
      <c r="D136" s="7"/>
      <c r="E136" s="119"/>
      <c r="F136" s="119"/>
      <c r="G136" s="119"/>
      <c r="H136" s="330"/>
      <c r="I136" s="331"/>
      <c r="J136" s="176"/>
      <c r="K136" s="6"/>
      <c r="L136" s="156"/>
      <c r="M136" s="45" t="str">
        <f>IF(AND($H$8="yes",$J$8&gt;3,H136=""),"&lt;&lt;&lt; Required Information","")</f>
        <v/>
      </c>
    </row>
    <row r="137" spans="2:13" ht="15.75" customHeight="1" x14ac:dyDescent="0.35">
      <c r="B137" s="152"/>
      <c r="C137" s="177"/>
      <c r="D137" s="7"/>
      <c r="E137" s="119"/>
      <c r="F137" s="119"/>
      <c r="G137" s="119"/>
      <c r="H137" s="178"/>
      <c r="I137" s="179"/>
      <c r="J137" s="176"/>
      <c r="K137" s="6"/>
      <c r="L137" s="156"/>
      <c r="M137" s="45"/>
    </row>
    <row r="138" spans="2:13" ht="40.5" customHeight="1" x14ac:dyDescent="0.3">
      <c r="B138" s="152"/>
      <c r="C138" s="332" t="s">
        <v>36</v>
      </c>
      <c r="D138" s="333"/>
      <c r="E138" s="333"/>
      <c r="F138" s="333"/>
      <c r="G138" s="333"/>
      <c r="H138" s="333"/>
      <c r="I138" s="334"/>
      <c r="J138" s="335">
        <f>MAX(H136,IF(DAY(H136)&gt;1,DATE(YEAR(H136),MONTH(H136)+1,1),H136))</f>
        <v>0</v>
      </c>
      <c r="K138" s="337"/>
      <c r="L138" s="156"/>
      <c r="M138" s="45"/>
    </row>
    <row r="139" spans="2:13" ht="15.5" x14ac:dyDescent="0.35">
      <c r="B139" s="152"/>
      <c r="C139" s="180"/>
      <c r="D139" s="180"/>
      <c r="E139" s="180"/>
      <c r="F139" s="180"/>
      <c r="G139" s="180"/>
      <c r="H139" s="181"/>
      <c r="I139" s="180"/>
      <c r="J139" s="22"/>
      <c r="K139" s="21"/>
      <c r="L139" s="156"/>
      <c r="M139" s="45"/>
    </row>
    <row r="140" spans="2:13" ht="15.5" x14ac:dyDescent="0.35">
      <c r="B140" s="152"/>
      <c r="C140" s="5" t="s">
        <v>168</v>
      </c>
      <c r="D140" s="5"/>
      <c r="E140" s="5"/>
      <c r="F140" s="5"/>
      <c r="G140" s="5"/>
      <c r="H140" s="11"/>
      <c r="I140" s="5" t="s">
        <v>6</v>
      </c>
      <c r="J140" s="11"/>
      <c r="K140" s="5" t="s">
        <v>7</v>
      </c>
      <c r="L140" s="156"/>
      <c r="M140" s="45" t="str">
        <f>IF(AND(I84="yes",OR(H140="",J140="")),"&lt;&lt;&lt; Required Information","")</f>
        <v/>
      </c>
    </row>
    <row r="141" spans="2:13" ht="15.5" x14ac:dyDescent="0.35">
      <c r="B141" s="152"/>
      <c r="C141" s="5"/>
      <c r="D141" s="147"/>
      <c r="E141" s="5"/>
      <c r="F141" s="5"/>
      <c r="G141" s="5"/>
      <c r="H141" s="148"/>
      <c r="I141" s="5"/>
      <c r="J141" s="182"/>
      <c r="K141" s="6"/>
      <c r="L141" s="156"/>
    </row>
    <row r="142" spans="2:13" ht="15.5" x14ac:dyDescent="0.35">
      <c r="B142" s="152"/>
      <c r="C142" s="311" t="s">
        <v>170</v>
      </c>
      <c r="D142" s="311"/>
      <c r="E142" s="311"/>
      <c r="F142" s="311"/>
      <c r="G142" s="311"/>
      <c r="H142" s="311"/>
      <c r="I142" s="7"/>
      <c r="J142" s="16"/>
      <c r="K142" s="53" t="s">
        <v>28</v>
      </c>
      <c r="L142" s="156"/>
      <c r="M142" s="45" t="str">
        <f>IF(AND($H$8="yes",$J$8&gt;3,J142=""),"&lt;&lt;&lt; Required Information","")</f>
        <v/>
      </c>
    </row>
    <row r="143" spans="2:13" ht="15.5" x14ac:dyDescent="0.35">
      <c r="B143" s="152"/>
      <c r="C143" s="183"/>
      <c r="D143" s="5"/>
      <c r="E143" s="5"/>
      <c r="F143" s="5"/>
      <c r="G143" s="5"/>
      <c r="H143" s="5"/>
      <c r="I143" s="184" t="str">
        <f>IF(CntMax2&gt;CapNet2,"(Value exceeds Net Capacity)","")</f>
        <v/>
      </c>
      <c r="J143" s="5"/>
      <c r="K143" s="5"/>
      <c r="L143" s="156"/>
    </row>
    <row r="144" spans="2:13" ht="15.75" customHeight="1" x14ac:dyDescent="0.35">
      <c r="B144" s="152"/>
      <c r="C144" s="5" t="s">
        <v>172</v>
      </c>
      <c r="D144" s="5"/>
      <c r="E144" s="5"/>
      <c r="F144" s="5"/>
      <c r="G144" s="5"/>
      <c r="H144" s="5"/>
      <c r="I144" s="5"/>
      <c r="J144" s="153"/>
      <c r="K144" s="53" t="s">
        <v>9</v>
      </c>
      <c r="L144" s="156"/>
      <c r="M144" s="45" t="str">
        <f>IF(AND($H$8="yes",$J$8&gt;3,J144=""),"&lt;&lt;&lt; Required Information","")</f>
        <v/>
      </c>
    </row>
    <row r="145" spans="2:13" ht="15.5" x14ac:dyDescent="0.35">
      <c r="B145" s="152"/>
      <c r="C145" s="185"/>
      <c r="D145" s="5"/>
      <c r="E145" s="5"/>
      <c r="F145" s="5"/>
      <c r="G145" s="5"/>
      <c r="H145" s="5"/>
      <c r="I145" s="5"/>
      <c r="J145" s="7"/>
      <c r="K145" s="7"/>
      <c r="L145" s="156"/>
      <c r="M145" s="45"/>
    </row>
    <row r="146" spans="2:13" ht="15.5" x14ac:dyDescent="0.35">
      <c r="B146" s="152"/>
      <c r="C146" s="5" t="s">
        <v>180</v>
      </c>
      <c r="D146" s="5"/>
      <c r="E146" s="5"/>
      <c r="F146" s="5"/>
      <c r="G146" s="5"/>
      <c r="H146" s="5"/>
      <c r="I146" s="5"/>
      <c r="J146" s="153"/>
      <c r="K146" s="53" t="s">
        <v>9</v>
      </c>
      <c r="L146" s="156"/>
      <c r="M146" s="45" t="str">
        <f>IF(AND($H$8="yes",$J$8&gt;3,J146=""),"&lt;&lt;&lt; Required Information","")</f>
        <v/>
      </c>
    </row>
    <row r="147" spans="2:13" ht="15.5" x14ac:dyDescent="0.35">
      <c r="B147" s="152"/>
      <c r="C147" s="5"/>
      <c r="D147" s="5"/>
      <c r="E147" s="5"/>
      <c r="F147" s="5"/>
      <c r="G147" s="5"/>
      <c r="H147" s="5"/>
      <c r="I147" s="5"/>
      <c r="J147" s="5"/>
      <c r="K147" s="5"/>
      <c r="L147" s="156"/>
    </row>
    <row r="148" spans="2:13" ht="15.75" customHeight="1" x14ac:dyDescent="0.35">
      <c r="B148" s="152"/>
      <c r="C148" s="311" t="s">
        <v>175</v>
      </c>
      <c r="D148" s="311"/>
      <c r="E148" s="311"/>
      <c r="F148" s="311"/>
      <c r="G148" s="311"/>
      <c r="H148" s="311"/>
      <c r="I148" s="5"/>
      <c r="J148" s="153"/>
      <c r="K148" s="53" t="s">
        <v>9</v>
      </c>
      <c r="L148" s="156"/>
      <c r="M148" s="45" t="str">
        <f>IF(AND($H$8="yes",$J$8&gt;3,J148=""),"&lt;&lt;&lt; Required Information","")</f>
        <v/>
      </c>
    </row>
    <row r="149" spans="2:13" ht="15.5" x14ac:dyDescent="0.35">
      <c r="B149" s="152"/>
      <c r="C149" s="183" t="s">
        <v>225</v>
      </c>
      <c r="D149" s="160"/>
      <c r="E149" s="160"/>
      <c r="F149" s="160"/>
      <c r="G149" s="160"/>
      <c r="H149" s="160"/>
      <c r="I149" s="5"/>
      <c r="J149" s="10"/>
      <c r="K149" s="53"/>
      <c r="L149" s="156"/>
      <c r="M149" s="186"/>
    </row>
    <row r="150" spans="2:13" ht="15.5" x14ac:dyDescent="0.35">
      <c r="B150" s="152"/>
      <c r="C150" s="183"/>
      <c r="D150" s="160"/>
      <c r="E150" s="160"/>
      <c r="F150" s="160"/>
      <c r="G150" s="160"/>
      <c r="H150" s="160"/>
      <c r="I150" s="5"/>
      <c r="J150" s="10"/>
      <c r="K150" s="53"/>
      <c r="L150" s="156"/>
      <c r="M150" s="187"/>
    </row>
    <row r="151" spans="2:13" ht="15.65" customHeight="1" x14ac:dyDescent="0.35">
      <c r="B151" s="152"/>
      <c r="C151" s="311" t="s">
        <v>226</v>
      </c>
      <c r="D151" s="311"/>
      <c r="E151" s="311"/>
      <c r="F151" s="311"/>
      <c r="G151" s="311"/>
      <c r="H151" s="311"/>
      <c r="I151" s="311"/>
      <c r="J151" s="5"/>
      <c r="K151" s="5"/>
      <c r="L151" s="156"/>
      <c r="M151" s="45"/>
    </row>
    <row r="152" spans="2:13" ht="15.5" x14ac:dyDescent="0.35">
      <c r="B152" s="152"/>
      <c r="C152" s="311"/>
      <c r="D152" s="311"/>
      <c r="E152" s="311"/>
      <c r="F152" s="311"/>
      <c r="G152" s="311"/>
      <c r="H152" s="311"/>
      <c r="I152" s="311"/>
      <c r="J152" s="5"/>
      <c r="K152" s="5"/>
      <c r="L152" s="156"/>
      <c r="M152" s="45"/>
    </row>
    <row r="153" spans="2:13" ht="15.5" x14ac:dyDescent="0.35">
      <c r="B153" s="152"/>
      <c r="C153" s="311"/>
      <c r="D153" s="311"/>
      <c r="E153" s="311"/>
      <c r="F153" s="311"/>
      <c r="G153" s="311"/>
      <c r="H153" s="311"/>
      <c r="I153" s="311"/>
      <c r="J153" s="153"/>
      <c r="K153" s="5"/>
      <c r="L153" s="156"/>
      <c r="M153" s="45" t="str">
        <f>IF(AND($H$8="yes",$J$8&gt;3,J153=""),"&lt;&lt;&lt; Required Information","")</f>
        <v/>
      </c>
    </row>
    <row r="154" spans="2:13" ht="15.5" x14ac:dyDescent="0.35">
      <c r="B154" s="152"/>
      <c r="C154" s="160"/>
      <c r="D154" s="160"/>
      <c r="E154" s="160"/>
      <c r="F154" s="160"/>
      <c r="G154" s="160"/>
      <c r="H154" s="160"/>
      <c r="I154" s="5"/>
      <c r="J154" s="5"/>
      <c r="K154" s="5"/>
      <c r="L154" s="156"/>
    </row>
    <row r="155" spans="2:13" ht="15.5" x14ac:dyDescent="0.35">
      <c r="B155" s="152"/>
      <c r="C155" s="253" t="s">
        <v>227</v>
      </c>
      <c r="D155" s="162"/>
      <c r="E155" s="162"/>
      <c r="F155" s="162"/>
      <c r="G155" s="162"/>
      <c r="H155" s="162"/>
      <c r="I155" s="188"/>
      <c r="J155" s="153"/>
      <c r="K155" s="26" t="s">
        <v>9</v>
      </c>
      <c r="L155" s="161"/>
      <c r="M155" s="45" t="str">
        <f>IF(AND($H$8="yes",$J$8&gt;3,J153="Yes",J155=""),"&lt;&lt;&lt; Required Information","")</f>
        <v/>
      </c>
    </row>
    <row r="156" spans="2:13" ht="15.5" x14ac:dyDescent="0.35">
      <c r="B156" s="152"/>
      <c r="C156" s="189" t="s">
        <v>216</v>
      </c>
      <c r="D156" s="241"/>
      <c r="E156" s="241"/>
      <c r="F156" s="241"/>
      <c r="G156" s="241"/>
      <c r="H156" s="241"/>
      <c r="I156" s="188"/>
      <c r="J156" s="162"/>
      <c r="K156" s="162"/>
      <c r="L156" s="161"/>
      <c r="M156" s="145"/>
    </row>
    <row r="157" spans="2:13" ht="15.5" x14ac:dyDescent="0.35">
      <c r="B157" s="152"/>
      <c r="C157" s="189"/>
      <c r="D157" s="190"/>
      <c r="E157" s="190"/>
      <c r="F157" s="190"/>
      <c r="G157" s="190"/>
      <c r="H157" s="190"/>
      <c r="I157" s="188"/>
      <c r="J157" s="162"/>
      <c r="K157" s="162"/>
      <c r="L157" s="161"/>
      <c r="M157" s="145"/>
    </row>
    <row r="158" spans="2:13" ht="15.65" customHeight="1" x14ac:dyDescent="0.35">
      <c r="B158" s="152"/>
      <c r="C158" s="320" t="s">
        <v>217</v>
      </c>
      <c r="D158" s="320"/>
      <c r="E158" s="320"/>
      <c r="F158" s="320"/>
      <c r="G158" s="320"/>
      <c r="H158" s="320"/>
      <c r="I158" s="320"/>
      <c r="J158" s="5"/>
      <c r="K158" s="5"/>
      <c r="L158" s="156"/>
      <c r="M158" s="145"/>
    </row>
    <row r="159" spans="2:13" ht="15.5" x14ac:dyDescent="0.35">
      <c r="B159" s="152"/>
      <c r="C159" s="320"/>
      <c r="D159" s="320"/>
      <c r="E159" s="320"/>
      <c r="F159" s="320"/>
      <c r="G159" s="320"/>
      <c r="H159" s="320"/>
      <c r="I159" s="320"/>
      <c r="J159" s="153"/>
      <c r="K159" s="5"/>
      <c r="L159" s="156"/>
      <c r="M159" s="145"/>
    </row>
    <row r="160" spans="2:13" ht="15.5" x14ac:dyDescent="0.35">
      <c r="B160" s="152"/>
      <c r="C160" s="189"/>
      <c r="D160" s="190"/>
      <c r="E160" s="190"/>
      <c r="F160" s="190"/>
      <c r="G160" s="190"/>
      <c r="H160" s="190"/>
      <c r="I160" s="188"/>
      <c r="J160" s="162"/>
      <c r="K160" s="162"/>
      <c r="L160" s="161"/>
      <c r="M160" s="145"/>
    </row>
    <row r="161" spans="2:13" ht="15.5" x14ac:dyDescent="0.35">
      <c r="B161" s="152"/>
      <c r="C161" s="240" t="s">
        <v>179</v>
      </c>
      <c r="D161" s="190"/>
      <c r="E161" s="190"/>
      <c r="F161" s="190"/>
      <c r="G161" s="190"/>
      <c r="H161" s="190"/>
      <c r="I161" s="188"/>
      <c r="J161" s="162"/>
      <c r="K161" s="162"/>
      <c r="L161" s="161"/>
      <c r="M161" s="145"/>
    </row>
    <row r="162" spans="2:13" ht="9" customHeight="1" x14ac:dyDescent="0.35">
      <c r="B162" s="19"/>
      <c r="C162" s="5"/>
      <c r="D162" s="5"/>
      <c r="E162" s="5"/>
      <c r="F162" s="5"/>
      <c r="G162" s="5"/>
      <c r="H162" s="5"/>
      <c r="I162" s="5"/>
      <c r="J162" s="5"/>
      <c r="K162" s="5"/>
      <c r="L162" s="20"/>
    </row>
    <row r="163" spans="2:13" ht="15.75" customHeight="1" x14ac:dyDescent="0.35">
      <c r="B163" s="19"/>
      <c r="C163" s="5" t="s">
        <v>193</v>
      </c>
      <c r="D163" s="5"/>
      <c r="E163" s="5"/>
      <c r="F163" s="5"/>
      <c r="G163" s="315"/>
      <c r="H163" s="316"/>
      <c r="I163" s="316"/>
      <c r="J163" s="316"/>
      <c r="K163" s="5"/>
      <c r="L163" s="20"/>
      <c r="M163" s="45" t="str">
        <f>IF(AND($H$8="yes",$J$8&gt;3,G163=""),"&lt;&lt;&lt; Required Information","")</f>
        <v/>
      </c>
    </row>
    <row r="164" spans="2:13" ht="15.5" x14ac:dyDescent="0.35">
      <c r="B164" s="19"/>
      <c r="C164" s="5"/>
      <c r="D164" s="5"/>
      <c r="E164" s="5"/>
      <c r="F164" s="5"/>
      <c r="G164" s="5"/>
      <c r="H164" s="5"/>
      <c r="I164" s="5"/>
      <c r="J164" s="5"/>
      <c r="K164" s="5"/>
      <c r="L164" s="20"/>
    </row>
    <row r="165" spans="2:13" ht="15.5" x14ac:dyDescent="0.35">
      <c r="B165" s="19"/>
      <c r="C165" s="244" t="s">
        <v>34</v>
      </c>
      <c r="D165"/>
      <c r="E165"/>
      <c r="F165"/>
      <c r="G165"/>
      <c r="H165" s="315"/>
      <c r="I165" s="316"/>
      <c r="J165" s="316"/>
      <c r="K165" s="5"/>
      <c r="L165" s="20"/>
      <c r="M165" s="45" t="str">
        <f>IF(AND($H$8="yes",$J$8&gt;3,H165=""),"&lt;&lt;&lt; Required Information","")</f>
        <v/>
      </c>
    </row>
    <row r="166" spans="2:13" ht="16" thickBot="1" x14ac:dyDescent="0.4">
      <c r="B166" s="2"/>
      <c r="C166" s="158"/>
      <c r="D166" s="159"/>
      <c r="E166" s="159"/>
      <c r="F166" s="159"/>
      <c r="G166" s="159"/>
      <c r="H166" s="35"/>
      <c r="I166" s="35"/>
      <c r="J166" s="35"/>
      <c r="K166" s="15"/>
      <c r="L166" s="4"/>
    </row>
    <row r="167" spans="2:13" ht="55" customHeight="1" x14ac:dyDescent="0.3">
      <c r="B167" s="312" t="s">
        <v>35</v>
      </c>
      <c r="C167" s="313"/>
      <c r="D167" s="313"/>
      <c r="E167" s="313"/>
      <c r="F167" s="313"/>
      <c r="G167" s="313"/>
      <c r="H167" s="313"/>
      <c r="I167" s="313"/>
      <c r="J167" s="313"/>
      <c r="K167" s="313"/>
      <c r="L167" s="314"/>
    </row>
    <row r="168" spans="2:13" ht="32.25" customHeight="1" thickBot="1" x14ac:dyDescent="0.35">
      <c r="B168" s="327" t="s">
        <v>229</v>
      </c>
      <c r="C168" s="328"/>
      <c r="D168" s="328"/>
      <c r="E168" s="328"/>
      <c r="F168" s="328"/>
      <c r="G168" s="328"/>
      <c r="H168" s="328"/>
      <c r="I168" s="328"/>
      <c r="J168" s="328"/>
      <c r="K168" s="328"/>
      <c r="L168" s="329"/>
    </row>
  </sheetData>
  <sheetProtection algorithmName="SHA-512" hashValue="0/G38RQGS8HgomcJpzzMKDuWlUks8wRfVzRtFES3pudQBYYoJlnwQRtuEvEBiHkLK8SLPnM9jHm3Hbohv++wmg==" saltValue="qBvo/z6DLKGVRaTwY3RGMQ==" spinCount="100000" sheet="1" objects="1" scenarios="1" selectLockedCells="1"/>
  <sortState xmlns:xlrd2="http://schemas.microsoft.com/office/spreadsheetml/2017/richdata2" ref="L4:L7">
    <sortCondition ref="L4:L7"/>
  </sortState>
  <mergeCells count="60">
    <mergeCell ref="E54:J54"/>
    <mergeCell ref="H56:I56"/>
    <mergeCell ref="G83:J83"/>
    <mergeCell ref="C68:H68"/>
    <mergeCell ref="C71:I73"/>
    <mergeCell ref="H85:J85"/>
    <mergeCell ref="C78:I79"/>
    <mergeCell ref="C118:I119"/>
    <mergeCell ref="C62:H62"/>
    <mergeCell ref="C58:I58"/>
    <mergeCell ref="J58:K58"/>
    <mergeCell ref="B87:L87"/>
    <mergeCell ref="B88:L88"/>
    <mergeCell ref="H125:J125"/>
    <mergeCell ref="C108:H108"/>
    <mergeCell ref="G163:J163"/>
    <mergeCell ref="H136:I136"/>
    <mergeCell ref="C138:I138"/>
    <mergeCell ref="J138:K138"/>
    <mergeCell ref="C142:H142"/>
    <mergeCell ref="C148:H148"/>
    <mergeCell ref="C151:I153"/>
    <mergeCell ref="C158:I159"/>
    <mergeCell ref="C111:I113"/>
    <mergeCell ref="H165:J165"/>
    <mergeCell ref="B167:L167"/>
    <mergeCell ref="B168:L168"/>
    <mergeCell ref="B91:L91"/>
    <mergeCell ref="B92:L92"/>
    <mergeCell ref="E94:J94"/>
    <mergeCell ref="H96:I96"/>
    <mergeCell ref="B131:L131"/>
    <mergeCell ref="B132:L132"/>
    <mergeCell ref="E134:J134"/>
    <mergeCell ref="C98:I98"/>
    <mergeCell ref="J98:K98"/>
    <mergeCell ref="C102:H102"/>
    <mergeCell ref="B127:L127"/>
    <mergeCell ref="B128:L128"/>
    <mergeCell ref="G123:J123"/>
    <mergeCell ref="B3:L3"/>
    <mergeCell ref="B4:L4"/>
    <mergeCell ref="H11:I11"/>
    <mergeCell ref="C18:H18"/>
    <mergeCell ref="C14:I14"/>
    <mergeCell ref="J14:K14"/>
    <mergeCell ref="E6:J6"/>
    <mergeCell ref="C24:H24"/>
    <mergeCell ref="B52:L52"/>
    <mergeCell ref="B47:L47"/>
    <mergeCell ref="H45:J45"/>
    <mergeCell ref="C37:E37"/>
    <mergeCell ref="C27:I29"/>
    <mergeCell ref="C34:I35"/>
    <mergeCell ref="F37:K37"/>
    <mergeCell ref="D40:J40"/>
    <mergeCell ref="B51:L51"/>
    <mergeCell ref="C38:K39"/>
    <mergeCell ref="G43:J43"/>
    <mergeCell ref="B48:L48"/>
  </mergeCells>
  <phoneticPr fontId="31" type="noConversion"/>
  <conditionalFormatting sqref="E6">
    <cfRule type="cellIs" dxfId="82" priority="18" operator="equal">
      <formula>""</formula>
    </cfRule>
  </conditionalFormatting>
  <conditionalFormatting sqref="E54">
    <cfRule type="cellIs" dxfId="81" priority="16" operator="equal">
      <formula>""</formula>
    </cfRule>
  </conditionalFormatting>
  <conditionalFormatting sqref="E94">
    <cfRule type="cellIs" dxfId="80" priority="9" operator="equal">
      <formula>""</formula>
    </cfRule>
  </conditionalFormatting>
  <conditionalFormatting sqref="E134">
    <cfRule type="cellIs" dxfId="79" priority="8" operator="equal">
      <formula>""</formula>
    </cfRule>
  </conditionalFormatting>
  <conditionalFormatting sqref="B50:L88">
    <cfRule type="expression" dxfId="78" priority="3">
      <formula>$J$8&lt;2</formula>
    </cfRule>
  </conditionalFormatting>
  <conditionalFormatting sqref="B90:L128">
    <cfRule type="expression" dxfId="77" priority="2">
      <formula>$J$8&lt;3</formula>
    </cfRule>
  </conditionalFormatting>
  <conditionalFormatting sqref="B130:L168">
    <cfRule type="expression" dxfId="76" priority="1">
      <formula>$J$8&lt;4</formula>
    </cfRule>
  </conditionalFormatting>
  <dataValidations xWindow="426" yWindow="507" count="17">
    <dataValidation type="list" allowBlank="1" showInputMessage="1" showErrorMessage="1" promptTitle="Percentage Adjustable" prompt="Indicated whether percentage can be reduced" sqref="J29:J30 J73:J74 J113:J114 J153:J154" xr:uid="{00000000-0002-0000-0300-000000000000}">
      <formula1>"Yes,No"</formula1>
    </dataValidation>
    <dataValidation type="decimal" operator="greaterThanOrEqual" allowBlank="1" showInputMessage="1" showErrorMessage="1" errorTitle="Minimum Net Capacity" error="Minimum amount is 2 MW" promptTitle="Net Capacity" prompt="Enter net generating capability in MW" sqref="J60 J100 J140" xr:uid="{00000000-0002-0000-0300-000001000000}">
      <formula1>MinMCA</formula1>
    </dataValidation>
    <dataValidation type="decimal" operator="greaterThanOrEqual" allowBlank="1" showInputMessage="1" showErrorMessage="1" errorTitle="Too Small" error="Minimum is 2 MW" promptTitle="Gross Capacity" prompt="Enter gross generating capability in MW" sqref="H60 H100 H140" xr:uid="{00000000-0002-0000-0300-000002000000}">
      <formula1>MinMCA</formula1>
    </dataValidation>
    <dataValidation type="decimal" operator="greaterThanOrEqual" allowBlank="1" showInputMessage="1" showErrorMessage="1" errorTitle="Minimum Required" error="Minimum Amount is 2 MWh/h.  Make sure input value is in  MWh/hr." promptTitle="Contract Maximum Amount" prompt="Enter in MWh/hr_x000a__x000a__x000a_" sqref="J18 J62 J102 J142" xr:uid="{00000000-0002-0000-0300-000003000000}">
      <formula1>MinMCA</formula1>
    </dataValidation>
    <dataValidation type="decimal" allowBlank="1" showInputMessage="1" showErrorMessage="1" errorTitle="Value to low" error="Enter value between 5 and 100" promptTitle="Capacity Factor" prompt="Example: For 80% enter 80, not 0.8_x000a_" sqref="J20 J64 J104 J144" xr:uid="{00000000-0002-0000-0300-000004000000}">
      <formula1>5</formula1>
      <formula2>100</formula2>
    </dataValidation>
    <dataValidation type="decimal" allowBlank="1" showInputMessage="1" showErrorMessage="1" errorTitle="Value to low" error="Enter value between 5 and 100" promptTitle="Annual Availability" prompt="Example:  For 80% enter 80, not 0.8_x000a_" sqref="J22 J66 J106 J146" xr:uid="{00000000-0002-0000-0300-000005000000}">
      <formula1>5</formula1>
      <formula2>100</formula2>
    </dataValidation>
    <dataValidation type="decimal" allowBlank="1" showInputMessage="1" showErrorMessage="1" errorTitle="Invalid Number" error="Enter value &gt; 1 and less than Buyer's Percent Entitlement" promptTitle="Minimum Percent" prompt="Enter whole number. Must be less than Buyer's Percentage above._x000a_" sqref="J31 J75 J115 J155" xr:uid="{00000000-0002-0000-0300-000007000000}">
      <formula1>1</formula1>
      <formula2>PctEnt-1</formula2>
    </dataValidation>
    <dataValidation type="date" allowBlank="1" showInputMessage="1" showErrorMessage="1" errorTitle="Invalid Date" error="Date must be between 7/1/2014 and 12/31/2017" promptTitle="Estimated CO Date (New/Upgrade)" prompt="Example:  05/01/15_x000a_(MM/DD/YYYY)" sqref="H9:I10 H12:I13" xr:uid="{00000000-0002-0000-0300-000008000000}">
      <formula1>EarlyEffDate</formula1>
      <formula2>LateEffDate</formula2>
    </dataValidation>
    <dataValidation allowBlank="1" showInputMessage="1" showErrorMessage="1" errorTitle="Invalid Date" error="Date must be between 7/1/2014 and 12/31/2017" promptTitle="Commerical Online Date" prompt="Input in MM/DD/YYYY format. Example:  08/01/21._x000a__x000a_Note all nameplate capacity must have a scheduled commercial operation date before January 1, 2027" sqref="H97:I97 H12:I12 H57:I57 H137:I137" xr:uid="{00000000-0002-0000-0300-000009000000}"/>
    <dataValidation type="list" allowBlank="1" showInputMessage="1" showErrorMessage="1" sqref="H8" xr:uid="{00000000-0002-0000-0300-00000A000000}">
      <formula1>"Yes, No"</formula1>
    </dataValidation>
    <dataValidation allowBlank="1" showInputMessage="1" showErrorMessage="1" promptTitle="Gross Capacity" prompt="Enter gross generating capability in MW_x000a__x000a_Eligible bidder is required to submit at least one proposal of no less than 100 MW and no more than 1,000 MW." sqref="H16" xr:uid="{00000000-0002-0000-0300-00000B000000}"/>
    <dataValidation allowBlank="1" showInputMessage="1" showErrorMessage="1" promptTitle="Net Capacity" prompt="Enter net generating capability in MW" sqref="J16" xr:uid="{00000000-0002-0000-0300-00000C000000}"/>
    <dataValidation type="list" allowBlank="1" showInputMessage="1" showErrorMessage="1" sqref="J8" xr:uid="{290C4598-EB5F-416E-8C61-29C814CB05D0}">
      <formula1>"1, 2, 3, 4"</formula1>
    </dataValidation>
    <dataValidation allowBlank="1" showInputMessage="1" showErrorMessage="1" errorTitle="Invalid Date" error="Date must be between 7/1/2024 and 12/31/2030" promptTitle="Commercial Operation Date" prompt="Input in MM/DD/YYYY format. Example:  08/01/2026._x000a__x000a_Note all nameplate capacity must have a credible scheduled commercial operation date." sqref="H11:I11 H56:I56 H96:I96 H136:I136" xr:uid="{77148836-6B7E-4D67-8D06-2235AFFB820F}"/>
    <dataValidation allowBlank="1" showInputMessage="1" showErrorMessage="1" errorTitle="Invalid Date" error="Date must be between 1/1/20xx and 12/31/20yy" promptTitle="Commerical Online Date" prompt="Input in MM/DD/YYYY format. Example:  08/01/2026._x000a__x000a_Note all nameplate capacity must have a credible scheduled commercial operation date." sqref="H11:I11 H56:I56 H96:I96 H136:I136" xr:uid="{7771E108-93D7-41AA-9FDD-584F3B2BC60C}"/>
    <dataValidation type="decimal" allowBlank="1" showInputMessage="1" showErrorMessage="1" errorTitle="Value to low" error="Enter value between 5 and 100" promptTitle="Percent Offered" prompt="Example:  Enter 100 for 100%, not 1.0_x000a_" sqref="J24 J68 J108 J148" xr:uid="{A131A1BE-FD3D-4B08-A00B-F5BC9D2D5B87}">
      <formula1>5</formula1>
      <formula2>100</formula2>
    </dataValidation>
    <dataValidation type="list" allowBlank="1" showInputMessage="1" showErrorMessage="1" promptTitle="Facility Size Confirmation" prompt="Confirm you are building the total Capacity as proposed (above)" sqref="J35 J79 J119 J159" xr:uid="{3D1FABCA-C9D9-4647-9FA4-3F589251065E}">
      <formula1>"Confirmed"</formula1>
    </dataValidation>
  </dataValidations>
  <pageMargins left="0.5" right="0.5" top="0.25" bottom="0.25" header="0.3" footer="0.3"/>
  <pageSetup scale="89" fitToHeight="4" orientation="portrait" r:id="rId1"/>
  <headerFooter>
    <oddFooter>&amp;L&amp;1#&amp;"Calibri"&amp;14&amp;K000000Confidential</oddFooter>
  </headerFooter>
  <extLst>
    <ext xmlns:x14="http://schemas.microsoft.com/office/spreadsheetml/2009/9/main" uri="{CCE6A557-97BC-4b89-ADB6-D9C93CAAB3DF}">
      <x14:dataValidations xmlns:xm="http://schemas.microsoft.com/office/excel/2006/main" xWindow="426" yWindow="507" count="1">
        <x14:dataValidation type="list" allowBlank="1" showInputMessage="1" showErrorMessage="1" promptTitle="ISO NE Load Zone" prompt="Select the Zone the Project will be located in" xr:uid="{00000000-0002-0000-0300-00000E000000}">
          <x14:formula1>
            <xm:f>Tables!$B$8:$B$16</xm:f>
          </x14:formula1>
          <xm:sqref>H45:J45 H85:J85 H125:J125 H165:J165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77EF7-8596-41D7-88C3-D2EAC38FC4D9}">
  <dimension ref="B1:BY377"/>
  <sheetViews>
    <sheetView showGridLines="0" zoomScale="40" zoomScaleNormal="40" workbookViewId="0">
      <selection activeCell="G11" sqref="G11:G17 G34"/>
    </sheetView>
  </sheetViews>
  <sheetFormatPr defaultColWidth="9.1796875" defaultRowHeight="14" x14ac:dyDescent="0.3"/>
  <cols>
    <col min="1" max="1" width="3.453125" style="17" customWidth="1"/>
    <col min="2" max="2" width="7.54296875" style="17" customWidth="1"/>
    <col min="3" max="3" width="9.453125" style="17" customWidth="1"/>
    <col min="4" max="15" width="8.81640625" style="17" customWidth="1"/>
    <col min="16" max="17" width="5.7265625" style="17" customWidth="1"/>
    <col min="18" max="18" width="9.1796875" style="17"/>
    <col min="19" max="19" width="9.54296875" style="17" customWidth="1"/>
    <col min="20" max="21" width="9.1796875" style="17"/>
    <col min="22" max="22" width="30" style="17" bestFit="1" customWidth="1"/>
    <col min="23" max="23" width="9.1796875" style="17"/>
    <col min="24" max="24" width="10.26953125" style="17" customWidth="1"/>
    <col min="25" max="55" width="8.7265625" style="17" customWidth="1"/>
    <col min="56" max="57" width="5.7265625" style="17" customWidth="1"/>
    <col min="58" max="61" width="9.1796875" style="17" customWidth="1"/>
    <col min="62" max="62" width="9.453125" style="17" bestFit="1" customWidth="1"/>
    <col min="63" max="67" width="9.1796875" style="17"/>
    <col min="68" max="69" width="9.1796875" style="17" customWidth="1"/>
    <col min="70" max="75" width="9.1796875" style="17"/>
    <col min="76" max="77" width="11.26953125" style="17" customWidth="1"/>
    <col min="78" max="16384" width="9.1796875" style="17"/>
  </cols>
  <sheetData>
    <row r="1" spans="2:77" ht="18" thickBot="1" x14ac:dyDescent="0.4">
      <c r="B1" s="338" t="s">
        <v>156</v>
      </c>
      <c r="C1" s="338"/>
      <c r="D1" s="338"/>
      <c r="E1" s="338"/>
      <c r="F1" s="338"/>
      <c r="G1" s="338"/>
      <c r="H1" s="338"/>
      <c r="I1" s="338"/>
      <c r="J1" s="338"/>
      <c r="K1" s="338"/>
      <c r="L1" s="338"/>
      <c r="M1" s="338"/>
      <c r="N1" s="338"/>
      <c r="O1" s="338"/>
      <c r="P1" s="338"/>
      <c r="Q1" s="338"/>
    </row>
    <row r="2" spans="2:77" ht="15.5" x14ac:dyDescent="0.35">
      <c r="B2" s="9" t="str">
        <f>"Version: " &amp; Version</f>
        <v>Version: v1 10/14/22</v>
      </c>
      <c r="C2" s="88"/>
      <c r="D2" s="88"/>
      <c r="E2" s="88"/>
      <c r="F2" s="88"/>
      <c r="G2" s="88"/>
      <c r="H2" s="88"/>
      <c r="I2" s="88"/>
      <c r="J2" s="1"/>
      <c r="K2" s="1"/>
      <c r="L2" s="1"/>
      <c r="M2" s="1"/>
      <c r="N2" s="1"/>
      <c r="O2" s="1"/>
      <c r="P2" s="1"/>
      <c r="Q2" s="89"/>
      <c r="W2" s="9" t="str">
        <f>"Version " &amp; Version</f>
        <v>Version v1 10/14/22</v>
      </c>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8"/>
    </row>
    <row r="3" spans="2:77" ht="15.5" x14ac:dyDescent="0.35">
      <c r="B3" s="258" t="s">
        <v>96</v>
      </c>
      <c r="C3" s="259"/>
      <c r="D3" s="259"/>
      <c r="E3" s="259"/>
      <c r="F3" s="259"/>
      <c r="G3" s="259"/>
      <c r="H3" s="259"/>
      <c r="I3" s="259"/>
      <c r="J3" s="259"/>
      <c r="K3" s="259"/>
      <c r="L3" s="259"/>
      <c r="M3" s="259"/>
      <c r="N3" s="259"/>
      <c r="O3" s="259"/>
      <c r="P3" s="259"/>
      <c r="Q3" s="260"/>
      <c r="W3" s="258" t="s">
        <v>97</v>
      </c>
      <c r="X3" s="360"/>
      <c r="Y3" s="360"/>
      <c r="Z3" s="360"/>
      <c r="AA3" s="360"/>
      <c r="AB3" s="360"/>
      <c r="AC3" s="360"/>
      <c r="AD3" s="360"/>
      <c r="AE3" s="360"/>
      <c r="AF3" s="360"/>
      <c r="AG3" s="360"/>
      <c r="AH3" s="360"/>
      <c r="AI3" s="360"/>
      <c r="AJ3" s="360"/>
      <c r="AK3" s="360"/>
      <c r="AL3" s="50"/>
      <c r="AM3" s="50"/>
      <c r="AN3"/>
      <c r="AO3" s="5"/>
      <c r="AP3" s="5"/>
      <c r="AQ3" s="5"/>
      <c r="AR3" s="5"/>
      <c r="AS3" s="5"/>
      <c r="AT3" s="5"/>
      <c r="AU3" s="5"/>
      <c r="AV3" s="5"/>
      <c r="AW3" s="5"/>
      <c r="AX3" s="5"/>
      <c r="AY3" s="5"/>
      <c r="AZ3" s="5"/>
      <c r="BA3" s="5"/>
      <c r="BB3" s="5"/>
      <c r="BC3" s="5"/>
      <c r="BD3" s="5"/>
      <c r="BE3" s="5"/>
      <c r="BF3" s="5"/>
      <c r="BG3" s="5"/>
      <c r="BH3" s="5"/>
      <c r="BI3" s="49"/>
    </row>
    <row r="4" spans="2:77" ht="15.5" x14ac:dyDescent="0.35">
      <c r="B4" s="258" t="str">
        <f>"Operational Information - Production Data of Off Shore Wind Project"</f>
        <v>Operational Information - Production Data of Off Shore Wind Project</v>
      </c>
      <c r="C4" s="259"/>
      <c r="D4" s="259"/>
      <c r="E4" s="259"/>
      <c r="F4" s="259"/>
      <c r="G4" s="259"/>
      <c r="H4" s="259"/>
      <c r="I4" s="259"/>
      <c r="J4" s="259"/>
      <c r="K4" s="259"/>
      <c r="L4" s="259"/>
      <c r="M4" s="259"/>
      <c r="N4" s="259"/>
      <c r="O4" s="259"/>
      <c r="P4" s="259"/>
      <c r="Q4" s="260"/>
      <c r="W4" s="258" t="s">
        <v>98</v>
      </c>
      <c r="X4" s="360"/>
      <c r="Y4" s="360"/>
      <c r="Z4" s="360"/>
      <c r="AA4" s="360"/>
      <c r="AB4" s="360"/>
      <c r="AC4" s="360"/>
      <c r="AD4" s="360"/>
      <c r="AE4" s="360"/>
      <c r="AF4" s="360"/>
      <c r="AG4" s="360"/>
      <c r="AH4" s="360"/>
      <c r="AI4" s="360"/>
      <c r="AJ4" s="360"/>
      <c r="AK4" s="360"/>
      <c r="AL4" s="50"/>
      <c r="AM4" s="50"/>
      <c r="AN4" s="5"/>
      <c r="AO4" s="5"/>
      <c r="AP4" s="5"/>
      <c r="AQ4" s="5"/>
      <c r="AR4" s="5"/>
      <c r="AS4" s="5"/>
      <c r="AT4" s="5"/>
      <c r="AU4" s="5"/>
      <c r="AV4" s="5"/>
      <c r="AW4" s="5"/>
      <c r="AX4" s="5"/>
      <c r="AY4" s="5"/>
      <c r="AZ4" s="5"/>
      <c r="BA4" s="5"/>
      <c r="BB4" s="5"/>
      <c r="BC4" s="5"/>
      <c r="BD4" s="5"/>
      <c r="BE4" s="5"/>
      <c r="BF4" s="5"/>
      <c r="BG4" s="5"/>
      <c r="BH4" s="5"/>
      <c r="BI4" s="49"/>
    </row>
    <row r="5" spans="2:77" ht="20.25" customHeight="1" x14ac:dyDescent="0.35">
      <c r="B5" s="152"/>
      <c r="C5" s="91" t="s">
        <v>56</v>
      </c>
      <c r="D5" s="50"/>
      <c r="E5" s="362" t="str">
        <f>IF(ProjTitle="","Auto-Filled",ProjTitle)</f>
        <v>Auto-Filled</v>
      </c>
      <c r="F5" s="362"/>
      <c r="G5" s="362"/>
      <c r="H5" s="362"/>
      <c r="I5" s="362"/>
      <c r="J5" s="362"/>
      <c r="K5" s="92"/>
      <c r="L5" s="93" t="s">
        <v>99</v>
      </c>
      <c r="M5" s="372" t="s">
        <v>146</v>
      </c>
      <c r="N5" s="373"/>
      <c r="O5" s="373"/>
      <c r="P5" s="92"/>
      <c r="Q5" s="156"/>
      <c r="R5" s="45" t="str">
        <f>IF(M5="","&lt;&lt;&lt; Required Information",IF(M5="hourly profile","    Enter Hourly Profile in Part V(a)(i)    &gt;&gt;&gt;&gt;&gt;&gt;",""))</f>
        <v xml:space="preserve">    Enter Hourly Profile in Part V(a)(i)    &gt;&gt;&gt;&gt;&gt;&gt;</v>
      </c>
      <c r="W5" s="51"/>
      <c r="X5" s="50"/>
      <c r="Y5" s="50"/>
      <c r="Z5" s="50"/>
      <c r="AA5" s="50"/>
      <c r="AB5" s="50"/>
      <c r="AC5" s="50"/>
      <c r="AD5" s="50"/>
      <c r="AE5" s="50"/>
      <c r="AF5" s="50"/>
      <c r="AG5" s="50"/>
      <c r="AH5" s="50"/>
      <c r="AI5" s="50"/>
      <c r="AJ5" s="52"/>
      <c r="AK5" s="50"/>
      <c r="AL5"/>
      <c r="AM5" s="53"/>
      <c r="AN5" s="5"/>
      <c r="AO5" s="5"/>
      <c r="AP5" s="5"/>
      <c r="AQ5" s="5"/>
      <c r="AR5" s="5"/>
      <c r="AS5" s="5"/>
      <c r="AT5" s="5"/>
      <c r="AU5" s="5"/>
      <c r="AV5" s="5"/>
      <c r="AW5" s="5"/>
      <c r="AX5" s="5"/>
      <c r="AY5" s="5"/>
      <c r="AZ5" s="5"/>
      <c r="BA5" s="5"/>
      <c r="BB5" s="5"/>
      <c r="BC5" s="5"/>
      <c r="BD5" s="5"/>
      <c r="BE5" s="5"/>
      <c r="BF5" s="5"/>
      <c r="BG5" s="5"/>
      <c r="BH5" s="5"/>
      <c r="BI5" s="49"/>
    </row>
    <row r="6" spans="2:77" ht="15.75" customHeight="1" x14ac:dyDescent="0.35">
      <c r="B6" s="152"/>
      <c r="C6" s="94"/>
      <c r="D6" s="163"/>
      <c r="E6" s="163"/>
      <c r="F6" s="163"/>
      <c r="G6" s="163"/>
      <c r="H6" s="163"/>
      <c r="I6" s="163"/>
      <c r="J6" s="92"/>
      <c r="K6" s="163"/>
      <c r="L6" s="94"/>
      <c r="M6" s="163"/>
      <c r="N6" s="163"/>
      <c r="O6" s="163"/>
      <c r="P6" s="163"/>
      <c r="Q6" s="156"/>
      <c r="W6" s="51"/>
      <c r="X6" s="53"/>
      <c r="Y6" s="53"/>
      <c r="Z6" s="53"/>
      <c r="AA6" s="54"/>
      <c r="AB6" s="54"/>
      <c r="AC6" s="54"/>
      <c r="AD6" s="55" t="s">
        <v>199</v>
      </c>
      <c r="AE6" s="116">
        <v>2012</v>
      </c>
      <c r="AF6" s="247" t="s">
        <v>198</v>
      </c>
      <c r="AG6" s="54"/>
      <c r="AH6" s="50"/>
      <c r="AI6" s="52"/>
      <c r="AJ6" s="52"/>
      <c r="AK6" s="53"/>
      <c r="AL6" s="53"/>
      <c r="AM6" s="53"/>
      <c r="AN6" s="5"/>
      <c r="AO6" s="5"/>
      <c r="AP6" s="5"/>
      <c r="AQ6" s="5"/>
      <c r="AR6" s="5"/>
      <c r="AS6" s="5"/>
      <c r="AT6" s="5"/>
      <c r="AU6" s="5"/>
      <c r="AV6" s="5"/>
      <c r="AW6" s="5"/>
      <c r="AX6" s="5"/>
      <c r="AY6" s="5"/>
      <c r="AZ6" s="5"/>
      <c r="BA6" s="5"/>
      <c r="BB6" s="5"/>
      <c r="BC6" s="5"/>
      <c r="BD6" s="5"/>
      <c r="BE6" s="5"/>
      <c r="BF6" s="5"/>
      <c r="BG6" s="5"/>
      <c r="BH6" s="5"/>
      <c r="BI6" s="49"/>
    </row>
    <row r="7" spans="2:77" ht="32.25" customHeight="1" x14ac:dyDescent="0.35">
      <c r="B7" s="95"/>
      <c r="C7" s="374" t="s">
        <v>228</v>
      </c>
      <c r="D7" s="375"/>
      <c r="E7" s="375"/>
      <c r="F7" s="375"/>
      <c r="G7" s="375"/>
      <c r="H7" s="375"/>
      <c r="I7" s="375"/>
      <c r="J7" s="375"/>
      <c r="K7" s="375"/>
      <c r="L7" s="375"/>
      <c r="M7" s="375"/>
      <c r="N7" s="375"/>
      <c r="O7" s="375"/>
      <c r="P7" s="117"/>
      <c r="Q7" s="96"/>
      <c r="W7" s="56" t="s">
        <v>100</v>
      </c>
      <c r="X7" s="5"/>
      <c r="Y7" s="5"/>
      <c r="Z7" s="5"/>
      <c r="AA7" s="376"/>
      <c r="AB7" s="377"/>
      <c r="AC7" s="377"/>
      <c r="AD7" s="377"/>
      <c r="AE7" s="377"/>
      <c r="AF7" s="377"/>
      <c r="AG7" s="377"/>
      <c r="AH7" s="5"/>
      <c r="AI7" s="57"/>
      <c r="AJ7" s="58"/>
      <c r="AK7" s="59"/>
      <c r="AL7" s="59"/>
      <c r="AM7" s="59"/>
      <c r="AN7" s="57"/>
      <c r="AO7" s="59"/>
      <c r="AP7" s="59"/>
      <c r="AQ7" s="59"/>
      <c r="AR7" s="57"/>
      <c r="AS7" s="57"/>
      <c r="AT7" s="57"/>
      <c r="AU7" s="5"/>
      <c r="AV7" s="5"/>
      <c r="AW7" s="5"/>
      <c r="AX7" s="5"/>
      <c r="AY7" s="5"/>
      <c r="AZ7" s="5"/>
      <c r="BA7" s="5"/>
      <c r="BB7" s="5"/>
      <c r="BC7" s="5"/>
      <c r="BD7" s="5"/>
      <c r="BE7" s="5"/>
      <c r="BF7" s="5"/>
      <c r="BG7" s="5"/>
      <c r="BH7" s="5"/>
      <c r="BI7" s="49"/>
    </row>
    <row r="8" spans="2:77" ht="15.5" x14ac:dyDescent="0.35">
      <c r="B8" s="258" t="s">
        <v>121</v>
      </c>
      <c r="C8" s="259"/>
      <c r="D8" s="259"/>
      <c r="E8" s="259"/>
      <c r="F8" s="259"/>
      <c r="G8" s="259"/>
      <c r="H8" s="259"/>
      <c r="I8" s="259"/>
      <c r="J8" s="259"/>
      <c r="K8" s="259"/>
      <c r="L8" s="259"/>
      <c r="M8" s="259"/>
      <c r="N8" s="259"/>
      <c r="O8" s="259"/>
      <c r="P8" s="259"/>
      <c r="Q8" s="260"/>
      <c r="W8" s="60"/>
      <c r="X8" s="5"/>
      <c r="Y8" s="5"/>
      <c r="Z8" s="5"/>
      <c r="AA8" s="5"/>
      <c r="AB8" s="5"/>
      <c r="AC8" s="5"/>
      <c r="AD8" s="5"/>
      <c r="AE8" s="5"/>
      <c r="AF8" s="5"/>
      <c r="AG8" s="5"/>
      <c r="AH8" s="5"/>
      <c r="AI8" s="61"/>
      <c r="AJ8" s="61"/>
      <c r="AK8" s="61"/>
      <c r="AL8" s="61"/>
      <c r="AM8" s="61"/>
      <c r="AN8" s="61"/>
      <c r="AO8" s="61"/>
      <c r="AP8" s="61"/>
      <c r="AQ8" s="61"/>
      <c r="AR8" s="61"/>
      <c r="AS8" s="61"/>
      <c r="AT8" s="61"/>
      <c r="AU8" s="5"/>
      <c r="AV8" s="5"/>
      <c r="AW8" s="5"/>
      <c r="AX8" s="5"/>
      <c r="AY8" s="5"/>
      <c r="AZ8" s="5"/>
      <c r="BA8" s="5"/>
      <c r="BB8" s="5"/>
      <c r="BC8" s="5"/>
      <c r="BD8" s="46"/>
      <c r="BE8" s="46"/>
      <c r="BF8" s="46"/>
      <c r="BG8" s="46"/>
      <c r="BH8" s="46"/>
      <c r="BI8" s="62"/>
    </row>
    <row r="9" spans="2:77" ht="15.75" customHeight="1" x14ac:dyDescent="0.35">
      <c r="B9" s="60"/>
      <c r="C9" s="5"/>
      <c r="D9" s="5"/>
      <c r="E9" s="5"/>
      <c r="F9" s="5"/>
      <c r="G9" s="5"/>
      <c r="H9" s="5"/>
      <c r="I9" s="5"/>
      <c r="J9" s="5"/>
      <c r="K9" s="5"/>
      <c r="L9" s="5"/>
      <c r="M9" s="5"/>
      <c r="N9" s="5"/>
      <c r="O9" s="5"/>
      <c r="P9" s="5"/>
      <c r="Q9" s="49"/>
      <c r="W9" s="60"/>
      <c r="X9" s="63" t="s">
        <v>54</v>
      </c>
      <c r="Y9" s="64">
        <v>1</v>
      </c>
      <c r="Z9" s="64">
        <v>2</v>
      </c>
      <c r="AA9" s="64">
        <v>3</v>
      </c>
      <c r="AB9" s="64">
        <v>4</v>
      </c>
      <c r="AC9" s="64">
        <v>5</v>
      </c>
      <c r="AD9" s="64">
        <v>6</v>
      </c>
      <c r="AE9" s="64">
        <v>7</v>
      </c>
      <c r="AF9" s="64">
        <v>8</v>
      </c>
      <c r="AG9" s="64">
        <v>9</v>
      </c>
      <c r="AH9" s="64">
        <v>10</v>
      </c>
      <c r="AI9" s="64">
        <v>11</v>
      </c>
      <c r="AJ9" s="64">
        <v>12</v>
      </c>
      <c r="AK9" s="64">
        <v>13</v>
      </c>
      <c r="AL9" s="64">
        <v>14</v>
      </c>
      <c r="AM9" s="64">
        <v>15</v>
      </c>
      <c r="AN9" s="64">
        <v>16</v>
      </c>
      <c r="AO9" s="64">
        <v>17</v>
      </c>
      <c r="AP9" s="64">
        <v>18</v>
      </c>
      <c r="AQ9" s="64">
        <v>19</v>
      </c>
      <c r="AR9" s="64">
        <v>20</v>
      </c>
      <c r="AS9" s="64">
        <v>21</v>
      </c>
      <c r="AT9" s="64">
        <v>22</v>
      </c>
      <c r="AU9" s="64">
        <v>23</v>
      </c>
      <c r="AV9" s="64">
        <v>24</v>
      </c>
      <c r="AW9" s="64">
        <v>25</v>
      </c>
      <c r="AX9" s="64">
        <v>26</v>
      </c>
      <c r="AY9" s="64">
        <v>27</v>
      </c>
      <c r="AZ9" s="64">
        <v>28</v>
      </c>
      <c r="BA9" s="64">
        <v>29</v>
      </c>
      <c r="BB9" s="64">
        <v>30</v>
      </c>
      <c r="BC9" s="64">
        <v>31</v>
      </c>
      <c r="BD9" s="358" t="s">
        <v>101</v>
      </c>
      <c r="BE9" s="359"/>
      <c r="BF9" s="157" t="s">
        <v>102</v>
      </c>
      <c r="BG9" s="157" t="s">
        <v>103</v>
      </c>
      <c r="BH9" s="157" t="s">
        <v>102</v>
      </c>
      <c r="BI9" s="65" t="s">
        <v>103</v>
      </c>
      <c r="BX9" s="194" t="s">
        <v>104</v>
      </c>
      <c r="BY9" s="195"/>
    </row>
    <row r="10" spans="2:77" ht="15.5" x14ac:dyDescent="0.35">
      <c r="B10" s="60"/>
      <c r="C10" s="63" t="s">
        <v>54</v>
      </c>
      <c r="D10" s="64" t="s">
        <v>43</v>
      </c>
      <c r="E10" s="64" t="s">
        <v>44</v>
      </c>
      <c r="F10" s="64" t="s">
        <v>45</v>
      </c>
      <c r="G10" s="64" t="s">
        <v>46</v>
      </c>
      <c r="H10" s="64" t="s">
        <v>14</v>
      </c>
      <c r="I10" s="64" t="s">
        <v>47</v>
      </c>
      <c r="J10" s="64" t="s">
        <v>48</v>
      </c>
      <c r="K10" s="64" t="s">
        <v>49</v>
      </c>
      <c r="L10" s="64" t="s">
        <v>50</v>
      </c>
      <c r="M10" s="64" t="s">
        <v>51</v>
      </c>
      <c r="N10" s="64" t="s">
        <v>52</v>
      </c>
      <c r="O10" s="64" t="s">
        <v>53</v>
      </c>
      <c r="P10" s="5"/>
      <c r="Q10" s="49"/>
      <c r="S10" s="196">
        <f>COUNT(D11:O34)</f>
        <v>0</v>
      </c>
      <c r="T10" s="17" t="s">
        <v>105</v>
      </c>
      <c r="W10" s="60"/>
      <c r="X10" s="63"/>
      <c r="Y10" s="64" t="str">
        <f t="shared" ref="Y10:AE10" si="0">VLOOKUP(WEEKDAY(CONCATENATE("1","/",Y9,"/",$AE$6)),$BX$11:$BY$17,2,FALSE)</f>
        <v>Sun</v>
      </c>
      <c r="Z10" s="64" t="str">
        <f t="shared" si="0"/>
        <v>Mon</v>
      </c>
      <c r="AA10" s="64" t="str">
        <f t="shared" si="0"/>
        <v>Tues</v>
      </c>
      <c r="AB10" s="64" t="str">
        <f t="shared" si="0"/>
        <v>Wed</v>
      </c>
      <c r="AC10" s="64" t="str">
        <f t="shared" si="0"/>
        <v>Thur</v>
      </c>
      <c r="AD10" s="64" t="str">
        <f t="shared" si="0"/>
        <v>Fri</v>
      </c>
      <c r="AE10" s="64" t="str">
        <f t="shared" si="0"/>
        <v>Sat</v>
      </c>
      <c r="AF10" s="64" t="str">
        <f>Y10</f>
        <v>Sun</v>
      </c>
      <c r="AG10" s="64" t="str">
        <f t="shared" ref="AG10:BC10" si="1">Z10</f>
        <v>Mon</v>
      </c>
      <c r="AH10" s="64" t="str">
        <f t="shared" si="1"/>
        <v>Tues</v>
      </c>
      <c r="AI10" s="64" t="str">
        <f t="shared" si="1"/>
        <v>Wed</v>
      </c>
      <c r="AJ10" s="64" t="str">
        <f t="shared" si="1"/>
        <v>Thur</v>
      </c>
      <c r="AK10" s="64" t="str">
        <f t="shared" si="1"/>
        <v>Fri</v>
      </c>
      <c r="AL10" s="64" t="str">
        <f t="shared" si="1"/>
        <v>Sat</v>
      </c>
      <c r="AM10" s="64" t="str">
        <f t="shared" si="1"/>
        <v>Sun</v>
      </c>
      <c r="AN10" s="64" t="str">
        <f t="shared" si="1"/>
        <v>Mon</v>
      </c>
      <c r="AO10" s="64" t="str">
        <f t="shared" si="1"/>
        <v>Tues</v>
      </c>
      <c r="AP10" s="64" t="str">
        <f t="shared" si="1"/>
        <v>Wed</v>
      </c>
      <c r="AQ10" s="64" t="str">
        <f t="shared" si="1"/>
        <v>Thur</v>
      </c>
      <c r="AR10" s="64" t="str">
        <f t="shared" si="1"/>
        <v>Fri</v>
      </c>
      <c r="AS10" s="64" t="str">
        <f t="shared" si="1"/>
        <v>Sat</v>
      </c>
      <c r="AT10" s="64" t="str">
        <f t="shared" si="1"/>
        <v>Sun</v>
      </c>
      <c r="AU10" s="64" t="str">
        <f t="shared" si="1"/>
        <v>Mon</v>
      </c>
      <c r="AV10" s="64" t="str">
        <f t="shared" si="1"/>
        <v>Tues</v>
      </c>
      <c r="AW10" s="64" t="str">
        <f t="shared" si="1"/>
        <v>Wed</v>
      </c>
      <c r="AX10" s="64" t="str">
        <f t="shared" si="1"/>
        <v>Thur</v>
      </c>
      <c r="AY10" s="64" t="str">
        <f t="shared" si="1"/>
        <v>Fri</v>
      </c>
      <c r="AZ10" s="64" t="str">
        <f t="shared" si="1"/>
        <v>Sat</v>
      </c>
      <c r="BA10" s="64" t="str">
        <f t="shared" si="1"/>
        <v>Sun</v>
      </c>
      <c r="BB10" s="64" t="str">
        <f t="shared" si="1"/>
        <v>Mon</v>
      </c>
      <c r="BC10" s="64" t="str">
        <f t="shared" si="1"/>
        <v>Tues</v>
      </c>
      <c r="BD10" s="358" t="s">
        <v>106</v>
      </c>
      <c r="BE10" s="359"/>
      <c r="BF10" s="157" t="s">
        <v>90</v>
      </c>
      <c r="BG10" s="157" t="s">
        <v>90</v>
      </c>
      <c r="BH10" s="157" t="s">
        <v>106</v>
      </c>
      <c r="BI10" s="65" t="s">
        <v>106</v>
      </c>
      <c r="BJ10" s="196">
        <f>COUNT(Y11:BC34,Y42:BA65,Y73:BC96,Y104:BB127,Y135:BC158,Y166:BB189,Y197:BC220,Y228:BC251,Y259:BB282,Y290:BC313,Y321:BB344,Y352:BC375)</f>
        <v>0</v>
      </c>
      <c r="BK10" s="17" t="s">
        <v>105</v>
      </c>
      <c r="BX10" s="197" t="s">
        <v>107</v>
      </c>
      <c r="BY10" s="197" t="s">
        <v>108</v>
      </c>
    </row>
    <row r="11" spans="2:77" ht="15.5" x14ac:dyDescent="0.35">
      <c r="B11" s="60"/>
      <c r="C11" s="97">
        <v>1</v>
      </c>
      <c r="D11" s="98" t="str">
        <f t="shared" ref="D11:D34" si="2">IF($M$5="Hourly Profile",BD11,"")</f>
        <v/>
      </c>
      <c r="E11" s="98" t="str">
        <f t="shared" ref="E11:E34" si="3">IF($M$5="Hourly Profile",BD42,"")</f>
        <v/>
      </c>
      <c r="F11" s="98" t="str">
        <f t="shared" ref="F11:F34" si="4">IF($M$5="Hourly Profile",BD73,"")</f>
        <v/>
      </c>
      <c r="G11" s="98" t="str">
        <f t="shared" ref="G11:G34" si="5">IF($M$5="Hourly Profile",BD104,"")</f>
        <v/>
      </c>
      <c r="H11" s="98" t="str">
        <f t="shared" ref="H11:H34" si="6">IF($M$5="Hourly Profile",BD135,"")</f>
        <v/>
      </c>
      <c r="I11" s="98" t="str">
        <f t="shared" ref="I11:I34" si="7">IF($M$5="Hourly Profile",BD166,"")</f>
        <v/>
      </c>
      <c r="J11" s="98" t="str">
        <f t="shared" ref="J11:J34" si="8">IF($M$5="Hourly Profile",BD197,"")</f>
        <v/>
      </c>
      <c r="K11" s="98" t="str">
        <f t="shared" ref="K11:K34" si="9">IF($M$5="Hourly Profile",BD228,"")</f>
        <v/>
      </c>
      <c r="L11" s="98" t="str">
        <f t="shared" ref="L11:L34" si="10">IF($M$5="Hourly Profile",BD259,"")</f>
        <v/>
      </c>
      <c r="M11" s="98" t="str">
        <f t="shared" ref="M11:M34" si="11">IF($M$5="Hourly Profile",BD290,"")</f>
        <v/>
      </c>
      <c r="N11" s="98" t="str">
        <f t="shared" ref="N11:N34" si="12">IF($M$5="Hourly Profile",BD321,"")</f>
        <v/>
      </c>
      <c r="O11" s="98" t="str">
        <f t="shared" ref="O11:O34" si="13">IF($M$5="Hourly Profile",BD352,"")</f>
        <v/>
      </c>
      <c r="P11" s="5"/>
      <c r="Q11" s="49"/>
      <c r="R11" s="45" t="str">
        <f>IF(AND(S10&lt;288,M5="12 Months by 24 Hours"),"&lt;&lt;&lt; Full Matrix is Required Information","")</f>
        <v/>
      </c>
      <c r="W11" s="60"/>
      <c r="X11" s="66">
        <v>1</v>
      </c>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354" t="str">
        <f>IFERROR(AVERAGE(Y11:BC11),"")</f>
        <v/>
      </c>
      <c r="BE11" s="355"/>
      <c r="BF11" s="68">
        <f>SUM($Y11:$BC11)</f>
        <v>0</v>
      </c>
      <c r="BG11" s="68">
        <v>0</v>
      </c>
      <c r="BH11" s="69">
        <f>IFERROR(SUM(Y11:BC11)/COUNT(Y11:BC11),0)</f>
        <v>0</v>
      </c>
      <c r="BI11" s="70">
        <v>0</v>
      </c>
      <c r="BX11" s="198">
        <v>1</v>
      </c>
      <c r="BY11" s="198" t="s">
        <v>110</v>
      </c>
    </row>
    <row r="12" spans="2:77" ht="15.5" x14ac:dyDescent="0.35">
      <c r="B12" s="60"/>
      <c r="C12" s="97">
        <v>2</v>
      </c>
      <c r="D12" s="98" t="str">
        <f t="shared" si="2"/>
        <v/>
      </c>
      <c r="E12" s="98" t="str">
        <f t="shared" si="3"/>
        <v/>
      </c>
      <c r="F12" s="98" t="str">
        <f t="shared" si="4"/>
        <v/>
      </c>
      <c r="G12" s="98" t="str">
        <f t="shared" si="5"/>
        <v/>
      </c>
      <c r="H12" s="98" t="str">
        <f t="shared" si="6"/>
        <v/>
      </c>
      <c r="I12" s="98" t="str">
        <f t="shared" si="7"/>
        <v/>
      </c>
      <c r="J12" s="98" t="str">
        <f t="shared" si="8"/>
        <v/>
      </c>
      <c r="K12" s="98" t="str">
        <f t="shared" si="9"/>
        <v/>
      </c>
      <c r="L12" s="98" t="str">
        <f t="shared" si="10"/>
        <v/>
      </c>
      <c r="M12" s="98" t="str">
        <f t="shared" si="11"/>
        <v/>
      </c>
      <c r="N12" s="98" t="str">
        <f t="shared" si="12"/>
        <v/>
      </c>
      <c r="O12" s="98" t="str">
        <f t="shared" si="13"/>
        <v/>
      </c>
      <c r="P12" s="5"/>
      <c r="Q12" s="49"/>
      <c r="R12" s="45"/>
      <c r="V12" s="199" t="str">
        <f>IF(AND(BJ10&lt;8760,M5="Hourly Profile"),"Full Hourly Matrix is Required Information&gt;&gt;&gt;","")</f>
        <v>Full Hourly Matrix is Required Information&gt;&gt;&gt;</v>
      </c>
      <c r="W12" s="60"/>
      <c r="X12" s="66">
        <v>2</v>
      </c>
      <c r="Y12" s="67"/>
      <c r="Z12" s="67"/>
      <c r="AA12" s="67"/>
      <c r="AB12" s="67"/>
      <c r="AC12" s="67"/>
      <c r="AD12" s="67"/>
      <c r="AE12" s="67"/>
      <c r="AF12" s="67"/>
      <c r="AG12" s="67"/>
      <c r="AH12" s="67"/>
      <c r="AI12" s="67"/>
      <c r="AJ12" s="67"/>
      <c r="AK12" s="67"/>
      <c r="AL12" s="67"/>
      <c r="AM12" s="67"/>
      <c r="AN12" s="67"/>
      <c r="AO12" s="67"/>
      <c r="AP12" s="67"/>
      <c r="AQ12" s="67"/>
      <c r="AR12" s="67"/>
      <c r="AS12" s="67"/>
      <c r="AT12" s="67"/>
      <c r="AU12" s="67"/>
      <c r="AV12" s="67"/>
      <c r="AW12" s="67"/>
      <c r="AX12" s="67"/>
      <c r="AY12" s="67"/>
      <c r="AZ12" s="67"/>
      <c r="BA12" s="67"/>
      <c r="BB12" s="67"/>
      <c r="BC12" s="67"/>
      <c r="BD12" s="354" t="str">
        <f t="shared" ref="BD12:BD34" si="14">IFERROR(AVERAGE(Y12:BC12),"")</f>
        <v/>
      </c>
      <c r="BE12" s="355"/>
      <c r="BF12" s="71">
        <f t="shared" ref="BF12:BF17" si="15">SUM($Y12:$BC12)</f>
        <v>0</v>
      </c>
      <c r="BG12" s="71">
        <v>0</v>
      </c>
      <c r="BH12" s="72">
        <f t="shared" ref="BH12:BH17" si="16">IFERROR(SUM(Y12:BC12)/COUNT(Y12:BC12),0)</f>
        <v>0</v>
      </c>
      <c r="BI12" s="73">
        <v>0</v>
      </c>
      <c r="BX12" s="200">
        <v>2</v>
      </c>
      <c r="BY12" s="200" t="s">
        <v>111</v>
      </c>
    </row>
    <row r="13" spans="2:77" ht="15.5" x14ac:dyDescent="0.35">
      <c r="B13" s="60"/>
      <c r="C13" s="97">
        <v>3</v>
      </c>
      <c r="D13" s="98" t="str">
        <f t="shared" si="2"/>
        <v/>
      </c>
      <c r="E13" s="98" t="str">
        <f t="shared" si="3"/>
        <v/>
      </c>
      <c r="F13" s="98" t="str">
        <f t="shared" si="4"/>
        <v/>
      </c>
      <c r="G13" s="98" t="str">
        <f t="shared" si="5"/>
        <v/>
      </c>
      <c r="H13" s="98" t="str">
        <f t="shared" si="6"/>
        <v/>
      </c>
      <c r="I13" s="98" t="str">
        <f t="shared" si="7"/>
        <v/>
      </c>
      <c r="J13" s="98" t="str">
        <f t="shared" si="8"/>
        <v/>
      </c>
      <c r="K13" s="98" t="str">
        <f t="shared" si="9"/>
        <v/>
      </c>
      <c r="L13" s="98" t="str">
        <f t="shared" si="10"/>
        <v/>
      </c>
      <c r="M13" s="98" t="str">
        <f t="shared" si="11"/>
        <v/>
      </c>
      <c r="N13" s="98" t="str">
        <f t="shared" si="12"/>
        <v/>
      </c>
      <c r="O13" s="98" t="str">
        <f t="shared" si="13"/>
        <v/>
      </c>
      <c r="P13" s="5"/>
      <c r="Q13" s="49"/>
      <c r="R13" s="45"/>
      <c r="W13" s="60"/>
      <c r="X13" s="66">
        <v>3</v>
      </c>
      <c r="Y13" s="67"/>
      <c r="Z13" s="67"/>
      <c r="AA13" s="67"/>
      <c r="AB13" s="67"/>
      <c r="AC13" s="67"/>
      <c r="AD13" s="67"/>
      <c r="AE13" s="67"/>
      <c r="AF13" s="67"/>
      <c r="AG13" s="67"/>
      <c r="AH13" s="67"/>
      <c r="AI13" s="67"/>
      <c r="AJ13" s="67"/>
      <c r="AK13" s="67"/>
      <c r="AL13" s="67"/>
      <c r="AM13" s="67"/>
      <c r="AN13" s="67"/>
      <c r="AO13" s="67"/>
      <c r="AP13" s="67"/>
      <c r="AQ13" s="67"/>
      <c r="AR13" s="67"/>
      <c r="AS13" s="67"/>
      <c r="AT13" s="67"/>
      <c r="AU13" s="67"/>
      <c r="AV13" s="67"/>
      <c r="AW13" s="67"/>
      <c r="AX13" s="67"/>
      <c r="AY13" s="67"/>
      <c r="AZ13" s="67"/>
      <c r="BA13" s="67"/>
      <c r="BB13" s="67"/>
      <c r="BC13" s="67"/>
      <c r="BD13" s="354" t="str">
        <f t="shared" si="14"/>
        <v/>
      </c>
      <c r="BE13" s="355"/>
      <c r="BF13" s="71">
        <f t="shared" si="15"/>
        <v>0</v>
      </c>
      <c r="BG13" s="71">
        <v>0</v>
      </c>
      <c r="BH13" s="72">
        <f t="shared" si="16"/>
        <v>0</v>
      </c>
      <c r="BI13" s="73">
        <v>0</v>
      </c>
      <c r="BX13" s="200">
        <v>3</v>
      </c>
      <c r="BY13" s="200" t="s">
        <v>112</v>
      </c>
    </row>
    <row r="14" spans="2:77" ht="15.5" x14ac:dyDescent="0.35">
      <c r="B14" s="60"/>
      <c r="C14" s="97">
        <v>4</v>
      </c>
      <c r="D14" s="98" t="str">
        <f t="shared" si="2"/>
        <v/>
      </c>
      <c r="E14" s="98" t="str">
        <f t="shared" si="3"/>
        <v/>
      </c>
      <c r="F14" s="98" t="str">
        <f t="shared" si="4"/>
        <v/>
      </c>
      <c r="G14" s="98" t="str">
        <f t="shared" si="5"/>
        <v/>
      </c>
      <c r="H14" s="98" t="str">
        <f t="shared" si="6"/>
        <v/>
      </c>
      <c r="I14" s="98" t="str">
        <f t="shared" si="7"/>
        <v/>
      </c>
      <c r="J14" s="98" t="str">
        <f t="shared" si="8"/>
        <v/>
      </c>
      <c r="K14" s="98" t="str">
        <f t="shared" si="9"/>
        <v/>
      </c>
      <c r="L14" s="98" t="str">
        <f t="shared" si="10"/>
        <v/>
      </c>
      <c r="M14" s="98" t="str">
        <f t="shared" si="11"/>
        <v/>
      </c>
      <c r="N14" s="98" t="str">
        <f t="shared" si="12"/>
        <v/>
      </c>
      <c r="O14" s="98" t="str">
        <f t="shared" si="13"/>
        <v/>
      </c>
      <c r="P14" s="5"/>
      <c r="Q14" s="49"/>
      <c r="R14" s="45"/>
      <c r="W14" s="60"/>
      <c r="X14" s="66">
        <v>4</v>
      </c>
      <c r="Y14" s="67"/>
      <c r="Z14" s="67"/>
      <c r="AA14" s="67"/>
      <c r="AB14" s="67"/>
      <c r="AC14" s="67"/>
      <c r="AD14" s="67"/>
      <c r="AE14" s="67"/>
      <c r="AF14" s="67"/>
      <c r="AG14" s="67"/>
      <c r="AH14" s="67"/>
      <c r="AI14" s="67"/>
      <c r="AJ14" s="67"/>
      <c r="AK14" s="67"/>
      <c r="AL14" s="67"/>
      <c r="AM14" s="67"/>
      <c r="AN14" s="67"/>
      <c r="AO14" s="67"/>
      <c r="AP14" s="67"/>
      <c r="AQ14" s="67"/>
      <c r="AR14" s="67"/>
      <c r="AS14" s="67"/>
      <c r="AT14" s="67"/>
      <c r="AU14" s="67"/>
      <c r="AV14" s="67"/>
      <c r="AW14" s="67"/>
      <c r="AX14" s="67"/>
      <c r="AY14" s="67"/>
      <c r="AZ14" s="67"/>
      <c r="BA14" s="67"/>
      <c r="BB14" s="67"/>
      <c r="BC14" s="67"/>
      <c r="BD14" s="354" t="str">
        <f t="shared" si="14"/>
        <v/>
      </c>
      <c r="BE14" s="355"/>
      <c r="BF14" s="71">
        <f t="shared" si="15"/>
        <v>0</v>
      </c>
      <c r="BG14" s="71">
        <v>0</v>
      </c>
      <c r="BH14" s="72">
        <f t="shared" si="16"/>
        <v>0</v>
      </c>
      <c r="BI14" s="73">
        <v>0</v>
      </c>
      <c r="BX14" s="200">
        <v>4</v>
      </c>
      <c r="BY14" s="200" t="s">
        <v>113</v>
      </c>
    </row>
    <row r="15" spans="2:77" ht="15.5" x14ac:dyDescent="0.35">
      <c r="B15" s="60"/>
      <c r="C15" s="97">
        <v>5</v>
      </c>
      <c r="D15" s="98" t="str">
        <f t="shared" si="2"/>
        <v/>
      </c>
      <c r="E15" s="98" t="str">
        <f t="shared" si="3"/>
        <v/>
      </c>
      <c r="F15" s="98" t="str">
        <f t="shared" si="4"/>
        <v/>
      </c>
      <c r="G15" s="98" t="str">
        <f t="shared" si="5"/>
        <v/>
      </c>
      <c r="H15" s="98" t="str">
        <f t="shared" si="6"/>
        <v/>
      </c>
      <c r="I15" s="98" t="str">
        <f t="shared" si="7"/>
        <v/>
      </c>
      <c r="J15" s="98" t="str">
        <f t="shared" si="8"/>
        <v/>
      </c>
      <c r="K15" s="98" t="str">
        <f t="shared" si="9"/>
        <v/>
      </c>
      <c r="L15" s="98" t="str">
        <f t="shared" si="10"/>
        <v/>
      </c>
      <c r="M15" s="98" t="str">
        <f t="shared" si="11"/>
        <v/>
      </c>
      <c r="N15" s="98" t="str">
        <f t="shared" si="12"/>
        <v/>
      </c>
      <c r="O15" s="98" t="str">
        <f t="shared" si="13"/>
        <v/>
      </c>
      <c r="P15" s="5"/>
      <c r="Q15" s="49"/>
      <c r="R15" s="45"/>
      <c r="W15" s="60"/>
      <c r="X15" s="66">
        <v>5</v>
      </c>
      <c r="Y15" s="67"/>
      <c r="Z15" s="67"/>
      <c r="AA15" s="67"/>
      <c r="AB15" s="67"/>
      <c r="AC15" s="67"/>
      <c r="AD15" s="67"/>
      <c r="AE15" s="67"/>
      <c r="AF15" s="67"/>
      <c r="AG15" s="67"/>
      <c r="AH15" s="67"/>
      <c r="AI15" s="67"/>
      <c r="AJ15" s="67"/>
      <c r="AK15" s="67"/>
      <c r="AL15" s="67"/>
      <c r="AM15" s="67"/>
      <c r="AN15" s="67"/>
      <c r="AO15" s="67"/>
      <c r="AP15" s="67"/>
      <c r="AQ15" s="67"/>
      <c r="AR15" s="67"/>
      <c r="AS15" s="67"/>
      <c r="AT15" s="67"/>
      <c r="AU15" s="67"/>
      <c r="AV15" s="67"/>
      <c r="AW15" s="67"/>
      <c r="AX15" s="67"/>
      <c r="AY15" s="67"/>
      <c r="AZ15" s="67"/>
      <c r="BA15" s="67"/>
      <c r="BB15" s="67"/>
      <c r="BC15" s="67"/>
      <c r="BD15" s="354" t="str">
        <f t="shared" si="14"/>
        <v/>
      </c>
      <c r="BE15" s="355"/>
      <c r="BF15" s="71">
        <f t="shared" si="15"/>
        <v>0</v>
      </c>
      <c r="BG15" s="71">
        <v>0</v>
      </c>
      <c r="BH15" s="72">
        <f t="shared" si="16"/>
        <v>0</v>
      </c>
      <c r="BI15" s="73">
        <v>0</v>
      </c>
      <c r="BX15" s="200">
        <v>5</v>
      </c>
      <c r="BY15" s="200" t="s">
        <v>114</v>
      </c>
    </row>
    <row r="16" spans="2:77" ht="15.5" x14ac:dyDescent="0.35">
      <c r="B16" s="60"/>
      <c r="C16" s="97">
        <v>6</v>
      </c>
      <c r="D16" s="98" t="str">
        <f t="shared" si="2"/>
        <v/>
      </c>
      <c r="E16" s="98" t="str">
        <f t="shared" si="3"/>
        <v/>
      </c>
      <c r="F16" s="98" t="str">
        <f t="shared" si="4"/>
        <v/>
      </c>
      <c r="G16" s="98" t="str">
        <f t="shared" si="5"/>
        <v/>
      </c>
      <c r="H16" s="98" t="str">
        <f t="shared" si="6"/>
        <v/>
      </c>
      <c r="I16" s="98" t="str">
        <f t="shared" si="7"/>
        <v/>
      </c>
      <c r="J16" s="98" t="str">
        <f t="shared" si="8"/>
        <v/>
      </c>
      <c r="K16" s="98" t="str">
        <f t="shared" si="9"/>
        <v/>
      </c>
      <c r="L16" s="98" t="str">
        <f t="shared" si="10"/>
        <v/>
      </c>
      <c r="M16" s="98" t="str">
        <f t="shared" si="11"/>
        <v/>
      </c>
      <c r="N16" s="98" t="str">
        <f t="shared" si="12"/>
        <v/>
      </c>
      <c r="O16" s="98" t="str">
        <f t="shared" si="13"/>
        <v/>
      </c>
      <c r="P16" s="5"/>
      <c r="Q16" s="49"/>
      <c r="R16" s="45"/>
      <c r="W16" s="60"/>
      <c r="X16" s="66">
        <v>6</v>
      </c>
      <c r="Y16" s="67"/>
      <c r="Z16" s="67"/>
      <c r="AA16" s="67"/>
      <c r="AB16" s="67"/>
      <c r="AC16" s="67"/>
      <c r="AD16" s="67"/>
      <c r="AE16" s="67"/>
      <c r="AF16" s="67"/>
      <c r="AG16" s="67"/>
      <c r="AH16" s="67"/>
      <c r="AI16" s="67"/>
      <c r="AJ16" s="67"/>
      <c r="AK16" s="67"/>
      <c r="AL16" s="67"/>
      <c r="AM16" s="67"/>
      <c r="AN16" s="67"/>
      <c r="AO16" s="67"/>
      <c r="AP16" s="67"/>
      <c r="AQ16" s="67"/>
      <c r="AR16" s="67"/>
      <c r="AS16" s="67"/>
      <c r="AT16" s="67"/>
      <c r="AU16" s="67"/>
      <c r="AV16" s="67"/>
      <c r="AW16" s="67"/>
      <c r="AX16" s="67"/>
      <c r="AY16" s="67"/>
      <c r="AZ16" s="67"/>
      <c r="BA16" s="67"/>
      <c r="BB16" s="67"/>
      <c r="BC16" s="67"/>
      <c r="BD16" s="354" t="str">
        <f t="shared" si="14"/>
        <v/>
      </c>
      <c r="BE16" s="355"/>
      <c r="BF16" s="71">
        <f t="shared" si="15"/>
        <v>0</v>
      </c>
      <c r="BG16" s="71">
        <v>0</v>
      </c>
      <c r="BH16" s="72">
        <f t="shared" si="16"/>
        <v>0</v>
      </c>
      <c r="BI16" s="73">
        <v>0</v>
      </c>
      <c r="BX16" s="200">
        <v>6</v>
      </c>
      <c r="BY16" s="200" t="s">
        <v>115</v>
      </c>
    </row>
    <row r="17" spans="2:77" ht="15.5" x14ac:dyDescent="0.35">
      <c r="B17" s="60"/>
      <c r="C17" s="97">
        <v>7</v>
      </c>
      <c r="D17" s="98" t="str">
        <f t="shared" si="2"/>
        <v/>
      </c>
      <c r="E17" s="98" t="str">
        <f t="shared" si="3"/>
        <v/>
      </c>
      <c r="F17" s="98" t="str">
        <f t="shared" si="4"/>
        <v/>
      </c>
      <c r="G17" s="98" t="str">
        <f t="shared" si="5"/>
        <v/>
      </c>
      <c r="H17" s="98" t="str">
        <f t="shared" si="6"/>
        <v/>
      </c>
      <c r="I17" s="98" t="str">
        <f t="shared" si="7"/>
        <v/>
      </c>
      <c r="J17" s="98" t="str">
        <f t="shared" si="8"/>
        <v/>
      </c>
      <c r="K17" s="98" t="str">
        <f t="shared" si="9"/>
        <v/>
      </c>
      <c r="L17" s="98" t="str">
        <f t="shared" si="10"/>
        <v/>
      </c>
      <c r="M17" s="98" t="str">
        <f t="shared" si="11"/>
        <v/>
      </c>
      <c r="N17" s="98" t="str">
        <f t="shared" si="12"/>
        <v/>
      </c>
      <c r="O17" s="98" t="str">
        <f t="shared" si="13"/>
        <v/>
      </c>
      <c r="P17" s="5"/>
      <c r="Q17" s="49"/>
      <c r="R17" s="45"/>
      <c r="W17" s="60"/>
      <c r="X17" s="66">
        <v>7</v>
      </c>
      <c r="Y17" s="67"/>
      <c r="Z17" s="67"/>
      <c r="AA17" s="67"/>
      <c r="AB17" s="67"/>
      <c r="AC17" s="67"/>
      <c r="AD17" s="67"/>
      <c r="AE17" s="67"/>
      <c r="AF17" s="67"/>
      <c r="AG17" s="67"/>
      <c r="AH17" s="67"/>
      <c r="AI17" s="67"/>
      <c r="AJ17" s="67"/>
      <c r="AK17" s="67"/>
      <c r="AL17" s="67"/>
      <c r="AM17" s="67"/>
      <c r="AN17" s="67"/>
      <c r="AO17" s="67"/>
      <c r="AP17" s="67"/>
      <c r="AQ17" s="67"/>
      <c r="AR17" s="67"/>
      <c r="AS17" s="67"/>
      <c r="AT17" s="67"/>
      <c r="AU17" s="67"/>
      <c r="AV17" s="67"/>
      <c r="AW17" s="67"/>
      <c r="AX17" s="67"/>
      <c r="AY17" s="67"/>
      <c r="AZ17" s="67"/>
      <c r="BA17" s="67"/>
      <c r="BB17" s="67"/>
      <c r="BC17" s="67"/>
      <c r="BD17" s="354" t="str">
        <f t="shared" si="14"/>
        <v/>
      </c>
      <c r="BE17" s="355"/>
      <c r="BF17" s="71">
        <f t="shared" si="15"/>
        <v>0</v>
      </c>
      <c r="BG17" s="71">
        <v>0</v>
      </c>
      <c r="BH17" s="72">
        <f t="shared" si="16"/>
        <v>0</v>
      </c>
      <c r="BI17" s="73">
        <v>0</v>
      </c>
      <c r="BX17" s="201">
        <v>7</v>
      </c>
      <c r="BY17" s="201" t="s">
        <v>109</v>
      </c>
    </row>
    <row r="18" spans="2:77" ht="15.5" x14ac:dyDescent="0.35">
      <c r="B18" s="60"/>
      <c r="C18" s="97">
        <v>8</v>
      </c>
      <c r="D18" s="98" t="str">
        <f t="shared" si="2"/>
        <v/>
      </c>
      <c r="E18" s="98" t="str">
        <f t="shared" si="3"/>
        <v/>
      </c>
      <c r="F18" s="98" t="str">
        <f t="shared" si="4"/>
        <v/>
      </c>
      <c r="G18" s="98" t="str">
        <f t="shared" si="5"/>
        <v/>
      </c>
      <c r="H18" s="98" t="str">
        <f t="shared" si="6"/>
        <v/>
      </c>
      <c r="I18" s="98" t="str">
        <f t="shared" si="7"/>
        <v/>
      </c>
      <c r="J18" s="98" t="str">
        <f t="shared" si="8"/>
        <v/>
      </c>
      <c r="K18" s="98" t="str">
        <f t="shared" si="9"/>
        <v/>
      </c>
      <c r="L18" s="98" t="str">
        <f t="shared" si="10"/>
        <v/>
      </c>
      <c r="M18" s="98" t="str">
        <f t="shared" si="11"/>
        <v/>
      </c>
      <c r="N18" s="98" t="str">
        <f t="shared" si="12"/>
        <v/>
      </c>
      <c r="O18" s="98" t="str">
        <f t="shared" si="13"/>
        <v/>
      </c>
      <c r="P18" s="5"/>
      <c r="Q18" s="49"/>
      <c r="R18" s="45"/>
      <c r="W18" s="60"/>
      <c r="X18" s="66">
        <v>8</v>
      </c>
      <c r="Y18" s="67"/>
      <c r="Z18" s="67"/>
      <c r="AA18" s="67"/>
      <c r="AB18" s="67"/>
      <c r="AC18" s="67"/>
      <c r="AD18" s="67"/>
      <c r="AE18" s="67"/>
      <c r="AF18" s="67"/>
      <c r="AG18" s="67"/>
      <c r="AH18" s="67"/>
      <c r="AI18" s="67"/>
      <c r="AJ18" s="67"/>
      <c r="AK18" s="67"/>
      <c r="AL18" s="67"/>
      <c r="AM18" s="67"/>
      <c r="AN18" s="67"/>
      <c r="AO18" s="67"/>
      <c r="AP18" s="67"/>
      <c r="AQ18" s="67"/>
      <c r="AR18" s="67"/>
      <c r="AS18" s="67"/>
      <c r="AT18" s="67"/>
      <c r="AU18" s="67"/>
      <c r="AV18" s="67"/>
      <c r="AW18" s="67"/>
      <c r="AX18" s="67"/>
      <c r="AY18" s="67"/>
      <c r="AZ18" s="67"/>
      <c r="BA18" s="67"/>
      <c r="BB18" s="67"/>
      <c r="BC18" s="67"/>
      <c r="BD18" s="354" t="str">
        <f t="shared" si="14"/>
        <v/>
      </c>
      <c r="BE18" s="355"/>
      <c r="BF18" s="71">
        <f>(SUMIF($Y$10:$BC$10,"Sat",$Y18:$BC18)+SUMIF($Y$10:$BC$10,"Sun",$Y18:$BC18))</f>
        <v>0</v>
      </c>
      <c r="BG18" s="71">
        <f>(SUM($Y18:$BC18)-(SUMIF($Y$10:$BC$10,"Sat",$Y18:$BC18)+SUMIF($Y$10:$BC$10,"Sun",$Y18:$BC18)))</f>
        <v>0</v>
      </c>
      <c r="BH18" s="72">
        <f>(SUMIF($Y$10:$BC$10,"Sat",$Y18:$BC18)+SUMIF($Y$10:$BC$10,"Sun",$Y18:$BC18))/(COUNTIF($Y$10:$BC$10,"Sat")+COUNTIF($Y$10:$BC$10,"Sun"))</f>
        <v>0</v>
      </c>
      <c r="BI18" s="73">
        <f>(SUM($Y18:$BC18)-(SUMIF($Y$10:$BC$10,"Sat",$Y18:$BC18)+SUMIF($Y$10:$BC$10,"Sun",$Y18:$BC18)))/(COUNT(Y18:BC18)-(COUNTIF($Y$10:$BC$10,"Sat")+COUNTIF($Y$10:$BC$10,"Sun")))</f>
        <v>0</v>
      </c>
      <c r="BJ18" s="202"/>
    </row>
    <row r="19" spans="2:77" ht="15.5" x14ac:dyDescent="0.35">
      <c r="B19" s="60"/>
      <c r="C19" s="97">
        <v>9</v>
      </c>
      <c r="D19" s="98" t="str">
        <f t="shared" si="2"/>
        <v/>
      </c>
      <c r="E19" s="98" t="str">
        <f t="shared" si="3"/>
        <v/>
      </c>
      <c r="F19" s="98" t="str">
        <f t="shared" si="4"/>
        <v/>
      </c>
      <c r="G19" s="98" t="str">
        <f t="shared" si="5"/>
        <v/>
      </c>
      <c r="H19" s="98" t="str">
        <f t="shared" si="6"/>
        <v/>
      </c>
      <c r="I19" s="98" t="str">
        <f t="shared" si="7"/>
        <v/>
      </c>
      <c r="J19" s="98" t="str">
        <f t="shared" si="8"/>
        <v/>
      </c>
      <c r="K19" s="98" t="str">
        <f t="shared" si="9"/>
        <v/>
      </c>
      <c r="L19" s="98" t="str">
        <f t="shared" si="10"/>
        <v/>
      </c>
      <c r="M19" s="98" t="str">
        <f t="shared" si="11"/>
        <v/>
      </c>
      <c r="N19" s="98" t="str">
        <f t="shared" si="12"/>
        <v/>
      </c>
      <c r="O19" s="98" t="str">
        <f t="shared" si="13"/>
        <v/>
      </c>
      <c r="P19" s="5"/>
      <c r="Q19" s="49"/>
      <c r="R19" s="45"/>
      <c r="W19" s="60"/>
      <c r="X19" s="66">
        <v>9</v>
      </c>
      <c r="Y19" s="67"/>
      <c r="Z19" s="67"/>
      <c r="AA19" s="67"/>
      <c r="AB19" s="67"/>
      <c r="AC19" s="67"/>
      <c r="AD19" s="67"/>
      <c r="AE19" s="67"/>
      <c r="AF19" s="67"/>
      <c r="AG19" s="67"/>
      <c r="AH19" s="67"/>
      <c r="AI19" s="67"/>
      <c r="AJ19" s="67"/>
      <c r="AK19" s="67"/>
      <c r="AL19" s="67"/>
      <c r="AM19" s="67"/>
      <c r="AN19" s="67"/>
      <c r="AO19" s="67"/>
      <c r="AP19" s="67"/>
      <c r="AQ19" s="67"/>
      <c r="AR19" s="67"/>
      <c r="AS19" s="67"/>
      <c r="AT19" s="67"/>
      <c r="AU19" s="67"/>
      <c r="AV19" s="67"/>
      <c r="AW19" s="67"/>
      <c r="AX19" s="67"/>
      <c r="AY19" s="67"/>
      <c r="AZ19" s="67"/>
      <c r="BA19" s="67"/>
      <c r="BB19" s="67"/>
      <c r="BC19" s="67"/>
      <c r="BD19" s="354" t="str">
        <f t="shared" si="14"/>
        <v/>
      </c>
      <c r="BE19" s="355"/>
      <c r="BF19" s="71">
        <f t="shared" ref="BF19:BF33" si="17">(SUMIF($Y$10:$BC$10,"Sat",$Y19:$BC19)+SUMIF($Y$10:$BC$10,"Sun",$Y19:$BC19))</f>
        <v>0</v>
      </c>
      <c r="BG19" s="71">
        <f t="shared" ref="BG19:BG33" si="18">(SUM($Y19:$BC19)-(SUMIF($Y$10:$BC$10,"Sat",$Y19:$BC19)+SUMIF($Y$10:$BC$10,"Sun",$Y19:$BC19)))</f>
        <v>0</v>
      </c>
      <c r="BH19" s="72">
        <f t="shared" ref="BH19:BH33" si="19">(SUMIF($Y$10:$BC$10,"Sat",$Y19:$BC19)+SUMIF($Y$10:$BC$10,"Sun",$Y19:$BC19))/(COUNTIF($Y$10:$BC$10,"Sat")+COUNTIF($Y$10:$BC$10,"Sun"))</f>
        <v>0</v>
      </c>
      <c r="BI19" s="73">
        <f t="shared" ref="BI19:BI33" si="20">(SUM($Y19:$BC19)-(SUMIF($Y$10:$BC$10,"Sat",$Y19:$BC19)+SUMIF($Y$10:$BC$10,"Sun",$Y19:$BC19)))/(COUNT(Y19:BC19)-(COUNTIF($Y$10:$BC$10,"Sat")+COUNTIF($Y$10:$BC$10,"Sun")))</f>
        <v>0</v>
      </c>
    </row>
    <row r="20" spans="2:77" ht="15.5" x14ac:dyDescent="0.35">
      <c r="B20" s="60"/>
      <c r="C20" s="97">
        <v>10</v>
      </c>
      <c r="D20" s="98" t="str">
        <f t="shared" si="2"/>
        <v/>
      </c>
      <c r="E20" s="98" t="str">
        <f t="shared" si="3"/>
        <v/>
      </c>
      <c r="F20" s="98" t="str">
        <f t="shared" si="4"/>
        <v/>
      </c>
      <c r="G20" s="98" t="str">
        <f t="shared" si="5"/>
        <v/>
      </c>
      <c r="H20" s="98" t="str">
        <f t="shared" si="6"/>
        <v/>
      </c>
      <c r="I20" s="98" t="str">
        <f t="shared" si="7"/>
        <v/>
      </c>
      <c r="J20" s="98" t="str">
        <f t="shared" si="8"/>
        <v/>
      </c>
      <c r="K20" s="98" t="str">
        <f t="shared" si="9"/>
        <v/>
      </c>
      <c r="L20" s="98" t="str">
        <f t="shared" si="10"/>
        <v/>
      </c>
      <c r="M20" s="98" t="str">
        <f t="shared" si="11"/>
        <v/>
      </c>
      <c r="N20" s="98" t="str">
        <f t="shared" si="12"/>
        <v/>
      </c>
      <c r="O20" s="98" t="str">
        <f t="shared" si="13"/>
        <v/>
      </c>
      <c r="P20" s="5"/>
      <c r="Q20" s="49"/>
      <c r="R20" s="45"/>
      <c r="W20" s="60"/>
      <c r="X20" s="66">
        <v>10</v>
      </c>
      <c r="Y20" s="67"/>
      <c r="Z20" s="67"/>
      <c r="AA20" s="67"/>
      <c r="AB20" s="67"/>
      <c r="AC20" s="67"/>
      <c r="AD20" s="67"/>
      <c r="AE20" s="67"/>
      <c r="AF20" s="67"/>
      <c r="AG20" s="67"/>
      <c r="AH20" s="67"/>
      <c r="AI20" s="67"/>
      <c r="AJ20" s="67"/>
      <c r="AK20" s="67"/>
      <c r="AL20" s="67"/>
      <c r="AM20" s="67"/>
      <c r="AN20" s="67"/>
      <c r="AO20" s="67"/>
      <c r="AP20" s="67"/>
      <c r="AQ20" s="67"/>
      <c r="AR20" s="67"/>
      <c r="AS20" s="67"/>
      <c r="AT20" s="67"/>
      <c r="AU20" s="67"/>
      <c r="AV20" s="67"/>
      <c r="AW20" s="67"/>
      <c r="AX20" s="67"/>
      <c r="AY20" s="67"/>
      <c r="AZ20" s="67"/>
      <c r="BA20" s="67"/>
      <c r="BB20" s="67"/>
      <c r="BC20" s="67"/>
      <c r="BD20" s="354" t="str">
        <f t="shared" si="14"/>
        <v/>
      </c>
      <c r="BE20" s="355"/>
      <c r="BF20" s="71">
        <f t="shared" si="17"/>
        <v>0</v>
      </c>
      <c r="BG20" s="71">
        <f t="shared" si="18"/>
        <v>0</v>
      </c>
      <c r="BH20" s="72">
        <f t="shared" si="19"/>
        <v>0</v>
      </c>
      <c r="BI20" s="73">
        <f t="shared" si="20"/>
        <v>0</v>
      </c>
    </row>
    <row r="21" spans="2:77" ht="15.5" x14ac:dyDescent="0.35">
      <c r="B21" s="60"/>
      <c r="C21" s="97">
        <v>11</v>
      </c>
      <c r="D21" s="98" t="str">
        <f t="shared" si="2"/>
        <v/>
      </c>
      <c r="E21" s="98" t="str">
        <f t="shared" si="3"/>
        <v/>
      </c>
      <c r="F21" s="98" t="str">
        <f t="shared" si="4"/>
        <v/>
      </c>
      <c r="G21" s="98" t="str">
        <f t="shared" si="5"/>
        <v/>
      </c>
      <c r="H21" s="98" t="str">
        <f t="shared" si="6"/>
        <v/>
      </c>
      <c r="I21" s="98" t="str">
        <f t="shared" si="7"/>
        <v/>
      </c>
      <c r="J21" s="98" t="str">
        <f t="shared" si="8"/>
        <v/>
      </c>
      <c r="K21" s="98" t="str">
        <f t="shared" si="9"/>
        <v/>
      </c>
      <c r="L21" s="98" t="str">
        <f t="shared" si="10"/>
        <v/>
      </c>
      <c r="M21" s="98" t="str">
        <f t="shared" si="11"/>
        <v/>
      </c>
      <c r="N21" s="98" t="str">
        <f t="shared" si="12"/>
        <v/>
      </c>
      <c r="O21" s="98" t="str">
        <f t="shared" si="13"/>
        <v/>
      </c>
      <c r="P21" s="5"/>
      <c r="Q21" s="49"/>
      <c r="R21" s="45"/>
      <c r="W21" s="60"/>
      <c r="X21" s="66">
        <v>11</v>
      </c>
      <c r="Y21" s="67"/>
      <c r="Z21" s="67"/>
      <c r="AA21" s="67"/>
      <c r="AB21" s="67"/>
      <c r="AC21" s="67"/>
      <c r="AD21" s="67"/>
      <c r="AE21" s="67"/>
      <c r="AF21" s="67"/>
      <c r="AG21" s="67"/>
      <c r="AH21" s="67"/>
      <c r="AI21" s="67"/>
      <c r="AJ21" s="67"/>
      <c r="AK21" s="67"/>
      <c r="AL21" s="67"/>
      <c r="AM21" s="67"/>
      <c r="AN21" s="67"/>
      <c r="AO21" s="67"/>
      <c r="AP21" s="67"/>
      <c r="AQ21" s="67"/>
      <c r="AR21" s="67"/>
      <c r="AS21" s="67"/>
      <c r="AT21" s="67"/>
      <c r="AU21" s="67"/>
      <c r="AV21" s="67"/>
      <c r="AW21" s="67"/>
      <c r="AX21" s="67"/>
      <c r="AY21" s="67"/>
      <c r="AZ21" s="67"/>
      <c r="BA21" s="67"/>
      <c r="BB21" s="67"/>
      <c r="BC21" s="67"/>
      <c r="BD21" s="354" t="str">
        <f t="shared" si="14"/>
        <v/>
      </c>
      <c r="BE21" s="355"/>
      <c r="BF21" s="71">
        <f t="shared" si="17"/>
        <v>0</v>
      </c>
      <c r="BG21" s="71">
        <f t="shared" si="18"/>
        <v>0</v>
      </c>
      <c r="BH21" s="72">
        <f t="shared" si="19"/>
        <v>0</v>
      </c>
      <c r="BI21" s="73">
        <f t="shared" si="20"/>
        <v>0</v>
      </c>
    </row>
    <row r="22" spans="2:77" ht="15.5" x14ac:dyDescent="0.35">
      <c r="B22" s="60"/>
      <c r="C22" s="97">
        <v>12</v>
      </c>
      <c r="D22" s="98" t="str">
        <f t="shared" si="2"/>
        <v/>
      </c>
      <c r="E22" s="98" t="str">
        <f t="shared" si="3"/>
        <v/>
      </c>
      <c r="F22" s="98" t="str">
        <f t="shared" si="4"/>
        <v/>
      </c>
      <c r="G22" s="98" t="str">
        <f t="shared" si="5"/>
        <v/>
      </c>
      <c r="H22" s="98" t="str">
        <f t="shared" si="6"/>
        <v/>
      </c>
      <c r="I22" s="98" t="str">
        <f t="shared" si="7"/>
        <v/>
      </c>
      <c r="J22" s="98" t="str">
        <f t="shared" si="8"/>
        <v/>
      </c>
      <c r="K22" s="98" t="str">
        <f t="shared" si="9"/>
        <v/>
      </c>
      <c r="L22" s="98" t="str">
        <f t="shared" si="10"/>
        <v/>
      </c>
      <c r="M22" s="98" t="str">
        <f t="shared" si="11"/>
        <v/>
      </c>
      <c r="N22" s="98" t="str">
        <f t="shared" si="12"/>
        <v/>
      </c>
      <c r="O22" s="98" t="str">
        <f t="shared" si="13"/>
        <v/>
      </c>
      <c r="P22" s="5"/>
      <c r="Q22" s="49"/>
      <c r="R22" s="45"/>
      <c r="W22" s="60"/>
      <c r="X22" s="66">
        <v>12</v>
      </c>
      <c r="Y22" s="67"/>
      <c r="Z22" s="67"/>
      <c r="AA22" s="67"/>
      <c r="AB22" s="67"/>
      <c r="AC22" s="67"/>
      <c r="AD22" s="67"/>
      <c r="AE22" s="67"/>
      <c r="AF22" s="67"/>
      <c r="AG22" s="67"/>
      <c r="AH22" s="67"/>
      <c r="AI22" s="67"/>
      <c r="AJ22" s="67"/>
      <c r="AK22" s="67"/>
      <c r="AL22" s="67"/>
      <c r="AM22" s="67"/>
      <c r="AN22" s="67"/>
      <c r="AO22" s="67"/>
      <c r="AP22" s="67"/>
      <c r="AQ22" s="67"/>
      <c r="AR22" s="67"/>
      <c r="AS22" s="67"/>
      <c r="AT22" s="67"/>
      <c r="AU22" s="67"/>
      <c r="AV22" s="67"/>
      <c r="AW22" s="67"/>
      <c r="AX22" s="67"/>
      <c r="AY22" s="67"/>
      <c r="AZ22" s="67"/>
      <c r="BA22" s="67"/>
      <c r="BB22" s="67"/>
      <c r="BC22" s="67"/>
      <c r="BD22" s="354" t="str">
        <f t="shared" si="14"/>
        <v/>
      </c>
      <c r="BE22" s="355"/>
      <c r="BF22" s="71">
        <f t="shared" si="17"/>
        <v>0</v>
      </c>
      <c r="BG22" s="71">
        <f t="shared" si="18"/>
        <v>0</v>
      </c>
      <c r="BH22" s="72">
        <f t="shared" si="19"/>
        <v>0</v>
      </c>
      <c r="BI22" s="73">
        <f t="shared" si="20"/>
        <v>0</v>
      </c>
    </row>
    <row r="23" spans="2:77" ht="15.5" x14ac:dyDescent="0.35">
      <c r="B23" s="60"/>
      <c r="C23" s="97">
        <v>13</v>
      </c>
      <c r="D23" s="98" t="str">
        <f t="shared" si="2"/>
        <v/>
      </c>
      <c r="E23" s="98" t="str">
        <f t="shared" si="3"/>
        <v/>
      </c>
      <c r="F23" s="98" t="str">
        <f t="shared" si="4"/>
        <v/>
      </c>
      <c r="G23" s="98" t="str">
        <f t="shared" si="5"/>
        <v/>
      </c>
      <c r="H23" s="98" t="str">
        <f t="shared" si="6"/>
        <v/>
      </c>
      <c r="I23" s="98" t="str">
        <f t="shared" si="7"/>
        <v/>
      </c>
      <c r="J23" s="98" t="str">
        <f t="shared" si="8"/>
        <v/>
      </c>
      <c r="K23" s="98" t="str">
        <f t="shared" si="9"/>
        <v/>
      </c>
      <c r="L23" s="98" t="str">
        <f t="shared" si="10"/>
        <v/>
      </c>
      <c r="M23" s="98" t="str">
        <f t="shared" si="11"/>
        <v/>
      </c>
      <c r="N23" s="98" t="str">
        <f t="shared" si="12"/>
        <v/>
      </c>
      <c r="O23" s="98" t="str">
        <f t="shared" si="13"/>
        <v/>
      </c>
      <c r="P23" s="5"/>
      <c r="Q23" s="49"/>
      <c r="R23" s="45"/>
      <c r="W23" s="60"/>
      <c r="X23" s="66">
        <v>13</v>
      </c>
      <c r="Y23" s="67"/>
      <c r="Z23" s="67"/>
      <c r="AA23" s="67"/>
      <c r="AB23" s="67"/>
      <c r="AC23" s="67"/>
      <c r="AD23" s="67"/>
      <c r="AE23" s="67"/>
      <c r="AF23" s="67"/>
      <c r="AG23" s="67"/>
      <c r="AH23" s="67"/>
      <c r="AI23" s="67"/>
      <c r="AJ23" s="67"/>
      <c r="AK23" s="67"/>
      <c r="AL23" s="67"/>
      <c r="AM23" s="67"/>
      <c r="AN23" s="67"/>
      <c r="AO23" s="67"/>
      <c r="AP23" s="67"/>
      <c r="AQ23" s="67"/>
      <c r="AR23" s="67"/>
      <c r="AS23" s="67"/>
      <c r="AT23" s="67"/>
      <c r="AU23" s="67"/>
      <c r="AV23" s="67"/>
      <c r="AW23" s="67"/>
      <c r="AX23" s="67"/>
      <c r="AY23" s="67"/>
      <c r="AZ23" s="67"/>
      <c r="BA23" s="67"/>
      <c r="BB23" s="67"/>
      <c r="BC23" s="67"/>
      <c r="BD23" s="354" t="str">
        <f t="shared" si="14"/>
        <v/>
      </c>
      <c r="BE23" s="355"/>
      <c r="BF23" s="71">
        <f t="shared" si="17"/>
        <v>0</v>
      </c>
      <c r="BG23" s="71">
        <f t="shared" si="18"/>
        <v>0</v>
      </c>
      <c r="BH23" s="72">
        <f t="shared" si="19"/>
        <v>0</v>
      </c>
      <c r="BI23" s="73">
        <f t="shared" si="20"/>
        <v>0</v>
      </c>
    </row>
    <row r="24" spans="2:77" ht="15.5" x14ac:dyDescent="0.35">
      <c r="B24" s="60"/>
      <c r="C24" s="97">
        <v>14</v>
      </c>
      <c r="D24" s="98" t="str">
        <f t="shared" si="2"/>
        <v/>
      </c>
      <c r="E24" s="98" t="str">
        <f t="shared" si="3"/>
        <v/>
      </c>
      <c r="F24" s="98" t="str">
        <f t="shared" si="4"/>
        <v/>
      </c>
      <c r="G24" s="98" t="str">
        <f t="shared" si="5"/>
        <v/>
      </c>
      <c r="H24" s="98" t="str">
        <f t="shared" si="6"/>
        <v/>
      </c>
      <c r="I24" s="98" t="str">
        <f t="shared" si="7"/>
        <v/>
      </c>
      <c r="J24" s="98" t="str">
        <f t="shared" si="8"/>
        <v/>
      </c>
      <c r="K24" s="98" t="str">
        <f t="shared" si="9"/>
        <v/>
      </c>
      <c r="L24" s="98" t="str">
        <f t="shared" si="10"/>
        <v/>
      </c>
      <c r="M24" s="98" t="str">
        <f t="shared" si="11"/>
        <v/>
      </c>
      <c r="N24" s="98" t="str">
        <f t="shared" si="12"/>
        <v/>
      </c>
      <c r="O24" s="98" t="str">
        <f t="shared" si="13"/>
        <v/>
      </c>
      <c r="P24" s="5"/>
      <c r="Q24" s="49"/>
      <c r="R24" s="45"/>
      <c r="W24" s="60"/>
      <c r="X24" s="66">
        <v>14</v>
      </c>
      <c r="Y24" s="67"/>
      <c r="Z24" s="67"/>
      <c r="AA24" s="67"/>
      <c r="AB24" s="67"/>
      <c r="AC24" s="67"/>
      <c r="AD24" s="67"/>
      <c r="AE24" s="67"/>
      <c r="AF24" s="67"/>
      <c r="AG24" s="67"/>
      <c r="AH24" s="67"/>
      <c r="AI24" s="67"/>
      <c r="AJ24" s="67"/>
      <c r="AK24" s="67"/>
      <c r="AL24" s="67"/>
      <c r="AM24" s="67"/>
      <c r="AN24" s="67"/>
      <c r="AO24" s="67"/>
      <c r="AP24" s="67"/>
      <c r="AQ24" s="67"/>
      <c r="AR24" s="67"/>
      <c r="AS24" s="67"/>
      <c r="AT24" s="67"/>
      <c r="AU24" s="67"/>
      <c r="AV24" s="67"/>
      <c r="AW24" s="67"/>
      <c r="AX24" s="67"/>
      <c r="AY24" s="67"/>
      <c r="AZ24" s="67"/>
      <c r="BA24" s="67"/>
      <c r="BB24" s="67"/>
      <c r="BC24" s="67"/>
      <c r="BD24" s="354" t="str">
        <f>IFERROR(AVERAGE(Y24:BC24),"")</f>
        <v/>
      </c>
      <c r="BE24" s="355"/>
      <c r="BF24" s="71">
        <f t="shared" si="17"/>
        <v>0</v>
      </c>
      <c r="BG24" s="71">
        <f t="shared" si="18"/>
        <v>0</v>
      </c>
      <c r="BH24" s="72">
        <f t="shared" si="19"/>
        <v>0</v>
      </c>
      <c r="BI24" s="73">
        <f t="shared" si="20"/>
        <v>0</v>
      </c>
    </row>
    <row r="25" spans="2:77" ht="15.5" x14ac:dyDescent="0.35">
      <c r="B25" s="60"/>
      <c r="C25" s="97">
        <v>15</v>
      </c>
      <c r="D25" s="98" t="str">
        <f t="shared" si="2"/>
        <v/>
      </c>
      <c r="E25" s="98" t="str">
        <f t="shared" si="3"/>
        <v/>
      </c>
      <c r="F25" s="98" t="str">
        <f t="shared" si="4"/>
        <v/>
      </c>
      <c r="G25" s="98" t="str">
        <f t="shared" si="5"/>
        <v/>
      </c>
      <c r="H25" s="98" t="str">
        <f t="shared" si="6"/>
        <v/>
      </c>
      <c r="I25" s="98" t="str">
        <f t="shared" si="7"/>
        <v/>
      </c>
      <c r="J25" s="98" t="str">
        <f t="shared" si="8"/>
        <v/>
      </c>
      <c r="K25" s="98" t="str">
        <f t="shared" si="9"/>
        <v/>
      </c>
      <c r="L25" s="98" t="str">
        <f t="shared" si="10"/>
        <v/>
      </c>
      <c r="M25" s="98" t="str">
        <f t="shared" si="11"/>
        <v/>
      </c>
      <c r="N25" s="98" t="str">
        <f t="shared" si="12"/>
        <v/>
      </c>
      <c r="O25" s="98" t="str">
        <f t="shared" si="13"/>
        <v/>
      </c>
      <c r="P25" s="5"/>
      <c r="Q25" s="49"/>
      <c r="R25" s="45"/>
      <c r="W25" s="60"/>
      <c r="X25" s="66">
        <v>15</v>
      </c>
      <c r="Y25" s="67"/>
      <c r="Z25" s="67"/>
      <c r="AA25" s="67"/>
      <c r="AB25" s="67"/>
      <c r="AC25" s="67"/>
      <c r="AD25" s="67"/>
      <c r="AE25" s="67"/>
      <c r="AF25" s="67"/>
      <c r="AG25" s="67"/>
      <c r="AH25" s="67"/>
      <c r="AI25" s="67"/>
      <c r="AJ25" s="67"/>
      <c r="AK25" s="67"/>
      <c r="AL25" s="67"/>
      <c r="AM25" s="67"/>
      <c r="AN25" s="67"/>
      <c r="AO25" s="67"/>
      <c r="AP25" s="67"/>
      <c r="AQ25" s="67"/>
      <c r="AR25" s="67"/>
      <c r="AS25" s="67"/>
      <c r="AT25" s="67"/>
      <c r="AU25" s="67"/>
      <c r="AV25" s="67"/>
      <c r="AW25" s="67"/>
      <c r="AX25" s="67"/>
      <c r="AY25" s="67"/>
      <c r="AZ25" s="67"/>
      <c r="BA25" s="67"/>
      <c r="BB25" s="67"/>
      <c r="BC25" s="67"/>
      <c r="BD25" s="354" t="str">
        <f t="shared" si="14"/>
        <v/>
      </c>
      <c r="BE25" s="355"/>
      <c r="BF25" s="71">
        <f t="shared" si="17"/>
        <v>0</v>
      </c>
      <c r="BG25" s="71">
        <f t="shared" si="18"/>
        <v>0</v>
      </c>
      <c r="BH25" s="72">
        <f t="shared" si="19"/>
        <v>0</v>
      </c>
      <c r="BI25" s="73">
        <f t="shared" si="20"/>
        <v>0</v>
      </c>
    </row>
    <row r="26" spans="2:77" ht="15.5" x14ac:dyDescent="0.35">
      <c r="B26" s="60"/>
      <c r="C26" s="97">
        <v>16</v>
      </c>
      <c r="D26" s="98" t="str">
        <f t="shared" si="2"/>
        <v/>
      </c>
      <c r="E26" s="98" t="str">
        <f t="shared" si="3"/>
        <v/>
      </c>
      <c r="F26" s="98" t="str">
        <f t="shared" si="4"/>
        <v/>
      </c>
      <c r="G26" s="98" t="str">
        <f t="shared" si="5"/>
        <v/>
      </c>
      <c r="H26" s="98" t="str">
        <f t="shared" si="6"/>
        <v/>
      </c>
      <c r="I26" s="98" t="str">
        <f t="shared" si="7"/>
        <v/>
      </c>
      <c r="J26" s="98" t="str">
        <f t="shared" si="8"/>
        <v/>
      </c>
      <c r="K26" s="98" t="str">
        <f t="shared" si="9"/>
        <v/>
      </c>
      <c r="L26" s="98" t="str">
        <f t="shared" si="10"/>
        <v/>
      </c>
      <c r="M26" s="98" t="str">
        <f t="shared" si="11"/>
        <v/>
      </c>
      <c r="N26" s="98" t="str">
        <f t="shared" si="12"/>
        <v/>
      </c>
      <c r="O26" s="98" t="str">
        <f t="shared" si="13"/>
        <v/>
      </c>
      <c r="P26" s="5"/>
      <c r="Q26" s="49"/>
      <c r="R26" s="45"/>
      <c r="W26" s="60"/>
      <c r="X26" s="66">
        <v>16</v>
      </c>
      <c r="Y26" s="67"/>
      <c r="Z26" s="67"/>
      <c r="AA26" s="67"/>
      <c r="AB26" s="67"/>
      <c r="AC26" s="67"/>
      <c r="AD26" s="67"/>
      <c r="AE26" s="67"/>
      <c r="AF26" s="67"/>
      <c r="AG26" s="67"/>
      <c r="AH26" s="67"/>
      <c r="AI26" s="67"/>
      <c r="AJ26" s="67"/>
      <c r="AK26" s="67"/>
      <c r="AL26" s="67"/>
      <c r="AM26" s="67"/>
      <c r="AN26" s="67"/>
      <c r="AO26" s="67"/>
      <c r="AP26" s="67"/>
      <c r="AQ26" s="67"/>
      <c r="AR26" s="67"/>
      <c r="AS26" s="67"/>
      <c r="AT26" s="67"/>
      <c r="AU26" s="67"/>
      <c r="AV26" s="67"/>
      <c r="AW26" s="67"/>
      <c r="AX26" s="67"/>
      <c r="AY26" s="67"/>
      <c r="AZ26" s="67"/>
      <c r="BA26" s="67"/>
      <c r="BB26" s="67"/>
      <c r="BC26" s="67"/>
      <c r="BD26" s="354" t="str">
        <f t="shared" si="14"/>
        <v/>
      </c>
      <c r="BE26" s="355"/>
      <c r="BF26" s="71">
        <f t="shared" si="17"/>
        <v>0</v>
      </c>
      <c r="BG26" s="71">
        <f t="shared" si="18"/>
        <v>0</v>
      </c>
      <c r="BH26" s="72">
        <f t="shared" si="19"/>
        <v>0</v>
      </c>
      <c r="BI26" s="73">
        <f t="shared" si="20"/>
        <v>0</v>
      </c>
    </row>
    <row r="27" spans="2:77" ht="15.5" x14ac:dyDescent="0.35">
      <c r="B27" s="60"/>
      <c r="C27" s="97">
        <v>17</v>
      </c>
      <c r="D27" s="98" t="str">
        <f t="shared" si="2"/>
        <v/>
      </c>
      <c r="E27" s="98" t="str">
        <f t="shared" si="3"/>
        <v/>
      </c>
      <c r="F27" s="98" t="str">
        <f t="shared" si="4"/>
        <v/>
      </c>
      <c r="G27" s="98" t="str">
        <f t="shared" si="5"/>
        <v/>
      </c>
      <c r="H27" s="98" t="str">
        <f t="shared" si="6"/>
        <v/>
      </c>
      <c r="I27" s="98" t="str">
        <f t="shared" si="7"/>
        <v/>
      </c>
      <c r="J27" s="98" t="str">
        <f t="shared" si="8"/>
        <v/>
      </c>
      <c r="K27" s="98" t="str">
        <f t="shared" si="9"/>
        <v/>
      </c>
      <c r="L27" s="98" t="str">
        <f t="shared" si="10"/>
        <v/>
      </c>
      <c r="M27" s="98" t="str">
        <f t="shared" si="11"/>
        <v/>
      </c>
      <c r="N27" s="98" t="str">
        <f t="shared" si="12"/>
        <v/>
      </c>
      <c r="O27" s="98" t="str">
        <f t="shared" si="13"/>
        <v/>
      </c>
      <c r="P27" s="5"/>
      <c r="Q27" s="49"/>
      <c r="R27" s="45"/>
      <c r="W27" s="60"/>
      <c r="X27" s="66">
        <v>17</v>
      </c>
      <c r="Y27" s="67"/>
      <c r="Z27" s="67"/>
      <c r="AA27" s="67"/>
      <c r="AB27" s="67"/>
      <c r="AC27" s="67"/>
      <c r="AD27" s="67"/>
      <c r="AE27" s="67"/>
      <c r="AF27" s="67"/>
      <c r="AG27" s="67"/>
      <c r="AH27" s="67"/>
      <c r="AI27" s="67"/>
      <c r="AJ27" s="67"/>
      <c r="AK27" s="67"/>
      <c r="AL27" s="67"/>
      <c r="AM27" s="67"/>
      <c r="AN27" s="67"/>
      <c r="AO27" s="67"/>
      <c r="AP27" s="67"/>
      <c r="AQ27" s="67"/>
      <c r="AR27" s="67"/>
      <c r="AS27" s="67"/>
      <c r="AT27" s="67"/>
      <c r="AU27" s="67"/>
      <c r="AV27" s="67"/>
      <c r="AW27" s="67"/>
      <c r="AX27" s="67"/>
      <c r="AY27" s="67"/>
      <c r="AZ27" s="67"/>
      <c r="BA27" s="67"/>
      <c r="BB27" s="67"/>
      <c r="BC27" s="67"/>
      <c r="BD27" s="354" t="str">
        <f t="shared" si="14"/>
        <v/>
      </c>
      <c r="BE27" s="355"/>
      <c r="BF27" s="71">
        <f t="shared" si="17"/>
        <v>0</v>
      </c>
      <c r="BG27" s="71">
        <f t="shared" si="18"/>
        <v>0</v>
      </c>
      <c r="BH27" s="72">
        <f t="shared" si="19"/>
        <v>0</v>
      </c>
      <c r="BI27" s="73">
        <f t="shared" si="20"/>
        <v>0</v>
      </c>
    </row>
    <row r="28" spans="2:77" ht="15.5" x14ac:dyDescent="0.35">
      <c r="B28" s="60"/>
      <c r="C28" s="97">
        <v>18</v>
      </c>
      <c r="D28" s="98" t="str">
        <f t="shared" si="2"/>
        <v/>
      </c>
      <c r="E28" s="98" t="str">
        <f t="shared" si="3"/>
        <v/>
      </c>
      <c r="F28" s="98" t="str">
        <f t="shared" si="4"/>
        <v/>
      </c>
      <c r="G28" s="98" t="str">
        <f t="shared" si="5"/>
        <v/>
      </c>
      <c r="H28" s="98" t="str">
        <f t="shared" si="6"/>
        <v/>
      </c>
      <c r="I28" s="98" t="str">
        <f t="shared" si="7"/>
        <v/>
      </c>
      <c r="J28" s="98" t="str">
        <f t="shared" si="8"/>
        <v/>
      </c>
      <c r="K28" s="98" t="str">
        <f t="shared" si="9"/>
        <v/>
      </c>
      <c r="L28" s="98" t="str">
        <f t="shared" si="10"/>
        <v/>
      </c>
      <c r="M28" s="98" t="str">
        <f t="shared" si="11"/>
        <v/>
      </c>
      <c r="N28" s="98" t="str">
        <f t="shared" si="12"/>
        <v/>
      </c>
      <c r="O28" s="98" t="str">
        <f t="shared" si="13"/>
        <v/>
      </c>
      <c r="P28" s="5"/>
      <c r="Q28" s="49"/>
      <c r="R28" s="45"/>
      <c r="W28" s="60"/>
      <c r="X28" s="66">
        <v>18</v>
      </c>
      <c r="Y28" s="67"/>
      <c r="Z28" s="67"/>
      <c r="AA28" s="67"/>
      <c r="AB28" s="67"/>
      <c r="AC28" s="67"/>
      <c r="AD28" s="67"/>
      <c r="AE28" s="67"/>
      <c r="AF28" s="67"/>
      <c r="AG28" s="67"/>
      <c r="AH28" s="67"/>
      <c r="AI28" s="67"/>
      <c r="AJ28" s="67"/>
      <c r="AK28" s="67"/>
      <c r="AL28" s="67"/>
      <c r="AM28" s="67"/>
      <c r="AN28" s="67"/>
      <c r="AO28" s="67"/>
      <c r="AP28" s="67"/>
      <c r="AQ28" s="67"/>
      <c r="AR28" s="67"/>
      <c r="AS28" s="67"/>
      <c r="AT28" s="67"/>
      <c r="AU28" s="67"/>
      <c r="AV28" s="67"/>
      <c r="AW28" s="67"/>
      <c r="AX28" s="67"/>
      <c r="AY28" s="67"/>
      <c r="AZ28" s="67"/>
      <c r="BA28" s="67"/>
      <c r="BB28" s="67"/>
      <c r="BC28" s="67"/>
      <c r="BD28" s="354" t="str">
        <f t="shared" si="14"/>
        <v/>
      </c>
      <c r="BE28" s="355"/>
      <c r="BF28" s="71">
        <f t="shared" si="17"/>
        <v>0</v>
      </c>
      <c r="BG28" s="71">
        <f t="shared" si="18"/>
        <v>0</v>
      </c>
      <c r="BH28" s="72">
        <f t="shared" si="19"/>
        <v>0</v>
      </c>
      <c r="BI28" s="73">
        <f t="shared" si="20"/>
        <v>0</v>
      </c>
    </row>
    <row r="29" spans="2:77" ht="15.5" x14ac:dyDescent="0.35">
      <c r="B29" s="60"/>
      <c r="C29" s="97">
        <v>19</v>
      </c>
      <c r="D29" s="98" t="str">
        <f t="shared" si="2"/>
        <v/>
      </c>
      <c r="E29" s="98" t="str">
        <f t="shared" si="3"/>
        <v/>
      </c>
      <c r="F29" s="98" t="str">
        <f t="shared" si="4"/>
        <v/>
      </c>
      <c r="G29" s="98" t="str">
        <f t="shared" si="5"/>
        <v/>
      </c>
      <c r="H29" s="98" t="str">
        <f t="shared" si="6"/>
        <v/>
      </c>
      <c r="I29" s="98" t="str">
        <f t="shared" si="7"/>
        <v/>
      </c>
      <c r="J29" s="98" t="str">
        <f t="shared" si="8"/>
        <v/>
      </c>
      <c r="K29" s="98" t="str">
        <f t="shared" si="9"/>
        <v/>
      </c>
      <c r="L29" s="98" t="str">
        <f t="shared" si="10"/>
        <v/>
      </c>
      <c r="M29" s="98" t="str">
        <f t="shared" si="11"/>
        <v/>
      </c>
      <c r="N29" s="98" t="str">
        <f t="shared" si="12"/>
        <v/>
      </c>
      <c r="O29" s="98" t="str">
        <f t="shared" si="13"/>
        <v/>
      </c>
      <c r="P29" s="5"/>
      <c r="Q29" s="49"/>
      <c r="R29" s="45"/>
      <c r="W29" s="60"/>
      <c r="X29" s="66">
        <v>19</v>
      </c>
      <c r="Y29" s="67"/>
      <c r="Z29" s="67"/>
      <c r="AA29" s="67"/>
      <c r="AB29" s="67"/>
      <c r="AC29" s="67"/>
      <c r="AD29" s="67"/>
      <c r="AE29" s="67"/>
      <c r="AF29" s="67"/>
      <c r="AG29" s="67"/>
      <c r="AH29" s="67"/>
      <c r="AI29" s="67"/>
      <c r="AJ29" s="67"/>
      <c r="AK29" s="67"/>
      <c r="AL29" s="67"/>
      <c r="AM29" s="67"/>
      <c r="AN29" s="67"/>
      <c r="AO29" s="67"/>
      <c r="AP29" s="67"/>
      <c r="AQ29" s="67"/>
      <c r="AR29" s="67"/>
      <c r="AS29" s="67"/>
      <c r="AT29" s="67"/>
      <c r="AU29" s="67"/>
      <c r="AV29" s="67"/>
      <c r="AW29" s="67"/>
      <c r="AX29" s="67"/>
      <c r="AY29" s="67"/>
      <c r="AZ29" s="67"/>
      <c r="BA29" s="67"/>
      <c r="BB29" s="67"/>
      <c r="BC29" s="67"/>
      <c r="BD29" s="354" t="str">
        <f t="shared" si="14"/>
        <v/>
      </c>
      <c r="BE29" s="355"/>
      <c r="BF29" s="71">
        <f t="shared" si="17"/>
        <v>0</v>
      </c>
      <c r="BG29" s="71">
        <f t="shared" si="18"/>
        <v>0</v>
      </c>
      <c r="BH29" s="72">
        <f t="shared" si="19"/>
        <v>0</v>
      </c>
      <c r="BI29" s="73">
        <f t="shared" si="20"/>
        <v>0</v>
      </c>
    </row>
    <row r="30" spans="2:77" ht="15.5" x14ac:dyDescent="0.35">
      <c r="B30" s="60"/>
      <c r="C30" s="97">
        <v>20</v>
      </c>
      <c r="D30" s="98" t="str">
        <f t="shared" si="2"/>
        <v/>
      </c>
      <c r="E30" s="98" t="str">
        <f t="shared" si="3"/>
        <v/>
      </c>
      <c r="F30" s="98" t="str">
        <f t="shared" si="4"/>
        <v/>
      </c>
      <c r="G30" s="98" t="str">
        <f t="shared" si="5"/>
        <v/>
      </c>
      <c r="H30" s="98" t="str">
        <f t="shared" si="6"/>
        <v/>
      </c>
      <c r="I30" s="98" t="str">
        <f t="shared" si="7"/>
        <v/>
      </c>
      <c r="J30" s="98" t="str">
        <f t="shared" si="8"/>
        <v/>
      </c>
      <c r="K30" s="98" t="str">
        <f t="shared" si="9"/>
        <v/>
      </c>
      <c r="L30" s="98" t="str">
        <f t="shared" si="10"/>
        <v/>
      </c>
      <c r="M30" s="98" t="str">
        <f t="shared" si="11"/>
        <v/>
      </c>
      <c r="N30" s="98" t="str">
        <f t="shared" si="12"/>
        <v/>
      </c>
      <c r="O30" s="98" t="str">
        <f t="shared" si="13"/>
        <v/>
      </c>
      <c r="P30" s="5"/>
      <c r="Q30" s="49"/>
      <c r="R30" s="45"/>
      <c r="W30" s="60"/>
      <c r="X30" s="66">
        <v>20</v>
      </c>
      <c r="Y30" s="67"/>
      <c r="Z30" s="67"/>
      <c r="AA30" s="67"/>
      <c r="AB30" s="67"/>
      <c r="AC30" s="67"/>
      <c r="AD30" s="67"/>
      <c r="AE30" s="67"/>
      <c r="AF30" s="67"/>
      <c r="AG30" s="67"/>
      <c r="AH30" s="67"/>
      <c r="AI30" s="67"/>
      <c r="AJ30" s="67"/>
      <c r="AK30" s="67"/>
      <c r="AL30" s="67"/>
      <c r="AM30" s="67"/>
      <c r="AN30" s="67"/>
      <c r="AO30" s="67"/>
      <c r="AP30" s="67"/>
      <c r="AQ30" s="67"/>
      <c r="AR30" s="67"/>
      <c r="AS30" s="67"/>
      <c r="AT30" s="67"/>
      <c r="AU30" s="67"/>
      <c r="AV30" s="67"/>
      <c r="AW30" s="67"/>
      <c r="AX30" s="67"/>
      <c r="AY30" s="67"/>
      <c r="AZ30" s="67"/>
      <c r="BA30" s="67"/>
      <c r="BB30" s="67"/>
      <c r="BC30" s="67"/>
      <c r="BD30" s="354" t="str">
        <f t="shared" si="14"/>
        <v/>
      </c>
      <c r="BE30" s="355"/>
      <c r="BF30" s="71">
        <f t="shared" si="17"/>
        <v>0</v>
      </c>
      <c r="BG30" s="71">
        <f t="shared" si="18"/>
        <v>0</v>
      </c>
      <c r="BH30" s="72">
        <f t="shared" si="19"/>
        <v>0</v>
      </c>
      <c r="BI30" s="73">
        <f t="shared" si="20"/>
        <v>0</v>
      </c>
    </row>
    <row r="31" spans="2:77" ht="15.5" x14ac:dyDescent="0.35">
      <c r="B31" s="60"/>
      <c r="C31" s="97">
        <v>21</v>
      </c>
      <c r="D31" s="98" t="str">
        <f t="shared" si="2"/>
        <v/>
      </c>
      <c r="E31" s="98" t="str">
        <f t="shared" si="3"/>
        <v/>
      </c>
      <c r="F31" s="98" t="str">
        <f t="shared" si="4"/>
        <v/>
      </c>
      <c r="G31" s="98" t="str">
        <f t="shared" si="5"/>
        <v/>
      </c>
      <c r="H31" s="98" t="str">
        <f t="shared" si="6"/>
        <v/>
      </c>
      <c r="I31" s="98" t="str">
        <f t="shared" si="7"/>
        <v/>
      </c>
      <c r="J31" s="98" t="str">
        <f t="shared" si="8"/>
        <v/>
      </c>
      <c r="K31" s="98" t="str">
        <f t="shared" si="9"/>
        <v/>
      </c>
      <c r="L31" s="98" t="str">
        <f t="shared" si="10"/>
        <v/>
      </c>
      <c r="M31" s="98" t="str">
        <f t="shared" si="11"/>
        <v/>
      </c>
      <c r="N31" s="98" t="str">
        <f t="shared" si="12"/>
        <v/>
      </c>
      <c r="O31" s="98" t="str">
        <f t="shared" si="13"/>
        <v/>
      </c>
      <c r="P31" s="5"/>
      <c r="Q31" s="49"/>
      <c r="R31" s="45"/>
      <c r="W31" s="60"/>
      <c r="X31" s="66">
        <v>21</v>
      </c>
      <c r="Y31" s="67"/>
      <c r="Z31" s="67"/>
      <c r="AA31" s="67"/>
      <c r="AB31" s="67"/>
      <c r="AC31" s="67"/>
      <c r="AD31" s="67"/>
      <c r="AE31" s="67"/>
      <c r="AF31" s="67"/>
      <c r="AG31" s="67"/>
      <c r="AH31" s="67"/>
      <c r="AI31" s="67"/>
      <c r="AJ31" s="67"/>
      <c r="AK31" s="67"/>
      <c r="AL31" s="67"/>
      <c r="AM31" s="67"/>
      <c r="AN31" s="67"/>
      <c r="AO31" s="67"/>
      <c r="AP31" s="67"/>
      <c r="AQ31" s="67"/>
      <c r="AR31" s="67"/>
      <c r="AS31" s="67"/>
      <c r="AT31" s="67"/>
      <c r="AU31" s="67"/>
      <c r="AV31" s="67"/>
      <c r="AW31" s="67"/>
      <c r="AX31" s="67"/>
      <c r="AY31" s="67"/>
      <c r="AZ31" s="67"/>
      <c r="BA31" s="67"/>
      <c r="BB31" s="67"/>
      <c r="BC31" s="67"/>
      <c r="BD31" s="354" t="str">
        <f t="shared" si="14"/>
        <v/>
      </c>
      <c r="BE31" s="355"/>
      <c r="BF31" s="71">
        <f t="shared" si="17"/>
        <v>0</v>
      </c>
      <c r="BG31" s="71">
        <f t="shared" si="18"/>
        <v>0</v>
      </c>
      <c r="BH31" s="72">
        <f t="shared" si="19"/>
        <v>0</v>
      </c>
      <c r="BI31" s="73">
        <f t="shared" si="20"/>
        <v>0</v>
      </c>
    </row>
    <row r="32" spans="2:77" ht="15.5" x14ac:dyDescent="0.35">
      <c r="B32" s="60"/>
      <c r="C32" s="97">
        <v>22</v>
      </c>
      <c r="D32" s="98" t="str">
        <f t="shared" si="2"/>
        <v/>
      </c>
      <c r="E32" s="98" t="str">
        <f t="shared" si="3"/>
        <v/>
      </c>
      <c r="F32" s="98" t="str">
        <f t="shared" si="4"/>
        <v/>
      </c>
      <c r="G32" s="98" t="str">
        <f t="shared" si="5"/>
        <v/>
      </c>
      <c r="H32" s="98" t="str">
        <f t="shared" si="6"/>
        <v/>
      </c>
      <c r="I32" s="98" t="str">
        <f t="shared" si="7"/>
        <v/>
      </c>
      <c r="J32" s="98" t="str">
        <f t="shared" si="8"/>
        <v/>
      </c>
      <c r="K32" s="98" t="str">
        <f t="shared" si="9"/>
        <v/>
      </c>
      <c r="L32" s="98" t="str">
        <f t="shared" si="10"/>
        <v/>
      </c>
      <c r="M32" s="98" t="str">
        <f t="shared" si="11"/>
        <v/>
      </c>
      <c r="N32" s="98" t="str">
        <f t="shared" si="12"/>
        <v/>
      </c>
      <c r="O32" s="98" t="str">
        <f t="shared" si="13"/>
        <v/>
      </c>
      <c r="P32" s="5"/>
      <c r="Q32" s="49"/>
      <c r="R32" s="45"/>
      <c r="W32" s="60"/>
      <c r="X32" s="66">
        <v>22</v>
      </c>
      <c r="Y32" s="67"/>
      <c r="Z32" s="67"/>
      <c r="AA32" s="67"/>
      <c r="AB32" s="67"/>
      <c r="AC32" s="67"/>
      <c r="AD32" s="67"/>
      <c r="AE32" s="67"/>
      <c r="AF32" s="67"/>
      <c r="AG32" s="67"/>
      <c r="AH32" s="67"/>
      <c r="AI32" s="67"/>
      <c r="AJ32" s="67"/>
      <c r="AK32" s="67"/>
      <c r="AL32" s="67"/>
      <c r="AM32" s="67"/>
      <c r="AN32" s="67"/>
      <c r="AO32" s="67"/>
      <c r="AP32" s="67"/>
      <c r="AQ32" s="67"/>
      <c r="AR32" s="67"/>
      <c r="AS32" s="67"/>
      <c r="AT32" s="67"/>
      <c r="AU32" s="67"/>
      <c r="AV32" s="67"/>
      <c r="AW32" s="67"/>
      <c r="AX32" s="67"/>
      <c r="AY32" s="67"/>
      <c r="AZ32" s="67"/>
      <c r="BA32" s="67"/>
      <c r="BB32" s="67"/>
      <c r="BC32" s="67"/>
      <c r="BD32" s="354" t="str">
        <f t="shared" si="14"/>
        <v/>
      </c>
      <c r="BE32" s="355"/>
      <c r="BF32" s="71">
        <f t="shared" si="17"/>
        <v>0</v>
      </c>
      <c r="BG32" s="71">
        <f t="shared" si="18"/>
        <v>0</v>
      </c>
      <c r="BH32" s="72">
        <f t="shared" si="19"/>
        <v>0</v>
      </c>
      <c r="BI32" s="73">
        <f t="shared" si="20"/>
        <v>0</v>
      </c>
    </row>
    <row r="33" spans="2:61" ht="15.5" x14ac:dyDescent="0.35">
      <c r="B33" s="60"/>
      <c r="C33" s="97">
        <v>23</v>
      </c>
      <c r="D33" s="98" t="str">
        <f t="shared" si="2"/>
        <v/>
      </c>
      <c r="E33" s="98" t="str">
        <f t="shared" si="3"/>
        <v/>
      </c>
      <c r="F33" s="98" t="str">
        <f t="shared" si="4"/>
        <v/>
      </c>
      <c r="G33" s="98" t="str">
        <f t="shared" si="5"/>
        <v/>
      </c>
      <c r="H33" s="98" t="str">
        <f t="shared" si="6"/>
        <v/>
      </c>
      <c r="I33" s="98" t="str">
        <f t="shared" si="7"/>
        <v/>
      </c>
      <c r="J33" s="98" t="str">
        <f t="shared" si="8"/>
        <v/>
      </c>
      <c r="K33" s="98" t="str">
        <f t="shared" si="9"/>
        <v/>
      </c>
      <c r="L33" s="98" t="str">
        <f t="shared" si="10"/>
        <v/>
      </c>
      <c r="M33" s="98" t="str">
        <f t="shared" si="11"/>
        <v/>
      </c>
      <c r="N33" s="98" t="str">
        <f t="shared" si="12"/>
        <v/>
      </c>
      <c r="O33" s="98" t="str">
        <f t="shared" si="13"/>
        <v/>
      </c>
      <c r="P33" s="5"/>
      <c r="Q33" s="49"/>
      <c r="W33" s="60"/>
      <c r="X33" s="66">
        <v>23</v>
      </c>
      <c r="Y33" s="67"/>
      <c r="Z33" s="67"/>
      <c r="AA33" s="67"/>
      <c r="AB33" s="67"/>
      <c r="AC33" s="67"/>
      <c r="AD33" s="67"/>
      <c r="AE33" s="67"/>
      <c r="AF33" s="67"/>
      <c r="AG33" s="67"/>
      <c r="AH33" s="67"/>
      <c r="AI33" s="67"/>
      <c r="AJ33" s="67"/>
      <c r="AK33" s="67"/>
      <c r="AL33" s="67"/>
      <c r="AM33" s="67"/>
      <c r="AN33" s="67"/>
      <c r="AO33" s="67"/>
      <c r="AP33" s="67"/>
      <c r="AQ33" s="67"/>
      <c r="AR33" s="67"/>
      <c r="AS33" s="67"/>
      <c r="AT33" s="67"/>
      <c r="AU33" s="67"/>
      <c r="AV33" s="67"/>
      <c r="AW33" s="67"/>
      <c r="AX33" s="67"/>
      <c r="AY33" s="67"/>
      <c r="AZ33" s="67"/>
      <c r="BA33" s="67"/>
      <c r="BB33" s="67"/>
      <c r="BC33" s="67"/>
      <c r="BD33" s="354" t="str">
        <f t="shared" si="14"/>
        <v/>
      </c>
      <c r="BE33" s="355"/>
      <c r="BF33" s="71">
        <f t="shared" si="17"/>
        <v>0</v>
      </c>
      <c r="BG33" s="71">
        <f t="shared" si="18"/>
        <v>0</v>
      </c>
      <c r="BH33" s="72">
        <f t="shared" si="19"/>
        <v>0</v>
      </c>
      <c r="BI33" s="73">
        <f t="shared" si="20"/>
        <v>0</v>
      </c>
    </row>
    <row r="34" spans="2:61" ht="15.5" x14ac:dyDescent="0.35">
      <c r="B34" s="60"/>
      <c r="C34" s="118">
        <v>24</v>
      </c>
      <c r="D34" s="103" t="str">
        <f t="shared" si="2"/>
        <v/>
      </c>
      <c r="E34" s="103" t="str">
        <f t="shared" si="3"/>
        <v/>
      </c>
      <c r="F34" s="103" t="str">
        <f t="shared" si="4"/>
        <v/>
      </c>
      <c r="G34" s="103" t="str">
        <f t="shared" si="5"/>
        <v/>
      </c>
      <c r="H34" s="103" t="str">
        <f t="shared" si="6"/>
        <v/>
      </c>
      <c r="I34" s="103" t="str">
        <f t="shared" si="7"/>
        <v/>
      </c>
      <c r="J34" s="103" t="str">
        <f t="shared" si="8"/>
        <v/>
      </c>
      <c r="K34" s="103" t="str">
        <f t="shared" si="9"/>
        <v/>
      </c>
      <c r="L34" s="103" t="str">
        <f t="shared" si="10"/>
        <v/>
      </c>
      <c r="M34" s="103" t="str">
        <f t="shared" si="11"/>
        <v/>
      </c>
      <c r="N34" s="103" t="str">
        <f t="shared" si="12"/>
        <v/>
      </c>
      <c r="O34" s="103" t="str">
        <f t="shared" si="13"/>
        <v/>
      </c>
      <c r="P34" s="5"/>
      <c r="Q34" s="49"/>
      <c r="W34" s="60"/>
      <c r="X34" s="74">
        <v>24</v>
      </c>
      <c r="Y34" s="75"/>
      <c r="Z34" s="75"/>
      <c r="AA34" s="75"/>
      <c r="AB34" s="75"/>
      <c r="AC34" s="75"/>
      <c r="AD34" s="75"/>
      <c r="AE34" s="75"/>
      <c r="AF34" s="75"/>
      <c r="AG34" s="75"/>
      <c r="AH34" s="75"/>
      <c r="AI34" s="75"/>
      <c r="AJ34" s="75"/>
      <c r="AK34" s="75"/>
      <c r="AL34" s="75"/>
      <c r="AM34" s="75"/>
      <c r="AN34" s="75"/>
      <c r="AO34" s="75"/>
      <c r="AP34" s="75"/>
      <c r="AQ34" s="75"/>
      <c r="AR34" s="75"/>
      <c r="AS34" s="75"/>
      <c r="AT34" s="75"/>
      <c r="AU34" s="75"/>
      <c r="AV34" s="75"/>
      <c r="AW34" s="75"/>
      <c r="AX34" s="75"/>
      <c r="AY34" s="75"/>
      <c r="AZ34" s="75"/>
      <c r="BA34" s="75"/>
      <c r="BB34" s="75"/>
      <c r="BC34" s="75"/>
      <c r="BD34" s="356" t="str">
        <f t="shared" si="14"/>
        <v/>
      </c>
      <c r="BE34" s="357"/>
      <c r="BF34" s="76">
        <f>SUM($Y34:$BC34)</f>
        <v>0</v>
      </c>
      <c r="BG34" s="76">
        <v>0</v>
      </c>
      <c r="BH34" s="77">
        <f t="shared" ref="BH34:BH35" si="21">IFERROR(SUM(Y34:BC34)/COUNT(Y34:BC34),0)</f>
        <v>0</v>
      </c>
      <c r="BI34" s="78">
        <v>0</v>
      </c>
    </row>
    <row r="35" spans="2:61" ht="5.25" customHeight="1" x14ac:dyDescent="0.35">
      <c r="B35" s="60"/>
      <c r="C35" s="79"/>
      <c r="D35" s="5"/>
      <c r="E35" s="5"/>
      <c r="F35" s="5"/>
      <c r="G35" s="5"/>
      <c r="H35" s="5"/>
      <c r="I35" s="5"/>
      <c r="J35" s="5"/>
      <c r="K35" s="5"/>
      <c r="L35" s="5"/>
      <c r="M35" s="5"/>
      <c r="N35" s="5"/>
      <c r="O35" s="5"/>
      <c r="P35" s="5"/>
      <c r="Q35" s="49"/>
      <c r="W35" s="60"/>
      <c r="X35" s="79"/>
      <c r="Y35" s="5">
        <v>1</v>
      </c>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80">
        <f>SUM($Y35:$BC35)</f>
        <v>1</v>
      </c>
      <c r="BG35" s="80"/>
      <c r="BH35" s="81">
        <f t="shared" si="21"/>
        <v>1</v>
      </c>
      <c r="BI35" s="82"/>
    </row>
    <row r="36" spans="2:61" ht="16" thickBot="1" x14ac:dyDescent="0.4">
      <c r="B36" s="104"/>
      <c r="C36" s="105"/>
      <c r="D36" s="15"/>
      <c r="E36" s="15"/>
      <c r="F36" s="15"/>
      <c r="G36" s="15"/>
      <c r="H36" s="15"/>
      <c r="I36" s="15"/>
      <c r="J36" s="15"/>
      <c r="K36" s="15"/>
      <c r="L36" s="15"/>
      <c r="M36" s="15"/>
      <c r="N36" s="15"/>
      <c r="O36" s="15"/>
      <c r="P36" s="15"/>
      <c r="Q36" s="106"/>
      <c r="S36" s="370" t="s">
        <v>116</v>
      </c>
      <c r="T36" s="371"/>
      <c r="U36" s="371"/>
      <c r="W36" s="83"/>
      <c r="X36" s="84"/>
      <c r="Y36" s="85"/>
      <c r="Z36" s="85"/>
      <c r="AA36" s="85"/>
      <c r="AB36" s="85"/>
      <c r="AC36" s="85"/>
      <c r="AD36" s="85"/>
      <c r="AE36" s="85"/>
      <c r="AF36" s="85"/>
      <c r="AG36" s="85"/>
      <c r="AH36" s="85"/>
      <c r="AI36" s="85"/>
      <c r="AJ36" s="85"/>
      <c r="AK36" s="85"/>
      <c r="AL36" s="85"/>
      <c r="AM36" s="85"/>
      <c r="AN36" s="85"/>
      <c r="AO36" s="85"/>
      <c r="AP36" s="85"/>
      <c r="AQ36" s="85"/>
      <c r="AR36" s="85"/>
      <c r="AS36" s="85"/>
      <c r="AT36" s="85"/>
      <c r="AU36" s="85"/>
      <c r="AV36" s="85"/>
      <c r="AW36" s="85"/>
      <c r="AX36" s="85"/>
      <c r="AY36" s="85"/>
      <c r="AZ36" s="85"/>
      <c r="BA36" s="85"/>
      <c r="BB36" s="85"/>
      <c r="BC36" s="85"/>
      <c r="BD36" s="85"/>
      <c r="BE36" s="85"/>
      <c r="BF36" s="76">
        <f>SUM(BF11:BF35)</f>
        <v>1</v>
      </c>
      <c r="BG36" s="76">
        <f>SUM(BG18:BG33)</f>
        <v>0</v>
      </c>
      <c r="BH36" s="86"/>
      <c r="BI36" s="87"/>
    </row>
    <row r="37" spans="2:61" ht="15.5" x14ac:dyDescent="0.35">
      <c r="B37" s="9"/>
      <c r="C37" s="88"/>
      <c r="D37" s="88"/>
      <c r="E37" s="88"/>
      <c r="F37" s="88"/>
      <c r="G37" s="88"/>
      <c r="H37" s="88"/>
      <c r="I37" s="88"/>
      <c r="J37" s="1"/>
      <c r="K37" s="1"/>
      <c r="L37" s="1"/>
      <c r="M37" s="1"/>
      <c r="N37" s="1"/>
      <c r="O37" s="1"/>
      <c r="P37" s="1"/>
      <c r="Q37" s="89"/>
      <c r="S37" s="203"/>
      <c r="T37" s="204"/>
      <c r="U37" s="205"/>
      <c r="W37" s="51"/>
      <c r="X37" s="50"/>
      <c r="Y37" s="50"/>
      <c r="Z37" s="50"/>
      <c r="AA37" s="50"/>
      <c r="AB37" s="50"/>
      <c r="AC37" s="50"/>
      <c r="AD37" s="50"/>
      <c r="AE37" s="50"/>
      <c r="AF37" s="50"/>
      <c r="AG37" s="50"/>
      <c r="AH37" s="50"/>
      <c r="AI37" s="50"/>
      <c r="AJ37" s="50"/>
      <c r="AK37" s="50"/>
      <c r="AL37" s="50"/>
      <c r="AM37" s="53"/>
      <c r="AN37" s="5"/>
      <c r="AO37" s="5"/>
      <c r="AP37" s="5"/>
      <c r="AQ37" s="5"/>
      <c r="AR37" s="5"/>
      <c r="AS37" s="5"/>
      <c r="AT37" s="5"/>
      <c r="AU37" s="5"/>
      <c r="AV37" s="5"/>
      <c r="AW37" s="5"/>
      <c r="AX37" s="5"/>
      <c r="AY37" s="5"/>
      <c r="AZ37" s="5"/>
      <c r="BA37" s="5"/>
      <c r="BB37" s="5"/>
      <c r="BC37" s="5"/>
      <c r="BD37" s="5"/>
      <c r="BE37" s="5"/>
      <c r="BF37" s="5"/>
      <c r="BG37" s="5"/>
      <c r="BH37" s="5"/>
      <c r="BI37" s="49"/>
    </row>
    <row r="38" spans="2:61" ht="15.5" x14ac:dyDescent="0.35">
      <c r="B38" s="56"/>
      <c r="C38" s="6"/>
      <c r="D38" s="6"/>
      <c r="E38" s="6"/>
      <c r="F38" s="6"/>
      <c r="G38" s="6"/>
      <c r="H38" s="6"/>
      <c r="I38" s="6"/>
      <c r="J38" s="6"/>
      <c r="K38" s="6"/>
      <c r="L38" s="6"/>
      <c r="M38" s="6"/>
      <c r="N38" s="6"/>
      <c r="O38" s="6"/>
      <c r="P38" s="6"/>
      <c r="Q38" s="242"/>
      <c r="S38" s="90" t="s">
        <v>118</v>
      </c>
      <c r="T38" s="368"/>
      <c r="U38" s="369"/>
      <c r="W38" s="60" t="s">
        <v>119</v>
      </c>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49"/>
    </row>
    <row r="39" spans="2:61" ht="15.5" x14ac:dyDescent="0.35">
      <c r="B39" s="56"/>
      <c r="C39" s="6"/>
      <c r="D39" s="6"/>
      <c r="E39" s="6"/>
      <c r="F39" s="6"/>
      <c r="G39" s="6"/>
      <c r="H39" s="6"/>
      <c r="I39" s="6"/>
      <c r="J39" s="6"/>
      <c r="K39" s="6"/>
      <c r="L39" s="6"/>
      <c r="M39" s="6"/>
      <c r="N39" s="6"/>
      <c r="O39" s="6"/>
      <c r="P39" s="6"/>
      <c r="Q39" s="242"/>
      <c r="S39" s="207"/>
      <c r="T39" s="208"/>
      <c r="U39" s="209"/>
      <c r="W39" s="60"/>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46"/>
      <c r="BF39" s="46"/>
      <c r="BG39" s="46"/>
      <c r="BH39" s="46"/>
      <c r="BI39" s="62"/>
    </row>
    <row r="40" spans="2:61" ht="15.5" x14ac:dyDescent="0.35">
      <c r="B40" s="95"/>
      <c r="C40" s="243"/>
      <c r="D40" s="243"/>
      <c r="E40" s="243"/>
      <c r="F40" s="243"/>
      <c r="G40" s="243"/>
      <c r="H40" s="243"/>
      <c r="I40" s="243"/>
      <c r="J40" s="243"/>
      <c r="K40" s="243"/>
      <c r="L40" s="243"/>
      <c r="M40" s="243"/>
      <c r="N40" s="243"/>
      <c r="O40" s="243"/>
      <c r="P40" s="243"/>
      <c r="Q40" s="156"/>
      <c r="S40" s="90" t="s">
        <v>120</v>
      </c>
      <c r="T40" s="368"/>
      <c r="U40" s="369"/>
      <c r="W40" s="60"/>
      <c r="X40" s="63" t="s">
        <v>54</v>
      </c>
      <c r="Y40" s="64">
        <v>1</v>
      </c>
      <c r="Z40" s="64">
        <v>2</v>
      </c>
      <c r="AA40" s="64">
        <v>3</v>
      </c>
      <c r="AB40" s="64">
        <v>4</v>
      </c>
      <c r="AC40" s="64">
        <v>5</v>
      </c>
      <c r="AD40" s="64">
        <v>6</v>
      </c>
      <c r="AE40" s="64">
        <v>7</v>
      </c>
      <c r="AF40" s="64">
        <v>8</v>
      </c>
      <c r="AG40" s="64">
        <v>9</v>
      </c>
      <c r="AH40" s="64">
        <v>10</v>
      </c>
      <c r="AI40" s="64">
        <v>11</v>
      </c>
      <c r="AJ40" s="64">
        <v>12</v>
      </c>
      <c r="AK40" s="64">
        <v>13</v>
      </c>
      <c r="AL40" s="64">
        <v>14</v>
      </c>
      <c r="AM40" s="64">
        <v>15</v>
      </c>
      <c r="AN40" s="64">
        <v>16</v>
      </c>
      <c r="AO40" s="64">
        <v>17</v>
      </c>
      <c r="AP40" s="64">
        <v>18</v>
      </c>
      <c r="AQ40" s="64">
        <v>19</v>
      </c>
      <c r="AR40" s="64">
        <v>20</v>
      </c>
      <c r="AS40" s="64">
        <v>21</v>
      </c>
      <c r="AT40" s="64">
        <v>22</v>
      </c>
      <c r="AU40" s="64">
        <v>23</v>
      </c>
      <c r="AV40" s="64">
        <v>24</v>
      </c>
      <c r="AW40" s="64">
        <v>25</v>
      </c>
      <c r="AX40" s="64">
        <v>26</v>
      </c>
      <c r="AY40" s="64">
        <v>27</v>
      </c>
      <c r="AZ40" s="64">
        <v>28</v>
      </c>
      <c r="BA40" s="64">
        <f>IF(AE6/4=ROUND(AE6/4,0),29,"")</f>
        <v>29</v>
      </c>
      <c r="BB40" s="5"/>
      <c r="BC40" s="5"/>
      <c r="BD40" s="366" t="s">
        <v>101</v>
      </c>
      <c r="BE40" s="366"/>
      <c r="BF40" s="157" t="s">
        <v>102</v>
      </c>
      <c r="BG40" s="157" t="s">
        <v>103</v>
      </c>
      <c r="BH40" s="157" t="s">
        <v>102</v>
      </c>
      <c r="BI40" s="65" t="s">
        <v>103</v>
      </c>
    </row>
    <row r="41" spans="2:61" ht="15.5" x14ac:dyDescent="0.35">
      <c r="B41" s="95"/>
      <c r="C41" s="243"/>
      <c r="D41" s="243"/>
      <c r="E41" s="243"/>
      <c r="F41" s="243"/>
      <c r="G41" s="243"/>
      <c r="H41" s="243"/>
      <c r="I41" s="243"/>
      <c r="J41" s="243"/>
      <c r="K41" s="243"/>
      <c r="L41" s="243"/>
      <c r="M41" s="243"/>
      <c r="N41" s="243"/>
      <c r="O41" s="243"/>
      <c r="P41" s="243"/>
      <c r="Q41" s="156"/>
      <c r="S41" s="210"/>
      <c r="T41" s="208"/>
      <c r="U41" s="209"/>
      <c r="W41" s="60"/>
      <c r="X41" s="63"/>
      <c r="Y41" s="64" t="str">
        <f t="shared" ref="Y41:AE41" si="22">VLOOKUP(WEEKDAY(CONCATENATE("2","/",Y40,"/",$AE$6)),$BX$11:$BY$17,2,FALSE)</f>
        <v>Wed</v>
      </c>
      <c r="Z41" s="64" t="str">
        <f t="shared" si="22"/>
        <v>Thur</v>
      </c>
      <c r="AA41" s="64" t="str">
        <f t="shared" si="22"/>
        <v>Fri</v>
      </c>
      <c r="AB41" s="64" t="str">
        <f t="shared" si="22"/>
        <v>Sat</v>
      </c>
      <c r="AC41" s="64" t="str">
        <f t="shared" si="22"/>
        <v>Sun</v>
      </c>
      <c r="AD41" s="64" t="str">
        <f t="shared" si="22"/>
        <v>Mon</v>
      </c>
      <c r="AE41" s="64" t="str">
        <f t="shared" si="22"/>
        <v>Tues</v>
      </c>
      <c r="AF41" s="64" t="str">
        <f>Y41</f>
        <v>Wed</v>
      </c>
      <c r="AG41" s="64" t="str">
        <f t="shared" ref="AG41:AZ41" si="23">Z41</f>
        <v>Thur</v>
      </c>
      <c r="AH41" s="64" t="str">
        <f t="shared" si="23"/>
        <v>Fri</v>
      </c>
      <c r="AI41" s="64" t="str">
        <f t="shared" si="23"/>
        <v>Sat</v>
      </c>
      <c r="AJ41" s="64" t="str">
        <f t="shared" si="23"/>
        <v>Sun</v>
      </c>
      <c r="AK41" s="64" t="str">
        <f t="shared" si="23"/>
        <v>Mon</v>
      </c>
      <c r="AL41" s="64" t="str">
        <f t="shared" si="23"/>
        <v>Tues</v>
      </c>
      <c r="AM41" s="64" t="str">
        <f t="shared" si="23"/>
        <v>Wed</v>
      </c>
      <c r="AN41" s="64" t="str">
        <f t="shared" si="23"/>
        <v>Thur</v>
      </c>
      <c r="AO41" s="64" t="str">
        <f t="shared" si="23"/>
        <v>Fri</v>
      </c>
      <c r="AP41" s="64" t="str">
        <f t="shared" si="23"/>
        <v>Sat</v>
      </c>
      <c r="AQ41" s="64" t="str">
        <f t="shared" si="23"/>
        <v>Sun</v>
      </c>
      <c r="AR41" s="64" t="str">
        <f t="shared" si="23"/>
        <v>Mon</v>
      </c>
      <c r="AS41" s="64" t="str">
        <f t="shared" si="23"/>
        <v>Tues</v>
      </c>
      <c r="AT41" s="64" t="str">
        <f t="shared" si="23"/>
        <v>Wed</v>
      </c>
      <c r="AU41" s="64" t="str">
        <f t="shared" si="23"/>
        <v>Thur</v>
      </c>
      <c r="AV41" s="64" t="str">
        <f t="shared" si="23"/>
        <v>Fri</v>
      </c>
      <c r="AW41" s="64" t="str">
        <f t="shared" si="23"/>
        <v>Sat</v>
      </c>
      <c r="AX41" s="64" t="str">
        <f t="shared" si="23"/>
        <v>Sun</v>
      </c>
      <c r="AY41" s="64" t="str">
        <f t="shared" si="23"/>
        <v>Mon</v>
      </c>
      <c r="AZ41" s="64" t="str">
        <f t="shared" si="23"/>
        <v>Tues</v>
      </c>
      <c r="BA41" s="64" t="str">
        <f>IF(BA40="","",AT41)</f>
        <v>Wed</v>
      </c>
      <c r="BB41" s="5"/>
      <c r="BC41" s="5"/>
      <c r="BD41" s="358" t="s">
        <v>106</v>
      </c>
      <c r="BE41" s="367"/>
      <c r="BF41" s="157" t="s">
        <v>90</v>
      </c>
      <c r="BG41" s="157" t="s">
        <v>90</v>
      </c>
      <c r="BH41" s="157" t="s">
        <v>106</v>
      </c>
      <c r="BI41" s="65" t="s">
        <v>106</v>
      </c>
    </row>
    <row r="42" spans="2:61" ht="15.5" x14ac:dyDescent="0.35">
      <c r="B42" s="95"/>
      <c r="C42" s="243"/>
      <c r="D42" s="243"/>
      <c r="E42" s="243"/>
      <c r="F42" s="243"/>
      <c r="G42" s="243"/>
      <c r="H42" s="243"/>
      <c r="I42" s="243"/>
      <c r="J42" s="243"/>
      <c r="K42" s="243"/>
      <c r="L42" s="243"/>
      <c r="M42" s="243"/>
      <c r="N42" s="243"/>
      <c r="O42" s="243"/>
      <c r="P42" s="243"/>
      <c r="Q42" s="96"/>
      <c r="S42" s="211"/>
      <c r="T42" s="212"/>
      <c r="U42" s="213"/>
      <c r="W42" s="60"/>
      <c r="X42" s="66">
        <v>1</v>
      </c>
      <c r="Y42" s="67"/>
      <c r="Z42" s="67"/>
      <c r="AA42" s="67"/>
      <c r="AB42" s="67"/>
      <c r="AC42" s="67"/>
      <c r="AD42" s="67"/>
      <c r="AE42" s="67"/>
      <c r="AF42" s="67"/>
      <c r="AG42" s="67"/>
      <c r="AH42" s="67"/>
      <c r="AI42" s="67"/>
      <c r="AJ42" s="67"/>
      <c r="AK42" s="67"/>
      <c r="AL42" s="67"/>
      <c r="AM42" s="67"/>
      <c r="AN42" s="67"/>
      <c r="AO42" s="67"/>
      <c r="AP42" s="67"/>
      <c r="AQ42" s="67"/>
      <c r="AR42" s="67"/>
      <c r="AS42" s="67"/>
      <c r="AT42" s="67"/>
      <c r="AU42" s="67"/>
      <c r="AV42" s="67"/>
      <c r="AW42" s="67"/>
      <c r="AX42" s="67"/>
      <c r="AY42" s="67"/>
      <c r="AZ42" s="67"/>
      <c r="BA42" s="67"/>
      <c r="BB42" s="5"/>
      <c r="BC42" s="5"/>
      <c r="BD42" s="354" t="str">
        <f t="shared" ref="BD42:BD65" si="24">IFERROR(AVERAGE(Y42:BA42),"")</f>
        <v/>
      </c>
      <c r="BE42" s="364"/>
      <c r="BF42" s="68">
        <f>SUM($Y42:$BC42)</f>
        <v>0</v>
      </c>
      <c r="BG42" s="68">
        <v>0</v>
      </c>
      <c r="BH42" s="69">
        <f>IFERROR(SUM(Y42:BC42)/COUNT(Y42:BC42),0)</f>
        <v>0</v>
      </c>
      <c r="BI42" s="70">
        <v>0</v>
      </c>
    </row>
    <row r="43" spans="2:61" ht="15.5" x14ac:dyDescent="0.35">
      <c r="B43" s="56"/>
      <c r="C43" s="6"/>
      <c r="D43" s="6"/>
      <c r="E43" s="6"/>
      <c r="F43" s="6"/>
      <c r="G43" s="6"/>
      <c r="H43" s="6"/>
      <c r="I43" s="6"/>
      <c r="J43" s="6"/>
      <c r="K43" s="6"/>
      <c r="L43" s="6"/>
      <c r="M43" s="6"/>
      <c r="N43" s="6"/>
      <c r="O43" s="6"/>
      <c r="P43" s="6"/>
      <c r="Q43" s="242"/>
      <c r="W43" s="60"/>
      <c r="X43" s="66">
        <v>2</v>
      </c>
      <c r="Y43" s="67"/>
      <c r="Z43" s="67"/>
      <c r="AA43" s="67"/>
      <c r="AB43" s="67"/>
      <c r="AC43" s="67"/>
      <c r="AD43" s="67"/>
      <c r="AE43" s="67"/>
      <c r="AF43" s="67"/>
      <c r="AG43" s="67"/>
      <c r="AH43" s="67"/>
      <c r="AI43" s="67"/>
      <c r="AJ43" s="67"/>
      <c r="AK43" s="67"/>
      <c r="AL43" s="67"/>
      <c r="AM43" s="67"/>
      <c r="AN43" s="67"/>
      <c r="AO43" s="67"/>
      <c r="AP43" s="67"/>
      <c r="AQ43" s="67"/>
      <c r="AR43" s="67"/>
      <c r="AS43" s="67"/>
      <c r="AT43" s="67"/>
      <c r="AU43" s="67"/>
      <c r="AV43" s="67"/>
      <c r="AW43" s="67"/>
      <c r="AX43" s="67"/>
      <c r="AY43" s="67"/>
      <c r="AZ43" s="67"/>
      <c r="BA43" s="67"/>
      <c r="BB43" s="5"/>
      <c r="BC43" s="5"/>
      <c r="BD43" s="354" t="str">
        <f t="shared" si="24"/>
        <v/>
      </c>
      <c r="BE43" s="364"/>
      <c r="BF43" s="71">
        <f t="shared" ref="BF43:BF48" si="25">SUM($Y43:$BC43)</f>
        <v>0</v>
      </c>
      <c r="BG43" s="71">
        <v>0</v>
      </c>
      <c r="BH43" s="72">
        <f t="shared" ref="BH43:BH48" si="26">IFERROR(SUM(Y43:BC43)/COUNT(Y43:BC43),0)</f>
        <v>0</v>
      </c>
      <c r="BI43" s="73">
        <v>0</v>
      </c>
    </row>
    <row r="44" spans="2:61" ht="15.5" x14ac:dyDescent="0.35">
      <c r="B44" s="60"/>
      <c r="C44" s="6"/>
      <c r="D44" s="6"/>
      <c r="E44" s="6"/>
      <c r="F44" s="6"/>
      <c r="G44" s="6"/>
      <c r="H44" s="6"/>
      <c r="I44" s="6"/>
      <c r="J44" s="6"/>
      <c r="K44" s="6"/>
      <c r="L44" s="6"/>
      <c r="M44" s="6"/>
      <c r="N44" s="6"/>
      <c r="O44" s="6"/>
      <c r="P44" s="5"/>
      <c r="Q44" s="49"/>
      <c r="S44" s="196"/>
      <c r="W44" s="60"/>
      <c r="X44" s="66">
        <v>3</v>
      </c>
      <c r="Y44" s="67"/>
      <c r="Z44" s="67"/>
      <c r="AA44" s="67"/>
      <c r="AB44" s="67"/>
      <c r="AC44" s="67"/>
      <c r="AD44" s="67"/>
      <c r="AE44" s="67"/>
      <c r="AF44" s="67"/>
      <c r="AG44" s="67"/>
      <c r="AH44" s="67"/>
      <c r="AI44" s="67"/>
      <c r="AJ44" s="67"/>
      <c r="AK44" s="67"/>
      <c r="AL44" s="67"/>
      <c r="AM44" s="67"/>
      <c r="AN44" s="67"/>
      <c r="AO44" s="67"/>
      <c r="AP44" s="67"/>
      <c r="AQ44" s="67"/>
      <c r="AR44" s="67"/>
      <c r="AS44" s="67"/>
      <c r="AT44" s="67"/>
      <c r="AU44" s="67"/>
      <c r="AV44" s="67"/>
      <c r="AW44" s="67"/>
      <c r="AX44" s="67"/>
      <c r="AY44" s="67"/>
      <c r="AZ44" s="67"/>
      <c r="BA44" s="67"/>
      <c r="BB44" s="5"/>
      <c r="BC44" s="5"/>
      <c r="BD44" s="354" t="str">
        <f t="shared" si="24"/>
        <v/>
      </c>
      <c r="BE44" s="364"/>
      <c r="BF44" s="71">
        <f t="shared" si="25"/>
        <v>0</v>
      </c>
      <c r="BG44" s="71">
        <v>0</v>
      </c>
      <c r="BH44" s="72">
        <f t="shared" si="26"/>
        <v>0</v>
      </c>
      <c r="BI44" s="73">
        <v>0</v>
      </c>
    </row>
    <row r="45" spans="2:61" ht="15.5" x14ac:dyDescent="0.35">
      <c r="B45" s="60"/>
      <c r="C45" s="6"/>
      <c r="D45" s="6"/>
      <c r="E45" s="6"/>
      <c r="F45" s="6"/>
      <c r="G45" s="6"/>
      <c r="H45" s="6"/>
      <c r="I45" s="6"/>
      <c r="J45" s="6"/>
      <c r="K45" s="6"/>
      <c r="L45" s="6"/>
      <c r="M45" s="6"/>
      <c r="N45" s="6"/>
      <c r="O45" s="6"/>
      <c r="P45" s="5"/>
      <c r="Q45" s="49"/>
      <c r="W45" s="60"/>
      <c r="X45" s="66">
        <v>4</v>
      </c>
      <c r="Y45" s="67"/>
      <c r="Z45" s="67"/>
      <c r="AA45" s="67"/>
      <c r="AB45" s="67"/>
      <c r="AC45" s="67"/>
      <c r="AD45" s="67"/>
      <c r="AE45" s="67"/>
      <c r="AF45" s="67"/>
      <c r="AG45" s="67"/>
      <c r="AH45" s="67"/>
      <c r="AI45" s="67"/>
      <c r="AJ45" s="67"/>
      <c r="AK45" s="67"/>
      <c r="AL45" s="67"/>
      <c r="AM45" s="67"/>
      <c r="AN45" s="67"/>
      <c r="AO45" s="67"/>
      <c r="AP45" s="67"/>
      <c r="AQ45" s="67"/>
      <c r="AR45" s="67"/>
      <c r="AS45" s="67"/>
      <c r="AT45" s="67"/>
      <c r="AU45" s="67"/>
      <c r="AV45" s="67"/>
      <c r="AW45" s="67"/>
      <c r="AX45" s="67"/>
      <c r="AY45" s="67"/>
      <c r="AZ45" s="67"/>
      <c r="BA45" s="67"/>
      <c r="BB45" s="5"/>
      <c r="BC45" s="5"/>
      <c r="BD45" s="354" t="str">
        <f t="shared" si="24"/>
        <v/>
      </c>
      <c r="BE45" s="364"/>
      <c r="BF45" s="71">
        <f t="shared" si="25"/>
        <v>0</v>
      </c>
      <c r="BG45" s="71">
        <v>0</v>
      </c>
      <c r="BH45" s="72">
        <f t="shared" si="26"/>
        <v>0</v>
      </c>
      <c r="BI45" s="73">
        <v>0</v>
      </c>
    </row>
    <row r="46" spans="2:61" ht="15.5" x14ac:dyDescent="0.35">
      <c r="B46" s="60"/>
      <c r="C46" s="6"/>
      <c r="D46" s="6"/>
      <c r="E46" s="6"/>
      <c r="F46" s="6"/>
      <c r="G46" s="6"/>
      <c r="H46" s="6"/>
      <c r="I46" s="6"/>
      <c r="J46" s="6"/>
      <c r="K46" s="6"/>
      <c r="L46" s="6"/>
      <c r="M46" s="6"/>
      <c r="N46" s="6"/>
      <c r="O46" s="6"/>
      <c r="P46" s="5"/>
      <c r="Q46" s="49"/>
      <c r="W46" s="60"/>
      <c r="X46" s="66">
        <v>5</v>
      </c>
      <c r="Y46" s="67"/>
      <c r="Z46" s="67"/>
      <c r="AA46" s="67"/>
      <c r="AB46" s="67"/>
      <c r="AC46" s="67"/>
      <c r="AD46" s="67"/>
      <c r="AE46" s="67"/>
      <c r="AF46" s="67"/>
      <c r="AG46" s="67"/>
      <c r="AH46" s="67"/>
      <c r="AI46" s="67"/>
      <c r="AJ46" s="67"/>
      <c r="AK46" s="67"/>
      <c r="AL46" s="67"/>
      <c r="AM46" s="67"/>
      <c r="AN46" s="67"/>
      <c r="AO46" s="67"/>
      <c r="AP46" s="67"/>
      <c r="AQ46" s="67"/>
      <c r="AR46" s="67"/>
      <c r="AS46" s="67"/>
      <c r="AT46" s="67"/>
      <c r="AU46" s="67"/>
      <c r="AV46" s="67"/>
      <c r="AW46" s="67"/>
      <c r="AX46" s="67"/>
      <c r="AY46" s="67"/>
      <c r="AZ46" s="67"/>
      <c r="BA46" s="67"/>
      <c r="BB46" s="5"/>
      <c r="BC46" s="5"/>
      <c r="BD46" s="354" t="str">
        <f t="shared" si="24"/>
        <v/>
      </c>
      <c r="BE46" s="364"/>
      <c r="BF46" s="71">
        <f t="shared" si="25"/>
        <v>0</v>
      </c>
      <c r="BG46" s="71">
        <v>0</v>
      </c>
      <c r="BH46" s="72">
        <f t="shared" si="26"/>
        <v>0</v>
      </c>
      <c r="BI46" s="73">
        <v>0</v>
      </c>
    </row>
    <row r="47" spans="2:61" ht="15.5" x14ac:dyDescent="0.35">
      <c r="B47" s="60"/>
      <c r="C47" s="6"/>
      <c r="D47" s="6"/>
      <c r="E47" s="6"/>
      <c r="F47" s="6"/>
      <c r="G47" s="6"/>
      <c r="H47" s="6"/>
      <c r="I47" s="6"/>
      <c r="J47" s="6"/>
      <c r="K47" s="6"/>
      <c r="L47" s="6"/>
      <c r="M47" s="6"/>
      <c r="N47" s="6"/>
      <c r="O47" s="6"/>
      <c r="P47" s="5"/>
      <c r="Q47" s="49"/>
      <c r="W47" s="60"/>
      <c r="X47" s="66">
        <v>6</v>
      </c>
      <c r="Y47" s="67"/>
      <c r="Z47" s="67"/>
      <c r="AA47" s="67"/>
      <c r="AB47" s="67"/>
      <c r="AC47" s="67"/>
      <c r="AD47" s="67"/>
      <c r="AE47" s="67"/>
      <c r="AF47" s="67"/>
      <c r="AG47" s="67"/>
      <c r="AH47" s="67"/>
      <c r="AI47" s="67"/>
      <c r="AJ47" s="67"/>
      <c r="AK47" s="67"/>
      <c r="AL47" s="67"/>
      <c r="AM47" s="67"/>
      <c r="AN47" s="67"/>
      <c r="AO47" s="67"/>
      <c r="AP47" s="67"/>
      <c r="AQ47" s="67"/>
      <c r="AR47" s="67"/>
      <c r="AS47" s="67"/>
      <c r="AT47" s="67"/>
      <c r="AU47" s="67"/>
      <c r="AV47" s="67"/>
      <c r="AW47" s="67"/>
      <c r="AX47" s="67"/>
      <c r="AY47" s="67"/>
      <c r="AZ47" s="67"/>
      <c r="BA47" s="67"/>
      <c r="BB47" s="5"/>
      <c r="BC47" s="5"/>
      <c r="BD47" s="354" t="str">
        <f t="shared" si="24"/>
        <v/>
      </c>
      <c r="BE47" s="364"/>
      <c r="BF47" s="71">
        <f t="shared" si="25"/>
        <v>0</v>
      </c>
      <c r="BG47" s="71">
        <v>0</v>
      </c>
      <c r="BH47" s="72">
        <f t="shared" si="26"/>
        <v>0</v>
      </c>
      <c r="BI47" s="73">
        <v>0</v>
      </c>
    </row>
    <row r="48" spans="2:61" ht="15.5" x14ac:dyDescent="0.35">
      <c r="B48" s="60"/>
      <c r="C48" s="6"/>
      <c r="D48" s="6"/>
      <c r="E48" s="6"/>
      <c r="F48" s="6"/>
      <c r="G48" s="6"/>
      <c r="H48" s="6"/>
      <c r="I48" s="6"/>
      <c r="J48" s="6"/>
      <c r="K48" s="6"/>
      <c r="L48" s="6"/>
      <c r="M48" s="6"/>
      <c r="N48" s="6"/>
      <c r="O48" s="6"/>
      <c r="P48" s="5"/>
      <c r="Q48" s="49"/>
      <c r="W48" s="60"/>
      <c r="X48" s="66">
        <v>7</v>
      </c>
      <c r="Y48" s="67"/>
      <c r="Z48" s="67"/>
      <c r="AA48" s="67"/>
      <c r="AB48" s="67"/>
      <c r="AC48" s="67"/>
      <c r="AD48" s="67"/>
      <c r="AE48" s="67"/>
      <c r="AF48" s="67"/>
      <c r="AG48" s="67"/>
      <c r="AH48" s="67"/>
      <c r="AI48" s="67"/>
      <c r="AJ48" s="67"/>
      <c r="AK48" s="67"/>
      <c r="AL48" s="67"/>
      <c r="AM48" s="67"/>
      <c r="AN48" s="67"/>
      <c r="AO48" s="67"/>
      <c r="AP48" s="67"/>
      <c r="AQ48" s="67"/>
      <c r="AR48" s="67"/>
      <c r="AS48" s="67"/>
      <c r="AT48" s="67"/>
      <c r="AU48" s="67"/>
      <c r="AV48" s="67"/>
      <c r="AW48" s="67"/>
      <c r="AX48" s="67"/>
      <c r="AY48" s="67"/>
      <c r="AZ48" s="67"/>
      <c r="BA48" s="67"/>
      <c r="BB48" s="5"/>
      <c r="BC48" s="5"/>
      <c r="BD48" s="354" t="str">
        <f t="shared" si="24"/>
        <v/>
      </c>
      <c r="BE48" s="364"/>
      <c r="BF48" s="71">
        <f t="shared" si="25"/>
        <v>0</v>
      </c>
      <c r="BG48" s="71">
        <v>0</v>
      </c>
      <c r="BH48" s="72">
        <f t="shared" si="26"/>
        <v>0</v>
      </c>
      <c r="BI48" s="73">
        <v>0</v>
      </c>
    </row>
    <row r="49" spans="2:61" ht="15.5" x14ac:dyDescent="0.35">
      <c r="B49" s="60"/>
      <c r="C49" s="6"/>
      <c r="D49" s="6"/>
      <c r="E49" s="6"/>
      <c r="F49" s="6"/>
      <c r="G49" s="6"/>
      <c r="H49" s="6"/>
      <c r="I49" s="6"/>
      <c r="J49" s="6"/>
      <c r="K49" s="6"/>
      <c r="L49" s="6"/>
      <c r="M49" s="6"/>
      <c r="N49" s="6"/>
      <c r="O49" s="6"/>
      <c r="P49" s="5"/>
      <c r="Q49" s="49"/>
      <c r="W49" s="60"/>
      <c r="X49" s="66">
        <v>8</v>
      </c>
      <c r="Y49" s="67"/>
      <c r="Z49" s="67"/>
      <c r="AA49" s="67"/>
      <c r="AB49" s="67"/>
      <c r="AC49" s="67"/>
      <c r="AD49" s="67"/>
      <c r="AE49" s="67"/>
      <c r="AF49" s="67"/>
      <c r="AG49" s="67"/>
      <c r="AH49" s="67"/>
      <c r="AI49" s="67"/>
      <c r="AJ49" s="67"/>
      <c r="AK49" s="67"/>
      <c r="AL49" s="67"/>
      <c r="AM49" s="67"/>
      <c r="AN49" s="67"/>
      <c r="AO49" s="67"/>
      <c r="AP49" s="67"/>
      <c r="AQ49" s="67"/>
      <c r="AR49" s="67"/>
      <c r="AS49" s="67"/>
      <c r="AT49" s="67"/>
      <c r="AU49" s="67"/>
      <c r="AV49" s="67"/>
      <c r="AW49" s="67"/>
      <c r="AX49" s="67"/>
      <c r="AY49" s="67"/>
      <c r="AZ49" s="67"/>
      <c r="BA49" s="67"/>
      <c r="BB49" s="5"/>
      <c r="BC49" s="5"/>
      <c r="BD49" s="354" t="str">
        <f t="shared" si="24"/>
        <v/>
      </c>
      <c r="BE49" s="364"/>
      <c r="BF49" s="71">
        <f t="shared" ref="BF49:BF64" si="27">(SUMIF($Y$41:$BC$41,"Sat",$Y49:$BC49)+SUMIF($Y$41:$BC$41,"Sun",$Y49:$BC49))</f>
        <v>0</v>
      </c>
      <c r="BG49" s="71">
        <f t="shared" ref="BG49:BG64" si="28">(SUM($Y49:$BC49)-(SUMIF($Y$41:$BC$41,"Sat",$Y49:$BC49)+SUMIF($Y$41:$BC$41,"Sun",$Y49:$BC49)))</f>
        <v>0</v>
      </c>
      <c r="BH49" s="72">
        <f t="shared" ref="BH49:BH64" si="29">(SUMIF($Y$41:$BC$41,"Sat",$Y49:$BC49)+SUMIF($Y$41:$BC$41,"Sun",$Y49:$BC49))/(COUNTIF($Y$41:$BC$41,"Sat")+COUNTIF($Y$41:$BC$41,"Sun"))</f>
        <v>0</v>
      </c>
      <c r="BI49" s="73">
        <f t="shared" ref="BI49:BI64" si="30">(SUM($Y49:$BC49)-(SUMIF($Y$41:$BC$41,"Sat",$Y49:$BC49)+SUMIF($Y$41:$BC$41,"Sun",$Y49:$BC49)))/(COUNT(Y49:BC49)-(COUNTIF($Y$41:$BC$41,"Sat")+COUNTIF($Y$41:$BC$41,"Sun")))</f>
        <v>0</v>
      </c>
    </row>
    <row r="50" spans="2:61" ht="15.5" x14ac:dyDescent="0.35">
      <c r="B50" s="60"/>
      <c r="C50" s="6"/>
      <c r="D50" s="6"/>
      <c r="E50" s="6"/>
      <c r="F50" s="6"/>
      <c r="G50" s="6"/>
      <c r="H50" s="6"/>
      <c r="I50" s="6"/>
      <c r="J50" s="6"/>
      <c r="K50" s="6"/>
      <c r="L50" s="6"/>
      <c r="M50" s="6"/>
      <c r="N50" s="6"/>
      <c r="O50" s="6"/>
      <c r="P50" s="5"/>
      <c r="Q50" s="49"/>
      <c r="W50" s="60"/>
      <c r="X50" s="66">
        <v>9</v>
      </c>
      <c r="Y50" s="67"/>
      <c r="Z50" s="67"/>
      <c r="AA50" s="67"/>
      <c r="AB50" s="67"/>
      <c r="AC50" s="67"/>
      <c r="AD50" s="67"/>
      <c r="AE50" s="67"/>
      <c r="AF50" s="67"/>
      <c r="AG50" s="67"/>
      <c r="AH50" s="67"/>
      <c r="AI50" s="67"/>
      <c r="AJ50" s="67"/>
      <c r="AK50" s="67"/>
      <c r="AL50" s="67"/>
      <c r="AM50" s="67"/>
      <c r="AN50" s="67"/>
      <c r="AO50" s="67"/>
      <c r="AP50" s="67"/>
      <c r="AQ50" s="67"/>
      <c r="AR50" s="67"/>
      <c r="AS50" s="67"/>
      <c r="AT50" s="67"/>
      <c r="AU50" s="67"/>
      <c r="AV50" s="67"/>
      <c r="AW50" s="67"/>
      <c r="AX50" s="67"/>
      <c r="AY50" s="67"/>
      <c r="AZ50" s="67"/>
      <c r="BA50" s="67"/>
      <c r="BB50" s="5"/>
      <c r="BC50" s="5"/>
      <c r="BD50" s="354" t="str">
        <f t="shared" si="24"/>
        <v/>
      </c>
      <c r="BE50" s="364"/>
      <c r="BF50" s="71">
        <f t="shared" si="27"/>
        <v>0</v>
      </c>
      <c r="BG50" s="71">
        <f t="shared" si="28"/>
        <v>0</v>
      </c>
      <c r="BH50" s="72">
        <f t="shared" si="29"/>
        <v>0</v>
      </c>
      <c r="BI50" s="73">
        <f t="shared" si="30"/>
        <v>0</v>
      </c>
    </row>
    <row r="51" spans="2:61" ht="15.5" x14ac:dyDescent="0.35">
      <c r="B51" s="60"/>
      <c r="C51" s="6"/>
      <c r="D51" s="6"/>
      <c r="E51" s="6"/>
      <c r="F51" s="6"/>
      <c r="G51" s="6"/>
      <c r="H51" s="6"/>
      <c r="I51" s="6"/>
      <c r="J51" s="6"/>
      <c r="K51" s="6"/>
      <c r="L51" s="6"/>
      <c r="M51" s="6"/>
      <c r="N51" s="6"/>
      <c r="O51" s="6"/>
      <c r="P51" s="5"/>
      <c r="Q51" s="49"/>
      <c r="W51" s="60"/>
      <c r="X51" s="66">
        <v>10</v>
      </c>
      <c r="Y51" s="67"/>
      <c r="Z51" s="67"/>
      <c r="AA51" s="67"/>
      <c r="AB51" s="67"/>
      <c r="AC51" s="67"/>
      <c r="AD51" s="67"/>
      <c r="AE51" s="67"/>
      <c r="AF51" s="67"/>
      <c r="AG51" s="67"/>
      <c r="AH51" s="67"/>
      <c r="AI51" s="67"/>
      <c r="AJ51" s="67"/>
      <c r="AK51" s="67"/>
      <c r="AL51" s="67"/>
      <c r="AM51" s="67"/>
      <c r="AN51" s="67"/>
      <c r="AO51" s="67"/>
      <c r="AP51" s="67"/>
      <c r="AQ51" s="67"/>
      <c r="AR51" s="67"/>
      <c r="AS51" s="67"/>
      <c r="AT51" s="67"/>
      <c r="AU51" s="67"/>
      <c r="AV51" s="67"/>
      <c r="AW51" s="67"/>
      <c r="AX51" s="67"/>
      <c r="AY51" s="67"/>
      <c r="AZ51" s="67"/>
      <c r="BA51" s="67"/>
      <c r="BB51" s="5"/>
      <c r="BC51" s="5"/>
      <c r="BD51" s="354" t="str">
        <f t="shared" si="24"/>
        <v/>
      </c>
      <c r="BE51" s="364"/>
      <c r="BF51" s="71">
        <f t="shared" si="27"/>
        <v>0</v>
      </c>
      <c r="BG51" s="71">
        <f t="shared" si="28"/>
        <v>0</v>
      </c>
      <c r="BH51" s="72">
        <f t="shared" si="29"/>
        <v>0</v>
      </c>
      <c r="BI51" s="73">
        <f t="shared" si="30"/>
        <v>0</v>
      </c>
    </row>
    <row r="52" spans="2:61" ht="15.5" x14ac:dyDescent="0.35">
      <c r="B52" s="60"/>
      <c r="C52" s="6"/>
      <c r="D52" s="6"/>
      <c r="E52" s="6"/>
      <c r="F52" s="6"/>
      <c r="G52" s="6"/>
      <c r="H52" s="6"/>
      <c r="I52" s="6"/>
      <c r="J52" s="6"/>
      <c r="K52" s="6"/>
      <c r="L52" s="6"/>
      <c r="M52" s="6"/>
      <c r="N52" s="6"/>
      <c r="O52" s="6"/>
      <c r="P52" s="5"/>
      <c r="Q52" s="49"/>
      <c r="W52" s="60"/>
      <c r="X52" s="66">
        <v>11</v>
      </c>
      <c r="Y52" s="67"/>
      <c r="Z52" s="67"/>
      <c r="AA52" s="67"/>
      <c r="AB52" s="67"/>
      <c r="AC52" s="67"/>
      <c r="AD52" s="67"/>
      <c r="AE52" s="67"/>
      <c r="AF52" s="67"/>
      <c r="AG52" s="67"/>
      <c r="AH52" s="67"/>
      <c r="AI52" s="67"/>
      <c r="AJ52" s="67"/>
      <c r="AK52" s="67"/>
      <c r="AL52" s="67"/>
      <c r="AM52" s="67"/>
      <c r="AN52" s="67"/>
      <c r="AO52" s="67"/>
      <c r="AP52" s="67"/>
      <c r="AQ52" s="67"/>
      <c r="AR52" s="67"/>
      <c r="AS52" s="67"/>
      <c r="AT52" s="67"/>
      <c r="AU52" s="67"/>
      <c r="AV52" s="67"/>
      <c r="AW52" s="67"/>
      <c r="AX52" s="67"/>
      <c r="AY52" s="67"/>
      <c r="AZ52" s="67"/>
      <c r="BA52" s="67"/>
      <c r="BB52" s="5"/>
      <c r="BC52" s="5"/>
      <c r="BD52" s="354" t="str">
        <f t="shared" si="24"/>
        <v/>
      </c>
      <c r="BE52" s="364"/>
      <c r="BF52" s="71">
        <f t="shared" si="27"/>
        <v>0</v>
      </c>
      <c r="BG52" s="71">
        <f t="shared" si="28"/>
        <v>0</v>
      </c>
      <c r="BH52" s="72">
        <f t="shared" si="29"/>
        <v>0</v>
      </c>
      <c r="BI52" s="73">
        <f t="shared" si="30"/>
        <v>0</v>
      </c>
    </row>
    <row r="53" spans="2:61" ht="15.5" x14ac:dyDescent="0.35">
      <c r="B53" s="60"/>
      <c r="C53" s="6"/>
      <c r="D53" s="6"/>
      <c r="E53" s="6"/>
      <c r="F53" s="6"/>
      <c r="G53" s="6"/>
      <c r="H53" s="6"/>
      <c r="I53" s="6"/>
      <c r="J53" s="6"/>
      <c r="K53" s="6"/>
      <c r="L53" s="6"/>
      <c r="M53" s="6"/>
      <c r="N53" s="6"/>
      <c r="O53" s="6"/>
      <c r="P53" s="5"/>
      <c r="Q53" s="49"/>
      <c r="W53" s="60"/>
      <c r="X53" s="66">
        <v>12</v>
      </c>
      <c r="Y53" s="67"/>
      <c r="Z53" s="67"/>
      <c r="AA53" s="67"/>
      <c r="AB53" s="67"/>
      <c r="AC53" s="67"/>
      <c r="AD53" s="67"/>
      <c r="AE53" s="67"/>
      <c r="AF53" s="67"/>
      <c r="AG53" s="67"/>
      <c r="AH53" s="67"/>
      <c r="AI53" s="67"/>
      <c r="AJ53" s="67"/>
      <c r="AK53" s="67"/>
      <c r="AL53" s="67"/>
      <c r="AM53" s="67"/>
      <c r="AN53" s="67"/>
      <c r="AO53" s="67"/>
      <c r="AP53" s="67"/>
      <c r="AQ53" s="67"/>
      <c r="AR53" s="67"/>
      <c r="AS53" s="67"/>
      <c r="AT53" s="67"/>
      <c r="AU53" s="67"/>
      <c r="AV53" s="67"/>
      <c r="AW53" s="67"/>
      <c r="AX53" s="67"/>
      <c r="AY53" s="67"/>
      <c r="AZ53" s="67"/>
      <c r="BA53" s="67"/>
      <c r="BB53" s="5"/>
      <c r="BC53" s="5"/>
      <c r="BD53" s="354" t="str">
        <f t="shared" si="24"/>
        <v/>
      </c>
      <c r="BE53" s="364"/>
      <c r="BF53" s="71">
        <f t="shared" si="27"/>
        <v>0</v>
      </c>
      <c r="BG53" s="71">
        <f t="shared" si="28"/>
        <v>0</v>
      </c>
      <c r="BH53" s="72">
        <f t="shared" si="29"/>
        <v>0</v>
      </c>
      <c r="BI53" s="73">
        <f t="shared" si="30"/>
        <v>0</v>
      </c>
    </row>
    <row r="54" spans="2:61" ht="15.5" x14ac:dyDescent="0.35">
      <c r="B54" s="60"/>
      <c r="C54" s="6"/>
      <c r="D54" s="6"/>
      <c r="E54" s="6"/>
      <c r="F54" s="6"/>
      <c r="G54" s="6"/>
      <c r="H54" s="6"/>
      <c r="I54" s="6"/>
      <c r="J54" s="6"/>
      <c r="K54" s="6"/>
      <c r="L54" s="6"/>
      <c r="M54" s="6"/>
      <c r="N54" s="6"/>
      <c r="O54" s="6"/>
      <c r="P54" s="5"/>
      <c r="Q54" s="49"/>
      <c r="W54" s="60"/>
      <c r="X54" s="66">
        <v>13</v>
      </c>
      <c r="Y54" s="67"/>
      <c r="Z54" s="67"/>
      <c r="AA54" s="67"/>
      <c r="AB54" s="67"/>
      <c r="AC54" s="67"/>
      <c r="AD54" s="67"/>
      <c r="AE54" s="67"/>
      <c r="AF54" s="67"/>
      <c r="AG54" s="67"/>
      <c r="AH54" s="67"/>
      <c r="AI54" s="67"/>
      <c r="AJ54" s="67"/>
      <c r="AK54" s="67"/>
      <c r="AL54" s="67"/>
      <c r="AM54" s="67"/>
      <c r="AN54" s="67"/>
      <c r="AO54" s="67"/>
      <c r="AP54" s="67"/>
      <c r="AQ54" s="67"/>
      <c r="AR54" s="67"/>
      <c r="AS54" s="67"/>
      <c r="AT54" s="67"/>
      <c r="AU54" s="67"/>
      <c r="AV54" s="67"/>
      <c r="AW54" s="67"/>
      <c r="AX54" s="67"/>
      <c r="AY54" s="67"/>
      <c r="AZ54" s="67"/>
      <c r="BA54" s="67"/>
      <c r="BB54" s="5"/>
      <c r="BC54" s="5"/>
      <c r="BD54" s="354" t="str">
        <f t="shared" si="24"/>
        <v/>
      </c>
      <c r="BE54" s="364"/>
      <c r="BF54" s="71">
        <f t="shared" si="27"/>
        <v>0</v>
      </c>
      <c r="BG54" s="71">
        <f t="shared" si="28"/>
        <v>0</v>
      </c>
      <c r="BH54" s="72">
        <f t="shared" si="29"/>
        <v>0</v>
      </c>
      <c r="BI54" s="73">
        <f t="shared" si="30"/>
        <v>0</v>
      </c>
    </row>
    <row r="55" spans="2:61" ht="15.5" x14ac:dyDescent="0.35">
      <c r="B55" s="60"/>
      <c r="C55" s="6"/>
      <c r="D55" s="6"/>
      <c r="E55" s="6"/>
      <c r="F55" s="6"/>
      <c r="G55" s="6"/>
      <c r="H55" s="6"/>
      <c r="I55" s="6"/>
      <c r="J55" s="6"/>
      <c r="K55" s="6"/>
      <c r="L55" s="6"/>
      <c r="M55" s="6"/>
      <c r="N55" s="6"/>
      <c r="O55" s="6"/>
      <c r="P55" s="5"/>
      <c r="Q55" s="49"/>
      <c r="W55" s="60"/>
      <c r="X55" s="66">
        <v>14</v>
      </c>
      <c r="Y55" s="67"/>
      <c r="Z55" s="67"/>
      <c r="AA55" s="67"/>
      <c r="AB55" s="67"/>
      <c r="AC55" s="67"/>
      <c r="AD55" s="67"/>
      <c r="AE55" s="67"/>
      <c r="AF55" s="67"/>
      <c r="AG55" s="67"/>
      <c r="AH55" s="67"/>
      <c r="AI55" s="67"/>
      <c r="AJ55" s="67"/>
      <c r="AK55" s="67"/>
      <c r="AL55" s="67"/>
      <c r="AM55" s="67"/>
      <c r="AN55" s="67"/>
      <c r="AO55" s="67"/>
      <c r="AP55" s="67"/>
      <c r="AQ55" s="67"/>
      <c r="AR55" s="67"/>
      <c r="AS55" s="67"/>
      <c r="AT55" s="67"/>
      <c r="AU55" s="67"/>
      <c r="AV55" s="67"/>
      <c r="AW55" s="67"/>
      <c r="AX55" s="67"/>
      <c r="AY55" s="67"/>
      <c r="AZ55" s="67"/>
      <c r="BA55" s="67"/>
      <c r="BB55" s="5"/>
      <c r="BC55" s="5"/>
      <c r="BD55" s="354" t="str">
        <f t="shared" si="24"/>
        <v/>
      </c>
      <c r="BE55" s="364"/>
      <c r="BF55" s="71">
        <f t="shared" si="27"/>
        <v>0</v>
      </c>
      <c r="BG55" s="71">
        <f t="shared" si="28"/>
        <v>0</v>
      </c>
      <c r="BH55" s="72">
        <f t="shared" si="29"/>
        <v>0</v>
      </c>
      <c r="BI55" s="73">
        <f t="shared" si="30"/>
        <v>0</v>
      </c>
    </row>
    <row r="56" spans="2:61" ht="15.5" x14ac:dyDescent="0.35">
      <c r="B56" s="60"/>
      <c r="C56" s="6"/>
      <c r="D56" s="6"/>
      <c r="E56" s="6"/>
      <c r="F56" s="6"/>
      <c r="G56" s="6"/>
      <c r="H56" s="6"/>
      <c r="I56" s="6"/>
      <c r="J56" s="6"/>
      <c r="K56" s="6"/>
      <c r="L56" s="6"/>
      <c r="M56" s="6"/>
      <c r="N56" s="6"/>
      <c r="O56" s="6"/>
      <c r="P56" s="5"/>
      <c r="Q56" s="49"/>
      <c r="W56" s="60"/>
      <c r="X56" s="66">
        <v>15</v>
      </c>
      <c r="Y56" s="67"/>
      <c r="Z56" s="67"/>
      <c r="AA56" s="67"/>
      <c r="AB56" s="67"/>
      <c r="AC56" s="67"/>
      <c r="AD56" s="67"/>
      <c r="AE56" s="67"/>
      <c r="AF56" s="67"/>
      <c r="AG56" s="67"/>
      <c r="AH56" s="67"/>
      <c r="AI56" s="67"/>
      <c r="AJ56" s="67"/>
      <c r="AK56" s="67"/>
      <c r="AL56" s="67"/>
      <c r="AM56" s="67"/>
      <c r="AN56" s="67"/>
      <c r="AO56" s="67"/>
      <c r="AP56" s="67"/>
      <c r="AQ56" s="67"/>
      <c r="AR56" s="67"/>
      <c r="AS56" s="67"/>
      <c r="AT56" s="67"/>
      <c r="AU56" s="67"/>
      <c r="AV56" s="67"/>
      <c r="AW56" s="67"/>
      <c r="AX56" s="67"/>
      <c r="AY56" s="67"/>
      <c r="AZ56" s="67"/>
      <c r="BA56" s="67"/>
      <c r="BB56" s="5"/>
      <c r="BC56" s="5"/>
      <c r="BD56" s="354" t="str">
        <f t="shared" si="24"/>
        <v/>
      </c>
      <c r="BE56" s="364"/>
      <c r="BF56" s="71">
        <f t="shared" si="27"/>
        <v>0</v>
      </c>
      <c r="BG56" s="71">
        <f t="shared" si="28"/>
        <v>0</v>
      </c>
      <c r="BH56" s="72">
        <f t="shared" si="29"/>
        <v>0</v>
      </c>
      <c r="BI56" s="73">
        <f t="shared" si="30"/>
        <v>0</v>
      </c>
    </row>
    <row r="57" spans="2:61" ht="15.5" x14ac:dyDescent="0.35">
      <c r="B57" s="60"/>
      <c r="C57" s="6"/>
      <c r="D57" s="6"/>
      <c r="E57" s="6"/>
      <c r="F57" s="6"/>
      <c r="G57" s="6"/>
      <c r="H57" s="6"/>
      <c r="I57" s="6"/>
      <c r="J57" s="6"/>
      <c r="K57" s="6"/>
      <c r="L57" s="6"/>
      <c r="M57" s="6"/>
      <c r="N57" s="6"/>
      <c r="O57" s="6"/>
      <c r="P57" s="5"/>
      <c r="Q57" s="49"/>
      <c r="W57" s="60"/>
      <c r="X57" s="66">
        <v>16</v>
      </c>
      <c r="Y57" s="67"/>
      <c r="Z57" s="67"/>
      <c r="AA57" s="67"/>
      <c r="AB57" s="67"/>
      <c r="AC57" s="67"/>
      <c r="AD57" s="67"/>
      <c r="AE57" s="67"/>
      <c r="AF57" s="67"/>
      <c r="AG57" s="67"/>
      <c r="AH57" s="67"/>
      <c r="AI57" s="67"/>
      <c r="AJ57" s="67"/>
      <c r="AK57" s="67"/>
      <c r="AL57" s="67"/>
      <c r="AM57" s="67"/>
      <c r="AN57" s="67"/>
      <c r="AO57" s="67"/>
      <c r="AP57" s="67"/>
      <c r="AQ57" s="67"/>
      <c r="AR57" s="67"/>
      <c r="AS57" s="67"/>
      <c r="AT57" s="67"/>
      <c r="AU57" s="67"/>
      <c r="AV57" s="67"/>
      <c r="AW57" s="67"/>
      <c r="AX57" s="67"/>
      <c r="AY57" s="67"/>
      <c r="AZ57" s="67"/>
      <c r="BA57" s="67"/>
      <c r="BB57" s="5"/>
      <c r="BC57" s="5"/>
      <c r="BD57" s="354" t="str">
        <f t="shared" si="24"/>
        <v/>
      </c>
      <c r="BE57" s="364"/>
      <c r="BF57" s="71">
        <f t="shared" si="27"/>
        <v>0</v>
      </c>
      <c r="BG57" s="71">
        <f t="shared" si="28"/>
        <v>0</v>
      </c>
      <c r="BH57" s="72">
        <f t="shared" si="29"/>
        <v>0</v>
      </c>
      <c r="BI57" s="73">
        <f t="shared" si="30"/>
        <v>0</v>
      </c>
    </row>
    <row r="58" spans="2:61" ht="15.5" x14ac:dyDescent="0.35">
      <c r="B58" s="60"/>
      <c r="C58" s="6"/>
      <c r="D58" s="6"/>
      <c r="E58" s="6"/>
      <c r="F58" s="6"/>
      <c r="G58" s="6"/>
      <c r="H58" s="6"/>
      <c r="I58" s="6"/>
      <c r="J58" s="6"/>
      <c r="K58" s="6"/>
      <c r="L58" s="6"/>
      <c r="M58" s="6"/>
      <c r="N58" s="6"/>
      <c r="O58" s="6"/>
      <c r="P58" s="5"/>
      <c r="Q58" s="49"/>
      <c r="W58" s="60"/>
      <c r="X58" s="66">
        <v>17</v>
      </c>
      <c r="Y58" s="67"/>
      <c r="Z58" s="67"/>
      <c r="AA58" s="67"/>
      <c r="AB58" s="67"/>
      <c r="AC58" s="67"/>
      <c r="AD58" s="67"/>
      <c r="AE58" s="67"/>
      <c r="AF58" s="67"/>
      <c r="AG58" s="67"/>
      <c r="AH58" s="67"/>
      <c r="AI58" s="67"/>
      <c r="AJ58" s="67"/>
      <c r="AK58" s="67"/>
      <c r="AL58" s="67"/>
      <c r="AM58" s="67"/>
      <c r="AN58" s="67"/>
      <c r="AO58" s="67"/>
      <c r="AP58" s="67"/>
      <c r="AQ58" s="67"/>
      <c r="AR58" s="67"/>
      <c r="AS58" s="67"/>
      <c r="AT58" s="67"/>
      <c r="AU58" s="67"/>
      <c r="AV58" s="67"/>
      <c r="AW58" s="67"/>
      <c r="AX58" s="67"/>
      <c r="AY58" s="67"/>
      <c r="AZ58" s="67"/>
      <c r="BA58" s="67"/>
      <c r="BB58" s="5"/>
      <c r="BC58" s="5"/>
      <c r="BD58" s="354" t="str">
        <f t="shared" si="24"/>
        <v/>
      </c>
      <c r="BE58" s="364"/>
      <c r="BF58" s="71">
        <f t="shared" si="27"/>
        <v>0</v>
      </c>
      <c r="BG58" s="71">
        <f t="shared" si="28"/>
        <v>0</v>
      </c>
      <c r="BH58" s="72">
        <f t="shared" si="29"/>
        <v>0</v>
      </c>
      <c r="BI58" s="73">
        <f t="shared" si="30"/>
        <v>0</v>
      </c>
    </row>
    <row r="59" spans="2:61" ht="15.5" x14ac:dyDescent="0.35">
      <c r="B59" s="60"/>
      <c r="C59" s="6"/>
      <c r="D59" s="6"/>
      <c r="E59" s="6"/>
      <c r="F59" s="6"/>
      <c r="G59" s="6"/>
      <c r="H59" s="6"/>
      <c r="I59" s="6"/>
      <c r="J59" s="6"/>
      <c r="K59" s="6"/>
      <c r="L59" s="6"/>
      <c r="M59" s="6"/>
      <c r="N59" s="6"/>
      <c r="O59" s="6"/>
      <c r="P59" s="5"/>
      <c r="Q59" s="49"/>
      <c r="W59" s="60"/>
      <c r="X59" s="66">
        <v>18</v>
      </c>
      <c r="Y59" s="67"/>
      <c r="Z59" s="67"/>
      <c r="AA59" s="67"/>
      <c r="AB59" s="67"/>
      <c r="AC59" s="67"/>
      <c r="AD59" s="67"/>
      <c r="AE59" s="67"/>
      <c r="AF59" s="67"/>
      <c r="AG59" s="67"/>
      <c r="AH59" s="67"/>
      <c r="AI59" s="67"/>
      <c r="AJ59" s="67"/>
      <c r="AK59" s="67"/>
      <c r="AL59" s="67"/>
      <c r="AM59" s="67"/>
      <c r="AN59" s="67"/>
      <c r="AO59" s="67"/>
      <c r="AP59" s="67"/>
      <c r="AQ59" s="67"/>
      <c r="AR59" s="67"/>
      <c r="AS59" s="67"/>
      <c r="AT59" s="67"/>
      <c r="AU59" s="67"/>
      <c r="AV59" s="67"/>
      <c r="AW59" s="67"/>
      <c r="AX59" s="67"/>
      <c r="AY59" s="67"/>
      <c r="AZ59" s="67"/>
      <c r="BA59" s="67"/>
      <c r="BB59" s="5"/>
      <c r="BC59" s="5"/>
      <c r="BD59" s="354" t="str">
        <f t="shared" si="24"/>
        <v/>
      </c>
      <c r="BE59" s="364"/>
      <c r="BF59" s="71">
        <f t="shared" si="27"/>
        <v>0</v>
      </c>
      <c r="BG59" s="71">
        <f t="shared" si="28"/>
        <v>0</v>
      </c>
      <c r="BH59" s="72">
        <f t="shared" si="29"/>
        <v>0</v>
      </c>
      <c r="BI59" s="73">
        <f t="shared" si="30"/>
        <v>0</v>
      </c>
    </row>
    <row r="60" spans="2:61" ht="15.5" x14ac:dyDescent="0.35">
      <c r="B60" s="60"/>
      <c r="C60" s="6"/>
      <c r="D60" s="6"/>
      <c r="E60" s="6"/>
      <c r="F60" s="6"/>
      <c r="G60" s="6"/>
      <c r="H60" s="6"/>
      <c r="I60" s="6"/>
      <c r="J60" s="6"/>
      <c r="K60" s="6"/>
      <c r="L60" s="6"/>
      <c r="M60" s="6"/>
      <c r="N60" s="6"/>
      <c r="O60" s="6"/>
      <c r="P60" s="5"/>
      <c r="Q60" s="49"/>
      <c r="W60" s="60"/>
      <c r="X60" s="66">
        <v>19</v>
      </c>
      <c r="Y60" s="67"/>
      <c r="Z60" s="67"/>
      <c r="AA60" s="67"/>
      <c r="AB60" s="67"/>
      <c r="AC60" s="67"/>
      <c r="AD60" s="67"/>
      <c r="AE60" s="67"/>
      <c r="AF60" s="67"/>
      <c r="AG60" s="67"/>
      <c r="AH60" s="67"/>
      <c r="AI60" s="67"/>
      <c r="AJ60" s="67"/>
      <c r="AK60" s="67"/>
      <c r="AL60" s="67"/>
      <c r="AM60" s="67"/>
      <c r="AN60" s="67"/>
      <c r="AO60" s="67"/>
      <c r="AP60" s="67"/>
      <c r="AQ60" s="67"/>
      <c r="AR60" s="67"/>
      <c r="AS60" s="67"/>
      <c r="AT60" s="67"/>
      <c r="AU60" s="67"/>
      <c r="AV60" s="67"/>
      <c r="AW60" s="67"/>
      <c r="AX60" s="67"/>
      <c r="AY60" s="67"/>
      <c r="AZ60" s="67"/>
      <c r="BA60" s="67"/>
      <c r="BB60" s="5"/>
      <c r="BC60" s="5"/>
      <c r="BD60" s="354" t="str">
        <f t="shared" si="24"/>
        <v/>
      </c>
      <c r="BE60" s="364"/>
      <c r="BF60" s="71">
        <f t="shared" si="27"/>
        <v>0</v>
      </c>
      <c r="BG60" s="71">
        <f t="shared" si="28"/>
        <v>0</v>
      </c>
      <c r="BH60" s="72">
        <f t="shared" si="29"/>
        <v>0</v>
      </c>
      <c r="BI60" s="73">
        <f t="shared" si="30"/>
        <v>0</v>
      </c>
    </row>
    <row r="61" spans="2:61" ht="15.5" x14ac:dyDescent="0.35">
      <c r="B61" s="60"/>
      <c r="C61" s="6"/>
      <c r="D61" s="6"/>
      <c r="E61" s="6"/>
      <c r="F61" s="6"/>
      <c r="G61" s="6"/>
      <c r="H61" s="6"/>
      <c r="I61" s="6"/>
      <c r="J61" s="6"/>
      <c r="K61" s="6"/>
      <c r="L61" s="6"/>
      <c r="M61" s="6"/>
      <c r="N61" s="6"/>
      <c r="O61" s="6"/>
      <c r="P61" s="5"/>
      <c r="Q61" s="49"/>
      <c r="W61" s="60"/>
      <c r="X61" s="66">
        <v>20</v>
      </c>
      <c r="Y61" s="67"/>
      <c r="Z61" s="67"/>
      <c r="AA61" s="67"/>
      <c r="AB61" s="67"/>
      <c r="AC61" s="67"/>
      <c r="AD61" s="67"/>
      <c r="AE61" s="67"/>
      <c r="AF61" s="67"/>
      <c r="AG61" s="67"/>
      <c r="AH61" s="67"/>
      <c r="AI61" s="67"/>
      <c r="AJ61" s="67"/>
      <c r="AK61" s="67"/>
      <c r="AL61" s="67"/>
      <c r="AM61" s="67"/>
      <c r="AN61" s="67"/>
      <c r="AO61" s="67"/>
      <c r="AP61" s="67"/>
      <c r="AQ61" s="67"/>
      <c r="AR61" s="67"/>
      <c r="AS61" s="67"/>
      <c r="AT61" s="67"/>
      <c r="AU61" s="67"/>
      <c r="AV61" s="67"/>
      <c r="AW61" s="67"/>
      <c r="AX61" s="67"/>
      <c r="AY61" s="67"/>
      <c r="AZ61" s="67"/>
      <c r="BA61" s="67"/>
      <c r="BB61" s="5"/>
      <c r="BC61" s="5"/>
      <c r="BD61" s="354" t="str">
        <f t="shared" si="24"/>
        <v/>
      </c>
      <c r="BE61" s="364"/>
      <c r="BF61" s="71">
        <f t="shared" si="27"/>
        <v>0</v>
      </c>
      <c r="BG61" s="71">
        <f t="shared" si="28"/>
        <v>0</v>
      </c>
      <c r="BH61" s="72">
        <f t="shared" si="29"/>
        <v>0</v>
      </c>
      <c r="BI61" s="73">
        <f t="shared" si="30"/>
        <v>0</v>
      </c>
    </row>
    <row r="62" spans="2:61" ht="15.5" x14ac:dyDescent="0.35">
      <c r="B62" s="60"/>
      <c r="C62" s="6"/>
      <c r="D62" s="6"/>
      <c r="E62" s="6"/>
      <c r="F62" s="6"/>
      <c r="G62" s="6"/>
      <c r="H62" s="6"/>
      <c r="I62" s="6"/>
      <c r="J62" s="6"/>
      <c r="K62" s="6"/>
      <c r="L62" s="6"/>
      <c r="M62" s="6"/>
      <c r="N62" s="6"/>
      <c r="O62" s="6"/>
      <c r="P62" s="5"/>
      <c r="Q62" s="49"/>
      <c r="W62" s="60"/>
      <c r="X62" s="66">
        <v>21</v>
      </c>
      <c r="Y62" s="67"/>
      <c r="Z62" s="67"/>
      <c r="AA62" s="67"/>
      <c r="AB62" s="67"/>
      <c r="AC62" s="67"/>
      <c r="AD62" s="67"/>
      <c r="AE62" s="67"/>
      <c r="AF62" s="67"/>
      <c r="AG62" s="67"/>
      <c r="AH62" s="67"/>
      <c r="AI62" s="67"/>
      <c r="AJ62" s="67"/>
      <c r="AK62" s="67"/>
      <c r="AL62" s="67"/>
      <c r="AM62" s="67"/>
      <c r="AN62" s="67"/>
      <c r="AO62" s="67"/>
      <c r="AP62" s="67"/>
      <c r="AQ62" s="67"/>
      <c r="AR62" s="67"/>
      <c r="AS62" s="67"/>
      <c r="AT62" s="67"/>
      <c r="AU62" s="67"/>
      <c r="AV62" s="67"/>
      <c r="AW62" s="67"/>
      <c r="AX62" s="67"/>
      <c r="AY62" s="67"/>
      <c r="AZ62" s="67"/>
      <c r="BA62" s="67"/>
      <c r="BB62" s="5"/>
      <c r="BC62" s="5"/>
      <c r="BD62" s="354" t="str">
        <f t="shared" si="24"/>
        <v/>
      </c>
      <c r="BE62" s="364"/>
      <c r="BF62" s="71">
        <f t="shared" si="27"/>
        <v>0</v>
      </c>
      <c r="BG62" s="71">
        <f t="shared" si="28"/>
        <v>0</v>
      </c>
      <c r="BH62" s="72">
        <f t="shared" si="29"/>
        <v>0</v>
      </c>
      <c r="BI62" s="73">
        <f t="shared" si="30"/>
        <v>0</v>
      </c>
    </row>
    <row r="63" spans="2:61" ht="15.5" x14ac:dyDescent="0.35">
      <c r="B63" s="60"/>
      <c r="C63" s="6"/>
      <c r="D63" s="6"/>
      <c r="E63" s="6"/>
      <c r="F63" s="6"/>
      <c r="G63" s="6"/>
      <c r="H63" s="6"/>
      <c r="I63" s="6"/>
      <c r="J63" s="6"/>
      <c r="K63" s="6"/>
      <c r="L63" s="6"/>
      <c r="M63" s="6"/>
      <c r="N63" s="6"/>
      <c r="O63" s="6"/>
      <c r="P63" s="5"/>
      <c r="Q63" s="49"/>
      <c r="W63" s="60"/>
      <c r="X63" s="66">
        <v>22</v>
      </c>
      <c r="Y63" s="67"/>
      <c r="Z63" s="67"/>
      <c r="AA63" s="67"/>
      <c r="AB63" s="67"/>
      <c r="AC63" s="67"/>
      <c r="AD63" s="67"/>
      <c r="AE63" s="67"/>
      <c r="AF63" s="67"/>
      <c r="AG63" s="67"/>
      <c r="AH63" s="67"/>
      <c r="AI63" s="67"/>
      <c r="AJ63" s="67"/>
      <c r="AK63" s="67"/>
      <c r="AL63" s="67"/>
      <c r="AM63" s="67"/>
      <c r="AN63" s="67"/>
      <c r="AO63" s="67"/>
      <c r="AP63" s="67"/>
      <c r="AQ63" s="67"/>
      <c r="AR63" s="67"/>
      <c r="AS63" s="67"/>
      <c r="AT63" s="67"/>
      <c r="AU63" s="67"/>
      <c r="AV63" s="67"/>
      <c r="AW63" s="67"/>
      <c r="AX63" s="67"/>
      <c r="AY63" s="67"/>
      <c r="AZ63" s="67"/>
      <c r="BA63" s="67"/>
      <c r="BB63" s="5"/>
      <c r="BC63" s="5"/>
      <c r="BD63" s="354" t="str">
        <f t="shared" si="24"/>
        <v/>
      </c>
      <c r="BE63" s="364"/>
      <c r="BF63" s="71">
        <f t="shared" si="27"/>
        <v>0</v>
      </c>
      <c r="BG63" s="71">
        <f t="shared" si="28"/>
        <v>0</v>
      </c>
      <c r="BH63" s="72">
        <f t="shared" si="29"/>
        <v>0</v>
      </c>
      <c r="BI63" s="73">
        <f t="shared" si="30"/>
        <v>0</v>
      </c>
    </row>
    <row r="64" spans="2:61" ht="15.5" x14ac:dyDescent="0.35">
      <c r="B64" s="60"/>
      <c r="C64" s="6"/>
      <c r="D64" s="6"/>
      <c r="E64" s="6"/>
      <c r="F64" s="6"/>
      <c r="G64" s="6"/>
      <c r="H64" s="6"/>
      <c r="I64" s="6"/>
      <c r="J64" s="6"/>
      <c r="K64" s="6"/>
      <c r="L64" s="6"/>
      <c r="M64" s="6"/>
      <c r="N64" s="6"/>
      <c r="O64" s="6"/>
      <c r="P64" s="5"/>
      <c r="Q64" s="49"/>
      <c r="W64" s="60"/>
      <c r="X64" s="66">
        <v>23</v>
      </c>
      <c r="Y64" s="67"/>
      <c r="Z64" s="67"/>
      <c r="AA64" s="67"/>
      <c r="AB64" s="67"/>
      <c r="AC64" s="67"/>
      <c r="AD64" s="67"/>
      <c r="AE64" s="67"/>
      <c r="AF64" s="67"/>
      <c r="AG64" s="67"/>
      <c r="AH64" s="67"/>
      <c r="AI64" s="67"/>
      <c r="AJ64" s="67"/>
      <c r="AK64" s="67"/>
      <c r="AL64" s="67"/>
      <c r="AM64" s="67"/>
      <c r="AN64" s="67"/>
      <c r="AO64" s="67"/>
      <c r="AP64" s="67"/>
      <c r="AQ64" s="67"/>
      <c r="AR64" s="67"/>
      <c r="AS64" s="67"/>
      <c r="AT64" s="67"/>
      <c r="AU64" s="67"/>
      <c r="AV64" s="67"/>
      <c r="AW64" s="67"/>
      <c r="AX64" s="67"/>
      <c r="AY64" s="67"/>
      <c r="AZ64" s="67"/>
      <c r="BA64" s="67"/>
      <c r="BB64" s="5"/>
      <c r="BC64" s="5"/>
      <c r="BD64" s="354" t="str">
        <f t="shared" si="24"/>
        <v/>
      </c>
      <c r="BE64" s="364"/>
      <c r="BF64" s="71">
        <f t="shared" si="27"/>
        <v>0</v>
      </c>
      <c r="BG64" s="71">
        <f t="shared" si="28"/>
        <v>0</v>
      </c>
      <c r="BH64" s="72">
        <f t="shared" si="29"/>
        <v>0</v>
      </c>
      <c r="BI64" s="73">
        <f t="shared" si="30"/>
        <v>0</v>
      </c>
    </row>
    <row r="65" spans="2:61" ht="16" thickBot="1" x14ac:dyDescent="0.4">
      <c r="B65" s="104"/>
      <c r="C65" s="105"/>
      <c r="D65" s="15"/>
      <c r="E65" s="15"/>
      <c r="F65" s="15"/>
      <c r="G65" s="15"/>
      <c r="H65" s="15"/>
      <c r="I65" s="15"/>
      <c r="J65" s="15"/>
      <c r="K65" s="15"/>
      <c r="L65" s="15"/>
      <c r="M65" s="15"/>
      <c r="N65" s="15"/>
      <c r="O65" s="15"/>
      <c r="P65" s="15"/>
      <c r="Q65" s="106"/>
      <c r="W65" s="60"/>
      <c r="X65" s="74">
        <v>24</v>
      </c>
      <c r="Y65" s="75"/>
      <c r="Z65" s="75"/>
      <c r="AA65" s="75"/>
      <c r="AB65" s="75"/>
      <c r="AC65" s="75"/>
      <c r="AD65" s="75"/>
      <c r="AE65" s="75"/>
      <c r="AF65" s="75"/>
      <c r="AG65" s="75"/>
      <c r="AH65" s="75"/>
      <c r="AI65" s="75"/>
      <c r="AJ65" s="75"/>
      <c r="AK65" s="75"/>
      <c r="AL65" s="75"/>
      <c r="AM65" s="75"/>
      <c r="AN65" s="75"/>
      <c r="AO65" s="75"/>
      <c r="AP65" s="75"/>
      <c r="AQ65" s="75"/>
      <c r="AR65" s="75"/>
      <c r="AS65" s="75"/>
      <c r="AT65" s="75"/>
      <c r="AU65" s="75"/>
      <c r="AV65" s="75"/>
      <c r="AW65" s="75"/>
      <c r="AX65" s="75"/>
      <c r="AY65" s="75"/>
      <c r="AZ65" s="75"/>
      <c r="BA65" s="75"/>
      <c r="BB65" s="5"/>
      <c r="BC65" s="5"/>
      <c r="BD65" s="356" t="str">
        <f t="shared" si="24"/>
        <v/>
      </c>
      <c r="BE65" s="365"/>
      <c r="BF65" s="76">
        <f>SUM($Y65:$BC65)</f>
        <v>0</v>
      </c>
      <c r="BG65" s="76">
        <v>0</v>
      </c>
      <c r="BH65" s="77">
        <f t="shared" ref="BH65" si="31">IFERROR(SUM(Y65:BC65)/COUNT(Y65:BC65),0)</f>
        <v>0</v>
      </c>
      <c r="BI65" s="78">
        <v>0</v>
      </c>
    </row>
    <row r="66" spans="2:61" ht="15.5" x14ac:dyDescent="0.35">
      <c r="B66" s="9" t="str">
        <f>"Version: " &amp; Version</f>
        <v>Version: v1 10/14/22</v>
      </c>
      <c r="C66" s="88"/>
      <c r="D66" s="88"/>
      <c r="E66" s="88"/>
      <c r="F66" s="88"/>
      <c r="G66" s="88"/>
      <c r="H66" s="88"/>
      <c r="I66" s="88"/>
      <c r="J66" s="1"/>
      <c r="K66" s="1"/>
      <c r="L66" s="1"/>
      <c r="M66" s="1"/>
      <c r="N66" s="1"/>
      <c r="O66" s="1"/>
      <c r="P66" s="1"/>
      <c r="Q66" s="89"/>
      <c r="W66" s="60"/>
      <c r="X66" s="79"/>
      <c r="Y66" s="5"/>
      <c r="Z66" s="5"/>
      <c r="AA66" s="5"/>
      <c r="AB66" s="5"/>
      <c r="AC66" s="5"/>
      <c r="AD66" s="5"/>
      <c r="AE66" s="5"/>
      <c r="AF66" s="5"/>
      <c r="AG66" s="5"/>
      <c r="AH66" s="5"/>
      <c r="AI66" s="5"/>
      <c r="AJ66" s="5"/>
      <c r="AK66" s="5"/>
      <c r="AL66" s="5"/>
      <c r="AM66" s="5"/>
      <c r="AN66" s="5"/>
      <c r="AO66" s="5"/>
      <c r="AP66" s="5"/>
      <c r="AQ66" s="5"/>
      <c r="AR66" s="5"/>
      <c r="AS66" s="5"/>
      <c r="AT66" s="5"/>
      <c r="AU66" s="5"/>
      <c r="AV66" s="5"/>
      <c r="AW66" s="5"/>
      <c r="AX66" s="5"/>
      <c r="AY66" s="5"/>
      <c r="AZ66" s="5"/>
      <c r="BA66" s="5"/>
      <c r="BB66" s="5"/>
      <c r="BC66" s="5"/>
      <c r="BD66" s="99"/>
      <c r="BE66" s="100"/>
      <c r="BF66" s="76">
        <f>SUM(BF42:BF65)</f>
        <v>0</v>
      </c>
      <c r="BG66" s="76">
        <f>SUM(BG49:BG64)</f>
        <v>0</v>
      </c>
      <c r="BH66" s="101"/>
      <c r="BI66" s="102"/>
    </row>
    <row r="67" spans="2:61" ht="15.5" x14ac:dyDescent="0.35">
      <c r="B67" s="258" t="s">
        <v>117</v>
      </c>
      <c r="C67" s="259"/>
      <c r="D67" s="259"/>
      <c r="E67" s="259"/>
      <c r="F67" s="259"/>
      <c r="G67" s="259"/>
      <c r="H67" s="259"/>
      <c r="I67" s="259"/>
      <c r="J67" s="259"/>
      <c r="K67" s="259"/>
      <c r="L67" s="259"/>
      <c r="M67" s="259"/>
      <c r="N67" s="259"/>
      <c r="O67" s="259"/>
      <c r="P67" s="259"/>
      <c r="Q67" s="260"/>
      <c r="W67" s="83"/>
      <c r="X67" s="84"/>
      <c r="Y67" s="85"/>
      <c r="Z67" s="85"/>
      <c r="AA67" s="85"/>
      <c r="AB67" s="85"/>
      <c r="AC67" s="85"/>
      <c r="AD67" s="85"/>
      <c r="AE67" s="85"/>
      <c r="AF67" s="85"/>
      <c r="AG67" s="85"/>
      <c r="AH67" s="85"/>
      <c r="AI67" s="85"/>
      <c r="AJ67" s="85"/>
      <c r="AK67" s="85"/>
      <c r="AL67" s="85"/>
      <c r="AM67" s="85"/>
      <c r="AN67" s="85"/>
      <c r="AO67" s="85"/>
      <c r="AP67" s="85"/>
      <c r="AQ67" s="85"/>
      <c r="AR67" s="85"/>
      <c r="AS67" s="85"/>
      <c r="AT67" s="85"/>
      <c r="AU67" s="85"/>
      <c r="AV67" s="85"/>
      <c r="AW67" s="85"/>
      <c r="AX67" s="85"/>
      <c r="AY67" s="85"/>
      <c r="AZ67" s="85"/>
      <c r="BA67" s="85"/>
      <c r="BB67" s="85"/>
      <c r="BC67" s="85"/>
      <c r="BD67" s="85"/>
      <c r="BE67" s="85"/>
      <c r="BF67" s="214"/>
      <c r="BG67" s="215"/>
      <c r="BH67" s="215"/>
      <c r="BI67" s="216"/>
    </row>
    <row r="68" spans="2:61" ht="15.5" x14ac:dyDescent="0.35">
      <c r="B68" s="258" t="str">
        <f>"Operational Information - Maintenance Profile for Off Shore Wind Project"</f>
        <v>Operational Information - Maintenance Profile for Off Shore Wind Project</v>
      </c>
      <c r="C68" s="259"/>
      <c r="D68" s="259"/>
      <c r="E68" s="259"/>
      <c r="F68" s="259"/>
      <c r="G68" s="259"/>
      <c r="H68" s="259"/>
      <c r="I68" s="259"/>
      <c r="J68" s="259"/>
      <c r="K68" s="259"/>
      <c r="L68" s="259"/>
      <c r="M68" s="259"/>
      <c r="N68" s="259"/>
      <c r="O68" s="259"/>
      <c r="P68" s="259"/>
      <c r="Q68" s="260"/>
      <c r="W68" s="51"/>
      <c r="X68" s="50"/>
      <c r="Y68" s="50"/>
      <c r="Z68" s="50"/>
      <c r="AA68" s="50"/>
      <c r="AB68" s="50"/>
      <c r="AC68" s="50"/>
      <c r="AD68" s="50"/>
      <c r="AE68" s="50"/>
      <c r="AF68" s="50"/>
      <c r="AG68" s="50"/>
      <c r="AH68" s="50"/>
      <c r="AI68" s="50"/>
      <c r="AJ68" s="50"/>
      <c r="AK68" s="50"/>
      <c r="AL68" s="50"/>
      <c r="AM68" s="53"/>
      <c r="AN68" s="5"/>
      <c r="AO68" s="5"/>
      <c r="AP68" s="5"/>
      <c r="AQ68" s="5"/>
      <c r="AR68" s="5"/>
      <c r="AS68" s="5"/>
      <c r="AT68" s="5"/>
      <c r="AU68" s="5"/>
      <c r="AV68" s="5"/>
      <c r="AW68" s="5"/>
      <c r="AX68" s="5"/>
      <c r="AY68" s="5"/>
      <c r="AZ68" s="5"/>
      <c r="BA68" s="5"/>
      <c r="BB68" s="5"/>
      <c r="BC68" s="5"/>
      <c r="BD68" s="5"/>
      <c r="BE68" s="5"/>
      <c r="BF68" s="5"/>
      <c r="BG68" s="5"/>
      <c r="BH68" s="5"/>
      <c r="BI68" s="49"/>
    </row>
    <row r="69" spans="2:61" ht="15.75" customHeight="1" x14ac:dyDescent="0.35">
      <c r="B69" s="152"/>
      <c r="C69" s="91" t="s">
        <v>56</v>
      </c>
      <c r="D69" s="50"/>
      <c r="E69" s="362" t="str">
        <f>IF(ProjTitle="","Auto-Filled",ProjTitle)</f>
        <v>Auto-Filled</v>
      </c>
      <c r="F69" s="362"/>
      <c r="G69" s="362"/>
      <c r="H69" s="362"/>
      <c r="I69" s="362"/>
      <c r="J69" s="362"/>
      <c r="K69" s="92"/>
      <c r="L69" s="120"/>
      <c r="M69" s="363"/>
      <c r="N69" s="363"/>
      <c r="O69" s="92"/>
      <c r="P69" s="92"/>
      <c r="Q69" s="156"/>
      <c r="W69" s="60" t="s">
        <v>122</v>
      </c>
      <c r="X69" s="5"/>
      <c r="Y69" s="5"/>
      <c r="Z69" s="5"/>
      <c r="AA69" s="5"/>
      <c r="AB69" s="5"/>
      <c r="AC69" s="5"/>
      <c r="AD69" s="5"/>
      <c r="AE69" s="5"/>
      <c r="AF69" s="5"/>
      <c r="AG69" s="5"/>
      <c r="AH69" s="5"/>
      <c r="AI69" s="5"/>
      <c r="AJ69" s="5"/>
      <c r="AK69" s="5"/>
      <c r="AL69" s="5"/>
      <c r="AM69" s="5"/>
      <c r="AN69" s="5"/>
      <c r="AO69" s="5"/>
      <c r="AP69" s="5"/>
      <c r="AQ69" s="5"/>
      <c r="AR69" s="5"/>
      <c r="AS69" s="5"/>
      <c r="AT69" s="5"/>
      <c r="AU69" s="5"/>
      <c r="AV69" s="5"/>
      <c r="AW69" s="5"/>
      <c r="AX69" s="5"/>
      <c r="AY69" s="5"/>
      <c r="AZ69" s="5"/>
      <c r="BA69" s="5"/>
      <c r="BB69" s="5"/>
      <c r="BC69" s="5"/>
      <c r="BD69" s="5"/>
      <c r="BE69" s="5"/>
      <c r="BF69" s="5"/>
      <c r="BG69" s="5"/>
      <c r="BH69" s="5"/>
      <c r="BI69" s="49"/>
    </row>
    <row r="70" spans="2:61" ht="15.5" x14ac:dyDescent="0.35">
      <c r="B70" s="152"/>
      <c r="C70" s="94"/>
      <c r="D70" s="163"/>
      <c r="E70" s="163"/>
      <c r="F70" s="163"/>
      <c r="G70" s="163"/>
      <c r="H70" s="163"/>
      <c r="I70" s="163"/>
      <c r="J70" s="92"/>
      <c r="K70" s="163"/>
      <c r="L70" s="92"/>
      <c r="M70" s="163"/>
      <c r="N70" s="163"/>
      <c r="O70" s="163"/>
      <c r="P70" s="163"/>
      <c r="Q70" s="156"/>
      <c r="W70" s="60"/>
      <c r="X70" s="5"/>
      <c r="Y70" s="5"/>
      <c r="Z70" s="5"/>
      <c r="AA70" s="5"/>
      <c r="AB70" s="5"/>
      <c r="AC70" s="5"/>
      <c r="AD70" s="5"/>
      <c r="AE70" s="5"/>
      <c r="AF70" s="5"/>
      <c r="AG70" s="5"/>
      <c r="AH70" s="5"/>
      <c r="AI70" s="5"/>
      <c r="AJ70" s="5"/>
      <c r="AK70" s="5"/>
      <c r="AL70" s="5"/>
      <c r="AM70" s="5"/>
      <c r="AN70" s="5"/>
      <c r="AO70" s="5"/>
      <c r="AP70" s="5"/>
      <c r="AQ70" s="5"/>
      <c r="AR70" s="5"/>
      <c r="AS70" s="5"/>
      <c r="AT70" s="5"/>
      <c r="AU70" s="5"/>
      <c r="AV70" s="5"/>
      <c r="AW70" s="5"/>
      <c r="AX70" s="5"/>
      <c r="AY70" s="5"/>
      <c r="AZ70" s="5"/>
      <c r="BA70" s="5"/>
      <c r="BB70" s="5"/>
      <c r="BC70" s="5"/>
      <c r="BD70" s="5"/>
      <c r="BE70" s="5"/>
      <c r="BF70" s="46"/>
      <c r="BG70" s="5"/>
      <c r="BH70" s="5"/>
      <c r="BI70" s="49"/>
    </row>
    <row r="71" spans="2:61" ht="15.5" x14ac:dyDescent="0.35">
      <c r="B71" s="152"/>
      <c r="C71" s="50"/>
      <c r="D71" s="50"/>
      <c r="E71" s="50"/>
      <c r="F71" s="50"/>
      <c r="G71" s="50"/>
      <c r="H71" s="50"/>
      <c r="I71" s="50"/>
      <c r="J71" s="121"/>
      <c r="K71" s="50"/>
      <c r="L71" s="50"/>
      <c r="M71" s="50"/>
      <c r="N71" s="50"/>
      <c r="O71" s="50"/>
      <c r="P71" s="50"/>
      <c r="Q71" s="156"/>
      <c r="W71" s="60"/>
      <c r="X71" s="63" t="s">
        <v>54</v>
      </c>
      <c r="Y71" s="64">
        <v>1</v>
      </c>
      <c r="Z71" s="64">
        <v>2</v>
      </c>
      <c r="AA71" s="64">
        <v>3</v>
      </c>
      <c r="AB71" s="64">
        <v>4</v>
      </c>
      <c r="AC71" s="64">
        <v>5</v>
      </c>
      <c r="AD71" s="64">
        <v>6</v>
      </c>
      <c r="AE71" s="64">
        <v>7</v>
      </c>
      <c r="AF71" s="64">
        <v>8</v>
      </c>
      <c r="AG71" s="64">
        <v>9</v>
      </c>
      <c r="AH71" s="64">
        <v>10</v>
      </c>
      <c r="AI71" s="64">
        <v>11</v>
      </c>
      <c r="AJ71" s="64">
        <v>12</v>
      </c>
      <c r="AK71" s="64">
        <v>13</v>
      </c>
      <c r="AL71" s="64">
        <v>14</v>
      </c>
      <c r="AM71" s="64">
        <v>15</v>
      </c>
      <c r="AN71" s="64">
        <v>16</v>
      </c>
      <c r="AO71" s="64">
        <v>17</v>
      </c>
      <c r="AP71" s="64">
        <v>18</v>
      </c>
      <c r="AQ71" s="64">
        <v>19</v>
      </c>
      <c r="AR71" s="64">
        <v>20</v>
      </c>
      <c r="AS71" s="64">
        <v>21</v>
      </c>
      <c r="AT71" s="64">
        <v>22</v>
      </c>
      <c r="AU71" s="64">
        <v>23</v>
      </c>
      <c r="AV71" s="64">
        <v>24</v>
      </c>
      <c r="AW71" s="64">
        <v>25</v>
      </c>
      <c r="AX71" s="64">
        <v>26</v>
      </c>
      <c r="AY71" s="64">
        <v>27</v>
      </c>
      <c r="AZ71" s="64">
        <v>28</v>
      </c>
      <c r="BA71" s="64">
        <v>29</v>
      </c>
      <c r="BB71" s="64">
        <v>30</v>
      </c>
      <c r="BC71" s="64">
        <v>31</v>
      </c>
      <c r="BD71" s="366" t="s">
        <v>101</v>
      </c>
      <c r="BE71" s="366"/>
      <c r="BF71" s="157" t="s">
        <v>102</v>
      </c>
      <c r="BG71" s="157" t="s">
        <v>103</v>
      </c>
      <c r="BH71" s="157" t="s">
        <v>102</v>
      </c>
      <c r="BI71" s="65" t="s">
        <v>103</v>
      </c>
    </row>
    <row r="72" spans="2:61" ht="15.5" x14ac:dyDescent="0.35">
      <c r="B72" s="258" t="s">
        <v>57</v>
      </c>
      <c r="C72" s="360"/>
      <c r="D72" s="360"/>
      <c r="E72" s="360"/>
      <c r="F72" s="360"/>
      <c r="G72" s="360"/>
      <c r="H72" s="360"/>
      <c r="I72" s="360"/>
      <c r="J72" s="360"/>
      <c r="K72" s="360"/>
      <c r="L72" s="360"/>
      <c r="M72" s="360"/>
      <c r="N72" s="360"/>
      <c r="O72" s="360"/>
      <c r="P72" s="360"/>
      <c r="Q72" s="361"/>
      <c r="W72" s="60"/>
      <c r="X72" s="63"/>
      <c r="Y72" s="64" t="str">
        <f t="shared" ref="Y72:AE72" si="32">VLOOKUP(WEEKDAY(CONCATENATE("3","/",Y71,"/",$AE$6)),$BX$11:$BY$17,2,FALSE)</f>
        <v>Thur</v>
      </c>
      <c r="Z72" s="64" t="str">
        <f t="shared" si="32"/>
        <v>Fri</v>
      </c>
      <c r="AA72" s="64" t="str">
        <f t="shared" si="32"/>
        <v>Sat</v>
      </c>
      <c r="AB72" s="64" t="str">
        <f t="shared" si="32"/>
        <v>Sun</v>
      </c>
      <c r="AC72" s="64" t="str">
        <f t="shared" si="32"/>
        <v>Mon</v>
      </c>
      <c r="AD72" s="64" t="str">
        <f t="shared" si="32"/>
        <v>Tues</v>
      </c>
      <c r="AE72" s="64" t="str">
        <f t="shared" si="32"/>
        <v>Wed</v>
      </c>
      <c r="AF72" s="64" t="str">
        <f>Y72</f>
        <v>Thur</v>
      </c>
      <c r="AG72" s="64" t="str">
        <f t="shared" ref="AG72:BC72" si="33">Z72</f>
        <v>Fri</v>
      </c>
      <c r="AH72" s="64" t="str">
        <f t="shared" si="33"/>
        <v>Sat</v>
      </c>
      <c r="AI72" s="64" t="str">
        <f t="shared" si="33"/>
        <v>Sun</v>
      </c>
      <c r="AJ72" s="64" t="str">
        <f t="shared" si="33"/>
        <v>Mon</v>
      </c>
      <c r="AK72" s="64" t="str">
        <f t="shared" si="33"/>
        <v>Tues</v>
      </c>
      <c r="AL72" s="64" t="str">
        <f t="shared" si="33"/>
        <v>Wed</v>
      </c>
      <c r="AM72" s="64" t="str">
        <f t="shared" si="33"/>
        <v>Thur</v>
      </c>
      <c r="AN72" s="64" t="str">
        <f t="shared" si="33"/>
        <v>Fri</v>
      </c>
      <c r="AO72" s="64" t="str">
        <f t="shared" si="33"/>
        <v>Sat</v>
      </c>
      <c r="AP72" s="64" t="str">
        <f t="shared" si="33"/>
        <v>Sun</v>
      </c>
      <c r="AQ72" s="64" t="str">
        <f t="shared" si="33"/>
        <v>Mon</v>
      </c>
      <c r="AR72" s="64" t="str">
        <f t="shared" si="33"/>
        <v>Tues</v>
      </c>
      <c r="AS72" s="64" t="str">
        <f t="shared" si="33"/>
        <v>Wed</v>
      </c>
      <c r="AT72" s="64" t="str">
        <f t="shared" si="33"/>
        <v>Thur</v>
      </c>
      <c r="AU72" s="64" t="str">
        <f t="shared" si="33"/>
        <v>Fri</v>
      </c>
      <c r="AV72" s="64" t="str">
        <f t="shared" si="33"/>
        <v>Sat</v>
      </c>
      <c r="AW72" s="64" t="str">
        <f t="shared" si="33"/>
        <v>Sun</v>
      </c>
      <c r="AX72" s="64" t="str">
        <f t="shared" si="33"/>
        <v>Mon</v>
      </c>
      <c r="AY72" s="64" t="str">
        <f t="shared" si="33"/>
        <v>Tues</v>
      </c>
      <c r="AZ72" s="64" t="str">
        <f t="shared" si="33"/>
        <v>Wed</v>
      </c>
      <c r="BA72" s="64" t="str">
        <f t="shared" si="33"/>
        <v>Thur</v>
      </c>
      <c r="BB72" s="64" t="str">
        <f t="shared" si="33"/>
        <v>Fri</v>
      </c>
      <c r="BC72" s="64" t="str">
        <f t="shared" si="33"/>
        <v>Sat</v>
      </c>
      <c r="BD72" s="358" t="s">
        <v>106</v>
      </c>
      <c r="BE72" s="367"/>
      <c r="BF72" s="157" t="s">
        <v>90</v>
      </c>
      <c r="BG72" s="157" t="s">
        <v>90</v>
      </c>
      <c r="BH72" s="157" t="s">
        <v>106</v>
      </c>
      <c r="BI72" s="65" t="s">
        <v>106</v>
      </c>
    </row>
    <row r="73" spans="2:61" ht="15.5" x14ac:dyDescent="0.35">
      <c r="B73" s="60"/>
      <c r="C73" s="122" t="s">
        <v>69</v>
      </c>
      <c r="D73" s="5"/>
      <c r="E73" s="5"/>
      <c r="F73" s="5"/>
      <c r="G73" s="5"/>
      <c r="H73" s="5"/>
      <c r="I73" s="5"/>
      <c r="J73" s="5"/>
      <c r="K73" s="5"/>
      <c r="L73" s="5"/>
      <c r="M73" s="5"/>
      <c r="N73" s="5"/>
      <c r="O73" s="5"/>
      <c r="P73" s="5"/>
      <c r="Q73" s="49"/>
      <c r="S73" s="217" t="s">
        <v>124</v>
      </c>
      <c r="W73" s="60"/>
      <c r="X73" s="66">
        <v>1</v>
      </c>
      <c r="Y73" s="67"/>
      <c r="Z73" s="67"/>
      <c r="AA73" s="67"/>
      <c r="AB73" s="67"/>
      <c r="AC73" s="67"/>
      <c r="AD73" s="67"/>
      <c r="AE73" s="67"/>
      <c r="AF73" s="67"/>
      <c r="AG73" s="67"/>
      <c r="AH73" s="67"/>
      <c r="AI73" s="67"/>
      <c r="AJ73" s="67"/>
      <c r="AK73" s="67"/>
      <c r="AL73" s="67"/>
      <c r="AM73" s="67"/>
      <c r="AN73" s="67"/>
      <c r="AO73" s="67"/>
      <c r="AP73" s="67"/>
      <c r="AQ73" s="67"/>
      <c r="AR73" s="67"/>
      <c r="AS73" s="67"/>
      <c r="AT73" s="67"/>
      <c r="AU73" s="67"/>
      <c r="AV73" s="67"/>
      <c r="AW73" s="67"/>
      <c r="AX73" s="67"/>
      <c r="AY73" s="67"/>
      <c r="AZ73" s="67"/>
      <c r="BA73" s="67"/>
      <c r="BB73" s="67"/>
      <c r="BC73" s="67"/>
      <c r="BD73" s="354" t="str">
        <f>IFERROR(AVERAGE(Y73:BC73),"")</f>
        <v/>
      </c>
      <c r="BE73" s="364"/>
      <c r="BF73" s="68">
        <f>SUM($Y73:$BC73)</f>
        <v>0</v>
      </c>
      <c r="BG73" s="68">
        <v>0</v>
      </c>
      <c r="BH73" s="69">
        <f>IFERROR(SUM(Y73:BC73)/COUNT(Y73:BC73),0)</f>
        <v>0</v>
      </c>
      <c r="BI73" s="70">
        <v>0</v>
      </c>
    </row>
    <row r="74" spans="2:61" ht="15.5" x14ac:dyDescent="0.35">
      <c r="B74" s="60"/>
      <c r="C74" s="123" t="s">
        <v>55</v>
      </c>
      <c r="D74" s="64" t="s">
        <v>43</v>
      </c>
      <c r="E74" s="64" t="s">
        <v>44</v>
      </c>
      <c r="F74" s="64" t="s">
        <v>45</v>
      </c>
      <c r="G74" s="64" t="s">
        <v>46</v>
      </c>
      <c r="H74" s="64" t="s">
        <v>14</v>
      </c>
      <c r="I74" s="64" t="s">
        <v>47</v>
      </c>
      <c r="J74" s="64" t="s">
        <v>48</v>
      </c>
      <c r="K74" s="64" t="s">
        <v>49</v>
      </c>
      <c r="L74" s="64" t="s">
        <v>50</v>
      </c>
      <c r="M74" s="64" t="s">
        <v>51</v>
      </c>
      <c r="N74" s="64" t="s">
        <v>52</v>
      </c>
      <c r="O74" s="64" t="s">
        <v>53</v>
      </c>
      <c r="P74" s="5"/>
      <c r="Q74" s="49"/>
      <c r="S74" s="17">
        <f>COUNT(D75:O95)</f>
        <v>0</v>
      </c>
      <c r="W74" s="60"/>
      <c r="X74" s="66">
        <v>2</v>
      </c>
      <c r="Y74" s="67"/>
      <c r="Z74" s="67"/>
      <c r="AA74" s="67"/>
      <c r="AB74" s="67"/>
      <c r="AC74" s="67"/>
      <c r="AD74" s="67"/>
      <c r="AE74" s="67"/>
      <c r="AF74" s="67"/>
      <c r="AG74" s="67"/>
      <c r="AH74" s="67"/>
      <c r="AI74" s="67"/>
      <c r="AJ74" s="67"/>
      <c r="AK74" s="67"/>
      <c r="AL74" s="67"/>
      <c r="AM74" s="67"/>
      <c r="AN74" s="67"/>
      <c r="AO74" s="67"/>
      <c r="AP74" s="67"/>
      <c r="AQ74" s="67"/>
      <c r="AR74" s="67"/>
      <c r="AS74" s="67"/>
      <c r="AT74" s="67"/>
      <c r="AU74" s="67"/>
      <c r="AV74" s="67"/>
      <c r="AW74" s="67"/>
      <c r="AX74" s="67"/>
      <c r="AY74" s="67"/>
      <c r="AZ74" s="67"/>
      <c r="BA74" s="67"/>
      <c r="BB74" s="67"/>
      <c r="BC74" s="67"/>
      <c r="BD74" s="354" t="str">
        <f t="shared" ref="BD74:BD85" si="34">IFERROR(AVERAGE(Y74:BC74),"")</f>
        <v/>
      </c>
      <c r="BE74" s="364"/>
      <c r="BF74" s="71">
        <f t="shared" ref="BF74:BF79" si="35">SUM($Y74:$BC74)</f>
        <v>0</v>
      </c>
      <c r="BG74" s="71">
        <v>0</v>
      </c>
      <c r="BH74" s="72">
        <f t="shared" ref="BH74:BH79" si="36">IFERROR(SUM(Y74:BC74)/COUNT(Y74:BC74),0)</f>
        <v>0</v>
      </c>
      <c r="BI74" s="73">
        <v>0</v>
      </c>
    </row>
    <row r="75" spans="2:61" ht="15.5" x14ac:dyDescent="0.35">
      <c r="B75" s="60"/>
      <c r="C75" s="124">
        <f>IF(ISBLANK(EstCOD),1,YEAR(EstCOD))</f>
        <v>1</v>
      </c>
      <c r="D75" s="112"/>
      <c r="E75" s="112"/>
      <c r="F75" s="112"/>
      <c r="G75" s="112"/>
      <c r="H75" s="112"/>
      <c r="I75" s="112"/>
      <c r="J75" s="112"/>
      <c r="K75" s="112"/>
      <c r="L75" s="112"/>
      <c r="M75" s="112"/>
      <c r="N75" s="112"/>
      <c r="O75" s="112"/>
      <c r="P75" s="5"/>
      <c r="Q75" s="49"/>
      <c r="R75" s="45" t="str">
        <f>IF(S74&lt;T73*12,"&lt;&lt;&lt; Information may be Required. Refer to Notes below.","")</f>
        <v/>
      </c>
      <c r="W75" s="60"/>
      <c r="X75" s="66">
        <v>3</v>
      </c>
      <c r="Y75" s="67"/>
      <c r="Z75" s="67"/>
      <c r="AA75" s="67"/>
      <c r="AB75" s="67"/>
      <c r="AC75" s="67"/>
      <c r="AD75" s="67"/>
      <c r="AE75" s="67"/>
      <c r="AF75" s="67"/>
      <c r="AG75" s="67"/>
      <c r="AH75" s="67"/>
      <c r="AI75" s="67"/>
      <c r="AJ75" s="67"/>
      <c r="AK75" s="67"/>
      <c r="AL75" s="67"/>
      <c r="AM75" s="67"/>
      <c r="AN75" s="67"/>
      <c r="AO75" s="67"/>
      <c r="AP75" s="67"/>
      <c r="AQ75" s="67"/>
      <c r="AR75" s="67"/>
      <c r="AS75" s="67"/>
      <c r="AT75" s="67"/>
      <c r="AU75" s="67"/>
      <c r="AV75" s="67"/>
      <c r="AW75" s="67"/>
      <c r="AX75" s="67"/>
      <c r="AY75" s="67"/>
      <c r="AZ75" s="67"/>
      <c r="BA75" s="67"/>
      <c r="BB75" s="67"/>
      <c r="BC75" s="67"/>
      <c r="BD75" s="354" t="str">
        <f t="shared" si="34"/>
        <v/>
      </c>
      <c r="BE75" s="364"/>
      <c r="BF75" s="71">
        <f t="shared" si="35"/>
        <v>0</v>
      </c>
      <c r="BG75" s="71">
        <v>0</v>
      </c>
      <c r="BH75" s="72">
        <f t="shared" si="36"/>
        <v>0</v>
      </c>
      <c r="BI75" s="73">
        <v>0</v>
      </c>
    </row>
    <row r="76" spans="2:61" ht="15.5" x14ac:dyDescent="0.35">
      <c r="B76" s="60"/>
      <c r="C76" s="125">
        <f t="shared" ref="C76:C95" si="37">C75+1</f>
        <v>2</v>
      </c>
      <c r="D76" s="113"/>
      <c r="E76" s="113"/>
      <c r="F76" s="113"/>
      <c r="G76" s="113"/>
      <c r="H76" s="113"/>
      <c r="I76" s="113"/>
      <c r="J76" s="113"/>
      <c r="K76" s="113"/>
      <c r="L76" s="113"/>
      <c r="M76" s="113"/>
      <c r="N76" s="113"/>
      <c r="O76" s="113"/>
      <c r="P76" s="5"/>
      <c r="Q76" s="49"/>
      <c r="W76" s="60"/>
      <c r="X76" s="66">
        <v>4</v>
      </c>
      <c r="Y76" s="67"/>
      <c r="Z76" s="67"/>
      <c r="AA76" s="67"/>
      <c r="AB76" s="67"/>
      <c r="AC76" s="67"/>
      <c r="AD76" s="67"/>
      <c r="AE76" s="67"/>
      <c r="AF76" s="67"/>
      <c r="AG76" s="67"/>
      <c r="AH76" s="67"/>
      <c r="AI76" s="67"/>
      <c r="AJ76" s="67"/>
      <c r="AK76" s="67"/>
      <c r="AL76" s="67"/>
      <c r="AM76" s="67"/>
      <c r="AN76" s="67"/>
      <c r="AO76" s="67"/>
      <c r="AP76" s="67"/>
      <c r="AQ76" s="67"/>
      <c r="AR76" s="67"/>
      <c r="AS76" s="67"/>
      <c r="AT76" s="67"/>
      <c r="AU76" s="67"/>
      <c r="AV76" s="67"/>
      <c r="AW76" s="67"/>
      <c r="AX76" s="67"/>
      <c r="AY76" s="67"/>
      <c r="AZ76" s="67"/>
      <c r="BA76" s="67"/>
      <c r="BB76" s="67"/>
      <c r="BC76" s="67"/>
      <c r="BD76" s="354" t="str">
        <f t="shared" si="34"/>
        <v/>
      </c>
      <c r="BE76" s="364"/>
      <c r="BF76" s="71">
        <f t="shared" si="35"/>
        <v>0</v>
      </c>
      <c r="BG76" s="71">
        <v>0</v>
      </c>
      <c r="BH76" s="72">
        <f t="shared" si="36"/>
        <v>0</v>
      </c>
      <c r="BI76" s="73">
        <v>0</v>
      </c>
    </row>
    <row r="77" spans="2:61" ht="15.5" x14ac:dyDescent="0.35">
      <c r="B77" s="60"/>
      <c r="C77" s="125">
        <f t="shared" si="37"/>
        <v>3</v>
      </c>
      <c r="D77" s="113"/>
      <c r="E77" s="113"/>
      <c r="F77" s="113"/>
      <c r="G77" s="113"/>
      <c r="H77" s="113"/>
      <c r="I77" s="113"/>
      <c r="J77" s="113"/>
      <c r="K77" s="113"/>
      <c r="L77" s="113"/>
      <c r="M77" s="113"/>
      <c r="N77" s="113"/>
      <c r="O77" s="113"/>
      <c r="P77" s="5"/>
      <c r="Q77" s="49"/>
      <c r="W77" s="60"/>
      <c r="X77" s="66">
        <v>5</v>
      </c>
      <c r="Y77" s="67"/>
      <c r="Z77" s="67"/>
      <c r="AA77" s="67"/>
      <c r="AB77" s="67"/>
      <c r="AC77" s="67"/>
      <c r="AD77" s="67"/>
      <c r="AE77" s="67"/>
      <c r="AF77" s="67"/>
      <c r="AG77" s="67"/>
      <c r="AH77" s="67"/>
      <c r="AI77" s="67"/>
      <c r="AJ77" s="67"/>
      <c r="AK77" s="67"/>
      <c r="AL77" s="67"/>
      <c r="AM77" s="67"/>
      <c r="AN77" s="67"/>
      <c r="AO77" s="67"/>
      <c r="AP77" s="67"/>
      <c r="AQ77" s="67"/>
      <c r="AR77" s="67"/>
      <c r="AS77" s="67"/>
      <c r="AT77" s="67"/>
      <c r="AU77" s="67"/>
      <c r="AV77" s="67"/>
      <c r="AW77" s="67"/>
      <c r="AX77" s="67"/>
      <c r="AY77" s="67"/>
      <c r="AZ77" s="67"/>
      <c r="BA77" s="67"/>
      <c r="BB77" s="67"/>
      <c r="BC77" s="67"/>
      <c r="BD77" s="354" t="str">
        <f t="shared" si="34"/>
        <v/>
      </c>
      <c r="BE77" s="364"/>
      <c r="BF77" s="71">
        <f t="shared" si="35"/>
        <v>0</v>
      </c>
      <c r="BG77" s="71">
        <v>0</v>
      </c>
      <c r="BH77" s="72">
        <f t="shared" si="36"/>
        <v>0</v>
      </c>
      <c r="BI77" s="73">
        <v>0</v>
      </c>
    </row>
    <row r="78" spans="2:61" ht="15.5" x14ac:dyDescent="0.35">
      <c r="B78" s="60"/>
      <c r="C78" s="125">
        <f t="shared" si="37"/>
        <v>4</v>
      </c>
      <c r="D78" s="113"/>
      <c r="E78" s="113"/>
      <c r="F78" s="113"/>
      <c r="G78" s="113"/>
      <c r="H78" s="113"/>
      <c r="I78" s="113"/>
      <c r="J78" s="113"/>
      <c r="K78" s="113"/>
      <c r="L78" s="113"/>
      <c r="M78" s="113"/>
      <c r="N78" s="113"/>
      <c r="O78" s="113"/>
      <c r="P78" s="5"/>
      <c r="Q78" s="49"/>
      <c r="W78" s="60"/>
      <c r="X78" s="66">
        <v>6</v>
      </c>
      <c r="Y78" s="67"/>
      <c r="Z78" s="67"/>
      <c r="AA78" s="67"/>
      <c r="AB78" s="67"/>
      <c r="AC78" s="67"/>
      <c r="AD78" s="67"/>
      <c r="AE78" s="67"/>
      <c r="AF78" s="67"/>
      <c r="AG78" s="67"/>
      <c r="AH78" s="67"/>
      <c r="AI78" s="67"/>
      <c r="AJ78" s="67"/>
      <c r="AK78" s="67"/>
      <c r="AL78" s="67"/>
      <c r="AM78" s="67"/>
      <c r="AN78" s="67"/>
      <c r="AO78" s="67"/>
      <c r="AP78" s="67"/>
      <c r="AQ78" s="67"/>
      <c r="AR78" s="67"/>
      <c r="AS78" s="67"/>
      <c r="AT78" s="67"/>
      <c r="AU78" s="67"/>
      <c r="AV78" s="67"/>
      <c r="AW78" s="67"/>
      <c r="AX78" s="67"/>
      <c r="AY78" s="67"/>
      <c r="AZ78" s="67"/>
      <c r="BA78" s="67"/>
      <c r="BB78" s="67"/>
      <c r="BC78" s="67"/>
      <c r="BD78" s="354" t="str">
        <f t="shared" si="34"/>
        <v/>
      </c>
      <c r="BE78" s="364"/>
      <c r="BF78" s="71">
        <f t="shared" si="35"/>
        <v>0</v>
      </c>
      <c r="BG78" s="71">
        <v>0</v>
      </c>
      <c r="BH78" s="72">
        <f t="shared" si="36"/>
        <v>0</v>
      </c>
      <c r="BI78" s="73">
        <v>0</v>
      </c>
    </row>
    <row r="79" spans="2:61" ht="15.5" x14ac:dyDescent="0.35">
      <c r="B79" s="60"/>
      <c r="C79" s="125">
        <f t="shared" si="37"/>
        <v>5</v>
      </c>
      <c r="D79" s="113"/>
      <c r="E79" s="113"/>
      <c r="F79" s="113"/>
      <c r="G79" s="113"/>
      <c r="H79" s="113"/>
      <c r="I79" s="113"/>
      <c r="J79" s="113"/>
      <c r="K79" s="113"/>
      <c r="L79" s="113"/>
      <c r="M79" s="113"/>
      <c r="N79" s="113"/>
      <c r="O79" s="113"/>
      <c r="P79" s="5"/>
      <c r="Q79" s="49"/>
      <c r="W79" s="60"/>
      <c r="X79" s="66">
        <v>7</v>
      </c>
      <c r="Y79" s="67"/>
      <c r="Z79" s="67"/>
      <c r="AA79" s="67"/>
      <c r="AB79" s="67"/>
      <c r="AC79" s="67"/>
      <c r="AD79" s="67"/>
      <c r="AE79" s="67"/>
      <c r="AF79" s="67"/>
      <c r="AG79" s="67"/>
      <c r="AH79" s="67"/>
      <c r="AI79" s="67"/>
      <c r="AJ79" s="67"/>
      <c r="AK79" s="67"/>
      <c r="AL79" s="67"/>
      <c r="AM79" s="67"/>
      <c r="AN79" s="67"/>
      <c r="AO79" s="67"/>
      <c r="AP79" s="67"/>
      <c r="AQ79" s="67"/>
      <c r="AR79" s="67"/>
      <c r="AS79" s="67"/>
      <c r="AT79" s="67"/>
      <c r="AU79" s="67"/>
      <c r="AV79" s="67"/>
      <c r="AW79" s="67"/>
      <c r="AX79" s="67"/>
      <c r="AY79" s="67"/>
      <c r="AZ79" s="67"/>
      <c r="BA79" s="67"/>
      <c r="BB79" s="67"/>
      <c r="BC79" s="67"/>
      <c r="BD79" s="354" t="str">
        <f t="shared" si="34"/>
        <v/>
      </c>
      <c r="BE79" s="364"/>
      <c r="BF79" s="71">
        <f t="shared" si="35"/>
        <v>0</v>
      </c>
      <c r="BG79" s="71">
        <v>0</v>
      </c>
      <c r="BH79" s="72">
        <f t="shared" si="36"/>
        <v>0</v>
      </c>
      <c r="BI79" s="73">
        <v>0</v>
      </c>
    </row>
    <row r="80" spans="2:61" ht="15.5" x14ac:dyDescent="0.35">
      <c r="B80" s="60"/>
      <c r="C80" s="125">
        <f t="shared" si="37"/>
        <v>6</v>
      </c>
      <c r="D80" s="113"/>
      <c r="E80" s="113"/>
      <c r="F80" s="113"/>
      <c r="G80" s="113"/>
      <c r="H80" s="113"/>
      <c r="I80" s="113"/>
      <c r="J80" s="113"/>
      <c r="K80" s="113"/>
      <c r="L80" s="113"/>
      <c r="M80" s="113"/>
      <c r="N80" s="113"/>
      <c r="O80" s="113"/>
      <c r="P80" s="5"/>
      <c r="Q80" s="49"/>
      <c r="W80" s="60"/>
      <c r="X80" s="66">
        <v>8</v>
      </c>
      <c r="Y80" s="67"/>
      <c r="Z80" s="67"/>
      <c r="AA80" s="67"/>
      <c r="AB80" s="67"/>
      <c r="AC80" s="67"/>
      <c r="AD80" s="67"/>
      <c r="AE80" s="67"/>
      <c r="AF80" s="67"/>
      <c r="AG80" s="67"/>
      <c r="AH80" s="67"/>
      <c r="AI80" s="67"/>
      <c r="AJ80" s="67"/>
      <c r="AK80" s="67"/>
      <c r="AL80" s="67"/>
      <c r="AM80" s="67"/>
      <c r="AN80" s="67"/>
      <c r="AO80" s="67"/>
      <c r="AP80" s="67"/>
      <c r="AQ80" s="67"/>
      <c r="AR80" s="67"/>
      <c r="AS80" s="67"/>
      <c r="AT80" s="67"/>
      <c r="AU80" s="67"/>
      <c r="AV80" s="67"/>
      <c r="AW80" s="67"/>
      <c r="AX80" s="67"/>
      <c r="AY80" s="67"/>
      <c r="AZ80" s="67"/>
      <c r="BA80" s="67"/>
      <c r="BB80" s="67"/>
      <c r="BC80" s="67"/>
      <c r="BD80" s="354" t="str">
        <f t="shared" si="34"/>
        <v/>
      </c>
      <c r="BE80" s="364"/>
      <c r="BF80" s="71">
        <f t="shared" ref="BF80:BF95" si="38">(SUMIF($Y$72:$BC$72,"Sat",$Y80:$BC80)+SUMIF($Y$72:$BC$72,"Sun",$Y80:$BC80))</f>
        <v>0</v>
      </c>
      <c r="BG80" s="71">
        <f t="shared" ref="BG80:BG95" si="39">(SUM($Y80:$BC80)-(SUMIF($Y$72:$BC$72,"Sat",$Y80:$BC80)+SUMIF($Y$72:$BC$72,"Sun",$Y80:$BC80)))</f>
        <v>0</v>
      </c>
      <c r="BH80" s="72">
        <f t="shared" ref="BH80:BH95" si="40">(SUMIF($Y$72:$BC$72,"Sat",$Y80:$BC80)+SUMIF($Y$72:$BC$72,"Sun",$Y80:$BC80))/(COUNTIF($Y$72:$BC$72,"Sat")+COUNTIF($Y$72:$BC$72,"Sun"))</f>
        <v>0</v>
      </c>
      <c r="BI80" s="73">
        <f t="shared" ref="BI80:BI95" si="41">(SUM($Y80:$BC80)-(SUMIF($Y$72:$BC$72,"Sat",$Y80:$BC80)+SUMIF($Y$72:$BC$72,"Sun",$Y80:$BC80)))/(COUNT(Y80:BC80)-(COUNTIF($Y$72:$BC$72,"Sat")+COUNTIF($Y$72:$BC$72,"Sun")))</f>
        <v>0</v>
      </c>
    </row>
    <row r="81" spans="2:61" ht="15.5" x14ac:dyDescent="0.35">
      <c r="B81" s="60"/>
      <c r="C81" s="125">
        <f t="shared" si="37"/>
        <v>7</v>
      </c>
      <c r="D81" s="113"/>
      <c r="E81" s="113"/>
      <c r="F81" s="113"/>
      <c r="G81" s="113"/>
      <c r="H81" s="113"/>
      <c r="I81" s="113"/>
      <c r="J81" s="113"/>
      <c r="K81" s="113"/>
      <c r="L81" s="113"/>
      <c r="M81" s="113"/>
      <c r="N81" s="113"/>
      <c r="O81" s="113"/>
      <c r="P81" s="5"/>
      <c r="Q81" s="49"/>
      <c r="W81" s="60"/>
      <c r="X81" s="66">
        <v>9</v>
      </c>
      <c r="Y81" s="67"/>
      <c r="Z81" s="67"/>
      <c r="AA81" s="67"/>
      <c r="AB81" s="67"/>
      <c r="AC81" s="67"/>
      <c r="AD81" s="67"/>
      <c r="AE81" s="67"/>
      <c r="AF81" s="67"/>
      <c r="AG81" s="67"/>
      <c r="AH81" s="67"/>
      <c r="AI81" s="67"/>
      <c r="AJ81" s="67"/>
      <c r="AK81" s="67"/>
      <c r="AL81" s="67"/>
      <c r="AM81" s="67"/>
      <c r="AN81" s="67"/>
      <c r="AO81" s="67"/>
      <c r="AP81" s="67"/>
      <c r="AQ81" s="67"/>
      <c r="AR81" s="67"/>
      <c r="AS81" s="67"/>
      <c r="AT81" s="67"/>
      <c r="AU81" s="67"/>
      <c r="AV81" s="67"/>
      <c r="AW81" s="67"/>
      <c r="AX81" s="67"/>
      <c r="AY81" s="67"/>
      <c r="AZ81" s="67"/>
      <c r="BA81" s="67"/>
      <c r="BB81" s="67"/>
      <c r="BC81" s="67"/>
      <c r="BD81" s="354" t="str">
        <f t="shared" si="34"/>
        <v/>
      </c>
      <c r="BE81" s="364"/>
      <c r="BF81" s="71">
        <f t="shared" si="38"/>
        <v>0</v>
      </c>
      <c r="BG81" s="71">
        <f t="shared" si="39"/>
        <v>0</v>
      </c>
      <c r="BH81" s="72">
        <f t="shared" si="40"/>
        <v>0</v>
      </c>
      <c r="BI81" s="73">
        <f t="shared" si="41"/>
        <v>0</v>
      </c>
    </row>
    <row r="82" spans="2:61" ht="15.5" x14ac:dyDescent="0.35">
      <c r="B82" s="60"/>
      <c r="C82" s="125">
        <f t="shared" si="37"/>
        <v>8</v>
      </c>
      <c r="D82" s="113"/>
      <c r="E82" s="113"/>
      <c r="F82" s="113"/>
      <c r="G82" s="113"/>
      <c r="H82" s="113"/>
      <c r="I82" s="113"/>
      <c r="J82" s="113"/>
      <c r="K82" s="113"/>
      <c r="L82" s="113"/>
      <c r="M82" s="113"/>
      <c r="N82" s="113"/>
      <c r="O82" s="113"/>
      <c r="P82" s="5"/>
      <c r="Q82" s="49"/>
      <c r="W82" s="60"/>
      <c r="X82" s="66">
        <v>10</v>
      </c>
      <c r="Y82" s="67"/>
      <c r="Z82" s="67"/>
      <c r="AA82" s="67"/>
      <c r="AB82" s="67"/>
      <c r="AC82" s="67"/>
      <c r="AD82" s="67"/>
      <c r="AE82" s="67"/>
      <c r="AF82" s="67"/>
      <c r="AG82" s="67"/>
      <c r="AH82" s="67"/>
      <c r="AI82" s="67"/>
      <c r="AJ82" s="67"/>
      <c r="AK82" s="67"/>
      <c r="AL82" s="67"/>
      <c r="AM82" s="67"/>
      <c r="AN82" s="67"/>
      <c r="AO82" s="67"/>
      <c r="AP82" s="67"/>
      <c r="AQ82" s="67"/>
      <c r="AR82" s="67"/>
      <c r="AS82" s="67"/>
      <c r="AT82" s="67"/>
      <c r="AU82" s="67"/>
      <c r="AV82" s="67"/>
      <c r="AW82" s="67"/>
      <c r="AX82" s="67"/>
      <c r="AY82" s="67"/>
      <c r="AZ82" s="67"/>
      <c r="BA82" s="67"/>
      <c r="BB82" s="67"/>
      <c r="BC82" s="67"/>
      <c r="BD82" s="354" t="str">
        <f t="shared" si="34"/>
        <v/>
      </c>
      <c r="BE82" s="364"/>
      <c r="BF82" s="71">
        <f t="shared" si="38"/>
        <v>0</v>
      </c>
      <c r="BG82" s="71">
        <f t="shared" si="39"/>
        <v>0</v>
      </c>
      <c r="BH82" s="72">
        <f t="shared" si="40"/>
        <v>0</v>
      </c>
      <c r="BI82" s="73">
        <f t="shared" si="41"/>
        <v>0</v>
      </c>
    </row>
    <row r="83" spans="2:61" ht="15.5" x14ac:dyDescent="0.35">
      <c r="B83" s="60"/>
      <c r="C83" s="125">
        <f t="shared" si="37"/>
        <v>9</v>
      </c>
      <c r="D83" s="113"/>
      <c r="E83" s="113"/>
      <c r="F83" s="113"/>
      <c r="G83" s="113"/>
      <c r="H83" s="113"/>
      <c r="I83" s="113"/>
      <c r="J83" s="113"/>
      <c r="K83" s="113"/>
      <c r="L83" s="113"/>
      <c r="M83" s="113"/>
      <c r="N83" s="113"/>
      <c r="O83" s="113"/>
      <c r="P83" s="5"/>
      <c r="Q83" s="49"/>
      <c r="W83" s="60"/>
      <c r="X83" s="66">
        <v>11</v>
      </c>
      <c r="Y83" s="67"/>
      <c r="Z83" s="67"/>
      <c r="AA83" s="67"/>
      <c r="AB83" s="67"/>
      <c r="AC83" s="67"/>
      <c r="AD83" s="67"/>
      <c r="AE83" s="67"/>
      <c r="AF83" s="67"/>
      <c r="AG83" s="67"/>
      <c r="AH83" s="67"/>
      <c r="AI83" s="67"/>
      <c r="AJ83" s="67"/>
      <c r="AK83" s="67"/>
      <c r="AL83" s="67"/>
      <c r="AM83" s="67"/>
      <c r="AN83" s="67"/>
      <c r="AO83" s="67"/>
      <c r="AP83" s="67"/>
      <c r="AQ83" s="67"/>
      <c r="AR83" s="67"/>
      <c r="AS83" s="67"/>
      <c r="AT83" s="67"/>
      <c r="AU83" s="67"/>
      <c r="AV83" s="67"/>
      <c r="AW83" s="67"/>
      <c r="AX83" s="67"/>
      <c r="AY83" s="67"/>
      <c r="AZ83" s="67"/>
      <c r="BA83" s="67"/>
      <c r="BB83" s="67"/>
      <c r="BC83" s="67"/>
      <c r="BD83" s="354" t="str">
        <f t="shared" si="34"/>
        <v/>
      </c>
      <c r="BE83" s="364"/>
      <c r="BF83" s="71">
        <f t="shared" si="38"/>
        <v>0</v>
      </c>
      <c r="BG83" s="71">
        <f t="shared" si="39"/>
        <v>0</v>
      </c>
      <c r="BH83" s="72">
        <f t="shared" si="40"/>
        <v>0</v>
      </c>
      <c r="BI83" s="73">
        <f t="shared" si="41"/>
        <v>0</v>
      </c>
    </row>
    <row r="84" spans="2:61" ht="15.5" x14ac:dyDescent="0.35">
      <c r="B84" s="60"/>
      <c r="C84" s="125">
        <f t="shared" si="37"/>
        <v>10</v>
      </c>
      <c r="D84" s="113"/>
      <c r="E84" s="113"/>
      <c r="F84" s="113"/>
      <c r="G84" s="113"/>
      <c r="H84" s="113"/>
      <c r="I84" s="113"/>
      <c r="J84" s="113"/>
      <c r="K84" s="113"/>
      <c r="L84" s="113"/>
      <c r="M84" s="113"/>
      <c r="N84" s="113"/>
      <c r="O84" s="113"/>
      <c r="P84" s="5"/>
      <c r="Q84" s="49"/>
      <c r="W84" s="60"/>
      <c r="X84" s="66">
        <v>12</v>
      </c>
      <c r="Y84" s="67"/>
      <c r="Z84" s="67"/>
      <c r="AA84" s="67"/>
      <c r="AB84" s="67"/>
      <c r="AC84" s="67"/>
      <c r="AD84" s="67"/>
      <c r="AE84" s="67"/>
      <c r="AF84" s="67"/>
      <c r="AG84" s="67"/>
      <c r="AH84" s="67"/>
      <c r="AI84" s="67"/>
      <c r="AJ84" s="67"/>
      <c r="AK84" s="67"/>
      <c r="AL84" s="67"/>
      <c r="AM84" s="67"/>
      <c r="AN84" s="67"/>
      <c r="AO84" s="67"/>
      <c r="AP84" s="67"/>
      <c r="AQ84" s="67"/>
      <c r="AR84" s="67"/>
      <c r="AS84" s="67"/>
      <c r="AT84" s="67"/>
      <c r="AU84" s="67"/>
      <c r="AV84" s="67"/>
      <c r="AW84" s="67"/>
      <c r="AX84" s="67"/>
      <c r="AY84" s="67"/>
      <c r="AZ84" s="67"/>
      <c r="BA84" s="67"/>
      <c r="BB84" s="67"/>
      <c r="BC84" s="67"/>
      <c r="BD84" s="354" t="str">
        <f t="shared" si="34"/>
        <v/>
      </c>
      <c r="BE84" s="364"/>
      <c r="BF84" s="71">
        <f t="shared" si="38"/>
        <v>0</v>
      </c>
      <c r="BG84" s="71">
        <f t="shared" si="39"/>
        <v>0</v>
      </c>
      <c r="BH84" s="72">
        <f t="shared" si="40"/>
        <v>0</v>
      </c>
      <c r="BI84" s="73">
        <f t="shared" si="41"/>
        <v>0</v>
      </c>
    </row>
    <row r="85" spans="2:61" ht="15.5" x14ac:dyDescent="0.35">
      <c r="B85" s="60"/>
      <c r="C85" s="125">
        <f t="shared" si="37"/>
        <v>11</v>
      </c>
      <c r="D85" s="113"/>
      <c r="E85" s="113"/>
      <c r="F85" s="113"/>
      <c r="G85" s="113"/>
      <c r="H85" s="113"/>
      <c r="I85" s="113"/>
      <c r="J85" s="113"/>
      <c r="K85" s="113"/>
      <c r="L85" s="113"/>
      <c r="M85" s="113"/>
      <c r="N85" s="113"/>
      <c r="O85" s="113"/>
      <c r="P85" s="5"/>
      <c r="Q85" s="49"/>
      <c r="W85" s="60"/>
      <c r="X85" s="66">
        <v>13</v>
      </c>
      <c r="Y85" s="67"/>
      <c r="Z85" s="67"/>
      <c r="AA85" s="67"/>
      <c r="AB85" s="67"/>
      <c r="AC85" s="67"/>
      <c r="AD85" s="67"/>
      <c r="AE85" s="67"/>
      <c r="AF85" s="67"/>
      <c r="AG85" s="67"/>
      <c r="AH85" s="67"/>
      <c r="AI85" s="67"/>
      <c r="AJ85" s="67"/>
      <c r="AK85" s="67"/>
      <c r="AL85" s="67"/>
      <c r="AM85" s="67"/>
      <c r="AN85" s="67"/>
      <c r="AO85" s="67"/>
      <c r="AP85" s="67"/>
      <c r="AQ85" s="67"/>
      <c r="AR85" s="67"/>
      <c r="AS85" s="67"/>
      <c r="AT85" s="67"/>
      <c r="AU85" s="67"/>
      <c r="AV85" s="67"/>
      <c r="AW85" s="67"/>
      <c r="AX85" s="67"/>
      <c r="AY85" s="67"/>
      <c r="AZ85" s="67"/>
      <c r="BA85" s="67"/>
      <c r="BB85" s="67"/>
      <c r="BC85" s="67"/>
      <c r="BD85" s="354" t="str">
        <f t="shared" si="34"/>
        <v/>
      </c>
      <c r="BE85" s="364"/>
      <c r="BF85" s="71">
        <f t="shared" si="38"/>
        <v>0</v>
      </c>
      <c r="BG85" s="71">
        <f t="shared" si="39"/>
        <v>0</v>
      </c>
      <c r="BH85" s="72">
        <f t="shared" si="40"/>
        <v>0</v>
      </c>
      <c r="BI85" s="73">
        <f t="shared" si="41"/>
        <v>0</v>
      </c>
    </row>
    <row r="86" spans="2:61" ht="15.5" x14ac:dyDescent="0.35">
      <c r="B86" s="60"/>
      <c r="C86" s="125">
        <f t="shared" si="37"/>
        <v>12</v>
      </c>
      <c r="D86" s="113"/>
      <c r="E86" s="113"/>
      <c r="F86" s="113"/>
      <c r="G86" s="113"/>
      <c r="H86" s="113"/>
      <c r="I86" s="113"/>
      <c r="J86" s="113"/>
      <c r="K86" s="113"/>
      <c r="L86" s="113"/>
      <c r="M86" s="113"/>
      <c r="N86" s="113"/>
      <c r="O86" s="113"/>
      <c r="P86" s="5"/>
      <c r="Q86" s="49"/>
      <c r="W86" s="60"/>
      <c r="X86" s="66">
        <v>14</v>
      </c>
      <c r="Y86" s="67"/>
      <c r="Z86" s="67"/>
      <c r="AA86" s="67"/>
      <c r="AB86" s="67"/>
      <c r="AC86" s="67"/>
      <c r="AD86" s="67"/>
      <c r="AE86" s="67"/>
      <c r="AF86" s="67"/>
      <c r="AG86" s="67"/>
      <c r="AH86" s="67"/>
      <c r="AI86" s="67"/>
      <c r="AJ86" s="67"/>
      <c r="AK86" s="67"/>
      <c r="AL86" s="67"/>
      <c r="AM86" s="67"/>
      <c r="AN86" s="67"/>
      <c r="AO86" s="67"/>
      <c r="AP86" s="67"/>
      <c r="AQ86" s="67"/>
      <c r="AR86" s="67"/>
      <c r="AS86" s="67"/>
      <c r="AT86" s="67"/>
      <c r="AU86" s="67"/>
      <c r="AV86" s="67"/>
      <c r="AW86" s="67"/>
      <c r="AX86" s="67"/>
      <c r="AY86" s="67"/>
      <c r="AZ86" s="67"/>
      <c r="BA86" s="67"/>
      <c r="BB86" s="67"/>
      <c r="BC86" s="67"/>
      <c r="BD86" s="354" t="str">
        <f>IFERROR(AVERAGE(Y86:BC86),"")</f>
        <v/>
      </c>
      <c r="BE86" s="364"/>
      <c r="BF86" s="71">
        <f t="shared" si="38"/>
        <v>0</v>
      </c>
      <c r="BG86" s="71">
        <f t="shared" si="39"/>
        <v>0</v>
      </c>
      <c r="BH86" s="72">
        <f t="shared" si="40"/>
        <v>0</v>
      </c>
      <c r="BI86" s="73">
        <f t="shared" si="41"/>
        <v>0</v>
      </c>
    </row>
    <row r="87" spans="2:61" ht="15.5" x14ac:dyDescent="0.35">
      <c r="B87" s="60"/>
      <c r="C87" s="125">
        <f t="shared" si="37"/>
        <v>13</v>
      </c>
      <c r="D87" s="113"/>
      <c r="E87" s="113"/>
      <c r="F87" s="113"/>
      <c r="G87" s="113"/>
      <c r="H87" s="113"/>
      <c r="I87" s="113"/>
      <c r="J87" s="113"/>
      <c r="K87" s="113"/>
      <c r="L87" s="113"/>
      <c r="M87" s="113"/>
      <c r="N87" s="113"/>
      <c r="O87" s="113"/>
      <c r="P87" s="5"/>
      <c r="Q87" s="49"/>
      <c r="W87" s="60"/>
      <c r="X87" s="66">
        <v>15</v>
      </c>
      <c r="Y87" s="67"/>
      <c r="Z87" s="67"/>
      <c r="AA87" s="67"/>
      <c r="AB87" s="67"/>
      <c r="AC87" s="67"/>
      <c r="AD87" s="67"/>
      <c r="AE87" s="67"/>
      <c r="AF87" s="67"/>
      <c r="AG87" s="67"/>
      <c r="AH87" s="67"/>
      <c r="AI87" s="67"/>
      <c r="AJ87" s="67"/>
      <c r="AK87" s="67"/>
      <c r="AL87" s="67"/>
      <c r="AM87" s="67"/>
      <c r="AN87" s="67"/>
      <c r="AO87" s="67"/>
      <c r="AP87" s="67"/>
      <c r="AQ87" s="67"/>
      <c r="AR87" s="67"/>
      <c r="AS87" s="67"/>
      <c r="AT87" s="67"/>
      <c r="AU87" s="67"/>
      <c r="AV87" s="67"/>
      <c r="AW87" s="67"/>
      <c r="AX87" s="67"/>
      <c r="AY87" s="67"/>
      <c r="AZ87" s="67"/>
      <c r="BA87" s="67"/>
      <c r="BB87" s="67"/>
      <c r="BC87" s="67"/>
      <c r="BD87" s="354" t="str">
        <f t="shared" ref="BD87:BD96" si="42">IFERROR(AVERAGE(Y87:BC87),"")</f>
        <v/>
      </c>
      <c r="BE87" s="364"/>
      <c r="BF87" s="71">
        <f t="shared" si="38"/>
        <v>0</v>
      </c>
      <c r="BG87" s="71">
        <f t="shared" si="39"/>
        <v>0</v>
      </c>
      <c r="BH87" s="72">
        <f t="shared" si="40"/>
        <v>0</v>
      </c>
      <c r="BI87" s="73">
        <f t="shared" si="41"/>
        <v>0</v>
      </c>
    </row>
    <row r="88" spans="2:61" ht="15.5" x14ac:dyDescent="0.35">
      <c r="B88" s="60"/>
      <c r="C88" s="125">
        <f t="shared" si="37"/>
        <v>14</v>
      </c>
      <c r="D88" s="113"/>
      <c r="E88" s="113"/>
      <c r="F88" s="113"/>
      <c r="G88" s="113"/>
      <c r="H88" s="113"/>
      <c r="I88" s="113"/>
      <c r="J88" s="113"/>
      <c r="K88" s="113"/>
      <c r="L88" s="113"/>
      <c r="M88" s="113"/>
      <c r="N88" s="113"/>
      <c r="O88" s="113"/>
      <c r="P88" s="5"/>
      <c r="Q88" s="49"/>
      <c r="W88" s="60"/>
      <c r="X88" s="66">
        <v>16</v>
      </c>
      <c r="Y88" s="67"/>
      <c r="Z88" s="67"/>
      <c r="AA88" s="67"/>
      <c r="AB88" s="67"/>
      <c r="AC88" s="67"/>
      <c r="AD88" s="67"/>
      <c r="AE88" s="67"/>
      <c r="AF88" s="67"/>
      <c r="AG88" s="67"/>
      <c r="AH88" s="67"/>
      <c r="AI88" s="67"/>
      <c r="AJ88" s="67"/>
      <c r="AK88" s="67"/>
      <c r="AL88" s="67"/>
      <c r="AM88" s="67"/>
      <c r="AN88" s="67"/>
      <c r="AO88" s="67"/>
      <c r="AP88" s="67"/>
      <c r="AQ88" s="67"/>
      <c r="AR88" s="67"/>
      <c r="AS88" s="67"/>
      <c r="AT88" s="67"/>
      <c r="AU88" s="67"/>
      <c r="AV88" s="67"/>
      <c r="AW88" s="67"/>
      <c r="AX88" s="67"/>
      <c r="AY88" s="67"/>
      <c r="AZ88" s="67"/>
      <c r="BA88" s="67"/>
      <c r="BB88" s="67"/>
      <c r="BC88" s="67"/>
      <c r="BD88" s="354" t="str">
        <f t="shared" si="42"/>
        <v/>
      </c>
      <c r="BE88" s="364"/>
      <c r="BF88" s="71">
        <f t="shared" si="38"/>
        <v>0</v>
      </c>
      <c r="BG88" s="71">
        <f t="shared" si="39"/>
        <v>0</v>
      </c>
      <c r="BH88" s="72">
        <f t="shared" si="40"/>
        <v>0</v>
      </c>
      <c r="BI88" s="73">
        <f t="shared" si="41"/>
        <v>0</v>
      </c>
    </row>
    <row r="89" spans="2:61" ht="15.5" x14ac:dyDescent="0.35">
      <c r="B89" s="60"/>
      <c r="C89" s="125">
        <f t="shared" si="37"/>
        <v>15</v>
      </c>
      <c r="D89" s="113"/>
      <c r="E89" s="113"/>
      <c r="F89" s="113"/>
      <c r="G89" s="113"/>
      <c r="H89" s="113"/>
      <c r="I89" s="113"/>
      <c r="J89" s="113"/>
      <c r="K89" s="113"/>
      <c r="L89" s="113"/>
      <c r="M89" s="113"/>
      <c r="N89" s="113"/>
      <c r="O89" s="113"/>
      <c r="P89" s="5"/>
      <c r="Q89" s="49"/>
      <c r="W89" s="60"/>
      <c r="X89" s="66">
        <v>17</v>
      </c>
      <c r="Y89" s="67"/>
      <c r="Z89" s="67"/>
      <c r="AA89" s="67"/>
      <c r="AB89" s="67"/>
      <c r="AC89" s="67"/>
      <c r="AD89" s="67"/>
      <c r="AE89" s="67"/>
      <c r="AF89" s="67"/>
      <c r="AG89" s="67"/>
      <c r="AH89" s="67"/>
      <c r="AI89" s="67"/>
      <c r="AJ89" s="67"/>
      <c r="AK89" s="67"/>
      <c r="AL89" s="67"/>
      <c r="AM89" s="67"/>
      <c r="AN89" s="67"/>
      <c r="AO89" s="67"/>
      <c r="AP89" s="67"/>
      <c r="AQ89" s="67"/>
      <c r="AR89" s="67"/>
      <c r="AS89" s="67"/>
      <c r="AT89" s="67"/>
      <c r="AU89" s="67"/>
      <c r="AV89" s="67"/>
      <c r="AW89" s="67"/>
      <c r="AX89" s="67"/>
      <c r="AY89" s="67"/>
      <c r="AZ89" s="67"/>
      <c r="BA89" s="67"/>
      <c r="BB89" s="67"/>
      <c r="BC89" s="67"/>
      <c r="BD89" s="354" t="str">
        <f t="shared" si="42"/>
        <v/>
      </c>
      <c r="BE89" s="364"/>
      <c r="BF89" s="71">
        <f t="shared" si="38"/>
        <v>0</v>
      </c>
      <c r="BG89" s="71">
        <f t="shared" si="39"/>
        <v>0</v>
      </c>
      <c r="BH89" s="72">
        <f t="shared" si="40"/>
        <v>0</v>
      </c>
      <c r="BI89" s="73">
        <f t="shared" si="41"/>
        <v>0</v>
      </c>
    </row>
    <row r="90" spans="2:61" ht="15.5" x14ac:dyDescent="0.35">
      <c r="B90" s="60"/>
      <c r="C90" s="125">
        <f t="shared" si="37"/>
        <v>16</v>
      </c>
      <c r="D90" s="113"/>
      <c r="E90" s="113"/>
      <c r="F90" s="113"/>
      <c r="G90" s="113"/>
      <c r="H90" s="113"/>
      <c r="I90" s="113"/>
      <c r="J90" s="113"/>
      <c r="K90" s="113"/>
      <c r="L90" s="113"/>
      <c r="M90" s="113"/>
      <c r="N90" s="113"/>
      <c r="O90" s="113"/>
      <c r="P90" s="5"/>
      <c r="Q90" s="49"/>
      <c r="W90" s="60"/>
      <c r="X90" s="66">
        <v>18</v>
      </c>
      <c r="Y90" s="67"/>
      <c r="Z90" s="67"/>
      <c r="AA90" s="67"/>
      <c r="AB90" s="67"/>
      <c r="AC90" s="67"/>
      <c r="AD90" s="67"/>
      <c r="AE90" s="67"/>
      <c r="AF90" s="67"/>
      <c r="AG90" s="67"/>
      <c r="AH90" s="67"/>
      <c r="AI90" s="67"/>
      <c r="AJ90" s="67"/>
      <c r="AK90" s="67"/>
      <c r="AL90" s="67"/>
      <c r="AM90" s="67"/>
      <c r="AN90" s="67"/>
      <c r="AO90" s="67"/>
      <c r="AP90" s="67"/>
      <c r="AQ90" s="67"/>
      <c r="AR90" s="67"/>
      <c r="AS90" s="67"/>
      <c r="AT90" s="67"/>
      <c r="AU90" s="67"/>
      <c r="AV90" s="67"/>
      <c r="AW90" s="67"/>
      <c r="AX90" s="67"/>
      <c r="AY90" s="67"/>
      <c r="AZ90" s="67"/>
      <c r="BA90" s="67"/>
      <c r="BB90" s="67"/>
      <c r="BC90" s="67"/>
      <c r="BD90" s="354" t="str">
        <f t="shared" si="42"/>
        <v/>
      </c>
      <c r="BE90" s="364"/>
      <c r="BF90" s="71">
        <f t="shared" si="38"/>
        <v>0</v>
      </c>
      <c r="BG90" s="71">
        <f t="shared" si="39"/>
        <v>0</v>
      </c>
      <c r="BH90" s="72">
        <f t="shared" si="40"/>
        <v>0</v>
      </c>
      <c r="BI90" s="73">
        <f t="shared" si="41"/>
        <v>0</v>
      </c>
    </row>
    <row r="91" spans="2:61" ht="15.5" x14ac:dyDescent="0.35">
      <c r="B91" s="60"/>
      <c r="C91" s="125">
        <f t="shared" si="37"/>
        <v>17</v>
      </c>
      <c r="D91" s="113"/>
      <c r="E91" s="113"/>
      <c r="F91" s="113"/>
      <c r="G91" s="113"/>
      <c r="H91" s="113"/>
      <c r="I91" s="113"/>
      <c r="J91" s="113"/>
      <c r="K91" s="113"/>
      <c r="L91" s="113"/>
      <c r="M91" s="113"/>
      <c r="N91" s="113"/>
      <c r="O91" s="113"/>
      <c r="P91" s="5"/>
      <c r="Q91" s="49"/>
      <c r="W91" s="60"/>
      <c r="X91" s="66">
        <v>19</v>
      </c>
      <c r="Y91" s="67"/>
      <c r="Z91" s="67"/>
      <c r="AA91" s="67"/>
      <c r="AB91" s="67"/>
      <c r="AC91" s="67"/>
      <c r="AD91" s="67"/>
      <c r="AE91" s="67"/>
      <c r="AF91" s="67"/>
      <c r="AG91" s="67"/>
      <c r="AH91" s="67"/>
      <c r="AI91" s="67"/>
      <c r="AJ91" s="67"/>
      <c r="AK91" s="67"/>
      <c r="AL91" s="67"/>
      <c r="AM91" s="67"/>
      <c r="AN91" s="67"/>
      <c r="AO91" s="67"/>
      <c r="AP91" s="67"/>
      <c r="AQ91" s="67"/>
      <c r="AR91" s="67"/>
      <c r="AS91" s="67"/>
      <c r="AT91" s="67"/>
      <c r="AU91" s="67"/>
      <c r="AV91" s="67"/>
      <c r="AW91" s="67"/>
      <c r="AX91" s="67"/>
      <c r="AY91" s="67"/>
      <c r="AZ91" s="67"/>
      <c r="BA91" s="67"/>
      <c r="BB91" s="67"/>
      <c r="BC91" s="67"/>
      <c r="BD91" s="354" t="str">
        <f t="shared" si="42"/>
        <v/>
      </c>
      <c r="BE91" s="364"/>
      <c r="BF91" s="71">
        <f t="shared" si="38"/>
        <v>0</v>
      </c>
      <c r="BG91" s="71">
        <f t="shared" si="39"/>
        <v>0</v>
      </c>
      <c r="BH91" s="72">
        <f t="shared" si="40"/>
        <v>0</v>
      </c>
      <c r="BI91" s="73">
        <f t="shared" si="41"/>
        <v>0</v>
      </c>
    </row>
    <row r="92" spans="2:61" ht="15.5" x14ac:dyDescent="0.35">
      <c r="B92" s="60"/>
      <c r="C92" s="125">
        <f t="shared" si="37"/>
        <v>18</v>
      </c>
      <c r="D92" s="113"/>
      <c r="E92" s="113"/>
      <c r="F92" s="113"/>
      <c r="G92" s="113"/>
      <c r="H92" s="113"/>
      <c r="I92" s="113"/>
      <c r="J92" s="113"/>
      <c r="K92" s="113"/>
      <c r="L92" s="113"/>
      <c r="M92" s="113"/>
      <c r="N92" s="113"/>
      <c r="O92" s="113"/>
      <c r="P92" s="5"/>
      <c r="Q92" s="49"/>
      <c r="W92" s="60"/>
      <c r="X92" s="66">
        <v>20</v>
      </c>
      <c r="Y92" s="67"/>
      <c r="Z92" s="67"/>
      <c r="AA92" s="67"/>
      <c r="AB92" s="67"/>
      <c r="AC92" s="67"/>
      <c r="AD92" s="67"/>
      <c r="AE92" s="67"/>
      <c r="AF92" s="67"/>
      <c r="AG92" s="67"/>
      <c r="AH92" s="67"/>
      <c r="AI92" s="67"/>
      <c r="AJ92" s="67"/>
      <c r="AK92" s="67"/>
      <c r="AL92" s="67"/>
      <c r="AM92" s="67"/>
      <c r="AN92" s="67"/>
      <c r="AO92" s="67"/>
      <c r="AP92" s="67"/>
      <c r="AQ92" s="67"/>
      <c r="AR92" s="67"/>
      <c r="AS92" s="67"/>
      <c r="AT92" s="67"/>
      <c r="AU92" s="67"/>
      <c r="AV92" s="67"/>
      <c r="AW92" s="67"/>
      <c r="AX92" s="67"/>
      <c r="AY92" s="67"/>
      <c r="AZ92" s="67"/>
      <c r="BA92" s="67"/>
      <c r="BB92" s="67"/>
      <c r="BC92" s="67"/>
      <c r="BD92" s="354" t="str">
        <f t="shared" si="42"/>
        <v/>
      </c>
      <c r="BE92" s="364"/>
      <c r="BF92" s="71">
        <f t="shared" si="38"/>
        <v>0</v>
      </c>
      <c r="BG92" s="71">
        <f t="shared" si="39"/>
        <v>0</v>
      </c>
      <c r="BH92" s="72">
        <f t="shared" si="40"/>
        <v>0</v>
      </c>
      <c r="BI92" s="73">
        <f t="shared" si="41"/>
        <v>0</v>
      </c>
    </row>
    <row r="93" spans="2:61" ht="15.5" x14ac:dyDescent="0.35">
      <c r="B93" s="60"/>
      <c r="C93" s="125">
        <f t="shared" si="37"/>
        <v>19</v>
      </c>
      <c r="D93" s="113"/>
      <c r="E93" s="113"/>
      <c r="F93" s="113"/>
      <c r="G93" s="113"/>
      <c r="H93" s="113"/>
      <c r="I93" s="113"/>
      <c r="J93" s="113"/>
      <c r="K93" s="113"/>
      <c r="L93" s="113"/>
      <c r="M93" s="113"/>
      <c r="N93" s="113"/>
      <c r="O93" s="113"/>
      <c r="P93" s="5"/>
      <c r="Q93" s="49"/>
      <c r="W93" s="60"/>
      <c r="X93" s="66">
        <v>21</v>
      </c>
      <c r="Y93" s="67"/>
      <c r="Z93" s="67"/>
      <c r="AA93" s="67"/>
      <c r="AB93" s="67"/>
      <c r="AC93" s="67"/>
      <c r="AD93" s="67"/>
      <c r="AE93" s="67"/>
      <c r="AF93" s="67"/>
      <c r="AG93" s="67"/>
      <c r="AH93" s="67"/>
      <c r="AI93" s="67"/>
      <c r="AJ93" s="67"/>
      <c r="AK93" s="67"/>
      <c r="AL93" s="67"/>
      <c r="AM93" s="67"/>
      <c r="AN93" s="67"/>
      <c r="AO93" s="67"/>
      <c r="AP93" s="67"/>
      <c r="AQ93" s="67"/>
      <c r="AR93" s="67"/>
      <c r="AS93" s="67"/>
      <c r="AT93" s="67"/>
      <c r="AU93" s="67"/>
      <c r="AV93" s="67"/>
      <c r="AW93" s="67"/>
      <c r="AX93" s="67"/>
      <c r="AY93" s="67"/>
      <c r="AZ93" s="67"/>
      <c r="BA93" s="67"/>
      <c r="BB93" s="67"/>
      <c r="BC93" s="67"/>
      <c r="BD93" s="354" t="str">
        <f t="shared" si="42"/>
        <v/>
      </c>
      <c r="BE93" s="364"/>
      <c r="BF93" s="71">
        <f t="shared" si="38"/>
        <v>0</v>
      </c>
      <c r="BG93" s="71">
        <f t="shared" si="39"/>
        <v>0</v>
      </c>
      <c r="BH93" s="72">
        <f t="shared" si="40"/>
        <v>0</v>
      </c>
      <c r="BI93" s="73">
        <f t="shared" si="41"/>
        <v>0</v>
      </c>
    </row>
    <row r="94" spans="2:61" ht="15.5" x14ac:dyDescent="0.35">
      <c r="B94" s="60"/>
      <c r="C94" s="125">
        <f t="shared" si="37"/>
        <v>20</v>
      </c>
      <c r="D94" s="113"/>
      <c r="E94" s="113"/>
      <c r="F94" s="113"/>
      <c r="G94" s="113"/>
      <c r="H94" s="113"/>
      <c r="I94" s="113"/>
      <c r="J94" s="113"/>
      <c r="K94" s="113"/>
      <c r="L94" s="113"/>
      <c r="M94" s="113"/>
      <c r="N94" s="113"/>
      <c r="O94" s="113"/>
      <c r="P94" s="5"/>
      <c r="Q94" s="49"/>
      <c r="W94" s="60"/>
      <c r="X94" s="66">
        <v>22</v>
      </c>
      <c r="Y94" s="67"/>
      <c r="Z94" s="67"/>
      <c r="AA94" s="67"/>
      <c r="AB94" s="67"/>
      <c r="AC94" s="67"/>
      <c r="AD94" s="67"/>
      <c r="AE94" s="67"/>
      <c r="AF94" s="67"/>
      <c r="AG94" s="67"/>
      <c r="AH94" s="67"/>
      <c r="AI94" s="67"/>
      <c r="AJ94" s="67"/>
      <c r="AK94" s="67"/>
      <c r="AL94" s="67"/>
      <c r="AM94" s="67"/>
      <c r="AN94" s="67"/>
      <c r="AO94" s="67"/>
      <c r="AP94" s="67"/>
      <c r="AQ94" s="67"/>
      <c r="AR94" s="67"/>
      <c r="AS94" s="67"/>
      <c r="AT94" s="67"/>
      <c r="AU94" s="67"/>
      <c r="AV94" s="67"/>
      <c r="AW94" s="67"/>
      <c r="AX94" s="67"/>
      <c r="AY94" s="67"/>
      <c r="AZ94" s="67"/>
      <c r="BA94" s="67"/>
      <c r="BB94" s="67"/>
      <c r="BC94" s="67"/>
      <c r="BD94" s="354" t="str">
        <f t="shared" si="42"/>
        <v/>
      </c>
      <c r="BE94" s="364"/>
      <c r="BF94" s="71">
        <f t="shared" si="38"/>
        <v>0</v>
      </c>
      <c r="BG94" s="71">
        <f t="shared" si="39"/>
        <v>0</v>
      </c>
      <c r="BH94" s="72">
        <f t="shared" si="40"/>
        <v>0</v>
      </c>
      <c r="BI94" s="73">
        <f t="shared" si="41"/>
        <v>0</v>
      </c>
    </row>
    <row r="95" spans="2:61" ht="15.5" x14ac:dyDescent="0.35">
      <c r="B95" s="60"/>
      <c r="C95" s="126">
        <f t="shared" si="37"/>
        <v>21</v>
      </c>
      <c r="D95" s="114"/>
      <c r="E95" s="114"/>
      <c r="F95" s="114"/>
      <c r="G95" s="114"/>
      <c r="H95" s="114"/>
      <c r="I95" s="114"/>
      <c r="J95" s="114"/>
      <c r="K95" s="114"/>
      <c r="L95" s="114"/>
      <c r="M95" s="114"/>
      <c r="N95" s="114"/>
      <c r="O95" s="114"/>
      <c r="P95" s="5"/>
      <c r="Q95" s="49"/>
      <c r="W95" s="60"/>
      <c r="X95" s="66">
        <v>23</v>
      </c>
      <c r="Y95" s="67"/>
      <c r="Z95" s="67"/>
      <c r="AA95" s="67"/>
      <c r="AB95" s="67"/>
      <c r="AC95" s="67"/>
      <c r="AD95" s="67"/>
      <c r="AE95" s="67"/>
      <c r="AF95" s="67"/>
      <c r="AG95" s="67"/>
      <c r="AH95" s="67"/>
      <c r="AI95" s="67"/>
      <c r="AJ95" s="67"/>
      <c r="AK95" s="67"/>
      <c r="AL95" s="67"/>
      <c r="AM95" s="67"/>
      <c r="AN95" s="67"/>
      <c r="AO95" s="67"/>
      <c r="AP95" s="67"/>
      <c r="AQ95" s="67"/>
      <c r="AR95" s="67"/>
      <c r="AS95" s="67"/>
      <c r="AT95" s="67"/>
      <c r="AU95" s="67"/>
      <c r="AV95" s="67"/>
      <c r="AW95" s="67"/>
      <c r="AX95" s="67"/>
      <c r="AY95" s="67"/>
      <c r="AZ95" s="67"/>
      <c r="BA95" s="67"/>
      <c r="BB95" s="67"/>
      <c r="BC95" s="67"/>
      <c r="BD95" s="354" t="str">
        <f t="shared" si="42"/>
        <v/>
      </c>
      <c r="BE95" s="364"/>
      <c r="BF95" s="71">
        <f t="shared" si="38"/>
        <v>0</v>
      </c>
      <c r="BG95" s="71">
        <f t="shared" si="39"/>
        <v>0</v>
      </c>
      <c r="BH95" s="72">
        <f t="shared" si="40"/>
        <v>0</v>
      </c>
      <c r="BI95" s="73">
        <f t="shared" si="41"/>
        <v>0</v>
      </c>
    </row>
    <row r="96" spans="2:61" ht="15.5" x14ac:dyDescent="0.35">
      <c r="B96" s="60"/>
      <c r="C96" s="127"/>
      <c r="D96" s="5"/>
      <c r="E96" s="5"/>
      <c r="F96" s="5"/>
      <c r="G96" s="5"/>
      <c r="H96" s="5"/>
      <c r="I96" s="5"/>
      <c r="J96" s="5"/>
      <c r="K96" s="5"/>
      <c r="L96" s="5"/>
      <c r="M96" s="5"/>
      <c r="N96" s="5"/>
      <c r="O96" s="5"/>
      <c r="P96" s="5"/>
      <c r="Q96" s="49"/>
      <c r="W96" s="60"/>
      <c r="X96" s="74">
        <v>24</v>
      </c>
      <c r="Y96" s="75"/>
      <c r="Z96" s="75"/>
      <c r="AA96" s="75"/>
      <c r="AB96" s="75"/>
      <c r="AC96" s="75"/>
      <c r="AD96" s="75"/>
      <c r="AE96" s="75"/>
      <c r="AF96" s="75"/>
      <c r="AG96" s="75"/>
      <c r="AH96" s="75"/>
      <c r="AI96" s="75"/>
      <c r="AJ96" s="75"/>
      <c r="AK96" s="75"/>
      <c r="AL96" s="75"/>
      <c r="AM96" s="75"/>
      <c r="AN96" s="75"/>
      <c r="AO96" s="75"/>
      <c r="AP96" s="75"/>
      <c r="AQ96" s="75"/>
      <c r="AR96" s="75"/>
      <c r="AS96" s="75"/>
      <c r="AT96" s="75"/>
      <c r="AU96" s="75"/>
      <c r="AV96" s="75"/>
      <c r="AW96" s="75"/>
      <c r="AX96" s="75"/>
      <c r="AY96" s="75"/>
      <c r="AZ96" s="75"/>
      <c r="BA96" s="75"/>
      <c r="BB96" s="75"/>
      <c r="BC96" s="75"/>
      <c r="BD96" s="356" t="str">
        <f t="shared" si="42"/>
        <v/>
      </c>
      <c r="BE96" s="365"/>
      <c r="BF96" s="76">
        <f>SUM($Y96:$BC96)</f>
        <v>0</v>
      </c>
      <c r="BG96" s="76">
        <v>0</v>
      </c>
      <c r="BH96" s="77">
        <f t="shared" ref="BH96" si="43">IFERROR(SUM(Y96:BC96)/COUNT(Y96:BC96),0)</f>
        <v>0</v>
      </c>
      <c r="BI96" s="78">
        <v>0</v>
      </c>
    </row>
    <row r="97" spans="2:61" ht="15.5" x14ac:dyDescent="0.35">
      <c r="B97" s="60"/>
      <c r="C97" s="128" t="s">
        <v>125</v>
      </c>
      <c r="D97" s="5"/>
      <c r="E97" s="5"/>
      <c r="F97" s="5"/>
      <c r="G97" s="5"/>
      <c r="H97" s="5"/>
      <c r="I97" s="5"/>
      <c r="J97" s="5"/>
      <c r="K97" s="5"/>
      <c r="L97" s="5"/>
      <c r="M97" s="5"/>
      <c r="N97" s="5"/>
      <c r="O97" s="5"/>
      <c r="P97" s="5"/>
      <c r="Q97" s="49"/>
      <c r="W97" s="60"/>
      <c r="X97" s="79"/>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107"/>
      <c r="BF97" s="76">
        <f>SUM(BF73:BF96)</f>
        <v>0</v>
      </c>
      <c r="BG97" s="76">
        <f>SUM(BG80:BG95)</f>
        <v>0</v>
      </c>
      <c r="BH97" s="101"/>
      <c r="BI97" s="102"/>
    </row>
    <row r="98" spans="2:61" ht="16" thickBot="1" x14ac:dyDescent="0.4">
      <c r="B98" s="104"/>
      <c r="C98" s="15"/>
      <c r="D98" s="15"/>
      <c r="E98" s="15"/>
      <c r="F98" s="15"/>
      <c r="G98" s="15"/>
      <c r="H98" s="15"/>
      <c r="I98" s="15"/>
      <c r="J98" s="158"/>
      <c r="K98" s="158"/>
      <c r="L98" s="158"/>
      <c r="M98" s="158"/>
      <c r="N98" s="158"/>
      <c r="O98" s="158"/>
      <c r="P98" s="158"/>
      <c r="Q98" s="106"/>
      <c r="W98" s="83"/>
      <c r="X98" s="84"/>
      <c r="Y98" s="85"/>
      <c r="Z98" s="85"/>
      <c r="AA98" s="85"/>
      <c r="AB98" s="85"/>
      <c r="AC98" s="85"/>
      <c r="AD98" s="85"/>
      <c r="AE98" s="85"/>
      <c r="AF98" s="85"/>
      <c r="AG98" s="85"/>
      <c r="AH98" s="85"/>
      <c r="AI98" s="85"/>
      <c r="AJ98" s="85"/>
      <c r="AK98" s="85"/>
      <c r="AL98" s="85"/>
      <c r="AM98" s="85"/>
      <c r="AN98" s="85"/>
      <c r="AO98" s="85"/>
      <c r="AP98" s="85"/>
      <c r="AQ98" s="85"/>
      <c r="AR98" s="85"/>
      <c r="AS98" s="85"/>
      <c r="AT98" s="85"/>
      <c r="AU98" s="85"/>
      <c r="AV98" s="85"/>
      <c r="AW98" s="85"/>
      <c r="AX98" s="85"/>
      <c r="AY98" s="85"/>
      <c r="AZ98" s="85"/>
      <c r="BA98" s="85"/>
      <c r="BB98" s="85"/>
      <c r="BC98" s="85"/>
      <c r="BD98" s="85"/>
      <c r="BE98" s="85"/>
      <c r="BF98" s="214"/>
      <c r="BG98" s="215"/>
      <c r="BH98" s="215"/>
      <c r="BI98" s="216"/>
    </row>
    <row r="99" spans="2:61" ht="15.5" x14ac:dyDescent="0.35">
      <c r="B99" s="60"/>
      <c r="C99" s="5"/>
      <c r="D99" s="5"/>
      <c r="E99" s="5"/>
      <c r="F99" s="5"/>
      <c r="G99" s="5"/>
      <c r="H99" s="5"/>
      <c r="I99" s="5"/>
      <c r="J99" s="160"/>
      <c r="K99" s="119"/>
      <c r="L99" s="119"/>
      <c r="M99" s="119"/>
      <c r="N99" s="119"/>
      <c r="O99" s="119"/>
      <c r="P99" s="119"/>
      <c r="Q99" s="49"/>
      <c r="W99" s="108"/>
      <c r="X99" s="109"/>
      <c r="Y99" s="109"/>
      <c r="Z99" s="109"/>
      <c r="AA99" s="109"/>
      <c r="AB99" s="109"/>
      <c r="AC99" s="109"/>
      <c r="AD99" s="109"/>
      <c r="AE99" s="109"/>
      <c r="AF99" s="109"/>
      <c r="AG99" s="109"/>
      <c r="AH99" s="109"/>
      <c r="AI99" s="109"/>
      <c r="AJ99" s="109"/>
      <c r="AK99" s="109"/>
      <c r="AL99" s="109"/>
      <c r="AM99" s="110"/>
      <c r="AN99" s="111"/>
      <c r="AO99" s="111"/>
      <c r="AP99" s="111"/>
      <c r="AQ99" s="111"/>
      <c r="AR99" s="111"/>
      <c r="AS99" s="111"/>
      <c r="AT99" s="111"/>
      <c r="AU99" s="111"/>
      <c r="AV99" s="111"/>
      <c r="AW99" s="111"/>
      <c r="AX99" s="111"/>
      <c r="AY99" s="111"/>
      <c r="AZ99" s="111"/>
      <c r="BA99" s="111"/>
      <c r="BB99" s="111"/>
      <c r="BC99" s="111"/>
      <c r="BD99" s="111"/>
      <c r="BE99" s="5"/>
      <c r="BF99" s="5"/>
      <c r="BG99" s="5"/>
      <c r="BH99" s="5"/>
      <c r="BI99" s="49"/>
    </row>
    <row r="100" spans="2:61" ht="15.5" x14ac:dyDescent="0.35">
      <c r="B100" s="60"/>
      <c r="C100" s="5"/>
      <c r="D100" s="5"/>
      <c r="E100" s="5"/>
      <c r="F100" s="5"/>
      <c r="G100" s="5"/>
      <c r="H100" s="5"/>
      <c r="I100" s="5"/>
      <c r="J100" s="160"/>
      <c r="K100" s="119"/>
      <c r="L100" s="119"/>
      <c r="M100" s="119"/>
      <c r="N100" s="119"/>
      <c r="O100" s="119"/>
      <c r="P100" s="119"/>
      <c r="Q100" s="49"/>
      <c r="W100" s="60" t="s">
        <v>123</v>
      </c>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49"/>
    </row>
    <row r="101" spans="2:61" ht="15.5" x14ac:dyDescent="0.35">
      <c r="B101" s="60"/>
      <c r="C101" s="5"/>
      <c r="D101" s="5"/>
      <c r="E101" s="5"/>
      <c r="F101" s="5"/>
      <c r="G101" s="5"/>
      <c r="H101" s="5"/>
      <c r="I101" s="5"/>
      <c r="J101" s="160"/>
      <c r="K101" s="119"/>
      <c r="L101" s="119"/>
      <c r="M101" s="119"/>
      <c r="N101" s="119"/>
      <c r="O101" s="119"/>
      <c r="P101" s="119"/>
      <c r="Q101" s="49"/>
      <c r="W101" s="60"/>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46"/>
      <c r="BG101" s="5"/>
      <c r="BH101" s="5"/>
      <c r="BI101" s="49"/>
    </row>
    <row r="102" spans="2:61" ht="15.5" x14ac:dyDescent="0.35">
      <c r="B102" s="60"/>
      <c r="C102" s="5"/>
      <c r="D102" s="5"/>
      <c r="E102" s="5"/>
      <c r="F102" s="5"/>
      <c r="G102" s="5"/>
      <c r="H102" s="5"/>
      <c r="I102" s="5"/>
      <c r="J102" s="160"/>
      <c r="K102" s="119"/>
      <c r="L102" s="119"/>
      <c r="M102" s="119"/>
      <c r="N102" s="119"/>
      <c r="O102" s="119"/>
      <c r="P102" s="119"/>
      <c r="Q102" s="49"/>
      <c r="W102" s="60"/>
      <c r="X102" s="63" t="s">
        <v>54</v>
      </c>
      <c r="Y102" s="64">
        <v>1</v>
      </c>
      <c r="Z102" s="64">
        <v>2</v>
      </c>
      <c r="AA102" s="64">
        <v>3</v>
      </c>
      <c r="AB102" s="64">
        <v>4</v>
      </c>
      <c r="AC102" s="64">
        <v>5</v>
      </c>
      <c r="AD102" s="64">
        <v>6</v>
      </c>
      <c r="AE102" s="64">
        <v>7</v>
      </c>
      <c r="AF102" s="64">
        <v>8</v>
      </c>
      <c r="AG102" s="64">
        <v>9</v>
      </c>
      <c r="AH102" s="64">
        <v>10</v>
      </c>
      <c r="AI102" s="64">
        <v>11</v>
      </c>
      <c r="AJ102" s="64">
        <v>12</v>
      </c>
      <c r="AK102" s="64">
        <v>13</v>
      </c>
      <c r="AL102" s="64">
        <v>14</v>
      </c>
      <c r="AM102" s="64">
        <v>15</v>
      </c>
      <c r="AN102" s="64">
        <v>16</v>
      </c>
      <c r="AO102" s="64">
        <v>17</v>
      </c>
      <c r="AP102" s="64">
        <v>18</v>
      </c>
      <c r="AQ102" s="64">
        <v>19</v>
      </c>
      <c r="AR102" s="64">
        <v>20</v>
      </c>
      <c r="AS102" s="64">
        <v>21</v>
      </c>
      <c r="AT102" s="64">
        <v>22</v>
      </c>
      <c r="AU102" s="64">
        <v>23</v>
      </c>
      <c r="AV102" s="64">
        <v>24</v>
      </c>
      <c r="AW102" s="64">
        <v>25</v>
      </c>
      <c r="AX102" s="64">
        <v>26</v>
      </c>
      <c r="AY102" s="64">
        <v>27</v>
      </c>
      <c r="AZ102" s="64">
        <v>28</v>
      </c>
      <c r="BA102" s="64">
        <v>29</v>
      </c>
      <c r="BB102" s="64">
        <v>30</v>
      </c>
      <c r="BC102" s="5"/>
      <c r="BD102" s="358" t="s">
        <v>101</v>
      </c>
      <c r="BE102" s="359"/>
      <c r="BF102" s="157" t="s">
        <v>102</v>
      </c>
      <c r="BG102" s="157" t="s">
        <v>103</v>
      </c>
      <c r="BH102" s="157" t="s">
        <v>102</v>
      </c>
      <c r="BI102" s="65" t="s">
        <v>103</v>
      </c>
    </row>
    <row r="103" spans="2:61" ht="15.5" x14ac:dyDescent="0.35">
      <c r="B103" s="60"/>
      <c r="C103" s="5"/>
      <c r="D103" s="5"/>
      <c r="E103" s="5"/>
      <c r="F103" s="5"/>
      <c r="G103" s="5"/>
      <c r="H103" s="5"/>
      <c r="I103" s="5"/>
      <c r="J103" s="160"/>
      <c r="K103" s="119"/>
      <c r="L103" s="119"/>
      <c r="M103" s="119"/>
      <c r="N103" s="119"/>
      <c r="O103" s="119"/>
      <c r="P103" s="119"/>
      <c r="Q103" s="49"/>
      <c r="W103" s="60"/>
      <c r="X103" s="63"/>
      <c r="Y103" s="64" t="str">
        <f t="shared" ref="Y103:AE103" si="44">VLOOKUP(WEEKDAY(CONCATENATE("4","/",Y102,"/",$AE$6)),$BX$11:$BY$17,2,FALSE)</f>
        <v>Sun</v>
      </c>
      <c r="Z103" s="64" t="str">
        <f t="shared" si="44"/>
        <v>Mon</v>
      </c>
      <c r="AA103" s="64" t="str">
        <f t="shared" si="44"/>
        <v>Tues</v>
      </c>
      <c r="AB103" s="64" t="str">
        <f t="shared" si="44"/>
        <v>Wed</v>
      </c>
      <c r="AC103" s="64" t="str">
        <f t="shared" si="44"/>
        <v>Thur</v>
      </c>
      <c r="AD103" s="64" t="str">
        <f t="shared" si="44"/>
        <v>Fri</v>
      </c>
      <c r="AE103" s="64" t="str">
        <f t="shared" si="44"/>
        <v>Sat</v>
      </c>
      <c r="AF103" s="64" t="str">
        <f>Y103</f>
        <v>Sun</v>
      </c>
      <c r="AG103" s="64" t="str">
        <f t="shared" ref="AG103:BB103" si="45">Z103</f>
        <v>Mon</v>
      </c>
      <c r="AH103" s="64" t="str">
        <f t="shared" si="45"/>
        <v>Tues</v>
      </c>
      <c r="AI103" s="64" t="str">
        <f t="shared" si="45"/>
        <v>Wed</v>
      </c>
      <c r="AJ103" s="64" t="str">
        <f t="shared" si="45"/>
        <v>Thur</v>
      </c>
      <c r="AK103" s="64" t="str">
        <f t="shared" si="45"/>
        <v>Fri</v>
      </c>
      <c r="AL103" s="64" t="str">
        <f t="shared" si="45"/>
        <v>Sat</v>
      </c>
      <c r="AM103" s="64" t="str">
        <f t="shared" si="45"/>
        <v>Sun</v>
      </c>
      <c r="AN103" s="64" t="str">
        <f t="shared" si="45"/>
        <v>Mon</v>
      </c>
      <c r="AO103" s="64" t="str">
        <f t="shared" si="45"/>
        <v>Tues</v>
      </c>
      <c r="AP103" s="64" t="str">
        <f t="shared" si="45"/>
        <v>Wed</v>
      </c>
      <c r="AQ103" s="64" t="str">
        <f t="shared" si="45"/>
        <v>Thur</v>
      </c>
      <c r="AR103" s="64" t="str">
        <f t="shared" si="45"/>
        <v>Fri</v>
      </c>
      <c r="AS103" s="64" t="str">
        <f t="shared" si="45"/>
        <v>Sat</v>
      </c>
      <c r="AT103" s="64" t="str">
        <f t="shared" si="45"/>
        <v>Sun</v>
      </c>
      <c r="AU103" s="64" t="str">
        <f t="shared" si="45"/>
        <v>Mon</v>
      </c>
      <c r="AV103" s="64" t="str">
        <f t="shared" si="45"/>
        <v>Tues</v>
      </c>
      <c r="AW103" s="64" t="str">
        <f t="shared" si="45"/>
        <v>Wed</v>
      </c>
      <c r="AX103" s="64" t="str">
        <f t="shared" si="45"/>
        <v>Thur</v>
      </c>
      <c r="AY103" s="64" t="str">
        <f t="shared" si="45"/>
        <v>Fri</v>
      </c>
      <c r="AZ103" s="64" t="str">
        <f t="shared" si="45"/>
        <v>Sat</v>
      </c>
      <c r="BA103" s="64" t="str">
        <f t="shared" si="45"/>
        <v>Sun</v>
      </c>
      <c r="BB103" s="64" t="str">
        <f t="shared" si="45"/>
        <v>Mon</v>
      </c>
      <c r="BC103" s="5"/>
      <c r="BD103" s="358" t="s">
        <v>106</v>
      </c>
      <c r="BE103" s="359"/>
      <c r="BF103" s="157" t="s">
        <v>90</v>
      </c>
      <c r="BG103" s="157" t="s">
        <v>90</v>
      </c>
      <c r="BH103" s="157" t="s">
        <v>106</v>
      </c>
      <c r="BI103" s="65" t="s">
        <v>106</v>
      </c>
    </row>
    <row r="104" spans="2:61" ht="15.5" x14ac:dyDescent="0.35">
      <c r="B104" s="60"/>
      <c r="C104" s="5"/>
      <c r="D104" s="5"/>
      <c r="E104" s="5"/>
      <c r="F104" s="5"/>
      <c r="G104" s="5"/>
      <c r="H104" s="5"/>
      <c r="I104" s="5"/>
      <c r="J104" s="160"/>
      <c r="K104" s="119"/>
      <c r="L104" s="119"/>
      <c r="M104" s="119"/>
      <c r="N104" s="119"/>
      <c r="O104" s="119"/>
      <c r="P104" s="119"/>
      <c r="Q104" s="49"/>
      <c r="W104" s="60"/>
      <c r="X104" s="66">
        <v>1</v>
      </c>
      <c r="Y104" s="67"/>
      <c r="Z104" s="67"/>
      <c r="AA104" s="67"/>
      <c r="AB104" s="67"/>
      <c r="AC104" s="67"/>
      <c r="AD104" s="67"/>
      <c r="AE104" s="67"/>
      <c r="AF104" s="67"/>
      <c r="AG104" s="67"/>
      <c r="AH104" s="67"/>
      <c r="AI104" s="67"/>
      <c r="AJ104" s="67"/>
      <c r="AK104" s="67"/>
      <c r="AL104" s="67"/>
      <c r="AM104" s="67"/>
      <c r="AN104" s="67"/>
      <c r="AO104" s="67"/>
      <c r="AP104" s="67"/>
      <c r="AQ104" s="67"/>
      <c r="AR104" s="67"/>
      <c r="AS104" s="67"/>
      <c r="AT104" s="67"/>
      <c r="AU104" s="67"/>
      <c r="AV104" s="67"/>
      <c r="AW104" s="67"/>
      <c r="AX104" s="67"/>
      <c r="AY104" s="67"/>
      <c r="AZ104" s="67"/>
      <c r="BA104" s="67"/>
      <c r="BB104" s="67"/>
      <c r="BC104" s="5"/>
      <c r="BD104" s="354" t="str">
        <f t="shared" ref="BD104:BD127" si="46">IFERROR(AVERAGE(Y104:BB104),"")</f>
        <v/>
      </c>
      <c r="BE104" s="355"/>
      <c r="BF104" s="68">
        <f>SUM($Y104:$BC104)</f>
        <v>0</v>
      </c>
      <c r="BG104" s="68">
        <v>0</v>
      </c>
      <c r="BH104" s="69">
        <f>IFERROR(SUM(Y104:BC104)/COUNT(Y104:BC104),0)</f>
        <v>0</v>
      </c>
      <c r="BI104" s="70">
        <v>0</v>
      </c>
    </row>
    <row r="105" spans="2:61" ht="15.5" x14ac:dyDescent="0.35">
      <c r="B105" s="60"/>
      <c r="C105" s="5"/>
      <c r="D105" s="5"/>
      <c r="E105" s="5"/>
      <c r="F105" s="5"/>
      <c r="G105" s="5"/>
      <c r="H105" s="5"/>
      <c r="I105" s="5"/>
      <c r="J105" s="160"/>
      <c r="K105" s="119"/>
      <c r="L105" s="119"/>
      <c r="M105" s="119"/>
      <c r="N105" s="119"/>
      <c r="O105" s="119"/>
      <c r="P105" s="119"/>
      <c r="Q105" s="49"/>
      <c r="W105" s="60"/>
      <c r="X105" s="66">
        <v>2</v>
      </c>
      <c r="Y105" s="67"/>
      <c r="Z105" s="67"/>
      <c r="AA105" s="67"/>
      <c r="AB105" s="67"/>
      <c r="AC105" s="67"/>
      <c r="AD105" s="67"/>
      <c r="AE105" s="67"/>
      <c r="AF105" s="67"/>
      <c r="AG105" s="67"/>
      <c r="AH105" s="67"/>
      <c r="AI105" s="67"/>
      <c r="AJ105" s="67"/>
      <c r="AK105" s="67"/>
      <c r="AL105" s="67"/>
      <c r="AM105" s="67"/>
      <c r="AN105" s="67"/>
      <c r="AO105" s="67"/>
      <c r="AP105" s="67"/>
      <c r="AQ105" s="67"/>
      <c r="AR105" s="67"/>
      <c r="AS105" s="67"/>
      <c r="AT105" s="67"/>
      <c r="AU105" s="67"/>
      <c r="AV105" s="67"/>
      <c r="AW105" s="67"/>
      <c r="AX105" s="67"/>
      <c r="AY105" s="67"/>
      <c r="AZ105" s="67"/>
      <c r="BA105" s="67"/>
      <c r="BB105" s="67"/>
      <c r="BC105" s="5"/>
      <c r="BD105" s="354" t="str">
        <f t="shared" si="46"/>
        <v/>
      </c>
      <c r="BE105" s="355"/>
      <c r="BF105" s="71">
        <f t="shared" ref="BF105:BF110" si="47">SUM($Y105:$BC105)</f>
        <v>0</v>
      </c>
      <c r="BG105" s="71">
        <v>0</v>
      </c>
      <c r="BH105" s="72">
        <f t="shared" ref="BH105:BH110" si="48">IFERROR(SUM(Y105:BC105)/COUNT(Y105:BC105),0)</f>
        <v>0</v>
      </c>
      <c r="BI105" s="73">
        <v>0</v>
      </c>
    </row>
    <row r="106" spans="2:61" ht="15.5" x14ac:dyDescent="0.35">
      <c r="B106" s="60"/>
      <c r="C106" s="5"/>
      <c r="D106" s="5"/>
      <c r="E106" s="5"/>
      <c r="F106" s="5"/>
      <c r="G106" s="5"/>
      <c r="H106" s="5"/>
      <c r="I106" s="5"/>
      <c r="J106" s="160"/>
      <c r="K106" s="119"/>
      <c r="L106" s="119"/>
      <c r="M106" s="119"/>
      <c r="N106" s="119"/>
      <c r="O106" s="119"/>
      <c r="P106" s="119"/>
      <c r="Q106" s="49"/>
      <c r="W106" s="60"/>
      <c r="X106" s="66">
        <v>3</v>
      </c>
      <c r="Y106" s="67"/>
      <c r="Z106" s="67"/>
      <c r="AA106" s="67"/>
      <c r="AB106" s="67"/>
      <c r="AC106" s="67"/>
      <c r="AD106" s="67"/>
      <c r="AE106" s="67"/>
      <c r="AF106" s="67"/>
      <c r="AG106" s="67"/>
      <c r="AH106" s="67"/>
      <c r="AI106" s="67"/>
      <c r="AJ106" s="67"/>
      <c r="AK106" s="67"/>
      <c r="AL106" s="67"/>
      <c r="AM106" s="67"/>
      <c r="AN106" s="67"/>
      <c r="AO106" s="67"/>
      <c r="AP106" s="67"/>
      <c r="AQ106" s="67"/>
      <c r="AR106" s="67"/>
      <c r="AS106" s="67"/>
      <c r="AT106" s="67"/>
      <c r="AU106" s="67"/>
      <c r="AV106" s="67"/>
      <c r="AW106" s="67"/>
      <c r="AX106" s="67"/>
      <c r="AY106" s="67"/>
      <c r="AZ106" s="67"/>
      <c r="BA106" s="67"/>
      <c r="BB106" s="67"/>
      <c r="BC106" s="5"/>
      <c r="BD106" s="354" t="str">
        <f t="shared" si="46"/>
        <v/>
      </c>
      <c r="BE106" s="355"/>
      <c r="BF106" s="71">
        <f t="shared" si="47"/>
        <v>0</v>
      </c>
      <c r="BG106" s="71">
        <v>0</v>
      </c>
      <c r="BH106" s="72">
        <f t="shared" si="48"/>
        <v>0</v>
      </c>
      <c r="BI106" s="73">
        <v>0</v>
      </c>
    </row>
    <row r="107" spans="2:61" ht="15.5" x14ac:dyDescent="0.35">
      <c r="B107" s="60"/>
      <c r="C107" s="5"/>
      <c r="D107" s="5"/>
      <c r="E107" s="5"/>
      <c r="F107" s="5"/>
      <c r="G107" s="5"/>
      <c r="H107" s="5"/>
      <c r="I107" s="5"/>
      <c r="J107" s="160"/>
      <c r="K107" s="119"/>
      <c r="L107" s="119"/>
      <c r="M107" s="119"/>
      <c r="N107" s="119"/>
      <c r="O107" s="119"/>
      <c r="P107" s="119"/>
      <c r="Q107" s="49"/>
      <c r="W107" s="60"/>
      <c r="X107" s="66">
        <v>4</v>
      </c>
      <c r="Y107" s="67"/>
      <c r="Z107" s="67"/>
      <c r="AA107" s="67"/>
      <c r="AB107" s="67"/>
      <c r="AC107" s="67"/>
      <c r="AD107" s="67"/>
      <c r="AE107" s="67"/>
      <c r="AF107" s="67"/>
      <c r="AG107" s="67"/>
      <c r="AH107" s="67"/>
      <c r="AI107" s="67"/>
      <c r="AJ107" s="67"/>
      <c r="AK107" s="67"/>
      <c r="AL107" s="67"/>
      <c r="AM107" s="67"/>
      <c r="AN107" s="67"/>
      <c r="AO107" s="67"/>
      <c r="AP107" s="67"/>
      <c r="AQ107" s="67"/>
      <c r="AR107" s="67"/>
      <c r="AS107" s="67"/>
      <c r="AT107" s="67"/>
      <c r="AU107" s="67"/>
      <c r="AV107" s="67"/>
      <c r="AW107" s="67"/>
      <c r="AX107" s="67"/>
      <c r="AY107" s="67"/>
      <c r="AZ107" s="67"/>
      <c r="BA107" s="67"/>
      <c r="BB107" s="67"/>
      <c r="BC107" s="5"/>
      <c r="BD107" s="354" t="str">
        <f t="shared" si="46"/>
        <v/>
      </c>
      <c r="BE107" s="355"/>
      <c r="BF107" s="71">
        <f t="shared" si="47"/>
        <v>0</v>
      </c>
      <c r="BG107" s="71">
        <v>0</v>
      </c>
      <c r="BH107" s="72">
        <f t="shared" si="48"/>
        <v>0</v>
      </c>
      <c r="BI107" s="73">
        <v>0</v>
      </c>
    </row>
    <row r="108" spans="2:61" ht="15.75" customHeight="1" x14ac:dyDescent="0.35">
      <c r="B108" s="60"/>
      <c r="C108" s="5"/>
      <c r="D108" s="5"/>
      <c r="E108" s="5"/>
      <c r="F108" s="5"/>
      <c r="G108" s="5"/>
      <c r="H108" s="5"/>
      <c r="I108" s="5"/>
      <c r="J108" s="160"/>
      <c r="K108" s="119"/>
      <c r="L108" s="119"/>
      <c r="M108" s="119"/>
      <c r="N108" s="119"/>
      <c r="O108" s="119"/>
      <c r="P108" s="119"/>
      <c r="Q108" s="49"/>
      <c r="W108" s="60"/>
      <c r="X108" s="66">
        <v>5</v>
      </c>
      <c r="Y108" s="67"/>
      <c r="Z108" s="67"/>
      <c r="AA108" s="67"/>
      <c r="AB108" s="67"/>
      <c r="AC108" s="67"/>
      <c r="AD108" s="67"/>
      <c r="AE108" s="67"/>
      <c r="AF108" s="67"/>
      <c r="AG108" s="67"/>
      <c r="AH108" s="67"/>
      <c r="AI108" s="67"/>
      <c r="AJ108" s="67"/>
      <c r="AK108" s="67"/>
      <c r="AL108" s="67"/>
      <c r="AM108" s="67"/>
      <c r="AN108" s="67"/>
      <c r="AO108" s="67"/>
      <c r="AP108" s="67"/>
      <c r="AQ108" s="67"/>
      <c r="AR108" s="67"/>
      <c r="AS108" s="67"/>
      <c r="AT108" s="67"/>
      <c r="AU108" s="67"/>
      <c r="AV108" s="67"/>
      <c r="AW108" s="67"/>
      <c r="AX108" s="67"/>
      <c r="AY108" s="67"/>
      <c r="AZ108" s="67"/>
      <c r="BA108" s="67"/>
      <c r="BB108" s="67"/>
      <c r="BC108" s="5"/>
      <c r="BD108" s="354" t="str">
        <f t="shared" si="46"/>
        <v/>
      </c>
      <c r="BE108" s="355"/>
      <c r="BF108" s="71">
        <f t="shared" si="47"/>
        <v>0</v>
      </c>
      <c r="BG108" s="71">
        <v>0</v>
      </c>
      <c r="BH108" s="72">
        <f t="shared" si="48"/>
        <v>0</v>
      </c>
      <c r="BI108" s="73">
        <v>0</v>
      </c>
    </row>
    <row r="109" spans="2:61" ht="15.75" customHeight="1" x14ac:dyDescent="0.35">
      <c r="B109" s="60"/>
      <c r="C109" s="5"/>
      <c r="D109" s="5"/>
      <c r="E109" s="5"/>
      <c r="F109" s="5"/>
      <c r="G109" s="5"/>
      <c r="H109" s="5"/>
      <c r="I109" s="5"/>
      <c r="J109" s="160"/>
      <c r="K109" s="119"/>
      <c r="L109" s="119"/>
      <c r="M109" s="119"/>
      <c r="N109" s="119"/>
      <c r="O109" s="119"/>
      <c r="P109" s="119"/>
      <c r="Q109" s="49"/>
      <c r="W109" s="60"/>
      <c r="X109" s="66">
        <v>6</v>
      </c>
      <c r="Y109" s="67"/>
      <c r="Z109" s="67"/>
      <c r="AA109" s="67"/>
      <c r="AB109" s="67"/>
      <c r="AC109" s="67"/>
      <c r="AD109" s="67"/>
      <c r="AE109" s="67"/>
      <c r="AF109" s="67"/>
      <c r="AG109" s="67"/>
      <c r="AH109" s="67"/>
      <c r="AI109" s="67"/>
      <c r="AJ109" s="67"/>
      <c r="AK109" s="67"/>
      <c r="AL109" s="67"/>
      <c r="AM109" s="67"/>
      <c r="AN109" s="67"/>
      <c r="AO109" s="67"/>
      <c r="AP109" s="67"/>
      <c r="AQ109" s="67"/>
      <c r="AR109" s="67"/>
      <c r="AS109" s="67"/>
      <c r="AT109" s="67"/>
      <c r="AU109" s="67"/>
      <c r="AV109" s="67"/>
      <c r="AW109" s="67"/>
      <c r="AX109" s="67"/>
      <c r="AY109" s="67"/>
      <c r="AZ109" s="67"/>
      <c r="BA109" s="67"/>
      <c r="BB109" s="67"/>
      <c r="BC109" s="5"/>
      <c r="BD109" s="354" t="str">
        <f t="shared" si="46"/>
        <v/>
      </c>
      <c r="BE109" s="355"/>
      <c r="BF109" s="71">
        <f t="shared" si="47"/>
        <v>0</v>
      </c>
      <c r="BG109" s="71">
        <v>0</v>
      </c>
      <c r="BH109" s="72">
        <f t="shared" si="48"/>
        <v>0</v>
      </c>
      <c r="BI109" s="73">
        <v>0</v>
      </c>
    </row>
    <row r="110" spans="2:61" ht="15.75" customHeight="1" thickBot="1" x14ac:dyDescent="0.4">
      <c r="B110" s="104"/>
      <c r="C110" s="15"/>
      <c r="D110" s="15"/>
      <c r="E110" s="15"/>
      <c r="F110" s="15"/>
      <c r="G110" s="15"/>
      <c r="H110" s="15"/>
      <c r="I110" s="15"/>
      <c r="J110" s="158"/>
      <c r="K110" s="159"/>
      <c r="L110" s="159"/>
      <c r="M110" s="159"/>
      <c r="N110" s="159"/>
      <c r="O110" s="159"/>
      <c r="P110" s="159"/>
      <c r="Q110" s="106"/>
      <c r="W110" s="60"/>
      <c r="X110" s="66">
        <v>7</v>
      </c>
      <c r="Y110" s="67"/>
      <c r="Z110" s="67"/>
      <c r="AA110" s="67"/>
      <c r="AB110" s="67"/>
      <c r="AC110" s="67"/>
      <c r="AD110" s="67"/>
      <c r="AE110" s="67"/>
      <c r="AF110" s="67"/>
      <c r="AG110" s="67"/>
      <c r="AH110" s="67"/>
      <c r="AI110" s="67"/>
      <c r="AJ110" s="67"/>
      <c r="AK110" s="67"/>
      <c r="AL110" s="67"/>
      <c r="AM110" s="67"/>
      <c r="AN110" s="67"/>
      <c r="AO110" s="67"/>
      <c r="AP110" s="67"/>
      <c r="AQ110" s="67"/>
      <c r="AR110" s="67"/>
      <c r="AS110" s="67"/>
      <c r="AT110" s="67"/>
      <c r="AU110" s="67"/>
      <c r="AV110" s="67"/>
      <c r="AW110" s="67"/>
      <c r="AX110" s="67"/>
      <c r="AY110" s="67"/>
      <c r="AZ110" s="67"/>
      <c r="BA110" s="67"/>
      <c r="BB110" s="67"/>
      <c r="BC110" s="5"/>
      <c r="BD110" s="354" t="str">
        <f t="shared" si="46"/>
        <v/>
      </c>
      <c r="BE110" s="355"/>
      <c r="BF110" s="71">
        <f t="shared" si="47"/>
        <v>0</v>
      </c>
      <c r="BG110" s="71">
        <v>0</v>
      </c>
      <c r="BH110" s="72">
        <f t="shared" si="48"/>
        <v>0</v>
      </c>
      <c r="BI110" s="73">
        <v>0</v>
      </c>
    </row>
    <row r="111" spans="2:61" ht="15.75" customHeight="1" x14ac:dyDescent="0.35">
      <c r="B111" s="9" t="str">
        <f>"Version: " &amp; Version</f>
        <v>Version: v1 10/14/22</v>
      </c>
      <c r="C111" s="88"/>
      <c r="D111" s="88"/>
      <c r="E111" s="88"/>
      <c r="F111" s="88"/>
      <c r="G111" s="88"/>
      <c r="H111" s="88"/>
      <c r="I111" s="88"/>
      <c r="J111" s="1"/>
      <c r="K111" s="1"/>
      <c r="L111" s="1"/>
      <c r="M111" s="1"/>
      <c r="N111" s="1"/>
      <c r="O111" s="1"/>
      <c r="P111" s="1"/>
      <c r="Q111" s="89"/>
      <c r="W111" s="60"/>
      <c r="X111" s="66">
        <v>8</v>
      </c>
      <c r="Y111" s="67"/>
      <c r="Z111" s="67"/>
      <c r="AA111" s="67"/>
      <c r="AB111" s="67"/>
      <c r="AC111" s="67"/>
      <c r="AD111" s="67"/>
      <c r="AE111" s="67"/>
      <c r="AF111" s="67"/>
      <c r="AG111" s="67"/>
      <c r="AH111" s="67"/>
      <c r="AI111" s="67"/>
      <c r="AJ111" s="67"/>
      <c r="AK111" s="67"/>
      <c r="AL111" s="67"/>
      <c r="AM111" s="67"/>
      <c r="AN111" s="67"/>
      <c r="AO111" s="67"/>
      <c r="AP111" s="67"/>
      <c r="AQ111" s="67"/>
      <c r="AR111" s="67"/>
      <c r="AS111" s="67"/>
      <c r="AT111" s="67"/>
      <c r="AU111" s="67"/>
      <c r="AV111" s="67"/>
      <c r="AW111" s="67"/>
      <c r="AX111" s="67"/>
      <c r="AY111" s="67"/>
      <c r="AZ111" s="67"/>
      <c r="BA111" s="67"/>
      <c r="BB111" s="67"/>
      <c r="BC111" s="5"/>
      <c r="BD111" s="354" t="str">
        <f t="shared" si="46"/>
        <v/>
      </c>
      <c r="BE111" s="355"/>
      <c r="BF111" s="71">
        <f t="shared" ref="BF111:BF126" si="49">(SUMIF($Y$103:$BC$103,"Sat",$Y111:$BC111)+SUMIF($Y$103:$BC$103,"Sun",$Y111:$BC111))</f>
        <v>0</v>
      </c>
      <c r="BG111" s="71">
        <f t="shared" ref="BG111:BG126" si="50">(SUM($Y111:$BC111)-(SUMIF($Y$103:$BC$103,"Sat",$Y111:$BC111)+SUMIF($Y$103:$BC$103,"Sun",$Y111:$BC111)))</f>
        <v>0</v>
      </c>
      <c r="BH111" s="72">
        <f t="shared" ref="BH111:BH126" si="51">(SUMIF($Y$103:$BC$103,"Sat",$Y111:$BC111)+SUMIF($Y$103:$BC$103,"Sun",$Y111:$BC111))/(COUNTIF($Y$103:$BC$103,"Sat")+COUNTIF($Y$103:$BC$103,"Sun"))</f>
        <v>0</v>
      </c>
      <c r="BI111" s="73">
        <f t="shared" ref="BI111:BI126" si="52">(SUM($Y111:$BC111)-(SUMIF($Y$103:$BC$103,"Sat",$Y111:$BC111)+SUMIF($Y$103:$BC$103,"Sun",$Y111:$BC111)))/(COUNT(Y111:BC111)-(COUNTIF($Y$103:$BC$103,"Sat")+COUNTIF($Y$103:$BC$103,"Sun")))</f>
        <v>0</v>
      </c>
    </row>
    <row r="112" spans="2:61" ht="15.75" customHeight="1" x14ac:dyDescent="0.35">
      <c r="B112" s="258" t="s">
        <v>127</v>
      </c>
      <c r="C112" s="259"/>
      <c r="D112" s="259"/>
      <c r="E112" s="259"/>
      <c r="F112" s="259"/>
      <c r="G112" s="259"/>
      <c r="H112" s="259"/>
      <c r="I112" s="259"/>
      <c r="J112" s="259"/>
      <c r="K112" s="259"/>
      <c r="L112" s="259"/>
      <c r="M112" s="259"/>
      <c r="N112" s="259"/>
      <c r="O112" s="259"/>
      <c r="P112" s="259"/>
      <c r="Q112" s="260"/>
      <c r="W112" s="60"/>
      <c r="X112" s="66">
        <v>9</v>
      </c>
      <c r="Y112" s="67"/>
      <c r="Z112" s="67"/>
      <c r="AA112" s="67"/>
      <c r="AB112" s="67"/>
      <c r="AC112" s="67"/>
      <c r="AD112" s="67"/>
      <c r="AE112" s="67"/>
      <c r="AF112" s="67"/>
      <c r="AG112" s="67"/>
      <c r="AH112" s="67"/>
      <c r="AI112" s="67"/>
      <c r="AJ112" s="67"/>
      <c r="AK112" s="67"/>
      <c r="AL112" s="67"/>
      <c r="AM112" s="67"/>
      <c r="AN112" s="67"/>
      <c r="AO112" s="67"/>
      <c r="AP112" s="67"/>
      <c r="AQ112" s="67"/>
      <c r="AR112" s="67"/>
      <c r="AS112" s="67"/>
      <c r="AT112" s="67"/>
      <c r="AU112" s="67"/>
      <c r="AV112" s="67"/>
      <c r="AW112" s="67"/>
      <c r="AX112" s="67"/>
      <c r="AY112" s="67"/>
      <c r="AZ112" s="67"/>
      <c r="BA112" s="67"/>
      <c r="BB112" s="67"/>
      <c r="BC112" s="5"/>
      <c r="BD112" s="354" t="str">
        <f t="shared" si="46"/>
        <v/>
      </c>
      <c r="BE112" s="355"/>
      <c r="BF112" s="71">
        <f t="shared" si="49"/>
        <v>0</v>
      </c>
      <c r="BG112" s="71">
        <f t="shared" si="50"/>
        <v>0</v>
      </c>
      <c r="BH112" s="72">
        <f t="shared" si="51"/>
        <v>0</v>
      </c>
      <c r="BI112" s="73">
        <f t="shared" si="52"/>
        <v>0</v>
      </c>
    </row>
    <row r="113" spans="2:61" ht="15.5" x14ac:dyDescent="0.35">
      <c r="B113" s="258" t="s">
        <v>128</v>
      </c>
      <c r="C113" s="259"/>
      <c r="D113" s="259"/>
      <c r="E113" s="259"/>
      <c r="F113" s="259"/>
      <c r="G113" s="259"/>
      <c r="H113" s="259"/>
      <c r="I113" s="259"/>
      <c r="J113" s="259"/>
      <c r="K113" s="259"/>
      <c r="L113" s="259"/>
      <c r="M113" s="259"/>
      <c r="N113" s="259"/>
      <c r="O113" s="259"/>
      <c r="P113" s="259"/>
      <c r="Q113" s="260"/>
      <c r="W113" s="60"/>
      <c r="X113" s="66">
        <v>10</v>
      </c>
      <c r="Y113" s="67"/>
      <c r="Z113" s="67"/>
      <c r="AA113" s="67"/>
      <c r="AB113" s="67"/>
      <c r="AC113" s="67"/>
      <c r="AD113" s="67"/>
      <c r="AE113" s="67"/>
      <c r="AF113" s="67"/>
      <c r="AG113" s="67"/>
      <c r="AH113" s="67"/>
      <c r="AI113" s="67"/>
      <c r="AJ113" s="67"/>
      <c r="AK113" s="67"/>
      <c r="AL113" s="67"/>
      <c r="AM113" s="67"/>
      <c r="AN113" s="67"/>
      <c r="AO113" s="67"/>
      <c r="AP113" s="67"/>
      <c r="AQ113" s="67"/>
      <c r="AR113" s="67"/>
      <c r="AS113" s="67"/>
      <c r="AT113" s="67"/>
      <c r="AU113" s="67"/>
      <c r="AV113" s="67"/>
      <c r="AW113" s="67"/>
      <c r="AX113" s="67"/>
      <c r="AY113" s="67"/>
      <c r="AZ113" s="67"/>
      <c r="BA113" s="67"/>
      <c r="BB113" s="67"/>
      <c r="BC113" s="5"/>
      <c r="BD113" s="354" t="str">
        <f t="shared" si="46"/>
        <v/>
      </c>
      <c r="BE113" s="355"/>
      <c r="BF113" s="71">
        <f t="shared" si="49"/>
        <v>0</v>
      </c>
      <c r="BG113" s="71">
        <f t="shared" si="50"/>
        <v>0</v>
      </c>
      <c r="BH113" s="72">
        <f t="shared" si="51"/>
        <v>0</v>
      </c>
      <c r="BI113" s="73">
        <f t="shared" si="52"/>
        <v>0</v>
      </c>
    </row>
    <row r="114" spans="2:61" ht="15.5" x14ac:dyDescent="0.35">
      <c r="B114" s="152"/>
      <c r="C114" s="50"/>
      <c r="D114" s="50"/>
      <c r="E114" s="50"/>
      <c r="F114" s="50"/>
      <c r="G114" s="50"/>
      <c r="H114" s="50"/>
      <c r="I114" s="50"/>
      <c r="J114" s="121"/>
      <c r="K114" s="50"/>
      <c r="L114" s="50"/>
      <c r="M114" s="50"/>
      <c r="N114" s="50"/>
      <c r="O114" s="50"/>
      <c r="P114" s="50"/>
      <c r="Q114" s="156"/>
      <c r="W114" s="60"/>
      <c r="X114" s="66">
        <v>11</v>
      </c>
      <c r="Y114" s="67"/>
      <c r="Z114" s="67"/>
      <c r="AA114" s="67"/>
      <c r="AB114" s="67"/>
      <c r="AC114" s="67"/>
      <c r="AD114" s="67"/>
      <c r="AE114" s="67"/>
      <c r="AF114" s="67"/>
      <c r="AG114" s="67"/>
      <c r="AH114" s="67"/>
      <c r="AI114" s="67"/>
      <c r="AJ114" s="67"/>
      <c r="AK114" s="67"/>
      <c r="AL114" s="67"/>
      <c r="AM114" s="67"/>
      <c r="AN114" s="67"/>
      <c r="AO114" s="67"/>
      <c r="AP114" s="67"/>
      <c r="AQ114" s="67"/>
      <c r="AR114" s="67"/>
      <c r="AS114" s="67"/>
      <c r="AT114" s="67"/>
      <c r="AU114" s="67"/>
      <c r="AV114" s="67"/>
      <c r="AW114" s="67"/>
      <c r="AX114" s="67"/>
      <c r="AY114" s="67"/>
      <c r="AZ114" s="67"/>
      <c r="BA114" s="67"/>
      <c r="BB114" s="67"/>
      <c r="BC114" s="5"/>
      <c r="BD114" s="354" t="str">
        <f t="shared" si="46"/>
        <v/>
      </c>
      <c r="BE114" s="355"/>
      <c r="BF114" s="71">
        <f t="shared" si="49"/>
        <v>0</v>
      </c>
      <c r="BG114" s="71">
        <f t="shared" si="50"/>
        <v>0</v>
      </c>
      <c r="BH114" s="72">
        <f t="shared" si="51"/>
        <v>0</v>
      </c>
      <c r="BI114" s="73">
        <f t="shared" si="52"/>
        <v>0</v>
      </c>
    </row>
    <row r="115" spans="2:61" ht="15.5" x14ac:dyDescent="0.35">
      <c r="B115" s="60"/>
      <c r="C115" s="107"/>
      <c r="D115" s="64" t="s">
        <v>43</v>
      </c>
      <c r="E115" s="64" t="s">
        <v>44</v>
      </c>
      <c r="F115" s="64" t="s">
        <v>45</v>
      </c>
      <c r="G115" s="64" t="s">
        <v>46</v>
      </c>
      <c r="H115" s="64" t="s">
        <v>14</v>
      </c>
      <c r="I115" s="64" t="s">
        <v>47</v>
      </c>
      <c r="J115" s="64" t="s">
        <v>48</v>
      </c>
      <c r="K115" s="64" t="s">
        <v>49</v>
      </c>
      <c r="L115" s="64" t="s">
        <v>50</v>
      </c>
      <c r="M115" s="64" t="s">
        <v>51</v>
      </c>
      <c r="N115" s="64" t="s">
        <v>52</v>
      </c>
      <c r="O115" s="64" t="s">
        <v>53</v>
      </c>
      <c r="P115" s="5"/>
      <c r="Q115" s="49"/>
      <c r="W115" s="60"/>
      <c r="X115" s="66">
        <v>12</v>
      </c>
      <c r="Y115" s="67"/>
      <c r="Z115" s="67"/>
      <c r="AA115" s="67"/>
      <c r="AB115" s="67"/>
      <c r="AC115" s="67"/>
      <c r="AD115" s="67"/>
      <c r="AE115" s="67"/>
      <c r="AF115" s="67"/>
      <c r="AG115" s="67"/>
      <c r="AH115" s="67"/>
      <c r="AI115" s="67"/>
      <c r="AJ115" s="67"/>
      <c r="AK115" s="67"/>
      <c r="AL115" s="67"/>
      <c r="AM115" s="67"/>
      <c r="AN115" s="67"/>
      <c r="AO115" s="67"/>
      <c r="AP115" s="67"/>
      <c r="AQ115" s="67"/>
      <c r="AR115" s="67"/>
      <c r="AS115" s="67"/>
      <c r="AT115" s="67"/>
      <c r="AU115" s="67"/>
      <c r="AV115" s="67"/>
      <c r="AW115" s="67"/>
      <c r="AX115" s="67"/>
      <c r="AY115" s="67"/>
      <c r="AZ115" s="67"/>
      <c r="BA115" s="67"/>
      <c r="BB115" s="67"/>
      <c r="BC115" s="5"/>
      <c r="BD115" s="354" t="str">
        <f t="shared" si="46"/>
        <v/>
      </c>
      <c r="BE115" s="355"/>
      <c r="BF115" s="71">
        <f t="shared" si="49"/>
        <v>0</v>
      </c>
      <c r="BG115" s="71">
        <f t="shared" si="50"/>
        <v>0</v>
      </c>
      <c r="BH115" s="72">
        <f t="shared" si="51"/>
        <v>0</v>
      </c>
      <c r="BI115" s="73">
        <f t="shared" si="52"/>
        <v>0</v>
      </c>
    </row>
    <row r="116" spans="2:61" ht="15.5" x14ac:dyDescent="0.35">
      <c r="B116" s="60"/>
      <c r="C116" s="79"/>
      <c r="D116" s="129"/>
      <c r="E116" s="129"/>
      <c r="F116" s="129"/>
      <c r="G116" s="129"/>
      <c r="H116" s="129"/>
      <c r="I116" s="129"/>
      <c r="J116" s="129"/>
      <c r="K116" s="129"/>
      <c r="L116" s="129"/>
      <c r="M116" s="129"/>
      <c r="N116" s="129"/>
      <c r="O116" s="129"/>
      <c r="P116" s="5"/>
      <c r="Q116" s="49"/>
      <c r="W116" s="60"/>
      <c r="X116" s="66">
        <v>13</v>
      </c>
      <c r="Y116" s="67"/>
      <c r="Z116" s="67"/>
      <c r="AA116" s="67"/>
      <c r="AB116" s="67"/>
      <c r="AC116" s="67"/>
      <c r="AD116" s="67"/>
      <c r="AE116" s="67"/>
      <c r="AF116" s="67"/>
      <c r="AG116" s="67"/>
      <c r="AH116" s="67"/>
      <c r="AI116" s="67"/>
      <c r="AJ116" s="67"/>
      <c r="AK116" s="67"/>
      <c r="AL116" s="67"/>
      <c r="AM116" s="67"/>
      <c r="AN116" s="67"/>
      <c r="AO116" s="67"/>
      <c r="AP116" s="67"/>
      <c r="AQ116" s="67"/>
      <c r="AR116" s="67"/>
      <c r="AS116" s="67"/>
      <c r="AT116" s="67"/>
      <c r="AU116" s="67"/>
      <c r="AV116" s="67"/>
      <c r="AW116" s="67"/>
      <c r="AX116" s="67"/>
      <c r="AY116" s="67"/>
      <c r="AZ116" s="67"/>
      <c r="BA116" s="67"/>
      <c r="BB116" s="67"/>
      <c r="BC116" s="5"/>
      <c r="BD116" s="354" t="str">
        <f t="shared" si="46"/>
        <v/>
      </c>
      <c r="BE116" s="355"/>
      <c r="BF116" s="71">
        <f t="shared" si="49"/>
        <v>0</v>
      </c>
      <c r="BG116" s="71">
        <f t="shared" si="50"/>
        <v>0</v>
      </c>
      <c r="BH116" s="72">
        <f t="shared" si="51"/>
        <v>0</v>
      </c>
      <c r="BI116" s="73">
        <f t="shared" si="52"/>
        <v>0</v>
      </c>
    </row>
    <row r="117" spans="2:61" ht="15.5" x14ac:dyDescent="0.35">
      <c r="B117" s="60"/>
      <c r="C117" s="6" t="s">
        <v>129</v>
      </c>
      <c r="D117" s="129"/>
      <c r="E117" s="129"/>
      <c r="F117" s="129"/>
      <c r="G117" s="129"/>
      <c r="H117" s="129"/>
      <c r="I117" s="129"/>
      <c r="J117" s="129"/>
      <c r="K117" s="129"/>
      <c r="L117" s="129"/>
      <c r="M117" s="129"/>
      <c r="N117" s="129"/>
      <c r="O117" s="129"/>
      <c r="P117" s="5"/>
      <c r="Q117" s="49"/>
      <c r="W117" s="60"/>
      <c r="X117" s="66">
        <v>14</v>
      </c>
      <c r="Y117" s="67"/>
      <c r="Z117" s="67"/>
      <c r="AA117" s="67"/>
      <c r="AB117" s="67"/>
      <c r="AC117" s="67"/>
      <c r="AD117" s="67"/>
      <c r="AE117" s="67"/>
      <c r="AF117" s="67"/>
      <c r="AG117" s="67"/>
      <c r="AH117" s="67"/>
      <c r="AI117" s="67"/>
      <c r="AJ117" s="67"/>
      <c r="AK117" s="67"/>
      <c r="AL117" s="67"/>
      <c r="AM117" s="67"/>
      <c r="AN117" s="67"/>
      <c r="AO117" s="67"/>
      <c r="AP117" s="67"/>
      <c r="AQ117" s="67"/>
      <c r="AR117" s="67"/>
      <c r="AS117" s="67"/>
      <c r="AT117" s="67"/>
      <c r="AU117" s="67"/>
      <c r="AV117" s="67"/>
      <c r="AW117" s="67"/>
      <c r="AX117" s="67"/>
      <c r="AY117" s="67"/>
      <c r="AZ117" s="67"/>
      <c r="BA117" s="67"/>
      <c r="BB117" s="67"/>
      <c r="BC117" s="5"/>
      <c r="BD117" s="354" t="str">
        <f t="shared" si="46"/>
        <v/>
      </c>
      <c r="BE117" s="355"/>
      <c r="BF117" s="71">
        <f t="shared" si="49"/>
        <v>0</v>
      </c>
      <c r="BG117" s="71">
        <f t="shared" si="50"/>
        <v>0</v>
      </c>
      <c r="BH117" s="72">
        <f t="shared" si="51"/>
        <v>0</v>
      </c>
      <c r="BI117" s="73">
        <f t="shared" si="52"/>
        <v>0</v>
      </c>
    </row>
    <row r="118" spans="2:61" ht="15.5" x14ac:dyDescent="0.35">
      <c r="B118" s="60"/>
      <c r="C118" s="130" t="s">
        <v>58</v>
      </c>
      <c r="D118" s="129"/>
      <c r="E118" s="129"/>
      <c r="F118" s="129"/>
      <c r="G118" s="129"/>
      <c r="H118" s="129"/>
      <c r="I118" s="129"/>
      <c r="J118" s="129"/>
      <c r="K118" s="129"/>
      <c r="L118" s="129"/>
      <c r="M118" s="129"/>
      <c r="N118" s="129"/>
      <c r="O118" s="129"/>
      <c r="P118" s="5"/>
      <c r="Q118" s="49"/>
      <c r="W118" s="60"/>
      <c r="X118" s="66">
        <v>15</v>
      </c>
      <c r="Y118" s="67"/>
      <c r="Z118" s="67"/>
      <c r="AA118" s="67"/>
      <c r="AB118" s="67"/>
      <c r="AC118" s="67"/>
      <c r="AD118" s="67"/>
      <c r="AE118" s="67"/>
      <c r="AF118" s="67"/>
      <c r="AG118" s="67"/>
      <c r="AH118" s="67"/>
      <c r="AI118" s="67"/>
      <c r="AJ118" s="67"/>
      <c r="AK118" s="67"/>
      <c r="AL118" s="67"/>
      <c r="AM118" s="67"/>
      <c r="AN118" s="67"/>
      <c r="AO118" s="67"/>
      <c r="AP118" s="67"/>
      <c r="AQ118" s="67"/>
      <c r="AR118" s="67"/>
      <c r="AS118" s="67"/>
      <c r="AT118" s="67"/>
      <c r="AU118" s="67"/>
      <c r="AV118" s="67"/>
      <c r="AW118" s="67"/>
      <c r="AX118" s="67"/>
      <c r="AY118" s="67"/>
      <c r="AZ118" s="67"/>
      <c r="BA118" s="67"/>
      <c r="BB118" s="67"/>
      <c r="BC118" s="5"/>
      <c r="BD118" s="354" t="str">
        <f t="shared" si="46"/>
        <v/>
      </c>
      <c r="BE118" s="355"/>
      <c r="BF118" s="71">
        <f t="shared" si="49"/>
        <v>0</v>
      </c>
      <c r="BG118" s="71">
        <f t="shared" si="50"/>
        <v>0</v>
      </c>
      <c r="BH118" s="72">
        <f t="shared" si="51"/>
        <v>0</v>
      </c>
      <c r="BI118" s="73">
        <f t="shared" si="52"/>
        <v>0</v>
      </c>
    </row>
    <row r="119" spans="2:61" ht="15.5" x14ac:dyDescent="0.35">
      <c r="B119" s="60"/>
      <c r="C119" s="79"/>
      <c r="D119" s="131">
        <f t="shared" ref="D119:O119" si="53">D123-D121</f>
        <v>22.14</v>
      </c>
      <c r="E119" s="131">
        <f t="shared" si="53"/>
        <v>20.18</v>
      </c>
      <c r="F119" s="131">
        <f t="shared" si="53"/>
        <v>22.14</v>
      </c>
      <c r="G119" s="131">
        <f t="shared" si="53"/>
        <v>21.43</v>
      </c>
      <c r="H119" s="131">
        <f t="shared" si="53"/>
        <v>22.14</v>
      </c>
      <c r="I119" s="131">
        <f t="shared" si="53"/>
        <v>21.43</v>
      </c>
      <c r="J119" s="131">
        <f t="shared" si="53"/>
        <v>22.14</v>
      </c>
      <c r="K119" s="131">
        <f t="shared" si="53"/>
        <v>22.14</v>
      </c>
      <c r="L119" s="131">
        <f t="shared" si="53"/>
        <v>21.43</v>
      </c>
      <c r="M119" s="131">
        <f t="shared" si="53"/>
        <v>22.14</v>
      </c>
      <c r="N119" s="131">
        <f t="shared" si="53"/>
        <v>21.43</v>
      </c>
      <c r="O119" s="131">
        <f t="shared" si="53"/>
        <v>22.14</v>
      </c>
      <c r="P119" s="5"/>
      <c r="Q119" s="49"/>
      <c r="W119" s="60"/>
      <c r="X119" s="66">
        <v>16</v>
      </c>
      <c r="Y119" s="67"/>
      <c r="Z119" s="67"/>
      <c r="AA119" s="67"/>
      <c r="AB119" s="67"/>
      <c r="AC119" s="67"/>
      <c r="AD119" s="67"/>
      <c r="AE119" s="67"/>
      <c r="AF119" s="67"/>
      <c r="AG119" s="67"/>
      <c r="AH119" s="67"/>
      <c r="AI119" s="67"/>
      <c r="AJ119" s="67"/>
      <c r="AK119" s="67"/>
      <c r="AL119" s="67"/>
      <c r="AM119" s="67"/>
      <c r="AN119" s="67"/>
      <c r="AO119" s="67"/>
      <c r="AP119" s="67"/>
      <c r="AQ119" s="67"/>
      <c r="AR119" s="67"/>
      <c r="AS119" s="67"/>
      <c r="AT119" s="67"/>
      <c r="AU119" s="67"/>
      <c r="AV119" s="67"/>
      <c r="AW119" s="67"/>
      <c r="AX119" s="67"/>
      <c r="AY119" s="67"/>
      <c r="AZ119" s="67"/>
      <c r="BA119" s="67"/>
      <c r="BB119" s="67"/>
      <c r="BC119" s="5"/>
      <c r="BD119" s="354" t="str">
        <f t="shared" si="46"/>
        <v/>
      </c>
      <c r="BE119" s="355"/>
      <c r="BF119" s="71">
        <f t="shared" si="49"/>
        <v>0</v>
      </c>
      <c r="BG119" s="71">
        <f t="shared" si="50"/>
        <v>0</v>
      </c>
      <c r="BH119" s="72">
        <f t="shared" si="51"/>
        <v>0</v>
      </c>
      <c r="BI119" s="73">
        <f t="shared" si="52"/>
        <v>0</v>
      </c>
    </row>
    <row r="120" spans="2:61" ht="15.5" x14ac:dyDescent="0.35">
      <c r="B120" s="60"/>
      <c r="C120" s="130" t="s">
        <v>59</v>
      </c>
      <c r="D120"/>
      <c r="E120"/>
      <c r="F120"/>
      <c r="G120" s="132"/>
      <c r="H120" s="129"/>
      <c r="I120" s="129"/>
      <c r="J120" s="129"/>
      <c r="K120" s="129"/>
      <c r="L120" s="129"/>
      <c r="M120" s="129"/>
      <c r="N120" s="129"/>
      <c r="O120" s="129"/>
      <c r="P120" s="5"/>
      <c r="Q120" s="49"/>
      <c r="W120" s="60"/>
      <c r="X120" s="66">
        <v>17</v>
      </c>
      <c r="Y120" s="67"/>
      <c r="Z120" s="67"/>
      <c r="AA120" s="67"/>
      <c r="AB120" s="67"/>
      <c r="AC120" s="67"/>
      <c r="AD120" s="67"/>
      <c r="AE120" s="67"/>
      <c r="AF120" s="67"/>
      <c r="AG120" s="67"/>
      <c r="AH120" s="67"/>
      <c r="AI120" s="67"/>
      <c r="AJ120" s="67"/>
      <c r="AK120" s="67"/>
      <c r="AL120" s="67"/>
      <c r="AM120" s="67"/>
      <c r="AN120" s="67"/>
      <c r="AO120" s="67"/>
      <c r="AP120" s="67"/>
      <c r="AQ120" s="67"/>
      <c r="AR120" s="67"/>
      <c r="AS120" s="67"/>
      <c r="AT120" s="67"/>
      <c r="AU120" s="67"/>
      <c r="AV120" s="67"/>
      <c r="AW120" s="67"/>
      <c r="AX120" s="67"/>
      <c r="AY120" s="67"/>
      <c r="AZ120" s="67"/>
      <c r="BA120" s="67"/>
      <c r="BB120" s="67"/>
      <c r="BC120" s="5"/>
      <c r="BD120" s="354" t="str">
        <f t="shared" si="46"/>
        <v/>
      </c>
      <c r="BE120" s="355"/>
      <c r="BF120" s="71">
        <f t="shared" si="49"/>
        <v>0</v>
      </c>
      <c r="BG120" s="71">
        <f t="shared" si="50"/>
        <v>0</v>
      </c>
      <c r="BH120" s="72">
        <f t="shared" si="51"/>
        <v>0</v>
      </c>
      <c r="BI120" s="73">
        <f t="shared" si="52"/>
        <v>0</v>
      </c>
    </row>
    <row r="121" spans="2:61" ht="15" customHeight="1" x14ac:dyDescent="0.35">
      <c r="B121" s="60"/>
      <c r="C121" s="79"/>
      <c r="D121" s="131">
        <f t="shared" ref="D121:O121" si="54">ROUND(2/7*D123,2)</f>
        <v>8.86</v>
      </c>
      <c r="E121" s="131">
        <f t="shared" si="54"/>
        <v>8.07</v>
      </c>
      <c r="F121" s="131">
        <f t="shared" si="54"/>
        <v>8.86</v>
      </c>
      <c r="G121" s="131">
        <f t="shared" si="54"/>
        <v>8.57</v>
      </c>
      <c r="H121" s="131">
        <f t="shared" si="54"/>
        <v>8.86</v>
      </c>
      <c r="I121" s="131">
        <f t="shared" si="54"/>
        <v>8.57</v>
      </c>
      <c r="J121" s="131">
        <f t="shared" si="54"/>
        <v>8.86</v>
      </c>
      <c r="K121" s="131">
        <f t="shared" si="54"/>
        <v>8.86</v>
      </c>
      <c r="L121" s="131">
        <f t="shared" si="54"/>
        <v>8.57</v>
      </c>
      <c r="M121" s="131">
        <f t="shared" si="54"/>
        <v>8.86</v>
      </c>
      <c r="N121" s="131">
        <f t="shared" si="54"/>
        <v>8.57</v>
      </c>
      <c r="O121" s="131">
        <f t="shared" si="54"/>
        <v>8.86</v>
      </c>
      <c r="P121" s="5"/>
      <c r="Q121" s="49"/>
      <c r="W121" s="60"/>
      <c r="X121" s="66">
        <v>18</v>
      </c>
      <c r="Y121" s="67"/>
      <c r="Z121" s="67"/>
      <c r="AA121" s="67"/>
      <c r="AB121" s="67"/>
      <c r="AC121" s="67"/>
      <c r="AD121" s="67"/>
      <c r="AE121" s="67"/>
      <c r="AF121" s="67"/>
      <c r="AG121" s="67"/>
      <c r="AH121" s="67"/>
      <c r="AI121" s="67"/>
      <c r="AJ121" s="67"/>
      <c r="AK121" s="67"/>
      <c r="AL121" s="67"/>
      <c r="AM121" s="67"/>
      <c r="AN121" s="67"/>
      <c r="AO121" s="67"/>
      <c r="AP121" s="67"/>
      <c r="AQ121" s="67"/>
      <c r="AR121" s="67"/>
      <c r="AS121" s="67"/>
      <c r="AT121" s="67"/>
      <c r="AU121" s="67"/>
      <c r="AV121" s="67"/>
      <c r="AW121" s="67"/>
      <c r="AX121" s="67"/>
      <c r="AY121" s="67"/>
      <c r="AZ121" s="67"/>
      <c r="BA121" s="67"/>
      <c r="BB121" s="67"/>
      <c r="BC121" s="5"/>
      <c r="BD121" s="354" t="str">
        <f t="shared" si="46"/>
        <v/>
      </c>
      <c r="BE121" s="355"/>
      <c r="BF121" s="71">
        <f t="shared" si="49"/>
        <v>0</v>
      </c>
      <c r="BG121" s="71">
        <f t="shared" si="50"/>
        <v>0</v>
      </c>
      <c r="BH121" s="72">
        <f t="shared" si="51"/>
        <v>0</v>
      </c>
      <c r="BI121" s="73">
        <f t="shared" si="52"/>
        <v>0</v>
      </c>
    </row>
    <row r="122" spans="2:61" ht="15" customHeight="1" x14ac:dyDescent="0.35">
      <c r="B122" s="60"/>
      <c r="C122" s="130" t="s">
        <v>60</v>
      </c>
      <c r="D122" s="129"/>
      <c r="E122" s="129"/>
      <c r="F122" s="129"/>
      <c r="G122" s="129"/>
      <c r="H122" s="129"/>
      <c r="I122" s="129"/>
      <c r="J122" s="129"/>
      <c r="K122" s="129"/>
      <c r="L122" s="129"/>
      <c r="M122" s="129"/>
      <c r="N122" s="129"/>
      <c r="O122" s="129"/>
      <c r="P122" s="5"/>
      <c r="Q122" s="49"/>
      <c r="W122" s="60"/>
      <c r="X122" s="66">
        <v>19</v>
      </c>
      <c r="Y122" s="67"/>
      <c r="Z122" s="67"/>
      <c r="AA122" s="67"/>
      <c r="AB122" s="67"/>
      <c r="AC122" s="67"/>
      <c r="AD122" s="67"/>
      <c r="AE122" s="67"/>
      <c r="AF122" s="67"/>
      <c r="AG122" s="67"/>
      <c r="AH122" s="67"/>
      <c r="AI122" s="67"/>
      <c r="AJ122" s="67"/>
      <c r="AK122" s="67"/>
      <c r="AL122" s="67"/>
      <c r="AM122" s="67"/>
      <c r="AN122" s="67"/>
      <c r="AO122" s="67"/>
      <c r="AP122" s="67"/>
      <c r="AQ122" s="67"/>
      <c r="AR122" s="67"/>
      <c r="AS122" s="67"/>
      <c r="AT122" s="67"/>
      <c r="AU122" s="67"/>
      <c r="AV122" s="67"/>
      <c r="AW122" s="67"/>
      <c r="AX122" s="67"/>
      <c r="AY122" s="67"/>
      <c r="AZ122" s="67"/>
      <c r="BA122" s="67"/>
      <c r="BB122" s="67"/>
      <c r="BC122" s="5"/>
      <c r="BD122" s="354" t="str">
        <f t="shared" si="46"/>
        <v/>
      </c>
      <c r="BE122" s="355"/>
      <c r="BF122" s="71">
        <f t="shared" si="49"/>
        <v>0</v>
      </c>
      <c r="BG122" s="71">
        <f t="shared" si="50"/>
        <v>0</v>
      </c>
      <c r="BH122" s="72">
        <f t="shared" si="51"/>
        <v>0</v>
      </c>
      <c r="BI122" s="73">
        <f t="shared" si="52"/>
        <v>0</v>
      </c>
    </row>
    <row r="123" spans="2:61" ht="15" customHeight="1" x14ac:dyDescent="0.35">
      <c r="B123" s="60"/>
      <c r="C123" s="79"/>
      <c r="D123" s="133">
        <v>31</v>
      </c>
      <c r="E123" s="133">
        <v>28.25</v>
      </c>
      <c r="F123" s="133">
        <v>31</v>
      </c>
      <c r="G123" s="133">
        <v>30</v>
      </c>
      <c r="H123" s="133">
        <v>31</v>
      </c>
      <c r="I123" s="133">
        <v>30</v>
      </c>
      <c r="J123" s="133">
        <v>31</v>
      </c>
      <c r="K123" s="133">
        <v>31</v>
      </c>
      <c r="L123" s="133">
        <v>30</v>
      </c>
      <c r="M123" s="133">
        <v>31</v>
      </c>
      <c r="N123" s="133">
        <v>30</v>
      </c>
      <c r="O123" s="133">
        <v>31</v>
      </c>
      <c r="P123" s="5"/>
      <c r="Q123" s="49"/>
      <c r="W123" s="60"/>
      <c r="X123" s="66">
        <v>20</v>
      </c>
      <c r="Y123" s="67"/>
      <c r="Z123" s="67"/>
      <c r="AA123" s="67"/>
      <c r="AB123" s="67"/>
      <c r="AC123" s="67"/>
      <c r="AD123" s="67"/>
      <c r="AE123" s="67"/>
      <c r="AF123" s="67"/>
      <c r="AG123" s="67"/>
      <c r="AH123" s="67"/>
      <c r="AI123" s="67"/>
      <c r="AJ123" s="67"/>
      <c r="AK123" s="67"/>
      <c r="AL123" s="67"/>
      <c r="AM123" s="67"/>
      <c r="AN123" s="67"/>
      <c r="AO123" s="67"/>
      <c r="AP123" s="67"/>
      <c r="AQ123" s="67"/>
      <c r="AR123" s="67"/>
      <c r="AS123" s="67"/>
      <c r="AT123" s="67"/>
      <c r="AU123" s="67"/>
      <c r="AV123" s="67"/>
      <c r="AW123" s="67"/>
      <c r="AX123" s="67"/>
      <c r="AY123" s="67"/>
      <c r="AZ123" s="67"/>
      <c r="BA123" s="67"/>
      <c r="BB123" s="67"/>
      <c r="BC123" s="5"/>
      <c r="BD123" s="354" t="str">
        <f t="shared" si="46"/>
        <v/>
      </c>
      <c r="BE123" s="355"/>
      <c r="BF123" s="71">
        <f t="shared" si="49"/>
        <v>0</v>
      </c>
      <c r="BG123" s="71">
        <f t="shared" si="50"/>
        <v>0</v>
      </c>
      <c r="BH123" s="72">
        <f t="shared" si="51"/>
        <v>0</v>
      </c>
      <c r="BI123" s="73">
        <f t="shared" si="52"/>
        <v>0</v>
      </c>
    </row>
    <row r="124" spans="2:61" ht="15" customHeight="1" x14ac:dyDescent="0.35">
      <c r="B124" s="60"/>
      <c r="C124" s="130" t="s">
        <v>63</v>
      </c>
      <c r="D124" s="133"/>
      <c r="E124" s="133"/>
      <c r="F124" s="133"/>
      <c r="G124" s="133"/>
      <c r="H124" s="133"/>
      <c r="I124" s="133"/>
      <c r="J124" s="133"/>
      <c r="K124" s="133"/>
      <c r="L124" s="133"/>
      <c r="M124" s="133"/>
      <c r="N124" s="133"/>
      <c r="O124" s="133"/>
      <c r="P124" s="5"/>
      <c r="Q124" s="49"/>
      <c r="W124" s="60"/>
      <c r="X124" s="66">
        <v>21</v>
      </c>
      <c r="Y124" s="67"/>
      <c r="Z124" s="67"/>
      <c r="AA124" s="67"/>
      <c r="AB124" s="67"/>
      <c r="AC124" s="67"/>
      <c r="AD124" s="67"/>
      <c r="AE124" s="67"/>
      <c r="AF124" s="67"/>
      <c r="AG124" s="67"/>
      <c r="AH124" s="67"/>
      <c r="AI124" s="67"/>
      <c r="AJ124" s="67"/>
      <c r="AK124" s="67"/>
      <c r="AL124" s="67"/>
      <c r="AM124" s="67"/>
      <c r="AN124" s="67"/>
      <c r="AO124" s="67"/>
      <c r="AP124" s="67"/>
      <c r="AQ124" s="67"/>
      <c r="AR124" s="67"/>
      <c r="AS124" s="67"/>
      <c r="AT124" s="67"/>
      <c r="AU124" s="67"/>
      <c r="AV124" s="67"/>
      <c r="AW124" s="67"/>
      <c r="AX124" s="67"/>
      <c r="AY124" s="67"/>
      <c r="AZ124" s="67"/>
      <c r="BA124" s="67"/>
      <c r="BB124" s="67"/>
      <c r="BC124" s="5"/>
      <c r="BD124" s="354" t="str">
        <f t="shared" si="46"/>
        <v/>
      </c>
      <c r="BE124" s="355"/>
      <c r="BF124" s="71">
        <f t="shared" si="49"/>
        <v>0</v>
      </c>
      <c r="BG124" s="71">
        <f t="shared" si="50"/>
        <v>0</v>
      </c>
      <c r="BH124" s="72">
        <f t="shared" si="51"/>
        <v>0</v>
      </c>
      <c r="BI124" s="73">
        <f t="shared" si="52"/>
        <v>0</v>
      </c>
    </row>
    <row r="125" spans="2:61" ht="15" customHeight="1" x14ac:dyDescent="0.35">
      <c r="B125" s="60"/>
      <c r="C125" s="79"/>
      <c r="D125" s="133">
        <v>1</v>
      </c>
      <c r="E125" s="133">
        <v>0</v>
      </c>
      <c r="F125" s="133">
        <v>0</v>
      </c>
      <c r="G125" s="133">
        <v>0</v>
      </c>
      <c r="H125" s="133">
        <v>1</v>
      </c>
      <c r="I125" s="133">
        <v>0</v>
      </c>
      <c r="J125" s="133">
        <v>1</v>
      </c>
      <c r="K125" s="133">
        <v>0</v>
      </c>
      <c r="L125" s="133">
        <v>1</v>
      </c>
      <c r="M125" s="133">
        <v>0</v>
      </c>
      <c r="N125" s="133">
        <v>1</v>
      </c>
      <c r="O125" s="133">
        <v>1</v>
      </c>
      <c r="P125" s="5"/>
      <c r="Q125" s="49"/>
      <c r="W125" s="60"/>
      <c r="X125" s="66">
        <v>22</v>
      </c>
      <c r="Y125" s="67"/>
      <c r="Z125" s="67"/>
      <c r="AA125" s="67"/>
      <c r="AB125" s="67"/>
      <c r="AC125" s="67"/>
      <c r="AD125" s="67"/>
      <c r="AE125" s="67"/>
      <c r="AF125" s="67"/>
      <c r="AG125" s="67"/>
      <c r="AH125" s="67"/>
      <c r="AI125" s="67"/>
      <c r="AJ125" s="67"/>
      <c r="AK125" s="67"/>
      <c r="AL125" s="67"/>
      <c r="AM125" s="67"/>
      <c r="AN125" s="67"/>
      <c r="AO125" s="67"/>
      <c r="AP125" s="67"/>
      <c r="AQ125" s="67"/>
      <c r="AR125" s="67"/>
      <c r="AS125" s="67"/>
      <c r="AT125" s="67"/>
      <c r="AU125" s="67"/>
      <c r="AV125" s="67"/>
      <c r="AW125" s="67"/>
      <c r="AX125" s="67"/>
      <c r="AY125" s="67"/>
      <c r="AZ125" s="67"/>
      <c r="BA125" s="67"/>
      <c r="BB125" s="67"/>
      <c r="BC125" s="5"/>
      <c r="BD125" s="354" t="str">
        <f t="shared" si="46"/>
        <v/>
      </c>
      <c r="BE125" s="355"/>
      <c r="BF125" s="71">
        <f t="shared" si="49"/>
        <v>0</v>
      </c>
      <c r="BG125" s="71">
        <f t="shared" si="50"/>
        <v>0</v>
      </c>
      <c r="BH125" s="72">
        <f t="shared" si="51"/>
        <v>0</v>
      </c>
      <c r="BI125" s="73">
        <f t="shared" si="52"/>
        <v>0</v>
      </c>
    </row>
    <row r="126" spans="2:61" ht="15" customHeight="1" x14ac:dyDescent="0.35">
      <c r="B126" s="60"/>
      <c r="C126" s="79"/>
      <c r="D126" s="131"/>
      <c r="E126" s="131"/>
      <c r="F126" s="131"/>
      <c r="G126" s="131"/>
      <c r="H126" s="131"/>
      <c r="I126" s="131"/>
      <c r="J126" s="131"/>
      <c r="K126" s="131"/>
      <c r="L126" s="131"/>
      <c r="M126" s="131"/>
      <c r="N126" s="131"/>
      <c r="O126" s="131"/>
      <c r="P126" s="5"/>
      <c r="Q126" s="49"/>
      <c r="W126" s="60"/>
      <c r="X126" s="66">
        <v>23</v>
      </c>
      <c r="Y126" s="67"/>
      <c r="Z126" s="67"/>
      <c r="AA126" s="67"/>
      <c r="AB126" s="67"/>
      <c r="AC126" s="67"/>
      <c r="AD126" s="67"/>
      <c r="AE126" s="67"/>
      <c r="AF126" s="67"/>
      <c r="AG126" s="67"/>
      <c r="AH126" s="67"/>
      <c r="AI126" s="67"/>
      <c r="AJ126" s="67"/>
      <c r="AK126" s="67"/>
      <c r="AL126" s="67"/>
      <c r="AM126" s="67"/>
      <c r="AN126" s="67"/>
      <c r="AO126" s="67"/>
      <c r="AP126" s="67"/>
      <c r="AQ126" s="67"/>
      <c r="AR126" s="67"/>
      <c r="AS126" s="67"/>
      <c r="AT126" s="67"/>
      <c r="AU126" s="67"/>
      <c r="AV126" s="67"/>
      <c r="AW126" s="67"/>
      <c r="AX126" s="67"/>
      <c r="AY126" s="67"/>
      <c r="AZ126" s="67"/>
      <c r="BA126" s="67"/>
      <c r="BB126" s="67"/>
      <c r="BC126" s="5"/>
      <c r="BD126" s="354" t="str">
        <f t="shared" si="46"/>
        <v/>
      </c>
      <c r="BE126" s="355"/>
      <c r="BF126" s="71">
        <f t="shared" si="49"/>
        <v>0</v>
      </c>
      <c r="BG126" s="71">
        <f t="shared" si="50"/>
        <v>0</v>
      </c>
      <c r="BH126" s="72">
        <f t="shared" si="51"/>
        <v>0</v>
      </c>
      <c r="BI126" s="73">
        <f t="shared" si="52"/>
        <v>0</v>
      </c>
    </row>
    <row r="127" spans="2:61" ht="15" customHeight="1" x14ac:dyDescent="0.35">
      <c r="B127" s="60"/>
      <c r="C127" s="91" t="s">
        <v>130</v>
      </c>
      <c r="D127" s="129"/>
      <c r="E127" s="129"/>
      <c r="F127" s="129"/>
      <c r="G127" s="129"/>
      <c r="H127" s="129"/>
      <c r="I127" s="129"/>
      <c r="J127" s="129"/>
      <c r="K127" s="129"/>
      <c r="L127" s="129"/>
      <c r="M127" s="129"/>
      <c r="N127" s="129"/>
      <c r="O127" s="129"/>
      <c r="P127" s="5"/>
      <c r="Q127" s="49"/>
      <c r="W127" s="60"/>
      <c r="X127" s="74">
        <v>24</v>
      </c>
      <c r="Y127" s="75"/>
      <c r="Z127" s="75"/>
      <c r="AA127" s="75"/>
      <c r="AB127" s="75"/>
      <c r="AC127" s="75"/>
      <c r="AD127" s="75"/>
      <c r="AE127" s="75"/>
      <c r="AF127" s="75"/>
      <c r="AG127" s="75"/>
      <c r="AH127" s="75"/>
      <c r="AI127" s="75"/>
      <c r="AJ127" s="75"/>
      <c r="AK127" s="75"/>
      <c r="AL127" s="75"/>
      <c r="AM127" s="75"/>
      <c r="AN127" s="75"/>
      <c r="AO127" s="75"/>
      <c r="AP127" s="75"/>
      <c r="AQ127" s="75"/>
      <c r="AR127" s="75"/>
      <c r="AS127" s="75"/>
      <c r="AT127" s="75"/>
      <c r="AU127" s="75"/>
      <c r="AV127" s="75"/>
      <c r="AW127" s="75"/>
      <c r="AX127" s="75"/>
      <c r="AY127" s="75"/>
      <c r="AZ127" s="75"/>
      <c r="BA127" s="75"/>
      <c r="BB127" s="75"/>
      <c r="BC127" s="5"/>
      <c r="BD127" s="356" t="str">
        <f t="shared" si="46"/>
        <v/>
      </c>
      <c r="BE127" s="357"/>
      <c r="BF127" s="76">
        <f>SUM($Y127:$BC127)</f>
        <v>0</v>
      </c>
      <c r="BG127" s="76">
        <v>0</v>
      </c>
      <c r="BH127" s="77">
        <f t="shared" ref="BH127" si="55">IFERROR(SUM(Y127:BC127)/COUNT(Y127:BC127),0)</f>
        <v>0</v>
      </c>
      <c r="BI127" s="78">
        <v>0</v>
      </c>
    </row>
    <row r="128" spans="2:61" ht="15" customHeight="1" x14ac:dyDescent="0.35">
      <c r="B128" s="60"/>
      <c r="C128" s="134" t="s">
        <v>61</v>
      </c>
      <c r="D128" s="5"/>
      <c r="E128" s="5"/>
      <c r="F128" s="5"/>
      <c r="G128" s="5"/>
      <c r="H128" s="5"/>
      <c r="I128" s="5"/>
      <c r="J128" s="5"/>
      <c r="K128" s="5"/>
      <c r="L128" s="5"/>
      <c r="M128" s="5"/>
      <c r="N128" s="5"/>
      <c r="O128" s="5"/>
      <c r="P128" s="5"/>
      <c r="Q128" s="49"/>
      <c r="W128" s="60"/>
      <c r="X128" s="79"/>
      <c r="Y128" s="5"/>
      <c r="Z128" s="5"/>
      <c r="AA128" s="5"/>
      <c r="AB128" s="5"/>
      <c r="AC128" s="5"/>
      <c r="AD128" s="5"/>
      <c r="AE128" s="5"/>
      <c r="AF128" s="5"/>
      <c r="AG128" s="5"/>
      <c r="AH128" s="5"/>
      <c r="AI128" s="5"/>
      <c r="AJ128" s="5"/>
      <c r="AK128" s="5"/>
      <c r="AL128" s="5"/>
      <c r="AM128" s="5"/>
      <c r="AN128" s="5"/>
      <c r="AO128" s="5"/>
      <c r="AP128" s="5"/>
      <c r="AQ128" s="5"/>
      <c r="AR128" s="5"/>
      <c r="AS128" s="5"/>
      <c r="AT128" s="5"/>
      <c r="AU128" s="5"/>
      <c r="AV128" s="5"/>
      <c r="AW128" s="5"/>
      <c r="AX128" s="5"/>
      <c r="AY128" s="5"/>
      <c r="AZ128" s="5"/>
      <c r="BA128" s="5"/>
      <c r="BB128" s="5"/>
      <c r="BC128" s="5"/>
      <c r="BD128" s="5"/>
      <c r="BE128" s="5"/>
      <c r="BF128" s="76">
        <f>SUM(BF104:BF127)</f>
        <v>0</v>
      </c>
      <c r="BG128" s="76">
        <f>SUM(BG111:BG126)</f>
        <v>0</v>
      </c>
      <c r="BH128" s="101"/>
      <c r="BI128" s="102"/>
    </row>
    <row r="129" spans="2:61" ht="15" customHeight="1" x14ac:dyDescent="0.35">
      <c r="B129" s="60"/>
      <c r="C129" s="41"/>
      <c r="D129" s="135">
        <f t="shared" ref="D129:O129" si="56">SUM(D11:D17,D34)</f>
        <v>0</v>
      </c>
      <c r="E129" s="135">
        <f t="shared" si="56"/>
        <v>0</v>
      </c>
      <c r="F129" s="135">
        <f t="shared" si="56"/>
        <v>0</v>
      </c>
      <c r="G129" s="135">
        <f t="shared" si="56"/>
        <v>0</v>
      </c>
      <c r="H129" s="135">
        <f t="shared" si="56"/>
        <v>0</v>
      </c>
      <c r="I129" s="135">
        <f t="shared" si="56"/>
        <v>0</v>
      </c>
      <c r="J129" s="135">
        <f t="shared" si="56"/>
        <v>0</v>
      </c>
      <c r="K129" s="135">
        <f t="shared" si="56"/>
        <v>0</v>
      </c>
      <c r="L129" s="135">
        <f t="shared" si="56"/>
        <v>0</v>
      </c>
      <c r="M129" s="135">
        <f t="shared" si="56"/>
        <v>0</v>
      </c>
      <c r="N129" s="135">
        <f t="shared" si="56"/>
        <v>0</v>
      </c>
      <c r="O129" s="135">
        <f t="shared" si="56"/>
        <v>0</v>
      </c>
      <c r="P129" s="5"/>
      <c r="Q129" s="49"/>
      <c r="W129" s="83"/>
      <c r="X129" s="84"/>
      <c r="Y129" s="85"/>
      <c r="Z129" s="85"/>
      <c r="AA129" s="85"/>
      <c r="AB129" s="85"/>
      <c r="AC129" s="85"/>
      <c r="AD129" s="85"/>
      <c r="AE129" s="85"/>
      <c r="AF129" s="85"/>
      <c r="AG129" s="85"/>
      <c r="AH129" s="85"/>
      <c r="AI129" s="85"/>
      <c r="AJ129" s="85"/>
      <c r="AK129" s="85"/>
      <c r="AL129" s="85"/>
      <c r="AM129" s="85"/>
      <c r="AN129" s="85"/>
      <c r="AO129" s="85"/>
      <c r="AP129" s="85"/>
      <c r="AQ129" s="85"/>
      <c r="AR129" s="85"/>
      <c r="AS129" s="85"/>
      <c r="AT129" s="85"/>
      <c r="AU129" s="85"/>
      <c r="AV129" s="85"/>
      <c r="AW129" s="85"/>
      <c r="AX129" s="85"/>
      <c r="AY129" s="85"/>
      <c r="AZ129" s="85"/>
      <c r="BA129" s="85"/>
      <c r="BB129" s="85"/>
      <c r="BC129" s="85"/>
      <c r="BD129" s="85"/>
      <c r="BE129" s="85"/>
      <c r="BF129" s="214"/>
      <c r="BG129" s="215"/>
      <c r="BH129" s="215"/>
      <c r="BI129" s="216"/>
    </row>
    <row r="130" spans="2:61" ht="15.75" customHeight="1" x14ac:dyDescent="0.35">
      <c r="B130" s="60"/>
      <c r="C130" s="134" t="s">
        <v>62</v>
      </c>
      <c r="D130" s="5"/>
      <c r="E130" s="5"/>
      <c r="F130" s="5"/>
      <c r="G130" s="5"/>
      <c r="H130" s="5"/>
      <c r="I130" s="5"/>
      <c r="J130" s="5"/>
      <c r="K130" s="5"/>
      <c r="L130" s="5"/>
      <c r="M130" s="5"/>
      <c r="N130" s="5"/>
      <c r="O130" s="5"/>
      <c r="P130" s="5"/>
      <c r="Q130" s="49"/>
      <c r="W130" s="115"/>
      <c r="X130" s="111"/>
      <c r="Y130" s="111"/>
      <c r="Z130" s="111"/>
      <c r="AA130" s="111"/>
      <c r="AB130" s="111"/>
      <c r="AC130" s="111"/>
      <c r="AD130" s="111"/>
      <c r="AE130" s="111"/>
      <c r="AF130" s="111"/>
      <c r="AG130" s="111"/>
      <c r="AH130" s="111"/>
      <c r="AI130" s="111"/>
      <c r="AJ130" s="111"/>
      <c r="AK130" s="111"/>
      <c r="AL130" s="111"/>
      <c r="AM130" s="111"/>
      <c r="AN130" s="111"/>
      <c r="AO130" s="111"/>
      <c r="AP130" s="111"/>
      <c r="AQ130" s="111"/>
      <c r="AR130" s="111"/>
      <c r="AS130" s="111"/>
      <c r="AT130" s="111"/>
      <c r="AU130" s="111"/>
      <c r="AV130" s="111"/>
      <c r="AW130" s="111"/>
      <c r="AX130" s="111"/>
      <c r="AY130" s="111"/>
      <c r="AZ130" s="111"/>
      <c r="BA130" s="111"/>
      <c r="BB130" s="111"/>
      <c r="BC130" s="111"/>
      <c r="BD130" s="111"/>
      <c r="BE130" s="111"/>
      <c r="BF130" s="5"/>
      <c r="BG130" s="5"/>
      <c r="BH130" s="5"/>
      <c r="BI130" s="49"/>
    </row>
    <row r="131" spans="2:61" ht="15" customHeight="1" x14ac:dyDescent="0.35">
      <c r="B131" s="60"/>
      <c r="C131" s="41"/>
      <c r="D131" s="135">
        <f t="shared" ref="D131:O131" si="57">SUM(D18:D33)</f>
        <v>0</v>
      </c>
      <c r="E131" s="135">
        <f t="shared" si="57"/>
        <v>0</v>
      </c>
      <c r="F131" s="135">
        <f t="shared" si="57"/>
        <v>0</v>
      </c>
      <c r="G131" s="135">
        <f t="shared" si="57"/>
        <v>0</v>
      </c>
      <c r="H131" s="135">
        <f t="shared" si="57"/>
        <v>0</v>
      </c>
      <c r="I131" s="135">
        <f t="shared" si="57"/>
        <v>0</v>
      </c>
      <c r="J131" s="135">
        <f t="shared" si="57"/>
        <v>0</v>
      </c>
      <c r="K131" s="135">
        <f t="shared" si="57"/>
        <v>0</v>
      </c>
      <c r="L131" s="135">
        <f t="shared" si="57"/>
        <v>0</v>
      </c>
      <c r="M131" s="135">
        <f t="shared" si="57"/>
        <v>0</v>
      </c>
      <c r="N131" s="135">
        <f t="shared" si="57"/>
        <v>0</v>
      </c>
      <c r="O131" s="135">
        <f t="shared" si="57"/>
        <v>0</v>
      </c>
      <c r="P131" s="5"/>
      <c r="Q131" s="49"/>
      <c r="W131" s="60" t="s">
        <v>126</v>
      </c>
      <c r="X131" s="5"/>
      <c r="Y131" s="5"/>
      <c r="Z131" s="5"/>
      <c r="AA131" s="5"/>
      <c r="AB131" s="5"/>
      <c r="AC131" s="5"/>
      <c r="AD131" s="5"/>
      <c r="AE131" s="5"/>
      <c r="AF131" s="5"/>
      <c r="AG131" s="5"/>
      <c r="AH131" s="5"/>
      <c r="AI131" s="5"/>
      <c r="AJ131" s="5"/>
      <c r="AK131" s="5"/>
      <c r="AL131" s="5"/>
      <c r="AM131" s="5"/>
      <c r="AN131" s="5"/>
      <c r="AO131" s="5"/>
      <c r="AP131" s="5"/>
      <c r="AQ131" s="5"/>
      <c r="AR131" s="5"/>
      <c r="AS131" s="5"/>
      <c r="AT131" s="5"/>
      <c r="AU131" s="5"/>
      <c r="AV131" s="5"/>
      <c r="AW131" s="5"/>
      <c r="AX131" s="5"/>
      <c r="AY131" s="5"/>
      <c r="AZ131" s="5"/>
      <c r="BA131" s="5"/>
      <c r="BB131" s="5"/>
      <c r="BC131" s="5"/>
      <c r="BD131" s="5"/>
      <c r="BE131" s="5"/>
      <c r="BF131" s="5"/>
      <c r="BG131" s="5"/>
      <c r="BH131" s="5"/>
      <c r="BI131" s="49"/>
    </row>
    <row r="132" spans="2:61" ht="15.5" x14ac:dyDescent="0.35">
      <c r="B132" s="60"/>
      <c r="C132" s="134" t="s">
        <v>64</v>
      </c>
      <c r="D132" s="5"/>
      <c r="E132" s="5"/>
      <c r="F132" s="5"/>
      <c r="G132" s="5"/>
      <c r="H132" s="5"/>
      <c r="I132" s="5"/>
      <c r="J132" s="5"/>
      <c r="K132" s="5"/>
      <c r="L132" s="5"/>
      <c r="M132" s="5"/>
      <c r="N132" s="5"/>
      <c r="O132" s="5"/>
      <c r="P132" s="5"/>
      <c r="Q132" s="49"/>
      <c r="W132" s="60"/>
      <c r="X132" s="5"/>
      <c r="Y132" s="5"/>
      <c r="Z132" s="5"/>
      <c r="AA132" s="5"/>
      <c r="AB132" s="5"/>
      <c r="AC132" s="5"/>
      <c r="AD132" s="5"/>
      <c r="AE132" s="5"/>
      <c r="AF132" s="5"/>
      <c r="AG132" s="5"/>
      <c r="AH132" s="5"/>
      <c r="AI132" s="5"/>
      <c r="AJ132" s="5"/>
      <c r="AK132" s="5"/>
      <c r="AL132" s="5"/>
      <c r="AM132" s="5"/>
      <c r="AN132" s="5"/>
      <c r="AO132" s="5"/>
      <c r="AP132" s="5"/>
      <c r="AQ132" s="5"/>
      <c r="AR132" s="5"/>
      <c r="AS132" s="5"/>
      <c r="AT132" s="5"/>
      <c r="AU132" s="5"/>
      <c r="AV132" s="5"/>
      <c r="AW132" s="5"/>
      <c r="AX132" s="5"/>
      <c r="AY132" s="5"/>
      <c r="AZ132" s="5"/>
      <c r="BA132" s="5"/>
      <c r="BB132" s="5"/>
      <c r="BC132" s="5"/>
      <c r="BD132" s="5"/>
      <c r="BE132" s="5"/>
      <c r="BF132" s="46"/>
      <c r="BG132" s="5"/>
      <c r="BH132" s="5"/>
      <c r="BI132" s="49"/>
    </row>
    <row r="133" spans="2:61" ht="15.5" x14ac:dyDescent="0.35">
      <c r="B133" s="60"/>
      <c r="C133" s="41"/>
      <c r="D133" s="135">
        <f t="shared" ref="D133:O133" si="58">SUM(D11:D34)</f>
        <v>0</v>
      </c>
      <c r="E133" s="135">
        <f t="shared" si="58"/>
        <v>0</v>
      </c>
      <c r="F133" s="135">
        <f t="shared" si="58"/>
        <v>0</v>
      </c>
      <c r="G133" s="135">
        <f t="shared" si="58"/>
        <v>0</v>
      </c>
      <c r="H133" s="135">
        <f t="shared" si="58"/>
        <v>0</v>
      </c>
      <c r="I133" s="135">
        <f t="shared" si="58"/>
        <v>0</v>
      </c>
      <c r="J133" s="135">
        <f t="shared" si="58"/>
        <v>0</v>
      </c>
      <c r="K133" s="135">
        <f t="shared" si="58"/>
        <v>0</v>
      </c>
      <c r="L133" s="135">
        <f t="shared" si="58"/>
        <v>0</v>
      </c>
      <c r="M133" s="135">
        <f t="shared" si="58"/>
        <v>0</v>
      </c>
      <c r="N133" s="135">
        <f t="shared" si="58"/>
        <v>0</v>
      </c>
      <c r="O133" s="135">
        <f t="shared" si="58"/>
        <v>0</v>
      </c>
      <c r="P133" s="5"/>
      <c r="Q133" s="49"/>
      <c r="W133" s="60"/>
      <c r="X133" s="63" t="s">
        <v>54</v>
      </c>
      <c r="Y133" s="64">
        <v>1</v>
      </c>
      <c r="Z133" s="64">
        <v>2</v>
      </c>
      <c r="AA133" s="64">
        <v>3</v>
      </c>
      <c r="AB133" s="64">
        <v>4</v>
      </c>
      <c r="AC133" s="64">
        <v>5</v>
      </c>
      <c r="AD133" s="64">
        <v>6</v>
      </c>
      <c r="AE133" s="64">
        <v>7</v>
      </c>
      <c r="AF133" s="64">
        <v>8</v>
      </c>
      <c r="AG133" s="64">
        <v>9</v>
      </c>
      <c r="AH133" s="64">
        <v>10</v>
      </c>
      <c r="AI133" s="64">
        <v>11</v>
      </c>
      <c r="AJ133" s="64">
        <v>12</v>
      </c>
      <c r="AK133" s="64">
        <v>13</v>
      </c>
      <c r="AL133" s="64">
        <v>14</v>
      </c>
      <c r="AM133" s="64">
        <v>15</v>
      </c>
      <c r="AN133" s="64">
        <v>16</v>
      </c>
      <c r="AO133" s="64">
        <v>17</v>
      </c>
      <c r="AP133" s="64">
        <v>18</v>
      </c>
      <c r="AQ133" s="64">
        <v>19</v>
      </c>
      <c r="AR133" s="64">
        <v>20</v>
      </c>
      <c r="AS133" s="64">
        <v>21</v>
      </c>
      <c r="AT133" s="64">
        <v>22</v>
      </c>
      <c r="AU133" s="64">
        <v>23</v>
      </c>
      <c r="AV133" s="64">
        <v>24</v>
      </c>
      <c r="AW133" s="64">
        <v>25</v>
      </c>
      <c r="AX133" s="64">
        <v>26</v>
      </c>
      <c r="AY133" s="64">
        <v>27</v>
      </c>
      <c r="AZ133" s="64">
        <v>28</v>
      </c>
      <c r="BA133" s="64">
        <v>29</v>
      </c>
      <c r="BB133" s="64">
        <v>30</v>
      </c>
      <c r="BC133" s="64">
        <v>31</v>
      </c>
      <c r="BD133" s="358" t="s">
        <v>101</v>
      </c>
      <c r="BE133" s="359"/>
      <c r="BF133" s="157" t="s">
        <v>102</v>
      </c>
      <c r="BG133" s="157" t="s">
        <v>103</v>
      </c>
      <c r="BH133" s="157" t="s">
        <v>102</v>
      </c>
      <c r="BI133" s="65" t="s">
        <v>103</v>
      </c>
    </row>
    <row r="134" spans="2:61" ht="15.5" x14ac:dyDescent="0.35">
      <c r="B134" s="60"/>
      <c r="C134" s="41"/>
      <c r="D134" s="135"/>
      <c r="E134" s="135"/>
      <c r="F134" s="135"/>
      <c r="G134" s="135"/>
      <c r="H134" s="135"/>
      <c r="I134" s="135"/>
      <c r="J134" s="135"/>
      <c r="K134" s="135"/>
      <c r="L134" s="135"/>
      <c r="M134" s="135"/>
      <c r="N134" s="135"/>
      <c r="O134" s="135"/>
      <c r="P134" s="5"/>
      <c r="Q134" s="49"/>
      <c r="W134" s="60"/>
      <c r="X134" s="63"/>
      <c r="Y134" s="64" t="str">
        <f t="shared" ref="Y134:AE134" si="59">VLOOKUP(WEEKDAY(CONCATENATE("5","/",Y133,"/",$AE$6)),$BX$11:$BY$17,2,FALSE)</f>
        <v>Tues</v>
      </c>
      <c r="Z134" s="64" t="str">
        <f t="shared" si="59"/>
        <v>Wed</v>
      </c>
      <c r="AA134" s="64" t="str">
        <f t="shared" si="59"/>
        <v>Thur</v>
      </c>
      <c r="AB134" s="64" t="str">
        <f t="shared" si="59"/>
        <v>Fri</v>
      </c>
      <c r="AC134" s="64" t="str">
        <f t="shared" si="59"/>
        <v>Sat</v>
      </c>
      <c r="AD134" s="64" t="str">
        <f t="shared" si="59"/>
        <v>Sun</v>
      </c>
      <c r="AE134" s="64" t="str">
        <f t="shared" si="59"/>
        <v>Mon</v>
      </c>
      <c r="AF134" s="64" t="str">
        <f>Y134</f>
        <v>Tues</v>
      </c>
      <c r="AG134" s="64" t="str">
        <f t="shared" ref="AG134:BC134" si="60">Z134</f>
        <v>Wed</v>
      </c>
      <c r="AH134" s="64" t="str">
        <f t="shared" si="60"/>
        <v>Thur</v>
      </c>
      <c r="AI134" s="64" t="str">
        <f t="shared" si="60"/>
        <v>Fri</v>
      </c>
      <c r="AJ134" s="64" t="str">
        <f t="shared" si="60"/>
        <v>Sat</v>
      </c>
      <c r="AK134" s="64" t="str">
        <f t="shared" si="60"/>
        <v>Sun</v>
      </c>
      <c r="AL134" s="64" t="str">
        <f t="shared" si="60"/>
        <v>Mon</v>
      </c>
      <c r="AM134" s="64" t="str">
        <f t="shared" si="60"/>
        <v>Tues</v>
      </c>
      <c r="AN134" s="64" t="str">
        <f t="shared" si="60"/>
        <v>Wed</v>
      </c>
      <c r="AO134" s="64" t="str">
        <f t="shared" si="60"/>
        <v>Thur</v>
      </c>
      <c r="AP134" s="64" t="str">
        <f t="shared" si="60"/>
        <v>Fri</v>
      </c>
      <c r="AQ134" s="64" t="str">
        <f t="shared" si="60"/>
        <v>Sat</v>
      </c>
      <c r="AR134" s="64" t="str">
        <f t="shared" si="60"/>
        <v>Sun</v>
      </c>
      <c r="AS134" s="64" t="str">
        <f t="shared" si="60"/>
        <v>Mon</v>
      </c>
      <c r="AT134" s="64" t="str">
        <f t="shared" si="60"/>
        <v>Tues</v>
      </c>
      <c r="AU134" s="64" t="str">
        <f t="shared" si="60"/>
        <v>Wed</v>
      </c>
      <c r="AV134" s="64" t="str">
        <f t="shared" si="60"/>
        <v>Thur</v>
      </c>
      <c r="AW134" s="64" t="str">
        <f t="shared" si="60"/>
        <v>Fri</v>
      </c>
      <c r="AX134" s="64" t="str">
        <f t="shared" si="60"/>
        <v>Sat</v>
      </c>
      <c r="AY134" s="64" t="str">
        <f t="shared" si="60"/>
        <v>Sun</v>
      </c>
      <c r="AZ134" s="64" t="str">
        <f t="shared" si="60"/>
        <v>Mon</v>
      </c>
      <c r="BA134" s="64" t="str">
        <f t="shared" si="60"/>
        <v>Tues</v>
      </c>
      <c r="BB134" s="64" t="str">
        <f t="shared" si="60"/>
        <v>Wed</v>
      </c>
      <c r="BC134" s="64" t="str">
        <f t="shared" si="60"/>
        <v>Thur</v>
      </c>
      <c r="BD134" s="358" t="s">
        <v>106</v>
      </c>
      <c r="BE134" s="359"/>
      <c r="BF134" s="157" t="s">
        <v>90</v>
      </c>
      <c r="BG134" s="157" t="s">
        <v>90</v>
      </c>
      <c r="BH134" s="157" t="s">
        <v>106</v>
      </c>
      <c r="BI134" s="65" t="s">
        <v>106</v>
      </c>
    </row>
    <row r="135" spans="2:61" ht="15.5" x14ac:dyDescent="0.35">
      <c r="B135" s="60"/>
      <c r="C135" s="79"/>
      <c r="D135" s="131"/>
      <c r="E135" s="131"/>
      <c r="F135" s="131"/>
      <c r="G135" s="131"/>
      <c r="H135" s="131"/>
      <c r="I135" s="131"/>
      <c r="J135" s="131"/>
      <c r="K135" s="131"/>
      <c r="L135" s="131"/>
      <c r="M135" s="131"/>
      <c r="N135" s="131"/>
      <c r="O135" s="131"/>
      <c r="P135" s="5"/>
      <c r="Q135" s="49"/>
      <c r="W135" s="60"/>
      <c r="X135" s="66">
        <v>1</v>
      </c>
      <c r="Y135" s="67"/>
      <c r="Z135" s="67"/>
      <c r="AA135" s="67"/>
      <c r="AB135" s="67"/>
      <c r="AC135" s="67"/>
      <c r="AD135" s="67"/>
      <c r="AE135" s="67"/>
      <c r="AF135" s="67"/>
      <c r="AG135" s="67"/>
      <c r="AH135" s="67"/>
      <c r="AI135" s="67"/>
      <c r="AJ135" s="67"/>
      <c r="AK135" s="67"/>
      <c r="AL135" s="67"/>
      <c r="AM135" s="67"/>
      <c r="AN135" s="67"/>
      <c r="AO135" s="67"/>
      <c r="AP135" s="67"/>
      <c r="AQ135" s="67"/>
      <c r="AR135" s="67"/>
      <c r="AS135" s="67"/>
      <c r="AT135" s="67"/>
      <c r="AU135" s="67"/>
      <c r="AV135" s="67"/>
      <c r="AW135" s="67"/>
      <c r="AX135" s="67"/>
      <c r="AY135" s="67"/>
      <c r="AZ135" s="67"/>
      <c r="BA135" s="67"/>
      <c r="BB135" s="67"/>
      <c r="BC135" s="67"/>
      <c r="BD135" s="354" t="str">
        <f>IFERROR(AVERAGE(Y135:BC135),"")</f>
        <v/>
      </c>
      <c r="BE135" s="355"/>
      <c r="BF135" s="68">
        <f>SUM($Y135:$BC135)</f>
        <v>0</v>
      </c>
      <c r="BG135" s="68">
        <v>0</v>
      </c>
      <c r="BH135" s="69">
        <f>IFERROR(SUM(Y135:BC135)/COUNT(Y135:BC135),0)</f>
        <v>0</v>
      </c>
      <c r="BI135" s="70">
        <v>0</v>
      </c>
    </row>
    <row r="136" spans="2:61" ht="15.5" x14ac:dyDescent="0.35">
      <c r="B136" s="60"/>
      <c r="C136" s="6" t="s">
        <v>132</v>
      </c>
      <c r="D136" s="5"/>
      <c r="E136" s="5"/>
      <c r="F136" s="5"/>
      <c r="G136" s="5"/>
      <c r="H136" s="5"/>
      <c r="I136" s="5"/>
      <c r="J136" s="5"/>
      <c r="K136" s="5"/>
      <c r="L136" s="5"/>
      <c r="M136" s="5"/>
      <c r="N136" s="5"/>
      <c r="O136" s="5"/>
      <c r="P136" s="5"/>
      <c r="Q136" s="49"/>
      <c r="W136" s="60"/>
      <c r="X136" s="66">
        <v>2</v>
      </c>
      <c r="Y136" s="67"/>
      <c r="Z136" s="67"/>
      <c r="AA136" s="67"/>
      <c r="AB136" s="67"/>
      <c r="AC136" s="67"/>
      <c r="AD136" s="67"/>
      <c r="AE136" s="67"/>
      <c r="AF136" s="67"/>
      <c r="AG136" s="67"/>
      <c r="AH136" s="67"/>
      <c r="AI136" s="67"/>
      <c r="AJ136" s="67"/>
      <c r="AK136" s="67"/>
      <c r="AL136" s="67"/>
      <c r="AM136" s="67"/>
      <c r="AN136" s="67"/>
      <c r="AO136" s="67"/>
      <c r="AP136" s="67"/>
      <c r="AQ136" s="67"/>
      <c r="AR136" s="67"/>
      <c r="AS136" s="67"/>
      <c r="AT136" s="67"/>
      <c r="AU136" s="67"/>
      <c r="AV136" s="67"/>
      <c r="AW136" s="67"/>
      <c r="AX136" s="67"/>
      <c r="AY136" s="67"/>
      <c r="AZ136" s="67"/>
      <c r="BA136" s="67"/>
      <c r="BB136" s="67"/>
      <c r="BC136" s="67"/>
      <c r="BD136" s="354" t="str">
        <f t="shared" ref="BD136:BD147" si="61">IFERROR(AVERAGE(Y136:BC136),"")</f>
        <v/>
      </c>
      <c r="BE136" s="355"/>
      <c r="BF136" s="71">
        <f t="shared" ref="BF136:BF141" si="62">SUM($Y136:$BC136)</f>
        <v>0</v>
      </c>
      <c r="BG136" s="71">
        <v>0</v>
      </c>
      <c r="BH136" s="72">
        <f t="shared" ref="BH136:BH141" si="63">IFERROR(SUM(Y136:BC136)/COUNT(Y136:BC136),0)</f>
        <v>0</v>
      </c>
      <c r="BI136" s="73">
        <v>0</v>
      </c>
    </row>
    <row r="137" spans="2:61" ht="15.5" x14ac:dyDescent="0.35">
      <c r="B137" s="60"/>
      <c r="C137" s="134" t="s">
        <v>76</v>
      </c>
      <c r="D137" s="5"/>
      <c r="E137" s="5"/>
      <c r="F137" s="5"/>
      <c r="G137" s="5"/>
      <c r="H137" s="5"/>
      <c r="I137" s="5"/>
      <c r="J137" s="5"/>
      <c r="K137" s="5"/>
      <c r="L137" s="5"/>
      <c r="M137" s="5"/>
      <c r="N137" s="5"/>
      <c r="O137" s="5"/>
      <c r="P137" s="5"/>
      <c r="Q137" s="49"/>
      <c r="W137" s="60"/>
      <c r="X137" s="66">
        <v>3</v>
      </c>
      <c r="Y137" s="67"/>
      <c r="Z137" s="67"/>
      <c r="AA137" s="67"/>
      <c r="AB137" s="67"/>
      <c r="AC137" s="67"/>
      <c r="AD137" s="67"/>
      <c r="AE137" s="67"/>
      <c r="AF137" s="67"/>
      <c r="AG137" s="67"/>
      <c r="AH137" s="67"/>
      <c r="AI137" s="67"/>
      <c r="AJ137" s="67"/>
      <c r="AK137" s="67"/>
      <c r="AL137" s="67"/>
      <c r="AM137" s="67"/>
      <c r="AN137" s="67"/>
      <c r="AO137" s="67"/>
      <c r="AP137" s="67"/>
      <c r="AQ137" s="67"/>
      <c r="AR137" s="67"/>
      <c r="AS137" s="67"/>
      <c r="AT137" s="67"/>
      <c r="AU137" s="67"/>
      <c r="AV137" s="67"/>
      <c r="AW137" s="67"/>
      <c r="AX137" s="67"/>
      <c r="AY137" s="67"/>
      <c r="AZ137" s="67"/>
      <c r="BA137" s="67"/>
      <c r="BB137" s="67"/>
      <c r="BC137" s="67"/>
      <c r="BD137" s="354" t="str">
        <f t="shared" si="61"/>
        <v/>
      </c>
      <c r="BE137" s="355"/>
      <c r="BF137" s="71">
        <f t="shared" si="62"/>
        <v>0</v>
      </c>
      <c r="BG137" s="71">
        <v>0</v>
      </c>
      <c r="BH137" s="72">
        <f t="shared" si="63"/>
        <v>0</v>
      </c>
      <c r="BI137" s="73">
        <v>0</v>
      </c>
    </row>
    <row r="138" spans="2:61" ht="15.5" x14ac:dyDescent="0.35">
      <c r="B138" s="60"/>
      <c r="C138" s="41"/>
      <c r="D138" s="136">
        <f>(D119-D125)*D131</f>
        <v>0</v>
      </c>
      <c r="E138" s="136">
        <f t="shared" ref="E138:O138" si="64">(E119-E125)*E131</f>
        <v>0</v>
      </c>
      <c r="F138" s="136">
        <f t="shared" si="64"/>
        <v>0</v>
      </c>
      <c r="G138" s="136">
        <f t="shared" si="64"/>
        <v>0</v>
      </c>
      <c r="H138" s="136">
        <f t="shared" si="64"/>
        <v>0</v>
      </c>
      <c r="I138" s="136">
        <f t="shared" si="64"/>
        <v>0</v>
      </c>
      <c r="J138" s="136">
        <f t="shared" si="64"/>
        <v>0</v>
      </c>
      <c r="K138" s="136">
        <f t="shared" si="64"/>
        <v>0</v>
      </c>
      <c r="L138" s="136">
        <f t="shared" si="64"/>
        <v>0</v>
      </c>
      <c r="M138" s="136">
        <f t="shared" si="64"/>
        <v>0</v>
      </c>
      <c r="N138" s="136">
        <f t="shared" si="64"/>
        <v>0</v>
      </c>
      <c r="O138" s="136">
        <f t="shared" si="64"/>
        <v>0</v>
      </c>
      <c r="P138" s="135"/>
      <c r="Q138" s="49"/>
      <c r="W138" s="60"/>
      <c r="X138" s="66">
        <v>4</v>
      </c>
      <c r="Y138" s="67"/>
      <c r="Z138" s="67"/>
      <c r="AA138" s="67"/>
      <c r="AB138" s="67"/>
      <c r="AC138" s="67"/>
      <c r="AD138" s="67"/>
      <c r="AE138" s="67"/>
      <c r="AF138" s="67"/>
      <c r="AG138" s="67"/>
      <c r="AH138" s="67"/>
      <c r="AI138" s="67"/>
      <c r="AJ138" s="67"/>
      <c r="AK138" s="67"/>
      <c r="AL138" s="67"/>
      <c r="AM138" s="67"/>
      <c r="AN138" s="67"/>
      <c r="AO138" s="67"/>
      <c r="AP138" s="67"/>
      <c r="AQ138" s="67"/>
      <c r="AR138" s="67"/>
      <c r="AS138" s="67"/>
      <c r="AT138" s="67"/>
      <c r="AU138" s="67"/>
      <c r="AV138" s="67"/>
      <c r="AW138" s="67"/>
      <c r="AX138" s="67"/>
      <c r="AY138" s="67"/>
      <c r="AZ138" s="67"/>
      <c r="BA138" s="67"/>
      <c r="BB138" s="67"/>
      <c r="BC138" s="67"/>
      <c r="BD138" s="354" t="str">
        <f t="shared" si="61"/>
        <v/>
      </c>
      <c r="BE138" s="355"/>
      <c r="BF138" s="71">
        <f t="shared" si="62"/>
        <v>0</v>
      </c>
      <c r="BG138" s="71">
        <v>0</v>
      </c>
      <c r="BH138" s="72">
        <f t="shared" si="63"/>
        <v>0</v>
      </c>
      <c r="BI138" s="73">
        <v>0</v>
      </c>
    </row>
    <row r="139" spans="2:61" ht="15.5" x14ac:dyDescent="0.35">
      <c r="B139" s="60"/>
      <c r="C139" s="134" t="s">
        <v>77</v>
      </c>
      <c r="D139" s="5"/>
      <c r="E139" s="5"/>
      <c r="F139" s="5"/>
      <c r="G139" s="5"/>
      <c r="H139" s="5"/>
      <c r="I139" s="5"/>
      <c r="J139" s="5"/>
      <c r="K139" s="5"/>
      <c r="L139" s="5"/>
      <c r="M139" s="5"/>
      <c r="N139" s="5"/>
      <c r="O139" s="5"/>
      <c r="P139" s="5"/>
      <c r="Q139" s="49"/>
      <c r="W139" s="60"/>
      <c r="X139" s="66">
        <v>5</v>
      </c>
      <c r="Y139" s="67"/>
      <c r="Z139" s="67"/>
      <c r="AA139" s="67"/>
      <c r="AB139" s="67"/>
      <c r="AC139" s="67"/>
      <c r="AD139" s="67"/>
      <c r="AE139" s="67"/>
      <c r="AF139" s="67"/>
      <c r="AG139" s="67"/>
      <c r="AH139" s="67"/>
      <c r="AI139" s="67"/>
      <c r="AJ139" s="67"/>
      <c r="AK139" s="67"/>
      <c r="AL139" s="67"/>
      <c r="AM139" s="67"/>
      <c r="AN139" s="67"/>
      <c r="AO139" s="67"/>
      <c r="AP139" s="67"/>
      <c r="AQ139" s="67"/>
      <c r="AR139" s="67"/>
      <c r="AS139" s="67"/>
      <c r="AT139" s="67"/>
      <c r="AU139" s="67"/>
      <c r="AV139" s="67"/>
      <c r="AW139" s="67"/>
      <c r="AX139" s="67"/>
      <c r="AY139" s="67"/>
      <c r="AZ139" s="67"/>
      <c r="BA139" s="67"/>
      <c r="BB139" s="67"/>
      <c r="BC139" s="67"/>
      <c r="BD139" s="354" t="str">
        <f t="shared" si="61"/>
        <v/>
      </c>
      <c r="BE139" s="355"/>
      <c r="BF139" s="71">
        <f t="shared" si="62"/>
        <v>0</v>
      </c>
      <c r="BG139" s="71">
        <v>0</v>
      </c>
      <c r="BH139" s="72">
        <f t="shared" si="63"/>
        <v>0</v>
      </c>
      <c r="BI139" s="73">
        <v>0</v>
      </c>
    </row>
    <row r="140" spans="2:61" ht="15.75" customHeight="1" x14ac:dyDescent="0.35">
      <c r="B140" s="60"/>
      <c r="C140" s="41"/>
      <c r="D140" s="137">
        <f t="shared" ref="D140:O140" si="65">(D121+D125)*D133+(D119-D125)*D129</f>
        <v>0</v>
      </c>
      <c r="E140" s="137">
        <f t="shared" si="65"/>
        <v>0</v>
      </c>
      <c r="F140" s="137">
        <f t="shared" si="65"/>
        <v>0</v>
      </c>
      <c r="G140" s="137">
        <f t="shared" si="65"/>
        <v>0</v>
      </c>
      <c r="H140" s="137">
        <f t="shared" si="65"/>
        <v>0</v>
      </c>
      <c r="I140" s="137">
        <f t="shared" si="65"/>
        <v>0</v>
      </c>
      <c r="J140" s="137">
        <f t="shared" si="65"/>
        <v>0</v>
      </c>
      <c r="K140" s="137">
        <f t="shared" si="65"/>
        <v>0</v>
      </c>
      <c r="L140" s="137">
        <f t="shared" si="65"/>
        <v>0</v>
      </c>
      <c r="M140" s="137">
        <f t="shared" si="65"/>
        <v>0</v>
      </c>
      <c r="N140" s="137">
        <f t="shared" si="65"/>
        <v>0</v>
      </c>
      <c r="O140" s="137">
        <f t="shared" si="65"/>
        <v>0</v>
      </c>
      <c r="P140" s="5"/>
      <c r="Q140" s="49"/>
      <c r="W140" s="60"/>
      <c r="X140" s="66">
        <v>6</v>
      </c>
      <c r="Y140" s="67"/>
      <c r="Z140" s="67"/>
      <c r="AA140" s="67"/>
      <c r="AB140" s="67"/>
      <c r="AC140" s="67"/>
      <c r="AD140" s="67"/>
      <c r="AE140" s="67"/>
      <c r="AF140" s="67"/>
      <c r="AG140" s="67"/>
      <c r="AH140" s="67"/>
      <c r="AI140" s="67"/>
      <c r="AJ140" s="67"/>
      <c r="AK140" s="67"/>
      <c r="AL140" s="67"/>
      <c r="AM140" s="67"/>
      <c r="AN140" s="67"/>
      <c r="AO140" s="67"/>
      <c r="AP140" s="67"/>
      <c r="AQ140" s="67"/>
      <c r="AR140" s="67"/>
      <c r="AS140" s="67"/>
      <c r="AT140" s="67"/>
      <c r="AU140" s="67"/>
      <c r="AV140" s="67"/>
      <c r="AW140" s="67"/>
      <c r="AX140" s="67"/>
      <c r="AY140" s="67"/>
      <c r="AZ140" s="67"/>
      <c r="BA140" s="67"/>
      <c r="BB140" s="67"/>
      <c r="BC140" s="67"/>
      <c r="BD140" s="354" t="str">
        <f t="shared" si="61"/>
        <v/>
      </c>
      <c r="BE140" s="355"/>
      <c r="BF140" s="71">
        <f t="shared" si="62"/>
        <v>0</v>
      </c>
      <c r="BG140" s="71">
        <v>0</v>
      </c>
      <c r="BH140" s="72">
        <f t="shared" si="63"/>
        <v>0</v>
      </c>
      <c r="BI140" s="73">
        <v>0</v>
      </c>
    </row>
    <row r="141" spans="2:61" ht="15.5" x14ac:dyDescent="0.35">
      <c r="B141" s="60"/>
      <c r="C141" s="134" t="s">
        <v>65</v>
      </c>
      <c r="D141" s="138"/>
      <c r="E141" s="138"/>
      <c r="F141" s="138"/>
      <c r="G141" s="138"/>
      <c r="H141" s="138"/>
      <c r="I141" s="138"/>
      <c r="J141" s="138"/>
      <c r="K141" s="138"/>
      <c r="L141" s="138"/>
      <c r="M141" s="138"/>
      <c r="N141" s="138"/>
      <c r="O141" s="138"/>
      <c r="P141" s="5"/>
      <c r="Q141" s="49"/>
      <c r="W141" s="60"/>
      <c r="X141" s="66">
        <v>7</v>
      </c>
      <c r="Y141" s="67"/>
      <c r="Z141" s="67"/>
      <c r="AA141" s="67"/>
      <c r="AB141" s="67"/>
      <c r="AC141" s="67"/>
      <c r="AD141" s="67"/>
      <c r="AE141" s="67"/>
      <c r="AF141" s="67"/>
      <c r="AG141" s="67"/>
      <c r="AH141" s="67"/>
      <c r="AI141" s="67"/>
      <c r="AJ141" s="67"/>
      <c r="AK141" s="67"/>
      <c r="AL141" s="67"/>
      <c r="AM141" s="67"/>
      <c r="AN141" s="67"/>
      <c r="AO141" s="67"/>
      <c r="AP141" s="67"/>
      <c r="AQ141" s="67"/>
      <c r="AR141" s="67"/>
      <c r="AS141" s="67"/>
      <c r="AT141" s="67"/>
      <c r="AU141" s="67"/>
      <c r="AV141" s="67"/>
      <c r="AW141" s="67"/>
      <c r="AX141" s="67"/>
      <c r="AY141" s="67"/>
      <c r="AZ141" s="67"/>
      <c r="BA141" s="67"/>
      <c r="BB141" s="67"/>
      <c r="BC141" s="67"/>
      <c r="BD141" s="354" t="str">
        <f t="shared" si="61"/>
        <v/>
      </c>
      <c r="BE141" s="355"/>
      <c r="BF141" s="71">
        <f t="shared" si="62"/>
        <v>0</v>
      </c>
      <c r="BG141" s="71">
        <v>0</v>
      </c>
      <c r="BH141" s="72">
        <f t="shared" si="63"/>
        <v>0</v>
      </c>
      <c r="BI141" s="73">
        <v>0</v>
      </c>
    </row>
    <row r="142" spans="2:61" ht="15.5" x14ac:dyDescent="0.35">
      <c r="B142" s="60"/>
      <c r="C142" s="41"/>
      <c r="D142" s="139">
        <f t="shared" ref="D142:O142" si="66">D123*D133</f>
        <v>0</v>
      </c>
      <c r="E142" s="139">
        <f t="shared" si="66"/>
        <v>0</v>
      </c>
      <c r="F142" s="139">
        <f t="shared" si="66"/>
        <v>0</v>
      </c>
      <c r="G142" s="139">
        <f t="shared" si="66"/>
        <v>0</v>
      </c>
      <c r="H142" s="139">
        <f t="shared" si="66"/>
        <v>0</v>
      </c>
      <c r="I142" s="139">
        <f t="shared" si="66"/>
        <v>0</v>
      </c>
      <c r="J142" s="139">
        <f t="shared" si="66"/>
        <v>0</v>
      </c>
      <c r="K142" s="139">
        <f t="shared" si="66"/>
        <v>0</v>
      </c>
      <c r="L142" s="139">
        <f t="shared" si="66"/>
        <v>0</v>
      </c>
      <c r="M142" s="139">
        <f t="shared" si="66"/>
        <v>0</v>
      </c>
      <c r="N142" s="139">
        <f t="shared" si="66"/>
        <v>0</v>
      </c>
      <c r="O142" s="139">
        <f t="shared" si="66"/>
        <v>0</v>
      </c>
      <c r="P142" s="5"/>
      <c r="Q142" s="49"/>
      <c r="W142" s="60"/>
      <c r="X142" s="66">
        <v>8</v>
      </c>
      <c r="Y142" s="67"/>
      <c r="Z142" s="67"/>
      <c r="AA142" s="67"/>
      <c r="AB142" s="67"/>
      <c r="AC142" s="67"/>
      <c r="AD142" s="67"/>
      <c r="AE142" s="67"/>
      <c r="AF142" s="67"/>
      <c r="AG142" s="67"/>
      <c r="AH142" s="67"/>
      <c r="AI142" s="67"/>
      <c r="AJ142" s="67"/>
      <c r="AK142" s="67"/>
      <c r="AL142" s="67"/>
      <c r="AM142" s="67"/>
      <c r="AN142" s="67"/>
      <c r="AO142" s="67"/>
      <c r="AP142" s="67"/>
      <c r="AQ142" s="67"/>
      <c r="AR142" s="67"/>
      <c r="AS142" s="67"/>
      <c r="AT142" s="67"/>
      <c r="AU142" s="67"/>
      <c r="AV142" s="67"/>
      <c r="AW142" s="67"/>
      <c r="AX142" s="67"/>
      <c r="AY142" s="67"/>
      <c r="AZ142" s="67"/>
      <c r="BA142" s="67"/>
      <c r="BB142" s="67"/>
      <c r="BC142" s="67"/>
      <c r="BD142" s="354" t="str">
        <f t="shared" si="61"/>
        <v/>
      </c>
      <c r="BE142" s="355"/>
      <c r="BF142" s="71">
        <f t="shared" ref="BF142:BF157" si="67">(SUMIF($Y$134:$BC$134,"Sat",$Y142:$BC142)+SUMIF($Y$134:$BC$134,"Sun",$Y142:$BC142))</f>
        <v>0</v>
      </c>
      <c r="BG142" s="71">
        <f t="shared" ref="BG142:BG157" si="68">(SUM($Y142:$BC142)-(SUMIF($Y$134:$BC$134,"Sat",$Y142:$BC142)+SUMIF($Y$134:$BC$134,"Sun",$Y142:$BC142)))</f>
        <v>0</v>
      </c>
      <c r="BH142" s="72">
        <f t="shared" ref="BH142:BH157" si="69">(SUMIF($Y$134:$BC$134,"Sat",$Y142:$BC142)+SUMIF($Y$134:$BC$134,"Sun",$Y142:$BC142))/(COUNTIF($Y$134:$BC$134,"Sat")+COUNTIF($Y$134:$BC$134,"Sun"))</f>
        <v>0</v>
      </c>
      <c r="BI142" s="73">
        <f t="shared" ref="BI142:BI157" si="70">(SUM($Y142:$BC142)-(SUMIF($Y$134:$BC$134,"Sat",$Y142:$BC142)+SUMIF($Y$134:$BC$134,"Sun",$Y142:$BC142)))/(COUNT(Y142:BC142)-(COUNTIF($Y$134:$BC$134,"Sat")+COUNTIF($Y$134:$BC$134,"Sun")))</f>
        <v>0</v>
      </c>
    </row>
    <row r="143" spans="2:61" ht="15.5" x14ac:dyDescent="0.35">
      <c r="B143" s="60"/>
      <c r="C143" s="134" t="s">
        <v>133</v>
      </c>
      <c r="D143" s="138"/>
      <c r="E143" s="138"/>
      <c r="F143" s="138"/>
      <c r="G143" s="138"/>
      <c r="H143" s="138"/>
      <c r="I143" s="138"/>
      <c r="J143" s="138"/>
      <c r="K143" s="138"/>
      <c r="L143" s="138"/>
      <c r="M143" s="138"/>
      <c r="N143" s="138"/>
      <c r="O143" s="138"/>
      <c r="P143" s="5"/>
      <c r="Q143" s="49"/>
      <c r="W143" s="60"/>
      <c r="X143" s="66">
        <v>9</v>
      </c>
      <c r="Y143" s="67"/>
      <c r="Z143" s="67"/>
      <c r="AA143" s="67"/>
      <c r="AB143" s="67"/>
      <c r="AC143" s="67"/>
      <c r="AD143" s="67"/>
      <c r="AE143" s="67"/>
      <c r="AF143" s="67"/>
      <c r="AG143" s="67"/>
      <c r="AH143" s="67"/>
      <c r="AI143" s="67"/>
      <c r="AJ143" s="67"/>
      <c r="AK143" s="67"/>
      <c r="AL143" s="67"/>
      <c r="AM143" s="67"/>
      <c r="AN143" s="67"/>
      <c r="AO143" s="67"/>
      <c r="AP143" s="67"/>
      <c r="AQ143" s="67"/>
      <c r="AR143" s="67"/>
      <c r="AS143" s="67"/>
      <c r="AT143" s="67"/>
      <c r="AU143" s="67"/>
      <c r="AV143" s="67"/>
      <c r="AW143" s="67"/>
      <c r="AX143" s="67"/>
      <c r="AY143" s="67"/>
      <c r="AZ143" s="67"/>
      <c r="BA143" s="67"/>
      <c r="BB143" s="67"/>
      <c r="BC143" s="67"/>
      <c r="BD143" s="354" t="str">
        <f t="shared" si="61"/>
        <v/>
      </c>
      <c r="BE143" s="355"/>
      <c r="BF143" s="71">
        <f t="shared" si="67"/>
        <v>0</v>
      </c>
      <c r="BG143" s="71">
        <f t="shared" si="68"/>
        <v>0</v>
      </c>
      <c r="BH143" s="72">
        <f t="shared" si="69"/>
        <v>0</v>
      </c>
      <c r="BI143" s="73">
        <f t="shared" si="70"/>
        <v>0</v>
      </c>
    </row>
    <row r="144" spans="2:61" ht="15.5" x14ac:dyDescent="0.35">
      <c r="B144" s="60"/>
      <c r="C144" s="41"/>
      <c r="D144" s="135">
        <f t="shared" ref="D144:O144" si="71">D142-D138-D140</f>
        <v>0</v>
      </c>
      <c r="E144" s="135">
        <f t="shared" si="71"/>
        <v>0</v>
      </c>
      <c r="F144" s="135">
        <f t="shared" si="71"/>
        <v>0</v>
      </c>
      <c r="G144" s="135">
        <f t="shared" si="71"/>
        <v>0</v>
      </c>
      <c r="H144" s="135">
        <f t="shared" si="71"/>
        <v>0</v>
      </c>
      <c r="I144" s="135">
        <f t="shared" si="71"/>
        <v>0</v>
      </c>
      <c r="J144" s="135">
        <f t="shared" si="71"/>
        <v>0</v>
      </c>
      <c r="K144" s="135">
        <f t="shared" si="71"/>
        <v>0</v>
      </c>
      <c r="L144" s="135">
        <f t="shared" si="71"/>
        <v>0</v>
      </c>
      <c r="M144" s="135">
        <f t="shared" si="71"/>
        <v>0</v>
      </c>
      <c r="N144" s="135">
        <f t="shared" si="71"/>
        <v>0</v>
      </c>
      <c r="O144" s="135">
        <f t="shared" si="71"/>
        <v>0</v>
      </c>
      <c r="P144" s="5"/>
      <c r="Q144" s="49"/>
      <c r="W144" s="60"/>
      <c r="X144" s="66">
        <v>10</v>
      </c>
      <c r="Y144" s="67"/>
      <c r="Z144" s="67"/>
      <c r="AA144" s="67"/>
      <c r="AB144" s="67"/>
      <c r="AC144" s="67"/>
      <c r="AD144" s="67"/>
      <c r="AE144" s="67"/>
      <c r="AF144" s="67"/>
      <c r="AG144" s="67"/>
      <c r="AH144" s="67"/>
      <c r="AI144" s="67"/>
      <c r="AJ144" s="67"/>
      <c r="AK144" s="67"/>
      <c r="AL144" s="67"/>
      <c r="AM144" s="67"/>
      <c r="AN144" s="67"/>
      <c r="AO144" s="67"/>
      <c r="AP144" s="67"/>
      <c r="AQ144" s="67"/>
      <c r="AR144" s="67"/>
      <c r="AS144" s="67"/>
      <c r="AT144" s="67"/>
      <c r="AU144" s="67"/>
      <c r="AV144" s="67"/>
      <c r="AW144" s="67"/>
      <c r="AX144" s="67"/>
      <c r="AY144" s="67"/>
      <c r="AZ144" s="67"/>
      <c r="BA144" s="67"/>
      <c r="BB144" s="67"/>
      <c r="BC144" s="67"/>
      <c r="BD144" s="354" t="str">
        <f t="shared" si="61"/>
        <v/>
      </c>
      <c r="BE144" s="355"/>
      <c r="BF144" s="71">
        <f t="shared" si="67"/>
        <v>0</v>
      </c>
      <c r="BG144" s="71">
        <f t="shared" si="68"/>
        <v>0</v>
      </c>
      <c r="BH144" s="72">
        <f t="shared" si="69"/>
        <v>0</v>
      </c>
      <c r="BI144" s="73">
        <f t="shared" si="70"/>
        <v>0</v>
      </c>
    </row>
    <row r="145" spans="2:61" ht="19.5" customHeight="1" x14ac:dyDescent="0.35">
      <c r="B145" s="60"/>
      <c r="C145" s="130"/>
      <c r="D145" s="138"/>
      <c r="E145" s="138"/>
      <c r="F145" s="138"/>
      <c r="G145" s="138"/>
      <c r="H145" s="138"/>
      <c r="I145" s="138"/>
      <c r="J145" s="138"/>
      <c r="K145" s="138"/>
      <c r="L145" s="138"/>
      <c r="M145" s="138"/>
      <c r="N145" s="138"/>
      <c r="O145" s="138"/>
      <c r="P145" s="5"/>
      <c r="Q145" s="49"/>
      <c r="W145" s="60"/>
      <c r="X145" s="66">
        <v>11</v>
      </c>
      <c r="Y145" s="67"/>
      <c r="Z145" s="67"/>
      <c r="AA145" s="67"/>
      <c r="AB145" s="67"/>
      <c r="AC145" s="67"/>
      <c r="AD145" s="67"/>
      <c r="AE145" s="67"/>
      <c r="AF145" s="67"/>
      <c r="AG145" s="67"/>
      <c r="AH145" s="67"/>
      <c r="AI145" s="67"/>
      <c r="AJ145" s="67"/>
      <c r="AK145" s="67"/>
      <c r="AL145" s="67"/>
      <c r="AM145" s="67"/>
      <c r="AN145" s="67"/>
      <c r="AO145" s="67"/>
      <c r="AP145" s="67"/>
      <c r="AQ145" s="67"/>
      <c r="AR145" s="67"/>
      <c r="AS145" s="67"/>
      <c r="AT145" s="67"/>
      <c r="AU145" s="67"/>
      <c r="AV145" s="67"/>
      <c r="AW145" s="67"/>
      <c r="AX145" s="67"/>
      <c r="AY145" s="67"/>
      <c r="AZ145" s="67"/>
      <c r="BA145" s="67"/>
      <c r="BB145" s="67"/>
      <c r="BC145" s="67"/>
      <c r="BD145" s="354" t="str">
        <f t="shared" si="61"/>
        <v/>
      </c>
      <c r="BE145" s="355"/>
      <c r="BF145" s="71">
        <f t="shared" si="67"/>
        <v>0</v>
      </c>
      <c r="BG145" s="71">
        <f t="shared" si="68"/>
        <v>0</v>
      </c>
      <c r="BH145" s="72">
        <f t="shared" si="69"/>
        <v>0</v>
      </c>
      <c r="BI145" s="73">
        <f t="shared" si="70"/>
        <v>0</v>
      </c>
    </row>
    <row r="146" spans="2:61" ht="15.5" x14ac:dyDescent="0.35">
      <c r="B146" s="60"/>
      <c r="C146" s="130"/>
      <c r="D146" s="138"/>
      <c r="E146" s="138"/>
      <c r="F146" s="138"/>
      <c r="G146" s="138"/>
      <c r="H146" s="138"/>
      <c r="I146" s="138"/>
      <c r="J146" s="138"/>
      <c r="K146" s="138"/>
      <c r="L146" s="138"/>
      <c r="M146" s="138"/>
      <c r="N146" s="138"/>
      <c r="O146" s="138"/>
      <c r="P146" s="5"/>
      <c r="Q146" s="49"/>
      <c r="W146" s="60"/>
      <c r="X146" s="66">
        <v>12</v>
      </c>
      <c r="Y146" s="67"/>
      <c r="Z146" s="67"/>
      <c r="AA146" s="67"/>
      <c r="AB146" s="67"/>
      <c r="AC146" s="67"/>
      <c r="AD146" s="67"/>
      <c r="AE146" s="67"/>
      <c r="AF146" s="67"/>
      <c r="AG146" s="67"/>
      <c r="AH146" s="67"/>
      <c r="AI146" s="67"/>
      <c r="AJ146" s="67"/>
      <c r="AK146" s="67"/>
      <c r="AL146" s="67"/>
      <c r="AM146" s="67"/>
      <c r="AN146" s="67"/>
      <c r="AO146" s="67"/>
      <c r="AP146" s="67"/>
      <c r="AQ146" s="67"/>
      <c r="AR146" s="67"/>
      <c r="AS146" s="67"/>
      <c r="AT146" s="67"/>
      <c r="AU146" s="67"/>
      <c r="AV146" s="67"/>
      <c r="AW146" s="67"/>
      <c r="AX146" s="67"/>
      <c r="AY146" s="67"/>
      <c r="AZ146" s="67"/>
      <c r="BA146" s="67"/>
      <c r="BB146" s="67"/>
      <c r="BC146" s="67"/>
      <c r="BD146" s="354" t="str">
        <f t="shared" si="61"/>
        <v/>
      </c>
      <c r="BE146" s="355"/>
      <c r="BF146" s="71">
        <f t="shared" si="67"/>
        <v>0</v>
      </c>
      <c r="BG146" s="71">
        <f t="shared" si="68"/>
        <v>0</v>
      </c>
      <c r="BH146" s="72">
        <f t="shared" si="69"/>
        <v>0</v>
      </c>
      <c r="BI146" s="73">
        <f t="shared" si="70"/>
        <v>0</v>
      </c>
    </row>
    <row r="147" spans="2:61" ht="15.5" x14ac:dyDescent="0.35">
      <c r="B147" s="60"/>
      <c r="C147" s="91" t="s">
        <v>134</v>
      </c>
      <c r="D147" s="138"/>
      <c r="E147" s="138"/>
      <c r="F147" s="138"/>
      <c r="G147" s="138"/>
      <c r="H147" s="138"/>
      <c r="I147" s="138"/>
      <c r="J147" s="138"/>
      <c r="K147" s="138"/>
      <c r="L147" s="138"/>
      <c r="M147" s="138"/>
      <c r="N147" s="138"/>
      <c r="O147" s="138"/>
      <c r="P147" s="5"/>
      <c r="Q147" s="49"/>
      <c r="W147" s="60"/>
      <c r="X147" s="66">
        <v>13</v>
      </c>
      <c r="Y147" s="67"/>
      <c r="Z147" s="67"/>
      <c r="AA147" s="67"/>
      <c r="AB147" s="67"/>
      <c r="AC147" s="67"/>
      <c r="AD147" s="67"/>
      <c r="AE147" s="67"/>
      <c r="AF147" s="67"/>
      <c r="AG147" s="67"/>
      <c r="AH147" s="67"/>
      <c r="AI147" s="67"/>
      <c r="AJ147" s="67"/>
      <c r="AK147" s="67"/>
      <c r="AL147" s="67"/>
      <c r="AM147" s="67"/>
      <c r="AN147" s="67"/>
      <c r="AO147" s="67"/>
      <c r="AP147" s="67"/>
      <c r="AQ147" s="67"/>
      <c r="AR147" s="67"/>
      <c r="AS147" s="67"/>
      <c r="AT147" s="67"/>
      <c r="AU147" s="67"/>
      <c r="AV147" s="67"/>
      <c r="AW147" s="67"/>
      <c r="AX147" s="67"/>
      <c r="AY147" s="67"/>
      <c r="AZ147" s="67"/>
      <c r="BA147" s="67"/>
      <c r="BB147" s="67"/>
      <c r="BC147" s="67"/>
      <c r="BD147" s="354" t="str">
        <f t="shared" si="61"/>
        <v/>
      </c>
      <c r="BE147" s="355"/>
      <c r="BF147" s="71">
        <f t="shared" si="67"/>
        <v>0</v>
      </c>
      <c r="BG147" s="71">
        <f t="shared" si="68"/>
        <v>0</v>
      </c>
      <c r="BH147" s="72">
        <f t="shared" si="69"/>
        <v>0</v>
      </c>
      <c r="BI147" s="73">
        <f t="shared" si="70"/>
        <v>0</v>
      </c>
    </row>
    <row r="148" spans="2:61" ht="15.5" x14ac:dyDescent="0.35">
      <c r="B148" s="60"/>
      <c r="C148" s="130"/>
      <c r="D148" s="138"/>
      <c r="E148" s="350" t="s">
        <v>135</v>
      </c>
      <c r="F148" s="353"/>
      <c r="G148" s="350" t="s">
        <v>136</v>
      </c>
      <c r="H148" s="353"/>
      <c r="I148" s="350" t="s">
        <v>137</v>
      </c>
      <c r="J148" s="353"/>
      <c r="K148" s="350" t="s">
        <v>138</v>
      </c>
      <c r="L148" s="353"/>
      <c r="M148" s="138"/>
      <c r="N148" s="350" t="s">
        <v>147</v>
      </c>
      <c r="O148" s="351"/>
      <c r="P148" s="351"/>
      <c r="Q148" s="352"/>
      <c r="W148" s="60"/>
      <c r="X148" s="66">
        <v>14</v>
      </c>
      <c r="Y148" s="67"/>
      <c r="Z148" s="67"/>
      <c r="AA148" s="67"/>
      <c r="AB148" s="67"/>
      <c r="AC148" s="67"/>
      <c r="AD148" s="67"/>
      <c r="AE148" s="67"/>
      <c r="AF148" s="67"/>
      <c r="AG148" s="67"/>
      <c r="AH148" s="67"/>
      <c r="AI148" s="67"/>
      <c r="AJ148" s="67"/>
      <c r="AK148" s="67"/>
      <c r="AL148" s="67"/>
      <c r="AM148" s="67"/>
      <c r="AN148" s="67"/>
      <c r="AO148" s="67"/>
      <c r="AP148" s="67"/>
      <c r="AQ148" s="67"/>
      <c r="AR148" s="67"/>
      <c r="AS148" s="67"/>
      <c r="AT148" s="67"/>
      <c r="AU148" s="67"/>
      <c r="AV148" s="67"/>
      <c r="AW148" s="67"/>
      <c r="AX148" s="67"/>
      <c r="AY148" s="67"/>
      <c r="AZ148" s="67"/>
      <c r="BA148" s="67"/>
      <c r="BB148" s="67"/>
      <c r="BC148" s="67"/>
      <c r="BD148" s="354" t="str">
        <f>IFERROR(AVERAGE(Y148:BC148),"")</f>
        <v/>
      </c>
      <c r="BE148" s="355"/>
      <c r="BF148" s="71">
        <f t="shared" si="67"/>
        <v>0</v>
      </c>
      <c r="BG148" s="71">
        <f t="shared" si="68"/>
        <v>0</v>
      </c>
      <c r="BH148" s="72">
        <f t="shared" si="69"/>
        <v>0</v>
      </c>
      <c r="BI148" s="73">
        <f t="shared" si="70"/>
        <v>0</v>
      </c>
    </row>
    <row r="149" spans="2:61" ht="15.5" x14ac:dyDescent="0.35">
      <c r="B149" s="60"/>
      <c r="C149" s="140" t="s">
        <v>139</v>
      </c>
      <c r="D149" s="141"/>
      <c r="E149" s="348">
        <f>SUM($D138:$O138)</f>
        <v>0</v>
      </c>
      <c r="F149" s="349"/>
      <c r="G149" s="346">
        <f>SUM($D140:$O140)</f>
        <v>0</v>
      </c>
      <c r="H149" s="347"/>
      <c r="I149" s="344">
        <f>SUM(D142:O142)</f>
        <v>0</v>
      </c>
      <c r="J149" s="345"/>
      <c r="K149" s="342">
        <f>IF(CntMax&gt;0,AnnTotGen1/CntMax/8766,0)</f>
        <v>0</v>
      </c>
      <c r="L149" s="343"/>
      <c r="M149" s="138"/>
      <c r="N149" s="339">
        <f>(AnnTotGen1)</f>
        <v>0</v>
      </c>
      <c r="O149" s="340"/>
      <c r="P149" s="340"/>
      <c r="Q149" s="341"/>
      <c r="W149" s="60"/>
      <c r="X149" s="66">
        <v>15</v>
      </c>
      <c r="Y149" s="67"/>
      <c r="Z149" s="67"/>
      <c r="AA149" s="67"/>
      <c r="AB149" s="67"/>
      <c r="AC149" s="67"/>
      <c r="AD149" s="67"/>
      <c r="AE149" s="67"/>
      <c r="AF149" s="67"/>
      <c r="AG149" s="67"/>
      <c r="AH149" s="67"/>
      <c r="AI149" s="67"/>
      <c r="AJ149" s="67"/>
      <c r="AK149" s="67"/>
      <c r="AL149" s="67"/>
      <c r="AM149" s="67"/>
      <c r="AN149" s="67"/>
      <c r="AO149" s="67"/>
      <c r="AP149" s="67"/>
      <c r="AQ149" s="67"/>
      <c r="AR149" s="67"/>
      <c r="AS149" s="67"/>
      <c r="AT149" s="67"/>
      <c r="AU149" s="67"/>
      <c r="AV149" s="67"/>
      <c r="AW149" s="67"/>
      <c r="AX149" s="67"/>
      <c r="AY149" s="67"/>
      <c r="AZ149" s="67"/>
      <c r="BA149" s="67"/>
      <c r="BB149" s="67"/>
      <c r="BC149" s="67"/>
      <c r="BD149" s="354" t="str">
        <f t="shared" ref="BD149:BD158" si="72">IFERROR(AVERAGE(Y149:BC149),"")</f>
        <v/>
      </c>
      <c r="BE149" s="355"/>
      <c r="BF149" s="71">
        <f t="shared" si="67"/>
        <v>0</v>
      </c>
      <c r="BG149" s="71">
        <f t="shared" si="68"/>
        <v>0</v>
      </c>
      <c r="BH149" s="72">
        <f t="shared" si="69"/>
        <v>0</v>
      </c>
      <c r="BI149" s="73">
        <f t="shared" si="70"/>
        <v>0</v>
      </c>
    </row>
    <row r="150" spans="2:61" ht="16" thickBot="1" x14ac:dyDescent="0.4">
      <c r="B150" s="104"/>
      <c r="C150" s="142"/>
      <c r="D150" s="143"/>
      <c r="E150" s="143"/>
      <c r="F150" s="144"/>
      <c r="G150" s="143"/>
      <c r="H150" s="143"/>
      <c r="I150" s="143"/>
      <c r="J150" s="143"/>
      <c r="K150" s="143"/>
      <c r="L150" s="143"/>
      <c r="M150" s="143"/>
      <c r="N150" s="143"/>
      <c r="O150" s="143"/>
      <c r="P150" s="15"/>
      <c r="Q150" s="106"/>
      <c r="W150" s="60"/>
      <c r="X150" s="66">
        <v>16</v>
      </c>
      <c r="Y150" s="67"/>
      <c r="Z150" s="67"/>
      <c r="AA150" s="67"/>
      <c r="AB150" s="67"/>
      <c r="AC150" s="67"/>
      <c r="AD150" s="67"/>
      <c r="AE150" s="67"/>
      <c r="AF150" s="67"/>
      <c r="AG150" s="67"/>
      <c r="AH150" s="67"/>
      <c r="AI150" s="67"/>
      <c r="AJ150" s="67"/>
      <c r="AK150" s="67"/>
      <c r="AL150" s="67"/>
      <c r="AM150" s="67"/>
      <c r="AN150" s="67"/>
      <c r="AO150" s="67"/>
      <c r="AP150" s="67"/>
      <c r="AQ150" s="67"/>
      <c r="AR150" s="67"/>
      <c r="AS150" s="67"/>
      <c r="AT150" s="67"/>
      <c r="AU150" s="67"/>
      <c r="AV150" s="67"/>
      <c r="AW150" s="67"/>
      <c r="AX150" s="67"/>
      <c r="AY150" s="67"/>
      <c r="AZ150" s="67"/>
      <c r="BA150" s="67"/>
      <c r="BB150" s="67"/>
      <c r="BC150" s="67"/>
      <c r="BD150" s="354" t="str">
        <f t="shared" si="72"/>
        <v/>
      </c>
      <c r="BE150" s="355"/>
      <c r="BF150" s="71">
        <f t="shared" si="67"/>
        <v>0</v>
      </c>
      <c r="BG150" s="71">
        <f t="shared" si="68"/>
        <v>0</v>
      </c>
      <c r="BH150" s="72">
        <f t="shared" si="69"/>
        <v>0</v>
      </c>
      <c r="BI150" s="73">
        <f t="shared" si="70"/>
        <v>0</v>
      </c>
    </row>
    <row r="151" spans="2:61" ht="15.5" x14ac:dyDescent="0.35">
      <c r="W151" s="60"/>
      <c r="X151" s="66">
        <v>17</v>
      </c>
      <c r="Y151" s="67"/>
      <c r="Z151" s="67"/>
      <c r="AA151" s="67"/>
      <c r="AB151" s="67"/>
      <c r="AC151" s="67"/>
      <c r="AD151" s="67"/>
      <c r="AE151" s="67"/>
      <c r="AF151" s="67"/>
      <c r="AG151" s="67"/>
      <c r="AH151" s="67"/>
      <c r="AI151" s="67"/>
      <c r="AJ151" s="67"/>
      <c r="AK151" s="67"/>
      <c r="AL151" s="67"/>
      <c r="AM151" s="67"/>
      <c r="AN151" s="67"/>
      <c r="AO151" s="67"/>
      <c r="AP151" s="67"/>
      <c r="AQ151" s="67"/>
      <c r="AR151" s="67"/>
      <c r="AS151" s="67"/>
      <c r="AT151" s="67"/>
      <c r="AU151" s="67"/>
      <c r="AV151" s="67"/>
      <c r="AW151" s="67"/>
      <c r="AX151" s="67"/>
      <c r="AY151" s="67"/>
      <c r="AZ151" s="67"/>
      <c r="BA151" s="67"/>
      <c r="BB151" s="67"/>
      <c r="BC151" s="67"/>
      <c r="BD151" s="354" t="str">
        <f t="shared" si="72"/>
        <v/>
      </c>
      <c r="BE151" s="355"/>
      <c r="BF151" s="71">
        <f t="shared" si="67"/>
        <v>0</v>
      </c>
      <c r="BG151" s="71">
        <f t="shared" si="68"/>
        <v>0</v>
      </c>
      <c r="BH151" s="72">
        <f t="shared" si="69"/>
        <v>0</v>
      </c>
      <c r="BI151" s="73">
        <f t="shared" si="70"/>
        <v>0</v>
      </c>
    </row>
    <row r="152" spans="2:61" ht="15.5" x14ac:dyDescent="0.35">
      <c r="W152" s="60"/>
      <c r="X152" s="66">
        <v>18</v>
      </c>
      <c r="Y152" s="67"/>
      <c r="Z152" s="67"/>
      <c r="AA152" s="67"/>
      <c r="AB152" s="67"/>
      <c r="AC152" s="67"/>
      <c r="AD152" s="67"/>
      <c r="AE152" s="67"/>
      <c r="AF152" s="67"/>
      <c r="AG152" s="67"/>
      <c r="AH152" s="67"/>
      <c r="AI152" s="67"/>
      <c r="AJ152" s="67"/>
      <c r="AK152" s="67"/>
      <c r="AL152" s="67"/>
      <c r="AM152" s="67"/>
      <c r="AN152" s="67"/>
      <c r="AO152" s="67"/>
      <c r="AP152" s="67"/>
      <c r="AQ152" s="67"/>
      <c r="AR152" s="67"/>
      <c r="AS152" s="67"/>
      <c r="AT152" s="67"/>
      <c r="AU152" s="67"/>
      <c r="AV152" s="67"/>
      <c r="AW152" s="67"/>
      <c r="AX152" s="67"/>
      <c r="AY152" s="67"/>
      <c r="AZ152" s="67"/>
      <c r="BA152" s="67"/>
      <c r="BB152" s="67"/>
      <c r="BC152" s="67"/>
      <c r="BD152" s="354" t="str">
        <f t="shared" si="72"/>
        <v/>
      </c>
      <c r="BE152" s="355"/>
      <c r="BF152" s="71">
        <f t="shared" si="67"/>
        <v>0</v>
      </c>
      <c r="BG152" s="71">
        <f t="shared" si="68"/>
        <v>0</v>
      </c>
      <c r="BH152" s="72">
        <f t="shared" si="69"/>
        <v>0</v>
      </c>
      <c r="BI152" s="73">
        <f t="shared" si="70"/>
        <v>0</v>
      </c>
    </row>
    <row r="153" spans="2:61" ht="15.5" x14ac:dyDescent="0.35">
      <c r="W153" s="60"/>
      <c r="X153" s="66">
        <v>19</v>
      </c>
      <c r="Y153" s="67"/>
      <c r="Z153" s="67"/>
      <c r="AA153" s="67"/>
      <c r="AB153" s="67"/>
      <c r="AC153" s="67"/>
      <c r="AD153" s="67"/>
      <c r="AE153" s="67"/>
      <c r="AF153" s="67"/>
      <c r="AG153" s="67"/>
      <c r="AH153" s="67"/>
      <c r="AI153" s="67"/>
      <c r="AJ153" s="67"/>
      <c r="AK153" s="67"/>
      <c r="AL153" s="67"/>
      <c r="AM153" s="67"/>
      <c r="AN153" s="67"/>
      <c r="AO153" s="67"/>
      <c r="AP153" s="67"/>
      <c r="AQ153" s="67"/>
      <c r="AR153" s="67"/>
      <c r="AS153" s="67"/>
      <c r="AT153" s="67"/>
      <c r="AU153" s="67"/>
      <c r="AV153" s="67"/>
      <c r="AW153" s="67"/>
      <c r="AX153" s="67"/>
      <c r="AY153" s="67"/>
      <c r="AZ153" s="67"/>
      <c r="BA153" s="67"/>
      <c r="BB153" s="67"/>
      <c r="BC153" s="67"/>
      <c r="BD153" s="354" t="str">
        <f t="shared" si="72"/>
        <v/>
      </c>
      <c r="BE153" s="355"/>
      <c r="BF153" s="71">
        <f t="shared" si="67"/>
        <v>0</v>
      </c>
      <c r="BG153" s="71">
        <f t="shared" si="68"/>
        <v>0</v>
      </c>
      <c r="BH153" s="72">
        <f t="shared" si="69"/>
        <v>0</v>
      </c>
      <c r="BI153" s="73">
        <f t="shared" si="70"/>
        <v>0</v>
      </c>
    </row>
    <row r="154" spans="2:61" ht="15.5" x14ac:dyDescent="0.35">
      <c r="W154" s="60"/>
      <c r="X154" s="66">
        <v>20</v>
      </c>
      <c r="Y154" s="67"/>
      <c r="Z154" s="67"/>
      <c r="AA154" s="67"/>
      <c r="AB154" s="67"/>
      <c r="AC154" s="67"/>
      <c r="AD154" s="67"/>
      <c r="AE154" s="67"/>
      <c r="AF154" s="67"/>
      <c r="AG154" s="67"/>
      <c r="AH154" s="67"/>
      <c r="AI154" s="67"/>
      <c r="AJ154" s="67"/>
      <c r="AK154" s="67"/>
      <c r="AL154" s="67"/>
      <c r="AM154" s="67"/>
      <c r="AN154" s="67"/>
      <c r="AO154" s="67"/>
      <c r="AP154" s="67"/>
      <c r="AQ154" s="67"/>
      <c r="AR154" s="67"/>
      <c r="AS154" s="67"/>
      <c r="AT154" s="67"/>
      <c r="AU154" s="67"/>
      <c r="AV154" s="67"/>
      <c r="AW154" s="67"/>
      <c r="AX154" s="67"/>
      <c r="AY154" s="67"/>
      <c r="AZ154" s="67"/>
      <c r="BA154" s="67"/>
      <c r="BB154" s="67"/>
      <c r="BC154" s="67"/>
      <c r="BD154" s="354" t="str">
        <f t="shared" si="72"/>
        <v/>
      </c>
      <c r="BE154" s="355"/>
      <c r="BF154" s="71">
        <f t="shared" si="67"/>
        <v>0</v>
      </c>
      <c r="BG154" s="71">
        <f t="shared" si="68"/>
        <v>0</v>
      </c>
      <c r="BH154" s="72">
        <f t="shared" si="69"/>
        <v>0</v>
      </c>
      <c r="BI154" s="73">
        <f t="shared" si="70"/>
        <v>0</v>
      </c>
    </row>
    <row r="155" spans="2:61" ht="15.5" x14ac:dyDescent="0.35">
      <c r="W155" s="60"/>
      <c r="X155" s="66">
        <v>21</v>
      </c>
      <c r="Y155" s="67"/>
      <c r="Z155" s="67"/>
      <c r="AA155" s="67"/>
      <c r="AB155" s="67"/>
      <c r="AC155" s="67"/>
      <c r="AD155" s="67"/>
      <c r="AE155" s="67"/>
      <c r="AF155" s="67"/>
      <c r="AG155" s="67"/>
      <c r="AH155" s="67"/>
      <c r="AI155" s="67"/>
      <c r="AJ155" s="67"/>
      <c r="AK155" s="67"/>
      <c r="AL155" s="67"/>
      <c r="AM155" s="67"/>
      <c r="AN155" s="67"/>
      <c r="AO155" s="67"/>
      <c r="AP155" s="67"/>
      <c r="AQ155" s="67"/>
      <c r="AR155" s="67"/>
      <c r="AS155" s="67"/>
      <c r="AT155" s="67"/>
      <c r="AU155" s="67"/>
      <c r="AV155" s="67"/>
      <c r="AW155" s="67"/>
      <c r="AX155" s="67"/>
      <c r="AY155" s="67"/>
      <c r="AZ155" s="67"/>
      <c r="BA155" s="67"/>
      <c r="BB155" s="67"/>
      <c r="BC155" s="67"/>
      <c r="BD155" s="354" t="str">
        <f t="shared" si="72"/>
        <v/>
      </c>
      <c r="BE155" s="355"/>
      <c r="BF155" s="71">
        <f t="shared" si="67"/>
        <v>0</v>
      </c>
      <c r="BG155" s="71">
        <f t="shared" si="68"/>
        <v>0</v>
      </c>
      <c r="BH155" s="72">
        <f t="shared" si="69"/>
        <v>0</v>
      </c>
      <c r="BI155" s="73">
        <f t="shared" si="70"/>
        <v>0</v>
      </c>
    </row>
    <row r="156" spans="2:61" ht="15.5" x14ac:dyDescent="0.35">
      <c r="W156" s="60"/>
      <c r="X156" s="66">
        <v>22</v>
      </c>
      <c r="Y156" s="67"/>
      <c r="Z156" s="67"/>
      <c r="AA156" s="67"/>
      <c r="AB156" s="67"/>
      <c r="AC156" s="67"/>
      <c r="AD156" s="67"/>
      <c r="AE156" s="67"/>
      <c r="AF156" s="67"/>
      <c r="AG156" s="67"/>
      <c r="AH156" s="67"/>
      <c r="AI156" s="67"/>
      <c r="AJ156" s="67"/>
      <c r="AK156" s="67"/>
      <c r="AL156" s="67"/>
      <c r="AM156" s="67"/>
      <c r="AN156" s="67"/>
      <c r="AO156" s="67"/>
      <c r="AP156" s="67"/>
      <c r="AQ156" s="67"/>
      <c r="AR156" s="67"/>
      <c r="AS156" s="67"/>
      <c r="AT156" s="67"/>
      <c r="AU156" s="67"/>
      <c r="AV156" s="67"/>
      <c r="AW156" s="67"/>
      <c r="AX156" s="67"/>
      <c r="AY156" s="67"/>
      <c r="AZ156" s="67"/>
      <c r="BA156" s="67"/>
      <c r="BB156" s="67"/>
      <c r="BC156" s="67"/>
      <c r="BD156" s="354" t="str">
        <f t="shared" si="72"/>
        <v/>
      </c>
      <c r="BE156" s="355"/>
      <c r="BF156" s="71">
        <f t="shared" si="67"/>
        <v>0</v>
      </c>
      <c r="BG156" s="71">
        <f t="shared" si="68"/>
        <v>0</v>
      </c>
      <c r="BH156" s="72">
        <f t="shared" si="69"/>
        <v>0</v>
      </c>
      <c r="BI156" s="73">
        <f t="shared" si="70"/>
        <v>0</v>
      </c>
    </row>
    <row r="157" spans="2:61" ht="15.5" x14ac:dyDescent="0.35">
      <c r="W157" s="60"/>
      <c r="X157" s="66">
        <v>23</v>
      </c>
      <c r="Y157" s="67"/>
      <c r="Z157" s="67"/>
      <c r="AA157" s="67"/>
      <c r="AB157" s="67"/>
      <c r="AC157" s="67"/>
      <c r="AD157" s="67"/>
      <c r="AE157" s="67"/>
      <c r="AF157" s="67"/>
      <c r="AG157" s="67"/>
      <c r="AH157" s="67"/>
      <c r="AI157" s="67"/>
      <c r="AJ157" s="67"/>
      <c r="AK157" s="67"/>
      <c r="AL157" s="67"/>
      <c r="AM157" s="67"/>
      <c r="AN157" s="67"/>
      <c r="AO157" s="67"/>
      <c r="AP157" s="67"/>
      <c r="AQ157" s="67"/>
      <c r="AR157" s="67"/>
      <c r="AS157" s="67"/>
      <c r="AT157" s="67"/>
      <c r="AU157" s="67"/>
      <c r="AV157" s="67"/>
      <c r="AW157" s="67"/>
      <c r="AX157" s="67"/>
      <c r="AY157" s="67"/>
      <c r="AZ157" s="67"/>
      <c r="BA157" s="67"/>
      <c r="BB157" s="67"/>
      <c r="BC157" s="67"/>
      <c r="BD157" s="354" t="str">
        <f t="shared" si="72"/>
        <v/>
      </c>
      <c r="BE157" s="355"/>
      <c r="BF157" s="71">
        <f t="shared" si="67"/>
        <v>0</v>
      </c>
      <c r="BG157" s="71">
        <f t="shared" si="68"/>
        <v>0</v>
      </c>
      <c r="BH157" s="72">
        <f t="shared" si="69"/>
        <v>0</v>
      </c>
      <c r="BI157" s="73">
        <f t="shared" si="70"/>
        <v>0</v>
      </c>
    </row>
    <row r="158" spans="2:61" ht="15.5" x14ac:dyDescent="0.35">
      <c r="W158" s="60"/>
      <c r="X158" s="74">
        <v>24</v>
      </c>
      <c r="Y158" s="75"/>
      <c r="Z158" s="75"/>
      <c r="AA158" s="75"/>
      <c r="AB158" s="75"/>
      <c r="AC158" s="75"/>
      <c r="AD158" s="75"/>
      <c r="AE158" s="75"/>
      <c r="AF158" s="75"/>
      <c r="AG158" s="75"/>
      <c r="AH158" s="75"/>
      <c r="AI158" s="75"/>
      <c r="AJ158" s="75"/>
      <c r="AK158" s="75"/>
      <c r="AL158" s="75"/>
      <c r="AM158" s="75"/>
      <c r="AN158" s="75"/>
      <c r="AO158" s="75"/>
      <c r="AP158" s="75"/>
      <c r="AQ158" s="75"/>
      <c r="AR158" s="75"/>
      <c r="AS158" s="75"/>
      <c r="AT158" s="75"/>
      <c r="AU158" s="75"/>
      <c r="AV158" s="75"/>
      <c r="AW158" s="75"/>
      <c r="AX158" s="75"/>
      <c r="AY158" s="75"/>
      <c r="AZ158" s="75"/>
      <c r="BA158" s="75"/>
      <c r="BB158" s="75"/>
      <c r="BC158" s="75"/>
      <c r="BD158" s="356" t="str">
        <f t="shared" si="72"/>
        <v/>
      </c>
      <c r="BE158" s="357"/>
      <c r="BF158" s="76">
        <f>SUM($Y158:$BC158)</f>
        <v>0</v>
      </c>
      <c r="BG158" s="76">
        <v>0</v>
      </c>
      <c r="BH158" s="77">
        <f t="shared" ref="BH158" si="73">IFERROR(SUM(Y158:BC158)/COUNT(Y158:BC158),0)</f>
        <v>0</v>
      </c>
      <c r="BI158" s="78">
        <v>0</v>
      </c>
    </row>
    <row r="159" spans="2:61" ht="15.5" x14ac:dyDescent="0.35">
      <c r="W159" s="60"/>
      <c r="X159" s="79"/>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76">
        <f>SUM(BF135:BF158)</f>
        <v>0</v>
      </c>
      <c r="BG159" s="76">
        <f>SUM(BG142:BG157)</f>
        <v>0</v>
      </c>
      <c r="BH159" s="101"/>
      <c r="BI159" s="102"/>
    </row>
    <row r="160" spans="2:61" ht="15.5" x14ac:dyDescent="0.35">
      <c r="W160" s="83"/>
      <c r="X160" s="84"/>
      <c r="Y160" s="85"/>
      <c r="Z160" s="85"/>
      <c r="AA160" s="85"/>
      <c r="AB160" s="85"/>
      <c r="AC160" s="85"/>
      <c r="AD160" s="85"/>
      <c r="AE160" s="85"/>
      <c r="AF160" s="85"/>
      <c r="AG160" s="85"/>
      <c r="AH160" s="85"/>
      <c r="AI160" s="85"/>
      <c r="AJ160" s="85"/>
      <c r="AK160" s="85"/>
      <c r="AL160" s="85"/>
      <c r="AM160" s="85"/>
      <c r="AN160" s="85"/>
      <c r="AO160" s="85"/>
      <c r="AP160" s="85"/>
      <c r="AQ160" s="85"/>
      <c r="AR160" s="85"/>
      <c r="AS160" s="85"/>
      <c r="AT160" s="85"/>
      <c r="AU160" s="85"/>
      <c r="AV160" s="85"/>
      <c r="AW160" s="85"/>
      <c r="AX160" s="85"/>
      <c r="AY160" s="85"/>
      <c r="AZ160" s="85"/>
      <c r="BA160" s="85"/>
      <c r="BB160" s="85"/>
      <c r="BC160" s="85"/>
      <c r="BD160" s="85"/>
      <c r="BE160" s="85"/>
      <c r="BF160" s="214"/>
      <c r="BG160" s="215"/>
      <c r="BH160" s="215"/>
      <c r="BI160" s="216"/>
    </row>
    <row r="161" spans="23:61" ht="15.5" x14ac:dyDescent="0.35">
      <c r="W161" s="115"/>
      <c r="X161" s="111"/>
      <c r="Y161" s="111"/>
      <c r="Z161" s="111"/>
      <c r="AA161" s="111"/>
      <c r="AB161" s="111"/>
      <c r="AC161" s="111"/>
      <c r="AD161" s="111"/>
      <c r="AE161" s="111"/>
      <c r="AF161" s="111"/>
      <c r="AG161" s="111"/>
      <c r="AH161" s="111"/>
      <c r="AI161" s="111"/>
      <c r="AJ161" s="111"/>
      <c r="AK161" s="111"/>
      <c r="AL161" s="111"/>
      <c r="AM161" s="111"/>
      <c r="AN161" s="111"/>
      <c r="AO161" s="111"/>
      <c r="AP161" s="111"/>
      <c r="AQ161" s="111"/>
      <c r="AR161" s="111"/>
      <c r="AS161" s="111"/>
      <c r="AT161" s="111"/>
      <c r="AU161" s="111"/>
      <c r="AV161" s="111"/>
      <c r="AW161" s="111"/>
      <c r="AX161" s="111"/>
      <c r="AY161" s="111"/>
      <c r="AZ161" s="111"/>
      <c r="BA161" s="111"/>
      <c r="BB161" s="111"/>
      <c r="BC161" s="111"/>
      <c r="BD161" s="111"/>
      <c r="BE161" s="111"/>
      <c r="BF161" s="5"/>
      <c r="BG161" s="5"/>
      <c r="BH161" s="5"/>
      <c r="BI161" s="49"/>
    </row>
    <row r="162" spans="23:61" ht="15.5" x14ac:dyDescent="0.35">
      <c r="W162" s="60" t="s">
        <v>131</v>
      </c>
      <c r="X162" s="5"/>
      <c r="Y162" s="5"/>
      <c r="Z162" s="5"/>
      <c r="AA162" s="5"/>
      <c r="AB162" s="5"/>
      <c r="AC162" s="5"/>
      <c r="AD162" s="5"/>
      <c r="AE162" s="5"/>
      <c r="AF162" s="5"/>
      <c r="AG162" s="5"/>
      <c r="AH162" s="5"/>
      <c r="AI162" s="5"/>
      <c r="AJ162" s="5"/>
      <c r="AK162" s="5"/>
      <c r="AL162" s="5"/>
      <c r="AM162" s="5"/>
      <c r="AN162" s="5"/>
      <c r="AO162" s="5"/>
      <c r="AP162" s="5"/>
      <c r="AQ162" s="5"/>
      <c r="AR162" s="5"/>
      <c r="AS162" s="5"/>
      <c r="AT162" s="5"/>
      <c r="AU162" s="5"/>
      <c r="AV162" s="5"/>
      <c r="AW162" s="5"/>
      <c r="AX162" s="5"/>
      <c r="AY162" s="5"/>
      <c r="AZ162" s="5"/>
      <c r="BA162" s="5"/>
      <c r="BB162" s="5"/>
      <c r="BC162" s="5"/>
      <c r="BD162" s="5"/>
      <c r="BE162" s="5"/>
      <c r="BF162" s="5"/>
      <c r="BG162" s="5"/>
      <c r="BH162" s="5"/>
      <c r="BI162" s="49"/>
    </row>
    <row r="163" spans="23:61" ht="15.5" x14ac:dyDescent="0.35">
      <c r="W163" s="60"/>
      <c r="X163" s="5"/>
      <c r="Y163" s="5"/>
      <c r="Z163" s="5"/>
      <c r="AA163" s="5"/>
      <c r="AB163" s="5"/>
      <c r="AC163" s="5"/>
      <c r="AD163" s="5"/>
      <c r="AE163" s="5"/>
      <c r="AF163" s="5"/>
      <c r="AG163" s="5"/>
      <c r="AH163" s="5"/>
      <c r="AI163" s="5"/>
      <c r="AJ163" s="5"/>
      <c r="AK163" s="5"/>
      <c r="AL163" s="5"/>
      <c r="AM163" s="5"/>
      <c r="AN163" s="5"/>
      <c r="AO163" s="5"/>
      <c r="AP163" s="5"/>
      <c r="AQ163" s="5"/>
      <c r="AR163" s="5"/>
      <c r="AS163" s="5"/>
      <c r="AT163" s="5"/>
      <c r="AU163" s="5"/>
      <c r="AV163" s="5"/>
      <c r="AW163" s="5"/>
      <c r="AX163" s="5"/>
      <c r="AY163" s="5"/>
      <c r="AZ163" s="5"/>
      <c r="BA163" s="5"/>
      <c r="BB163" s="5"/>
      <c r="BC163" s="5"/>
      <c r="BD163" s="5"/>
      <c r="BE163" s="5"/>
      <c r="BF163" s="46"/>
      <c r="BG163" s="5"/>
      <c r="BH163" s="5"/>
      <c r="BI163" s="49"/>
    </row>
    <row r="164" spans="23:61" ht="15.5" x14ac:dyDescent="0.35">
      <c r="W164" s="60"/>
      <c r="X164" s="63" t="s">
        <v>54</v>
      </c>
      <c r="Y164" s="64">
        <v>1</v>
      </c>
      <c r="Z164" s="64">
        <v>2</v>
      </c>
      <c r="AA164" s="64">
        <v>3</v>
      </c>
      <c r="AB164" s="64">
        <v>4</v>
      </c>
      <c r="AC164" s="64">
        <v>5</v>
      </c>
      <c r="AD164" s="64">
        <v>6</v>
      </c>
      <c r="AE164" s="64">
        <v>7</v>
      </c>
      <c r="AF164" s="64">
        <v>8</v>
      </c>
      <c r="AG164" s="64">
        <v>9</v>
      </c>
      <c r="AH164" s="64">
        <v>10</v>
      </c>
      <c r="AI164" s="64">
        <v>11</v>
      </c>
      <c r="AJ164" s="64">
        <v>12</v>
      </c>
      <c r="AK164" s="64">
        <v>13</v>
      </c>
      <c r="AL164" s="64">
        <v>14</v>
      </c>
      <c r="AM164" s="64">
        <v>15</v>
      </c>
      <c r="AN164" s="64">
        <v>16</v>
      </c>
      <c r="AO164" s="64">
        <v>17</v>
      </c>
      <c r="AP164" s="64">
        <v>18</v>
      </c>
      <c r="AQ164" s="64">
        <v>19</v>
      </c>
      <c r="AR164" s="64">
        <v>20</v>
      </c>
      <c r="AS164" s="64">
        <v>21</v>
      </c>
      <c r="AT164" s="64">
        <v>22</v>
      </c>
      <c r="AU164" s="64">
        <v>23</v>
      </c>
      <c r="AV164" s="64">
        <v>24</v>
      </c>
      <c r="AW164" s="64">
        <v>25</v>
      </c>
      <c r="AX164" s="64">
        <v>26</v>
      </c>
      <c r="AY164" s="64">
        <v>27</v>
      </c>
      <c r="AZ164" s="64">
        <v>28</v>
      </c>
      <c r="BA164" s="64">
        <v>29</v>
      </c>
      <c r="BB164" s="64">
        <v>30</v>
      </c>
      <c r="BC164" s="5"/>
      <c r="BD164" s="358" t="s">
        <v>101</v>
      </c>
      <c r="BE164" s="359"/>
      <c r="BF164" s="157" t="s">
        <v>102</v>
      </c>
      <c r="BG164" s="157" t="s">
        <v>103</v>
      </c>
      <c r="BH164" s="157" t="s">
        <v>102</v>
      </c>
      <c r="BI164" s="65" t="s">
        <v>103</v>
      </c>
    </row>
    <row r="165" spans="23:61" ht="15.5" x14ac:dyDescent="0.35">
      <c r="W165" s="60"/>
      <c r="X165" s="63"/>
      <c r="Y165" s="64" t="str">
        <f t="shared" ref="Y165:AE165" si="74">VLOOKUP(WEEKDAY(CONCATENATE("6","/",Y164,"/",$AE$6)),$BX$11:$BY$17,2,FALSE)</f>
        <v>Fri</v>
      </c>
      <c r="Z165" s="64" t="str">
        <f t="shared" si="74"/>
        <v>Sat</v>
      </c>
      <c r="AA165" s="64" t="str">
        <f t="shared" si="74"/>
        <v>Sun</v>
      </c>
      <c r="AB165" s="64" t="str">
        <f t="shared" si="74"/>
        <v>Mon</v>
      </c>
      <c r="AC165" s="64" t="str">
        <f t="shared" si="74"/>
        <v>Tues</v>
      </c>
      <c r="AD165" s="64" t="str">
        <f t="shared" si="74"/>
        <v>Wed</v>
      </c>
      <c r="AE165" s="64" t="str">
        <f t="shared" si="74"/>
        <v>Thur</v>
      </c>
      <c r="AF165" s="64" t="str">
        <f>Y165</f>
        <v>Fri</v>
      </c>
      <c r="AG165" s="64" t="str">
        <f t="shared" ref="AG165:BB165" si="75">Z165</f>
        <v>Sat</v>
      </c>
      <c r="AH165" s="64" t="str">
        <f t="shared" si="75"/>
        <v>Sun</v>
      </c>
      <c r="AI165" s="64" t="str">
        <f t="shared" si="75"/>
        <v>Mon</v>
      </c>
      <c r="AJ165" s="64" t="str">
        <f t="shared" si="75"/>
        <v>Tues</v>
      </c>
      <c r="AK165" s="64" t="str">
        <f t="shared" si="75"/>
        <v>Wed</v>
      </c>
      <c r="AL165" s="64" t="str">
        <f t="shared" si="75"/>
        <v>Thur</v>
      </c>
      <c r="AM165" s="64" t="str">
        <f t="shared" si="75"/>
        <v>Fri</v>
      </c>
      <c r="AN165" s="64" t="str">
        <f t="shared" si="75"/>
        <v>Sat</v>
      </c>
      <c r="AO165" s="64" t="str">
        <f t="shared" si="75"/>
        <v>Sun</v>
      </c>
      <c r="AP165" s="64" t="str">
        <f t="shared" si="75"/>
        <v>Mon</v>
      </c>
      <c r="AQ165" s="64" t="str">
        <f t="shared" si="75"/>
        <v>Tues</v>
      </c>
      <c r="AR165" s="64" t="str">
        <f t="shared" si="75"/>
        <v>Wed</v>
      </c>
      <c r="AS165" s="64" t="str">
        <f t="shared" si="75"/>
        <v>Thur</v>
      </c>
      <c r="AT165" s="64" t="str">
        <f t="shared" si="75"/>
        <v>Fri</v>
      </c>
      <c r="AU165" s="64" t="str">
        <f t="shared" si="75"/>
        <v>Sat</v>
      </c>
      <c r="AV165" s="64" t="str">
        <f t="shared" si="75"/>
        <v>Sun</v>
      </c>
      <c r="AW165" s="64" t="str">
        <f t="shared" si="75"/>
        <v>Mon</v>
      </c>
      <c r="AX165" s="64" t="str">
        <f t="shared" si="75"/>
        <v>Tues</v>
      </c>
      <c r="AY165" s="64" t="str">
        <f t="shared" si="75"/>
        <v>Wed</v>
      </c>
      <c r="AZ165" s="64" t="str">
        <f t="shared" si="75"/>
        <v>Thur</v>
      </c>
      <c r="BA165" s="64" t="str">
        <f t="shared" si="75"/>
        <v>Fri</v>
      </c>
      <c r="BB165" s="64" t="str">
        <f t="shared" si="75"/>
        <v>Sat</v>
      </c>
      <c r="BC165" s="5"/>
      <c r="BD165" s="358" t="s">
        <v>106</v>
      </c>
      <c r="BE165" s="359"/>
      <c r="BF165" s="157" t="s">
        <v>90</v>
      </c>
      <c r="BG165" s="157" t="s">
        <v>90</v>
      </c>
      <c r="BH165" s="157" t="s">
        <v>106</v>
      </c>
      <c r="BI165" s="65" t="s">
        <v>106</v>
      </c>
    </row>
    <row r="166" spans="23:61" ht="15.5" x14ac:dyDescent="0.35">
      <c r="W166" s="60"/>
      <c r="X166" s="66">
        <v>1</v>
      </c>
      <c r="Y166" s="67"/>
      <c r="Z166" s="67"/>
      <c r="AA166" s="67"/>
      <c r="AB166" s="67"/>
      <c r="AC166" s="67"/>
      <c r="AD166" s="67"/>
      <c r="AE166" s="67"/>
      <c r="AF166" s="67"/>
      <c r="AG166" s="67"/>
      <c r="AH166" s="67"/>
      <c r="AI166" s="67"/>
      <c r="AJ166" s="67"/>
      <c r="AK166" s="67"/>
      <c r="AL166" s="67"/>
      <c r="AM166" s="67"/>
      <c r="AN166" s="67"/>
      <c r="AO166" s="67"/>
      <c r="AP166" s="67"/>
      <c r="AQ166" s="67"/>
      <c r="AR166" s="67"/>
      <c r="AS166" s="67"/>
      <c r="AT166" s="67"/>
      <c r="AU166" s="67"/>
      <c r="AV166" s="67"/>
      <c r="AW166" s="67"/>
      <c r="AX166" s="67"/>
      <c r="AY166" s="67"/>
      <c r="AZ166" s="67"/>
      <c r="BA166" s="67"/>
      <c r="BB166" s="67"/>
      <c r="BC166" s="5"/>
      <c r="BD166" s="354" t="str">
        <f t="shared" ref="BD166:BD189" si="76">IFERROR(AVERAGE(Y166:BB166),"")</f>
        <v/>
      </c>
      <c r="BE166" s="355"/>
      <c r="BF166" s="68">
        <f>SUM($Y166:$BC166)</f>
        <v>0</v>
      </c>
      <c r="BG166" s="68">
        <v>0</v>
      </c>
      <c r="BH166" s="69">
        <f>IFERROR(SUM(Y166:BC166)/COUNT(Y166:BC166),0)</f>
        <v>0</v>
      </c>
      <c r="BI166" s="70">
        <v>0</v>
      </c>
    </row>
    <row r="167" spans="23:61" ht="15.5" x14ac:dyDescent="0.35">
      <c r="W167" s="60"/>
      <c r="X167" s="66">
        <v>2</v>
      </c>
      <c r="Y167" s="67"/>
      <c r="Z167" s="67"/>
      <c r="AA167" s="67"/>
      <c r="AB167" s="67"/>
      <c r="AC167" s="67"/>
      <c r="AD167" s="67"/>
      <c r="AE167" s="67"/>
      <c r="AF167" s="67"/>
      <c r="AG167" s="67"/>
      <c r="AH167" s="67"/>
      <c r="AI167" s="67"/>
      <c r="AJ167" s="67"/>
      <c r="AK167" s="67"/>
      <c r="AL167" s="67"/>
      <c r="AM167" s="67"/>
      <c r="AN167" s="67"/>
      <c r="AO167" s="67"/>
      <c r="AP167" s="67"/>
      <c r="AQ167" s="67"/>
      <c r="AR167" s="67"/>
      <c r="AS167" s="67"/>
      <c r="AT167" s="67"/>
      <c r="AU167" s="67"/>
      <c r="AV167" s="67"/>
      <c r="AW167" s="67"/>
      <c r="AX167" s="67"/>
      <c r="AY167" s="67"/>
      <c r="AZ167" s="67"/>
      <c r="BA167" s="67"/>
      <c r="BB167" s="67"/>
      <c r="BC167" s="5"/>
      <c r="BD167" s="354" t="str">
        <f t="shared" si="76"/>
        <v/>
      </c>
      <c r="BE167" s="355"/>
      <c r="BF167" s="71">
        <f t="shared" ref="BF167:BF172" si="77">SUM($Y167:$BC167)</f>
        <v>0</v>
      </c>
      <c r="BG167" s="71">
        <v>0</v>
      </c>
      <c r="BH167" s="72">
        <f t="shared" ref="BH167:BH172" si="78">IFERROR(SUM(Y167:BC167)/COUNT(Y167:BC167),0)</f>
        <v>0</v>
      </c>
      <c r="BI167" s="73">
        <v>0</v>
      </c>
    </row>
    <row r="168" spans="23:61" ht="15.5" x14ac:dyDescent="0.35">
      <c r="W168" s="60"/>
      <c r="X168" s="66">
        <v>3</v>
      </c>
      <c r="Y168" s="67"/>
      <c r="Z168" s="67"/>
      <c r="AA168" s="67"/>
      <c r="AB168" s="67"/>
      <c r="AC168" s="67"/>
      <c r="AD168" s="67"/>
      <c r="AE168" s="67"/>
      <c r="AF168" s="67"/>
      <c r="AG168" s="67"/>
      <c r="AH168" s="67"/>
      <c r="AI168" s="67"/>
      <c r="AJ168" s="67"/>
      <c r="AK168" s="67"/>
      <c r="AL168" s="67"/>
      <c r="AM168" s="67"/>
      <c r="AN168" s="67"/>
      <c r="AO168" s="67"/>
      <c r="AP168" s="67"/>
      <c r="AQ168" s="67"/>
      <c r="AR168" s="67"/>
      <c r="AS168" s="67"/>
      <c r="AT168" s="67"/>
      <c r="AU168" s="67"/>
      <c r="AV168" s="67"/>
      <c r="AW168" s="67"/>
      <c r="AX168" s="67"/>
      <c r="AY168" s="67"/>
      <c r="AZ168" s="67"/>
      <c r="BA168" s="67"/>
      <c r="BB168" s="67"/>
      <c r="BC168" s="5"/>
      <c r="BD168" s="354" t="str">
        <f t="shared" si="76"/>
        <v/>
      </c>
      <c r="BE168" s="355"/>
      <c r="BF168" s="71">
        <f t="shared" si="77"/>
        <v>0</v>
      </c>
      <c r="BG168" s="71">
        <v>0</v>
      </c>
      <c r="BH168" s="72">
        <f t="shared" si="78"/>
        <v>0</v>
      </c>
      <c r="BI168" s="73">
        <v>0</v>
      </c>
    </row>
    <row r="169" spans="23:61" ht="15.5" x14ac:dyDescent="0.35">
      <c r="W169" s="60"/>
      <c r="X169" s="66">
        <v>4</v>
      </c>
      <c r="Y169" s="67"/>
      <c r="Z169" s="67"/>
      <c r="AA169" s="67"/>
      <c r="AB169" s="67"/>
      <c r="AC169" s="67"/>
      <c r="AD169" s="67"/>
      <c r="AE169" s="67"/>
      <c r="AF169" s="67"/>
      <c r="AG169" s="67"/>
      <c r="AH169" s="67"/>
      <c r="AI169" s="67"/>
      <c r="AJ169" s="67"/>
      <c r="AK169" s="67"/>
      <c r="AL169" s="67"/>
      <c r="AM169" s="67"/>
      <c r="AN169" s="67"/>
      <c r="AO169" s="67"/>
      <c r="AP169" s="67"/>
      <c r="AQ169" s="67"/>
      <c r="AR169" s="67"/>
      <c r="AS169" s="67"/>
      <c r="AT169" s="67"/>
      <c r="AU169" s="67"/>
      <c r="AV169" s="67"/>
      <c r="AW169" s="67"/>
      <c r="AX169" s="67"/>
      <c r="AY169" s="67"/>
      <c r="AZ169" s="67"/>
      <c r="BA169" s="67"/>
      <c r="BB169" s="67"/>
      <c r="BC169" s="5"/>
      <c r="BD169" s="354" t="str">
        <f t="shared" si="76"/>
        <v/>
      </c>
      <c r="BE169" s="355"/>
      <c r="BF169" s="71">
        <f t="shared" si="77"/>
        <v>0</v>
      </c>
      <c r="BG169" s="71">
        <v>0</v>
      </c>
      <c r="BH169" s="72">
        <f t="shared" si="78"/>
        <v>0</v>
      </c>
      <c r="BI169" s="73">
        <v>0</v>
      </c>
    </row>
    <row r="170" spans="23:61" ht="15.5" x14ac:dyDescent="0.35">
      <c r="W170" s="60"/>
      <c r="X170" s="66">
        <v>5</v>
      </c>
      <c r="Y170" s="67"/>
      <c r="Z170" s="67"/>
      <c r="AA170" s="67"/>
      <c r="AB170" s="67"/>
      <c r="AC170" s="67"/>
      <c r="AD170" s="67"/>
      <c r="AE170" s="67"/>
      <c r="AF170" s="67"/>
      <c r="AG170" s="67"/>
      <c r="AH170" s="67"/>
      <c r="AI170" s="67"/>
      <c r="AJ170" s="67"/>
      <c r="AK170" s="67"/>
      <c r="AL170" s="67"/>
      <c r="AM170" s="67"/>
      <c r="AN170" s="67"/>
      <c r="AO170" s="67"/>
      <c r="AP170" s="67"/>
      <c r="AQ170" s="67"/>
      <c r="AR170" s="67"/>
      <c r="AS170" s="67"/>
      <c r="AT170" s="67"/>
      <c r="AU170" s="67"/>
      <c r="AV170" s="67"/>
      <c r="AW170" s="67"/>
      <c r="AX170" s="67"/>
      <c r="AY170" s="67"/>
      <c r="AZ170" s="67"/>
      <c r="BA170" s="67"/>
      <c r="BB170" s="67"/>
      <c r="BC170" s="5"/>
      <c r="BD170" s="354" t="str">
        <f t="shared" si="76"/>
        <v/>
      </c>
      <c r="BE170" s="355"/>
      <c r="BF170" s="71">
        <f t="shared" si="77"/>
        <v>0</v>
      </c>
      <c r="BG170" s="71">
        <v>0</v>
      </c>
      <c r="BH170" s="72">
        <f t="shared" si="78"/>
        <v>0</v>
      </c>
      <c r="BI170" s="73">
        <v>0</v>
      </c>
    </row>
    <row r="171" spans="23:61" ht="15.5" x14ac:dyDescent="0.35">
      <c r="W171" s="60"/>
      <c r="X171" s="66">
        <v>6</v>
      </c>
      <c r="Y171" s="67"/>
      <c r="Z171" s="67"/>
      <c r="AA171" s="67"/>
      <c r="AB171" s="67"/>
      <c r="AC171" s="67"/>
      <c r="AD171" s="67"/>
      <c r="AE171" s="67"/>
      <c r="AF171" s="67"/>
      <c r="AG171" s="67"/>
      <c r="AH171" s="67"/>
      <c r="AI171" s="67"/>
      <c r="AJ171" s="67"/>
      <c r="AK171" s="67"/>
      <c r="AL171" s="67"/>
      <c r="AM171" s="67"/>
      <c r="AN171" s="67"/>
      <c r="AO171" s="67"/>
      <c r="AP171" s="67"/>
      <c r="AQ171" s="67"/>
      <c r="AR171" s="67"/>
      <c r="AS171" s="67"/>
      <c r="AT171" s="67"/>
      <c r="AU171" s="67"/>
      <c r="AV171" s="67"/>
      <c r="AW171" s="67"/>
      <c r="AX171" s="67"/>
      <c r="AY171" s="67"/>
      <c r="AZ171" s="67"/>
      <c r="BA171" s="67"/>
      <c r="BB171" s="67"/>
      <c r="BC171" s="5"/>
      <c r="BD171" s="354" t="str">
        <f t="shared" si="76"/>
        <v/>
      </c>
      <c r="BE171" s="355"/>
      <c r="BF171" s="71">
        <f t="shared" si="77"/>
        <v>0</v>
      </c>
      <c r="BG171" s="71">
        <v>0</v>
      </c>
      <c r="BH171" s="72">
        <f t="shared" si="78"/>
        <v>0</v>
      </c>
      <c r="BI171" s="73">
        <v>0</v>
      </c>
    </row>
    <row r="172" spans="23:61" ht="15.5" x14ac:dyDescent="0.35">
      <c r="W172" s="60"/>
      <c r="X172" s="66">
        <v>7</v>
      </c>
      <c r="Y172" s="67"/>
      <c r="Z172" s="67"/>
      <c r="AA172" s="67"/>
      <c r="AB172" s="67"/>
      <c r="AC172" s="67"/>
      <c r="AD172" s="67"/>
      <c r="AE172" s="67"/>
      <c r="AF172" s="67"/>
      <c r="AG172" s="67"/>
      <c r="AH172" s="67"/>
      <c r="AI172" s="67"/>
      <c r="AJ172" s="67"/>
      <c r="AK172" s="67"/>
      <c r="AL172" s="67"/>
      <c r="AM172" s="67"/>
      <c r="AN172" s="67"/>
      <c r="AO172" s="67"/>
      <c r="AP172" s="67"/>
      <c r="AQ172" s="67"/>
      <c r="AR172" s="67"/>
      <c r="AS172" s="67"/>
      <c r="AT172" s="67"/>
      <c r="AU172" s="67"/>
      <c r="AV172" s="67"/>
      <c r="AW172" s="67"/>
      <c r="AX172" s="67"/>
      <c r="AY172" s="67"/>
      <c r="AZ172" s="67"/>
      <c r="BA172" s="67"/>
      <c r="BB172" s="67"/>
      <c r="BC172" s="5"/>
      <c r="BD172" s="354" t="str">
        <f t="shared" si="76"/>
        <v/>
      </c>
      <c r="BE172" s="355"/>
      <c r="BF172" s="71">
        <f t="shared" si="77"/>
        <v>0</v>
      </c>
      <c r="BG172" s="71">
        <v>0</v>
      </c>
      <c r="BH172" s="72">
        <f t="shared" si="78"/>
        <v>0</v>
      </c>
      <c r="BI172" s="73">
        <v>0</v>
      </c>
    </row>
    <row r="173" spans="23:61" ht="15.5" x14ac:dyDescent="0.35">
      <c r="W173" s="60"/>
      <c r="X173" s="66">
        <v>8</v>
      </c>
      <c r="Y173" s="67"/>
      <c r="Z173" s="67"/>
      <c r="AA173" s="67"/>
      <c r="AB173" s="67"/>
      <c r="AC173" s="67"/>
      <c r="AD173" s="67"/>
      <c r="AE173" s="67"/>
      <c r="AF173" s="67"/>
      <c r="AG173" s="67"/>
      <c r="AH173" s="67"/>
      <c r="AI173" s="67"/>
      <c r="AJ173" s="67"/>
      <c r="AK173" s="67"/>
      <c r="AL173" s="67"/>
      <c r="AM173" s="67"/>
      <c r="AN173" s="67"/>
      <c r="AO173" s="67"/>
      <c r="AP173" s="67"/>
      <c r="AQ173" s="67"/>
      <c r="AR173" s="67"/>
      <c r="AS173" s="67"/>
      <c r="AT173" s="67"/>
      <c r="AU173" s="67"/>
      <c r="AV173" s="67"/>
      <c r="AW173" s="67"/>
      <c r="AX173" s="67"/>
      <c r="AY173" s="67"/>
      <c r="AZ173" s="67"/>
      <c r="BA173" s="67"/>
      <c r="BB173" s="67"/>
      <c r="BC173" s="5"/>
      <c r="BD173" s="354" t="str">
        <f t="shared" si="76"/>
        <v/>
      </c>
      <c r="BE173" s="355"/>
      <c r="BF173" s="71">
        <f t="shared" ref="BF173:BF188" si="79">(SUMIF($Y$165:$BC$165,"Sat",$Y173:$BC173)+SUMIF($Y$165:$BC$165,"Sun",$Y173:$BC173))</f>
        <v>0</v>
      </c>
      <c r="BG173" s="71">
        <f t="shared" ref="BG173:BG188" si="80">(SUM($Y173:$BC173)-(SUMIF($Y$165:$BC$165,"Sat",$Y173:$BC173)+SUMIF($Y$165:$BC$165,"Sun",$Y173:$BC173)))</f>
        <v>0</v>
      </c>
      <c r="BH173" s="72">
        <f t="shared" ref="BH173:BH188" si="81">(SUMIF($Y$165:$BC$165,"Sat",$Y173:$BC173)+SUMIF($Y$165:$BC$165,"Sun",$Y173:$BC173))/(COUNTIF($Y$165:$BC$165,"Sat")+COUNTIF($Y$165:$BC$165,"Sun"))</f>
        <v>0</v>
      </c>
      <c r="BI173" s="73">
        <f t="shared" ref="BI173:BI188" si="82">(SUM($Y173:$BC173)-(SUMIF($Y$165:$BC$165,"Sat",$Y173:$BC173)+SUMIF($Y$165:$BC$165,"Sun",$Y173:$BC173)))/(COUNT(Y173:BC173)-(COUNTIF($Y$165:$BC$165,"Sat")+COUNTIF($Y$165:$BC$165,"Sun")))</f>
        <v>0</v>
      </c>
    </row>
    <row r="174" spans="23:61" ht="15.5" x14ac:dyDescent="0.35">
      <c r="W174" s="60"/>
      <c r="X174" s="66">
        <v>9</v>
      </c>
      <c r="Y174" s="67"/>
      <c r="Z174" s="67"/>
      <c r="AA174" s="67"/>
      <c r="AB174" s="67"/>
      <c r="AC174" s="67"/>
      <c r="AD174" s="67"/>
      <c r="AE174" s="67"/>
      <c r="AF174" s="67"/>
      <c r="AG174" s="67"/>
      <c r="AH174" s="67"/>
      <c r="AI174" s="67"/>
      <c r="AJ174" s="67"/>
      <c r="AK174" s="67"/>
      <c r="AL174" s="67"/>
      <c r="AM174" s="67"/>
      <c r="AN174" s="67"/>
      <c r="AO174" s="67"/>
      <c r="AP174" s="67"/>
      <c r="AQ174" s="67"/>
      <c r="AR174" s="67"/>
      <c r="AS174" s="67"/>
      <c r="AT174" s="67"/>
      <c r="AU174" s="67"/>
      <c r="AV174" s="67"/>
      <c r="AW174" s="67"/>
      <c r="AX174" s="67"/>
      <c r="AY174" s="67"/>
      <c r="AZ174" s="67"/>
      <c r="BA174" s="67"/>
      <c r="BB174" s="67"/>
      <c r="BC174" s="5"/>
      <c r="BD174" s="354" t="str">
        <f t="shared" si="76"/>
        <v/>
      </c>
      <c r="BE174" s="355"/>
      <c r="BF174" s="71">
        <f t="shared" si="79"/>
        <v>0</v>
      </c>
      <c r="BG174" s="71">
        <f t="shared" si="80"/>
        <v>0</v>
      </c>
      <c r="BH174" s="72">
        <f t="shared" si="81"/>
        <v>0</v>
      </c>
      <c r="BI174" s="73">
        <f t="shared" si="82"/>
        <v>0</v>
      </c>
    </row>
    <row r="175" spans="23:61" ht="15.5" x14ac:dyDescent="0.35">
      <c r="W175" s="60"/>
      <c r="X175" s="66">
        <v>10</v>
      </c>
      <c r="Y175" s="67"/>
      <c r="Z175" s="67"/>
      <c r="AA175" s="67"/>
      <c r="AB175" s="67"/>
      <c r="AC175" s="67"/>
      <c r="AD175" s="67"/>
      <c r="AE175" s="67"/>
      <c r="AF175" s="67"/>
      <c r="AG175" s="67"/>
      <c r="AH175" s="67"/>
      <c r="AI175" s="67"/>
      <c r="AJ175" s="67"/>
      <c r="AK175" s="67"/>
      <c r="AL175" s="67"/>
      <c r="AM175" s="67"/>
      <c r="AN175" s="67"/>
      <c r="AO175" s="67"/>
      <c r="AP175" s="67"/>
      <c r="AQ175" s="67"/>
      <c r="AR175" s="67"/>
      <c r="AS175" s="67"/>
      <c r="AT175" s="67"/>
      <c r="AU175" s="67"/>
      <c r="AV175" s="67"/>
      <c r="AW175" s="67"/>
      <c r="AX175" s="67"/>
      <c r="AY175" s="67"/>
      <c r="AZ175" s="67"/>
      <c r="BA175" s="67"/>
      <c r="BB175" s="67"/>
      <c r="BC175" s="5"/>
      <c r="BD175" s="354" t="str">
        <f t="shared" si="76"/>
        <v/>
      </c>
      <c r="BE175" s="355"/>
      <c r="BF175" s="71">
        <f t="shared" si="79"/>
        <v>0</v>
      </c>
      <c r="BG175" s="71">
        <f t="shared" si="80"/>
        <v>0</v>
      </c>
      <c r="BH175" s="72">
        <f t="shared" si="81"/>
        <v>0</v>
      </c>
      <c r="BI175" s="73">
        <f t="shared" si="82"/>
        <v>0</v>
      </c>
    </row>
    <row r="176" spans="23:61" ht="15.5" x14ac:dyDescent="0.35">
      <c r="W176" s="60"/>
      <c r="X176" s="66">
        <v>11</v>
      </c>
      <c r="Y176" s="67"/>
      <c r="Z176" s="67"/>
      <c r="AA176" s="67"/>
      <c r="AB176" s="67"/>
      <c r="AC176" s="67"/>
      <c r="AD176" s="67"/>
      <c r="AE176" s="67"/>
      <c r="AF176" s="67"/>
      <c r="AG176" s="67"/>
      <c r="AH176" s="67"/>
      <c r="AI176" s="67"/>
      <c r="AJ176" s="67"/>
      <c r="AK176" s="67"/>
      <c r="AL176" s="67"/>
      <c r="AM176" s="67"/>
      <c r="AN176" s="67"/>
      <c r="AO176" s="67"/>
      <c r="AP176" s="67"/>
      <c r="AQ176" s="67"/>
      <c r="AR176" s="67"/>
      <c r="AS176" s="67"/>
      <c r="AT176" s="67"/>
      <c r="AU176" s="67"/>
      <c r="AV176" s="67"/>
      <c r="AW176" s="67"/>
      <c r="AX176" s="67"/>
      <c r="AY176" s="67"/>
      <c r="AZ176" s="67"/>
      <c r="BA176" s="67"/>
      <c r="BB176" s="67"/>
      <c r="BC176" s="5"/>
      <c r="BD176" s="354" t="str">
        <f t="shared" si="76"/>
        <v/>
      </c>
      <c r="BE176" s="355"/>
      <c r="BF176" s="71">
        <f t="shared" si="79"/>
        <v>0</v>
      </c>
      <c r="BG176" s="71">
        <f t="shared" si="80"/>
        <v>0</v>
      </c>
      <c r="BH176" s="72">
        <f t="shared" si="81"/>
        <v>0</v>
      </c>
      <c r="BI176" s="73">
        <f t="shared" si="82"/>
        <v>0</v>
      </c>
    </row>
    <row r="177" spans="23:61" ht="15.5" x14ac:dyDescent="0.35">
      <c r="W177" s="60"/>
      <c r="X177" s="66">
        <v>12</v>
      </c>
      <c r="Y177" s="67"/>
      <c r="Z177" s="67"/>
      <c r="AA177" s="67"/>
      <c r="AB177" s="67"/>
      <c r="AC177" s="67"/>
      <c r="AD177" s="67"/>
      <c r="AE177" s="67"/>
      <c r="AF177" s="67"/>
      <c r="AG177" s="67"/>
      <c r="AH177" s="67"/>
      <c r="AI177" s="67"/>
      <c r="AJ177" s="67"/>
      <c r="AK177" s="67"/>
      <c r="AL177" s="67"/>
      <c r="AM177" s="67"/>
      <c r="AN177" s="67"/>
      <c r="AO177" s="67"/>
      <c r="AP177" s="67"/>
      <c r="AQ177" s="67"/>
      <c r="AR177" s="67"/>
      <c r="AS177" s="67"/>
      <c r="AT177" s="67"/>
      <c r="AU177" s="67"/>
      <c r="AV177" s="67"/>
      <c r="AW177" s="67"/>
      <c r="AX177" s="67"/>
      <c r="AY177" s="67"/>
      <c r="AZ177" s="67"/>
      <c r="BA177" s="67"/>
      <c r="BB177" s="67"/>
      <c r="BC177" s="5"/>
      <c r="BD177" s="354" t="str">
        <f t="shared" si="76"/>
        <v/>
      </c>
      <c r="BE177" s="355"/>
      <c r="BF177" s="71">
        <f t="shared" si="79"/>
        <v>0</v>
      </c>
      <c r="BG177" s="71">
        <f t="shared" si="80"/>
        <v>0</v>
      </c>
      <c r="BH177" s="72">
        <f t="shared" si="81"/>
        <v>0</v>
      </c>
      <c r="BI177" s="73">
        <f t="shared" si="82"/>
        <v>0</v>
      </c>
    </row>
    <row r="178" spans="23:61" ht="15.5" x14ac:dyDescent="0.35">
      <c r="W178" s="60"/>
      <c r="X178" s="66">
        <v>13</v>
      </c>
      <c r="Y178" s="67"/>
      <c r="Z178" s="67"/>
      <c r="AA178" s="67"/>
      <c r="AB178" s="67"/>
      <c r="AC178" s="67"/>
      <c r="AD178" s="67"/>
      <c r="AE178" s="67"/>
      <c r="AF178" s="67"/>
      <c r="AG178" s="67"/>
      <c r="AH178" s="67"/>
      <c r="AI178" s="67"/>
      <c r="AJ178" s="67"/>
      <c r="AK178" s="67"/>
      <c r="AL178" s="67"/>
      <c r="AM178" s="67"/>
      <c r="AN178" s="67"/>
      <c r="AO178" s="67"/>
      <c r="AP178" s="67"/>
      <c r="AQ178" s="67"/>
      <c r="AR178" s="67"/>
      <c r="AS178" s="67"/>
      <c r="AT178" s="67"/>
      <c r="AU178" s="67"/>
      <c r="AV178" s="67"/>
      <c r="AW178" s="67"/>
      <c r="AX178" s="67"/>
      <c r="AY178" s="67"/>
      <c r="AZ178" s="67"/>
      <c r="BA178" s="67"/>
      <c r="BB178" s="67"/>
      <c r="BC178" s="5"/>
      <c r="BD178" s="354" t="str">
        <f t="shared" si="76"/>
        <v/>
      </c>
      <c r="BE178" s="355"/>
      <c r="BF178" s="71">
        <f t="shared" si="79"/>
        <v>0</v>
      </c>
      <c r="BG178" s="71">
        <f t="shared" si="80"/>
        <v>0</v>
      </c>
      <c r="BH178" s="72">
        <f t="shared" si="81"/>
        <v>0</v>
      </c>
      <c r="BI178" s="73">
        <f t="shared" si="82"/>
        <v>0</v>
      </c>
    </row>
    <row r="179" spans="23:61" ht="15.5" x14ac:dyDescent="0.35">
      <c r="W179" s="60"/>
      <c r="X179" s="66">
        <v>14</v>
      </c>
      <c r="Y179" s="67"/>
      <c r="Z179" s="67"/>
      <c r="AA179" s="67"/>
      <c r="AB179" s="67"/>
      <c r="AC179" s="67"/>
      <c r="AD179" s="67"/>
      <c r="AE179" s="67"/>
      <c r="AF179" s="67"/>
      <c r="AG179" s="67"/>
      <c r="AH179" s="67"/>
      <c r="AI179" s="67"/>
      <c r="AJ179" s="67"/>
      <c r="AK179" s="67"/>
      <c r="AL179" s="67"/>
      <c r="AM179" s="67"/>
      <c r="AN179" s="67"/>
      <c r="AO179" s="67"/>
      <c r="AP179" s="67"/>
      <c r="AQ179" s="67"/>
      <c r="AR179" s="67"/>
      <c r="AS179" s="67"/>
      <c r="AT179" s="67"/>
      <c r="AU179" s="67"/>
      <c r="AV179" s="67"/>
      <c r="AW179" s="67"/>
      <c r="AX179" s="67"/>
      <c r="AY179" s="67"/>
      <c r="AZ179" s="67"/>
      <c r="BA179" s="67"/>
      <c r="BB179" s="67"/>
      <c r="BC179" s="5"/>
      <c r="BD179" s="354" t="str">
        <f t="shared" si="76"/>
        <v/>
      </c>
      <c r="BE179" s="355"/>
      <c r="BF179" s="71">
        <f t="shared" si="79"/>
        <v>0</v>
      </c>
      <c r="BG179" s="71">
        <f t="shared" si="80"/>
        <v>0</v>
      </c>
      <c r="BH179" s="72">
        <f t="shared" si="81"/>
        <v>0</v>
      </c>
      <c r="BI179" s="73">
        <f t="shared" si="82"/>
        <v>0</v>
      </c>
    </row>
    <row r="180" spans="23:61" ht="15.5" x14ac:dyDescent="0.35">
      <c r="W180" s="60"/>
      <c r="X180" s="66">
        <v>15</v>
      </c>
      <c r="Y180" s="67"/>
      <c r="Z180" s="67"/>
      <c r="AA180" s="67"/>
      <c r="AB180" s="67"/>
      <c r="AC180" s="67"/>
      <c r="AD180" s="67"/>
      <c r="AE180" s="67"/>
      <c r="AF180" s="67"/>
      <c r="AG180" s="67"/>
      <c r="AH180" s="67"/>
      <c r="AI180" s="67"/>
      <c r="AJ180" s="67"/>
      <c r="AK180" s="67"/>
      <c r="AL180" s="67"/>
      <c r="AM180" s="67"/>
      <c r="AN180" s="67"/>
      <c r="AO180" s="67"/>
      <c r="AP180" s="67"/>
      <c r="AQ180" s="67"/>
      <c r="AR180" s="67"/>
      <c r="AS180" s="67"/>
      <c r="AT180" s="67"/>
      <c r="AU180" s="67"/>
      <c r="AV180" s="67"/>
      <c r="AW180" s="67"/>
      <c r="AX180" s="67"/>
      <c r="AY180" s="67"/>
      <c r="AZ180" s="67"/>
      <c r="BA180" s="67"/>
      <c r="BB180" s="67"/>
      <c r="BC180" s="5"/>
      <c r="BD180" s="354" t="str">
        <f t="shared" si="76"/>
        <v/>
      </c>
      <c r="BE180" s="355"/>
      <c r="BF180" s="71">
        <f t="shared" si="79"/>
        <v>0</v>
      </c>
      <c r="BG180" s="71">
        <f t="shared" si="80"/>
        <v>0</v>
      </c>
      <c r="BH180" s="72">
        <f t="shared" si="81"/>
        <v>0</v>
      </c>
      <c r="BI180" s="73">
        <f t="shared" si="82"/>
        <v>0</v>
      </c>
    </row>
    <row r="181" spans="23:61" ht="15.5" x14ac:dyDescent="0.35">
      <c r="W181" s="60"/>
      <c r="X181" s="66">
        <v>16</v>
      </c>
      <c r="Y181" s="67"/>
      <c r="Z181" s="67"/>
      <c r="AA181" s="67"/>
      <c r="AB181" s="67"/>
      <c r="AC181" s="67"/>
      <c r="AD181" s="67"/>
      <c r="AE181" s="67"/>
      <c r="AF181" s="67"/>
      <c r="AG181" s="67"/>
      <c r="AH181" s="67"/>
      <c r="AI181" s="67"/>
      <c r="AJ181" s="67"/>
      <c r="AK181" s="67"/>
      <c r="AL181" s="67"/>
      <c r="AM181" s="67"/>
      <c r="AN181" s="67"/>
      <c r="AO181" s="67"/>
      <c r="AP181" s="67"/>
      <c r="AQ181" s="67"/>
      <c r="AR181" s="67"/>
      <c r="AS181" s="67"/>
      <c r="AT181" s="67"/>
      <c r="AU181" s="67"/>
      <c r="AV181" s="67"/>
      <c r="AW181" s="67"/>
      <c r="AX181" s="67"/>
      <c r="AY181" s="67"/>
      <c r="AZ181" s="67"/>
      <c r="BA181" s="67"/>
      <c r="BB181" s="67"/>
      <c r="BC181" s="5"/>
      <c r="BD181" s="354" t="str">
        <f t="shared" si="76"/>
        <v/>
      </c>
      <c r="BE181" s="355"/>
      <c r="BF181" s="71">
        <f t="shared" si="79"/>
        <v>0</v>
      </c>
      <c r="BG181" s="71">
        <f t="shared" si="80"/>
        <v>0</v>
      </c>
      <c r="BH181" s="72">
        <f t="shared" si="81"/>
        <v>0</v>
      </c>
      <c r="BI181" s="73">
        <f t="shared" si="82"/>
        <v>0</v>
      </c>
    </row>
    <row r="182" spans="23:61" ht="15.5" x14ac:dyDescent="0.35">
      <c r="W182" s="60"/>
      <c r="X182" s="66">
        <v>17</v>
      </c>
      <c r="Y182" s="67"/>
      <c r="Z182" s="67"/>
      <c r="AA182" s="67"/>
      <c r="AB182" s="67"/>
      <c r="AC182" s="67"/>
      <c r="AD182" s="67"/>
      <c r="AE182" s="67"/>
      <c r="AF182" s="67"/>
      <c r="AG182" s="67"/>
      <c r="AH182" s="67"/>
      <c r="AI182" s="67"/>
      <c r="AJ182" s="67"/>
      <c r="AK182" s="67"/>
      <c r="AL182" s="67"/>
      <c r="AM182" s="67"/>
      <c r="AN182" s="67"/>
      <c r="AO182" s="67"/>
      <c r="AP182" s="67"/>
      <c r="AQ182" s="67"/>
      <c r="AR182" s="67"/>
      <c r="AS182" s="67"/>
      <c r="AT182" s="67"/>
      <c r="AU182" s="67"/>
      <c r="AV182" s="67"/>
      <c r="AW182" s="67"/>
      <c r="AX182" s="67"/>
      <c r="AY182" s="67"/>
      <c r="AZ182" s="67"/>
      <c r="BA182" s="67"/>
      <c r="BB182" s="67"/>
      <c r="BC182" s="5"/>
      <c r="BD182" s="354" t="str">
        <f t="shared" si="76"/>
        <v/>
      </c>
      <c r="BE182" s="355"/>
      <c r="BF182" s="71">
        <f t="shared" si="79"/>
        <v>0</v>
      </c>
      <c r="BG182" s="71">
        <f t="shared" si="80"/>
        <v>0</v>
      </c>
      <c r="BH182" s="72">
        <f t="shared" si="81"/>
        <v>0</v>
      </c>
      <c r="BI182" s="73">
        <f t="shared" si="82"/>
        <v>0</v>
      </c>
    </row>
    <row r="183" spans="23:61" ht="15.5" x14ac:dyDescent="0.35">
      <c r="W183" s="60"/>
      <c r="X183" s="66">
        <v>18</v>
      </c>
      <c r="Y183" s="67"/>
      <c r="Z183" s="67"/>
      <c r="AA183" s="67"/>
      <c r="AB183" s="67"/>
      <c r="AC183" s="67"/>
      <c r="AD183" s="67"/>
      <c r="AE183" s="67"/>
      <c r="AF183" s="67"/>
      <c r="AG183" s="67"/>
      <c r="AH183" s="67"/>
      <c r="AI183" s="67"/>
      <c r="AJ183" s="67"/>
      <c r="AK183" s="67"/>
      <c r="AL183" s="67"/>
      <c r="AM183" s="67"/>
      <c r="AN183" s="67"/>
      <c r="AO183" s="67"/>
      <c r="AP183" s="67"/>
      <c r="AQ183" s="67"/>
      <c r="AR183" s="67"/>
      <c r="AS183" s="67"/>
      <c r="AT183" s="67"/>
      <c r="AU183" s="67"/>
      <c r="AV183" s="67"/>
      <c r="AW183" s="67"/>
      <c r="AX183" s="67"/>
      <c r="AY183" s="67"/>
      <c r="AZ183" s="67"/>
      <c r="BA183" s="67"/>
      <c r="BB183" s="67"/>
      <c r="BC183" s="5"/>
      <c r="BD183" s="354" t="str">
        <f t="shared" si="76"/>
        <v/>
      </c>
      <c r="BE183" s="355"/>
      <c r="BF183" s="71">
        <f t="shared" si="79"/>
        <v>0</v>
      </c>
      <c r="BG183" s="71">
        <f t="shared" si="80"/>
        <v>0</v>
      </c>
      <c r="BH183" s="72">
        <f t="shared" si="81"/>
        <v>0</v>
      </c>
      <c r="BI183" s="73">
        <f t="shared" si="82"/>
        <v>0</v>
      </c>
    </row>
    <row r="184" spans="23:61" ht="15.5" x14ac:dyDescent="0.35">
      <c r="W184" s="60"/>
      <c r="X184" s="66">
        <v>19</v>
      </c>
      <c r="Y184" s="67"/>
      <c r="Z184" s="67"/>
      <c r="AA184" s="67"/>
      <c r="AB184" s="67"/>
      <c r="AC184" s="67"/>
      <c r="AD184" s="67"/>
      <c r="AE184" s="67"/>
      <c r="AF184" s="67"/>
      <c r="AG184" s="67"/>
      <c r="AH184" s="67"/>
      <c r="AI184" s="67"/>
      <c r="AJ184" s="67"/>
      <c r="AK184" s="67"/>
      <c r="AL184" s="67"/>
      <c r="AM184" s="67"/>
      <c r="AN184" s="67"/>
      <c r="AO184" s="67"/>
      <c r="AP184" s="67"/>
      <c r="AQ184" s="67"/>
      <c r="AR184" s="67"/>
      <c r="AS184" s="67"/>
      <c r="AT184" s="67"/>
      <c r="AU184" s="67"/>
      <c r="AV184" s="67"/>
      <c r="AW184" s="67"/>
      <c r="AX184" s="67"/>
      <c r="AY184" s="67"/>
      <c r="AZ184" s="67"/>
      <c r="BA184" s="67"/>
      <c r="BB184" s="67"/>
      <c r="BC184" s="5"/>
      <c r="BD184" s="354" t="str">
        <f t="shared" si="76"/>
        <v/>
      </c>
      <c r="BE184" s="355"/>
      <c r="BF184" s="71">
        <f t="shared" si="79"/>
        <v>0</v>
      </c>
      <c r="BG184" s="71">
        <f t="shared" si="80"/>
        <v>0</v>
      </c>
      <c r="BH184" s="72">
        <f t="shared" si="81"/>
        <v>0</v>
      </c>
      <c r="BI184" s="73">
        <f t="shared" si="82"/>
        <v>0</v>
      </c>
    </row>
    <row r="185" spans="23:61" ht="15.5" x14ac:dyDescent="0.35">
      <c r="W185" s="60"/>
      <c r="X185" s="66">
        <v>20</v>
      </c>
      <c r="Y185" s="67"/>
      <c r="Z185" s="67"/>
      <c r="AA185" s="67"/>
      <c r="AB185" s="67"/>
      <c r="AC185" s="67"/>
      <c r="AD185" s="67"/>
      <c r="AE185" s="67"/>
      <c r="AF185" s="67"/>
      <c r="AG185" s="67"/>
      <c r="AH185" s="67"/>
      <c r="AI185" s="67"/>
      <c r="AJ185" s="67"/>
      <c r="AK185" s="67"/>
      <c r="AL185" s="67"/>
      <c r="AM185" s="67"/>
      <c r="AN185" s="67"/>
      <c r="AO185" s="67"/>
      <c r="AP185" s="67"/>
      <c r="AQ185" s="67"/>
      <c r="AR185" s="67"/>
      <c r="AS185" s="67"/>
      <c r="AT185" s="67"/>
      <c r="AU185" s="67"/>
      <c r="AV185" s="67"/>
      <c r="AW185" s="67"/>
      <c r="AX185" s="67"/>
      <c r="AY185" s="67"/>
      <c r="AZ185" s="67"/>
      <c r="BA185" s="67"/>
      <c r="BB185" s="67"/>
      <c r="BC185" s="5"/>
      <c r="BD185" s="354" t="str">
        <f t="shared" si="76"/>
        <v/>
      </c>
      <c r="BE185" s="355"/>
      <c r="BF185" s="71">
        <f t="shared" si="79"/>
        <v>0</v>
      </c>
      <c r="BG185" s="71">
        <f t="shared" si="80"/>
        <v>0</v>
      </c>
      <c r="BH185" s="72">
        <f t="shared" si="81"/>
        <v>0</v>
      </c>
      <c r="BI185" s="73">
        <f t="shared" si="82"/>
        <v>0</v>
      </c>
    </row>
    <row r="186" spans="23:61" ht="15.5" x14ac:dyDescent="0.35">
      <c r="W186" s="60"/>
      <c r="X186" s="66">
        <v>21</v>
      </c>
      <c r="Y186" s="67"/>
      <c r="Z186" s="67"/>
      <c r="AA186" s="67"/>
      <c r="AB186" s="67"/>
      <c r="AC186" s="67"/>
      <c r="AD186" s="67"/>
      <c r="AE186" s="67"/>
      <c r="AF186" s="67"/>
      <c r="AG186" s="67"/>
      <c r="AH186" s="67"/>
      <c r="AI186" s="67"/>
      <c r="AJ186" s="67"/>
      <c r="AK186" s="67"/>
      <c r="AL186" s="67"/>
      <c r="AM186" s="67"/>
      <c r="AN186" s="67"/>
      <c r="AO186" s="67"/>
      <c r="AP186" s="67"/>
      <c r="AQ186" s="67"/>
      <c r="AR186" s="67"/>
      <c r="AS186" s="67"/>
      <c r="AT186" s="67"/>
      <c r="AU186" s="67"/>
      <c r="AV186" s="67"/>
      <c r="AW186" s="67"/>
      <c r="AX186" s="67"/>
      <c r="AY186" s="67"/>
      <c r="AZ186" s="67"/>
      <c r="BA186" s="67"/>
      <c r="BB186" s="67"/>
      <c r="BC186" s="5"/>
      <c r="BD186" s="354" t="str">
        <f t="shared" si="76"/>
        <v/>
      </c>
      <c r="BE186" s="355"/>
      <c r="BF186" s="71">
        <f t="shared" si="79"/>
        <v>0</v>
      </c>
      <c r="BG186" s="71">
        <f t="shared" si="80"/>
        <v>0</v>
      </c>
      <c r="BH186" s="72">
        <f t="shared" si="81"/>
        <v>0</v>
      </c>
      <c r="BI186" s="73">
        <f t="shared" si="82"/>
        <v>0</v>
      </c>
    </row>
    <row r="187" spans="23:61" ht="15.5" x14ac:dyDescent="0.35">
      <c r="W187" s="60"/>
      <c r="X187" s="66">
        <v>22</v>
      </c>
      <c r="Y187" s="67"/>
      <c r="Z187" s="67"/>
      <c r="AA187" s="67"/>
      <c r="AB187" s="67"/>
      <c r="AC187" s="67"/>
      <c r="AD187" s="67"/>
      <c r="AE187" s="67"/>
      <c r="AF187" s="67"/>
      <c r="AG187" s="67"/>
      <c r="AH187" s="67"/>
      <c r="AI187" s="67"/>
      <c r="AJ187" s="67"/>
      <c r="AK187" s="67"/>
      <c r="AL187" s="67"/>
      <c r="AM187" s="67"/>
      <c r="AN187" s="67"/>
      <c r="AO187" s="67"/>
      <c r="AP187" s="67"/>
      <c r="AQ187" s="67"/>
      <c r="AR187" s="67"/>
      <c r="AS187" s="67"/>
      <c r="AT187" s="67"/>
      <c r="AU187" s="67"/>
      <c r="AV187" s="67"/>
      <c r="AW187" s="67"/>
      <c r="AX187" s="67"/>
      <c r="AY187" s="67"/>
      <c r="AZ187" s="67"/>
      <c r="BA187" s="67"/>
      <c r="BB187" s="67"/>
      <c r="BC187" s="5"/>
      <c r="BD187" s="354" t="str">
        <f t="shared" si="76"/>
        <v/>
      </c>
      <c r="BE187" s="355"/>
      <c r="BF187" s="71">
        <f t="shared" si="79"/>
        <v>0</v>
      </c>
      <c r="BG187" s="71">
        <f t="shared" si="80"/>
        <v>0</v>
      </c>
      <c r="BH187" s="72">
        <f t="shared" si="81"/>
        <v>0</v>
      </c>
      <c r="BI187" s="73">
        <f t="shared" si="82"/>
        <v>0</v>
      </c>
    </row>
    <row r="188" spans="23:61" ht="15.5" x14ac:dyDescent="0.35">
      <c r="W188" s="60"/>
      <c r="X188" s="66">
        <v>23</v>
      </c>
      <c r="Y188" s="67"/>
      <c r="Z188" s="67"/>
      <c r="AA188" s="67"/>
      <c r="AB188" s="67"/>
      <c r="AC188" s="67"/>
      <c r="AD188" s="67"/>
      <c r="AE188" s="67"/>
      <c r="AF188" s="67"/>
      <c r="AG188" s="67"/>
      <c r="AH188" s="67"/>
      <c r="AI188" s="67"/>
      <c r="AJ188" s="67"/>
      <c r="AK188" s="67"/>
      <c r="AL188" s="67"/>
      <c r="AM188" s="67"/>
      <c r="AN188" s="67"/>
      <c r="AO188" s="67"/>
      <c r="AP188" s="67"/>
      <c r="AQ188" s="67"/>
      <c r="AR188" s="67"/>
      <c r="AS188" s="67"/>
      <c r="AT188" s="67"/>
      <c r="AU188" s="67"/>
      <c r="AV188" s="67"/>
      <c r="AW188" s="67"/>
      <c r="AX188" s="67"/>
      <c r="AY188" s="67"/>
      <c r="AZ188" s="67"/>
      <c r="BA188" s="67"/>
      <c r="BB188" s="67"/>
      <c r="BC188" s="5"/>
      <c r="BD188" s="354" t="str">
        <f t="shared" si="76"/>
        <v/>
      </c>
      <c r="BE188" s="355"/>
      <c r="BF188" s="71">
        <f t="shared" si="79"/>
        <v>0</v>
      </c>
      <c r="BG188" s="71">
        <f t="shared" si="80"/>
        <v>0</v>
      </c>
      <c r="BH188" s="72">
        <f t="shared" si="81"/>
        <v>0</v>
      </c>
      <c r="BI188" s="73">
        <f t="shared" si="82"/>
        <v>0</v>
      </c>
    </row>
    <row r="189" spans="23:61" ht="15.5" x14ac:dyDescent="0.35">
      <c r="W189" s="60"/>
      <c r="X189" s="74">
        <v>24</v>
      </c>
      <c r="Y189" s="75"/>
      <c r="Z189" s="75"/>
      <c r="AA189" s="75"/>
      <c r="AB189" s="75"/>
      <c r="AC189" s="75"/>
      <c r="AD189" s="75"/>
      <c r="AE189" s="75"/>
      <c r="AF189" s="75"/>
      <c r="AG189" s="75"/>
      <c r="AH189" s="75"/>
      <c r="AI189" s="75"/>
      <c r="AJ189" s="75"/>
      <c r="AK189" s="75"/>
      <c r="AL189" s="75"/>
      <c r="AM189" s="75"/>
      <c r="AN189" s="75"/>
      <c r="AO189" s="75"/>
      <c r="AP189" s="75"/>
      <c r="AQ189" s="75"/>
      <c r="AR189" s="75"/>
      <c r="AS189" s="75"/>
      <c r="AT189" s="75"/>
      <c r="AU189" s="75"/>
      <c r="AV189" s="75"/>
      <c r="AW189" s="75"/>
      <c r="AX189" s="75"/>
      <c r="AY189" s="75"/>
      <c r="AZ189" s="75"/>
      <c r="BA189" s="75"/>
      <c r="BB189" s="75"/>
      <c r="BC189" s="5"/>
      <c r="BD189" s="356" t="str">
        <f t="shared" si="76"/>
        <v/>
      </c>
      <c r="BE189" s="357"/>
      <c r="BF189" s="76">
        <f>SUM($Y189:$BC189)</f>
        <v>0</v>
      </c>
      <c r="BG189" s="76">
        <v>0</v>
      </c>
      <c r="BH189" s="77">
        <f t="shared" ref="BH189" si="83">IFERROR(SUM(Y189:BC189)/COUNT(Y189:BC189),0)</f>
        <v>0</v>
      </c>
      <c r="BI189" s="78">
        <v>0</v>
      </c>
    </row>
    <row r="190" spans="23:61" ht="15.5" x14ac:dyDescent="0.35">
      <c r="W190" s="60"/>
      <c r="X190" s="79"/>
      <c r="Y190" s="5"/>
      <c r="Z190" s="5"/>
      <c r="AA190" s="5"/>
      <c r="AB190" s="5"/>
      <c r="AC190" s="5"/>
      <c r="AD190" s="5"/>
      <c r="AE190" s="5"/>
      <c r="AF190" s="5"/>
      <c r="AG190" s="5"/>
      <c r="AH190" s="5"/>
      <c r="AI190" s="5"/>
      <c r="AJ190" s="5"/>
      <c r="AK190" s="5"/>
      <c r="AL190" s="5"/>
      <c r="AM190" s="5"/>
      <c r="AN190" s="5"/>
      <c r="AO190" s="5"/>
      <c r="AP190" s="5"/>
      <c r="AQ190" s="5"/>
      <c r="AR190" s="5"/>
      <c r="AS190" s="5"/>
      <c r="AT190" s="5"/>
      <c r="AU190" s="5"/>
      <c r="AV190" s="5"/>
      <c r="AW190" s="5"/>
      <c r="AX190" s="5"/>
      <c r="AY190" s="5"/>
      <c r="AZ190" s="5"/>
      <c r="BA190" s="5"/>
      <c r="BB190" s="5"/>
      <c r="BC190" s="5"/>
      <c r="BD190" s="5"/>
      <c r="BE190" s="5"/>
      <c r="BF190" s="76">
        <f>SUM(BF166:BF189)</f>
        <v>0</v>
      </c>
      <c r="BG190" s="76">
        <f>SUM(BG173:BG188)</f>
        <v>0</v>
      </c>
      <c r="BH190" s="101"/>
      <c r="BI190" s="102"/>
    </row>
    <row r="191" spans="23:61" ht="15.5" x14ac:dyDescent="0.35">
      <c r="W191" s="83"/>
      <c r="X191" s="84"/>
      <c r="Y191" s="85"/>
      <c r="Z191" s="85"/>
      <c r="AA191" s="85"/>
      <c r="AB191" s="85"/>
      <c r="AC191" s="85"/>
      <c r="AD191" s="85"/>
      <c r="AE191" s="85"/>
      <c r="AF191" s="85"/>
      <c r="AG191" s="85"/>
      <c r="AH191" s="85"/>
      <c r="AI191" s="85"/>
      <c r="AJ191" s="85"/>
      <c r="AK191" s="85"/>
      <c r="AL191" s="85"/>
      <c r="AM191" s="85"/>
      <c r="AN191" s="85"/>
      <c r="AO191" s="85"/>
      <c r="AP191" s="85"/>
      <c r="AQ191" s="85"/>
      <c r="AR191" s="85"/>
      <c r="AS191" s="85"/>
      <c r="AT191" s="85"/>
      <c r="AU191" s="85"/>
      <c r="AV191" s="85"/>
      <c r="AW191" s="85"/>
      <c r="AX191" s="85"/>
      <c r="AY191" s="85"/>
      <c r="AZ191" s="85"/>
      <c r="BA191" s="85"/>
      <c r="BB191" s="85"/>
      <c r="BC191" s="85"/>
      <c r="BD191" s="85"/>
      <c r="BE191" s="85"/>
      <c r="BF191" s="214"/>
      <c r="BG191" s="215"/>
      <c r="BH191" s="215"/>
      <c r="BI191" s="216"/>
    </row>
    <row r="192" spans="23:61" ht="15.5" x14ac:dyDescent="0.35">
      <c r="W192" s="115"/>
      <c r="X192" s="111"/>
      <c r="Y192" s="111"/>
      <c r="Z192" s="111"/>
      <c r="AA192" s="111"/>
      <c r="AB192" s="111"/>
      <c r="AC192" s="111"/>
      <c r="AD192" s="111"/>
      <c r="AE192" s="111"/>
      <c r="AF192" s="111"/>
      <c r="AG192" s="111"/>
      <c r="AH192" s="111"/>
      <c r="AI192" s="111"/>
      <c r="AJ192" s="111"/>
      <c r="AK192" s="111"/>
      <c r="AL192" s="111"/>
      <c r="AM192" s="111"/>
      <c r="AN192" s="111"/>
      <c r="AO192" s="111"/>
      <c r="AP192" s="111"/>
      <c r="AQ192" s="111"/>
      <c r="AR192" s="111"/>
      <c r="AS192" s="111"/>
      <c r="AT192" s="111"/>
      <c r="AU192" s="111"/>
      <c r="AV192" s="111"/>
      <c r="AW192" s="111"/>
      <c r="AX192" s="111"/>
      <c r="AY192" s="111"/>
      <c r="AZ192" s="111"/>
      <c r="BA192" s="111"/>
      <c r="BB192" s="111"/>
      <c r="BC192" s="111"/>
      <c r="BD192" s="111"/>
      <c r="BE192" s="111"/>
      <c r="BF192" s="5"/>
      <c r="BG192" s="5"/>
      <c r="BH192" s="5"/>
      <c r="BI192" s="49"/>
    </row>
    <row r="193" spans="23:61" ht="15.5" x14ac:dyDescent="0.35">
      <c r="W193" s="60" t="s">
        <v>140</v>
      </c>
      <c r="X193" s="5"/>
      <c r="Y193" s="5"/>
      <c r="Z193" s="5"/>
      <c r="AA193" s="5"/>
      <c r="AB193" s="5"/>
      <c r="AC193" s="5"/>
      <c r="AD193" s="5"/>
      <c r="AE193" s="5"/>
      <c r="AF193" s="5"/>
      <c r="AG193" s="5"/>
      <c r="AH193" s="5"/>
      <c r="AI193" s="5"/>
      <c r="AJ193" s="5"/>
      <c r="AK193" s="5"/>
      <c r="AL193" s="5"/>
      <c r="AM193" s="5"/>
      <c r="AN193" s="5"/>
      <c r="AO193" s="5"/>
      <c r="AP193" s="5"/>
      <c r="AQ193" s="5"/>
      <c r="AR193" s="5"/>
      <c r="AS193" s="5"/>
      <c r="AT193" s="5"/>
      <c r="AU193" s="5"/>
      <c r="AV193" s="5"/>
      <c r="AW193" s="5"/>
      <c r="AX193" s="5"/>
      <c r="AY193" s="5"/>
      <c r="AZ193" s="5"/>
      <c r="BA193" s="5"/>
      <c r="BB193" s="5"/>
      <c r="BC193" s="5"/>
      <c r="BD193" s="5"/>
      <c r="BE193" s="5"/>
      <c r="BF193" s="5"/>
      <c r="BG193" s="5"/>
      <c r="BH193" s="5"/>
      <c r="BI193" s="49"/>
    </row>
    <row r="194" spans="23:61" ht="15.5" x14ac:dyDescent="0.35">
      <c r="W194" s="60"/>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46"/>
      <c r="BG194" s="5"/>
      <c r="BH194" s="5"/>
      <c r="BI194" s="49"/>
    </row>
    <row r="195" spans="23:61" ht="15.5" x14ac:dyDescent="0.35">
      <c r="W195" s="60"/>
      <c r="X195" s="63" t="s">
        <v>54</v>
      </c>
      <c r="Y195" s="64">
        <v>1</v>
      </c>
      <c r="Z195" s="64">
        <v>2</v>
      </c>
      <c r="AA195" s="64">
        <v>3</v>
      </c>
      <c r="AB195" s="64">
        <v>4</v>
      </c>
      <c r="AC195" s="64">
        <v>5</v>
      </c>
      <c r="AD195" s="64">
        <v>6</v>
      </c>
      <c r="AE195" s="64">
        <v>7</v>
      </c>
      <c r="AF195" s="64">
        <v>8</v>
      </c>
      <c r="AG195" s="64">
        <v>9</v>
      </c>
      <c r="AH195" s="64">
        <v>10</v>
      </c>
      <c r="AI195" s="64">
        <v>11</v>
      </c>
      <c r="AJ195" s="64">
        <v>12</v>
      </c>
      <c r="AK195" s="64">
        <v>13</v>
      </c>
      <c r="AL195" s="64">
        <v>14</v>
      </c>
      <c r="AM195" s="64">
        <v>15</v>
      </c>
      <c r="AN195" s="64">
        <v>16</v>
      </c>
      <c r="AO195" s="64">
        <v>17</v>
      </c>
      <c r="AP195" s="64">
        <v>18</v>
      </c>
      <c r="AQ195" s="64">
        <v>19</v>
      </c>
      <c r="AR195" s="64">
        <v>20</v>
      </c>
      <c r="AS195" s="64">
        <v>21</v>
      </c>
      <c r="AT195" s="64">
        <v>22</v>
      </c>
      <c r="AU195" s="64">
        <v>23</v>
      </c>
      <c r="AV195" s="64">
        <v>24</v>
      </c>
      <c r="AW195" s="64">
        <v>25</v>
      </c>
      <c r="AX195" s="64">
        <v>26</v>
      </c>
      <c r="AY195" s="64">
        <v>27</v>
      </c>
      <c r="AZ195" s="64">
        <v>28</v>
      </c>
      <c r="BA195" s="64">
        <v>29</v>
      </c>
      <c r="BB195" s="64">
        <v>30</v>
      </c>
      <c r="BC195" s="64">
        <v>31</v>
      </c>
      <c r="BD195" s="358" t="s">
        <v>101</v>
      </c>
      <c r="BE195" s="359"/>
      <c r="BF195" s="157" t="s">
        <v>102</v>
      </c>
      <c r="BG195" s="157" t="s">
        <v>103</v>
      </c>
      <c r="BH195" s="157" t="s">
        <v>102</v>
      </c>
      <c r="BI195" s="65" t="s">
        <v>103</v>
      </c>
    </row>
    <row r="196" spans="23:61" ht="15.5" x14ac:dyDescent="0.35">
      <c r="W196" s="60"/>
      <c r="X196" s="63"/>
      <c r="Y196" s="64" t="str">
        <f t="shared" ref="Y196:AE196" si="84">VLOOKUP(WEEKDAY(CONCATENATE("7","/",Y195,"/",$AE$6)),$BX$11:$BY$17,2,FALSE)</f>
        <v>Sun</v>
      </c>
      <c r="Z196" s="64" t="str">
        <f t="shared" si="84"/>
        <v>Mon</v>
      </c>
      <c r="AA196" s="64" t="str">
        <f t="shared" si="84"/>
        <v>Tues</v>
      </c>
      <c r="AB196" s="64" t="str">
        <f t="shared" si="84"/>
        <v>Wed</v>
      </c>
      <c r="AC196" s="64" t="str">
        <f t="shared" si="84"/>
        <v>Thur</v>
      </c>
      <c r="AD196" s="64" t="str">
        <f t="shared" si="84"/>
        <v>Fri</v>
      </c>
      <c r="AE196" s="64" t="str">
        <f t="shared" si="84"/>
        <v>Sat</v>
      </c>
      <c r="AF196" s="64" t="str">
        <f>Y196</f>
        <v>Sun</v>
      </c>
      <c r="AG196" s="64" t="str">
        <f t="shared" ref="AG196:BC196" si="85">Z196</f>
        <v>Mon</v>
      </c>
      <c r="AH196" s="64" t="str">
        <f t="shared" si="85"/>
        <v>Tues</v>
      </c>
      <c r="AI196" s="64" t="str">
        <f t="shared" si="85"/>
        <v>Wed</v>
      </c>
      <c r="AJ196" s="64" t="str">
        <f t="shared" si="85"/>
        <v>Thur</v>
      </c>
      <c r="AK196" s="64" t="str">
        <f t="shared" si="85"/>
        <v>Fri</v>
      </c>
      <c r="AL196" s="64" t="str">
        <f t="shared" si="85"/>
        <v>Sat</v>
      </c>
      <c r="AM196" s="64" t="str">
        <f t="shared" si="85"/>
        <v>Sun</v>
      </c>
      <c r="AN196" s="64" t="str">
        <f t="shared" si="85"/>
        <v>Mon</v>
      </c>
      <c r="AO196" s="64" t="str">
        <f t="shared" si="85"/>
        <v>Tues</v>
      </c>
      <c r="AP196" s="64" t="str">
        <f t="shared" si="85"/>
        <v>Wed</v>
      </c>
      <c r="AQ196" s="64" t="str">
        <f t="shared" si="85"/>
        <v>Thur</v>
      </c>
      <c r="AR196" s="64" t="str">
        <f t="shared" si="85"/>
        <v>Fri</v>
      </c>
      <c r="AS196" s="64" t="str">
        <f t="shared" si="85"/>
        <v>Sat</v>
      </c>
      <c r="AT196" s="64" t="str">
        <f t="shared" si="85"/>
        <v>Sun</v>
      </c>
      <c r="AU196" s="64" t="str">
        <f t="shared" si="85"/>
        <v>Mon</v>
      </c>
      <c r="AV196" s="64" t="str">
        <f t="shared" si="85"/>
        <v>Tues</v>
      </c>
      <c r="AW196" s="64" t="str">
        <f t="shared" si="85"/>
        <v>Wed</v>
      </c>
      <c r="AX196" s="64" t="str">
        <f t="shared" si="85"/>
        <v>Thur</v>
      </c>
      <c r="AY196" s="64" t="str">
        <f t="shared" si="85"/>
        <v>Fri</v>
      </c>
      <c r="AZ196" s="64" t="str">
        <f t="shared" si="85"/>
        <v>Sat</v>
      </c>
      <c r="BA196" s="64" t="str">
        <f t="shared" si="85"/>
        <v>Sun</v>
      </c>
      <c r="BB196" s="64" t="str">
        <f t="shared" si="85"/>
        <v>Mon</v>
      </c>
      <c r="BC196" s="64" t="str">
        <f t="shared" si="85"/>
        <v>Tues</v>
      </c>
      <c r="BD196" s="358" t="s">
        <v>106</v>
      </c>
      <c r="BE196" s="359"/>
      <c r="BF196" s="157" t="s">
        <v>90</v>
      </c>
      <c r="BG196" s="157" t="s">
        <v>90</v>
      </c>
      <c r="BH196" s="157" t="s">
        <v>106</v>
      </c>
      <c r="BI196" s="65" t="s">
        <v>106</v>
      </c>
    </row>
    <row r="197" spans="23:61" ht="15.5" x14ac:dyDescent="0.35">
      <c r="W197" s="60"/>
      <c r="X197" s="66">
        <v>1</v>
      </c>
      <c r="Y197" s="67"/>
      <c r="Z197" s="67"/>
      <c r="AA197" s="67"/>
      <c r="AB197" s="67"/>
      <c r="AC197" s="67"/>
      <c r="AD197" s="67"/>
      <c r="AE197" s="67"/>
      <c r="AF197" s="67"/>
      <c r="AG197" s="67"/>
      <c r="AH197" s="67"/>
      <c r="AI197" s="67"/>
      <c r="AJ197" s="67"/>
      <c r="AK197" s="67"/>
      <c r="AL197" s="67"/>
      <c r="AM197" s="67"/>
      <c r="AN197" s="67"/>
      <c r="AO197" s="67"/>
      <c r="AP197" s="67"/>
      <c r="AQ197" s="67"/>
      <c r="AR197" s="67"/>
      <c r="AS197" s="67"/>
      <c r="AT197" s="67"/>
      <c r="AU197" s="67"/>
      <c r="AV197" s="67"/>
      <c r="AW197" s="67"/>
      <c r="AX197" s="67"/>
      <c r="AY197" s="67"/>
      <c r="AZ197" s="67"/>
      <c r="BA197" s="67"/>
      <c r="BB197" s="67"/>
      <c r="BC197" s="67"/>
      <c r="BD197" s="354" t="str">
        <f>IFERROR(AVERAGE(Y197:BC197),"")</f>
        <v/>
      </c>
      <c r="BE197" s="355"/>
      <c r="BF197" s="68">
        <f>SUM($Y197:$BC197)</f>
        <v>0</v>
      </c>
      <c r="BG197" s="68">
        <v>0</v>
      </c>
      <c r="BH197" s="69">
        <f>IFERROR(SUM(Y197:BC197)/COUNT(Y197:BC197),0)</f>
        <v>0</v>
      </c>
      <c r="BI197" s="70">
        <v>0</v>
      </c>
    </row>
    <row r="198" spans="23:61" ht="15.5" x14ac:dyDescent="0.35">
      <c r="W198" s="60"/>
      <c r="X198" s="66">
        <v>2</v>
      </c>
      <c r="Y198" s="67"/>
      <c r="Z198" s="67"/>
      <c r="AA198" s="67"/>
      <c r="AB198" s="67"/>
      <c r="AC198" s="67"/>
      <c r="AD198" s="67"/>
      <c r="AE198" s="67"/>
      <c r="AF198" s="67"/>
      <c r="AG198" s="67"/>
      <c r="AH198" s="67"/>
      <c r="AI198" s="67"/>
      <c r="AJ198" s="67"/>
      <c r="AK198" s="67"/>
      <c r="AL198" s="67"/>
      <c r="AM198" s="67"/>
      <c r="AN198" s="67"/>
      <c r="AO198" s="67"/>
      <c r="AP198" s="67"/>
      <c r="AQ198" s="67"/>
      <c r="AR198" s="67"/>
      <c r="AS198" s="67"/>
      <c r="AT198" s="67"/>
      <c r="AU198" s="67"/>
      <c r="AV198" s="67"/>
      <c r="AW198" s="67"/>
      <c r="AX198" s="67"/>
      <c r="AY198" s="67"/>
      <c r="AZ198" s="67"/>
      <c r="BA198" s="67"/>
      <c r="BB198" s="67"/>
      <c r="BC198" s="67"/>
      <c r="BD198" s="354" t="str">
        <f t="shared" ref="BD198:BD209" si="86">IFERROR(AVERAGE(Y198:BC198),"")</f>
        <v/>
      </c>
      <c r="BE198" s="355"/>
      <c r="BF198" s="71">
        <f t="shared" ref="BF198:BF203" si="87">SUM($Y198:$BC198)</f>
        <v>0</v>
      </c>
      <c r="BG198" s="71">
        <v>0</v>
      </c>
      <c r="BH198" s="72">
        <f t="shared" ref="BH198:BH203" si="88">IFERROR(SUM(Y198:BC198)/COUNT(Y198:BC198),0)</f>
        <v>0</v>
      </c>
      <c r="BI198" s="73">
        <v>0</v>
      </c>
    </row>
    <row r="199" spans="23:61" ht="15.5" x14ac:dyDescent="0.35">
      <c r="W199" s="60"/>
      <c r="X199" s="66">
        <v>3</v>
      </c>
      <c r="Y199" s="67"/>
      <c r="Z199" s="67"/>
      <c r="AA199" s="67"/>
      <c r="AB199" s="67"/>
      <c r="AC199" s="67"/>
      <c r="AD199" s="67"/>
      <c r="AE199" s="67"/>
      <c r="AF199" s="67"/>
      <c r="AG199" s="67"/>
      <c r="AH199" s="67"/>
      <c r="AI199" s="67"/>
      <c r="AJ199" s="67"/>
      <c r="AK199" s="67"/>
      <c r="AL199" s="67"/>
      <c r="AM199" s="67"/>
      <c r="AN199" s="67"/>
      <c r="AO199" s="67"/>
      <c r="AP199" s="67"/>
      <c r="AQ199" s="67"/>
      <c r="AR199" s="67"/>
      <c r="AS199" s="67"/>
      <c r="AT199" s="67"/>
      <c r="AU199" s="67"/>
      <c r="AV199" s="67"/>
      <c r="AW199" s="67"/>
      <c r="AX199" s="67"/>
      <c r="AY199" s="67"/>
      <c r="AZ199" s="67"/>
      <c r="BA199" s="67"/>
      <c r="BB199" s="67"/>
      <c r="BC199" s="67"/>
      <c r="BD199" s="354" t="str">
        <f t="shared" si="86"/>
        <v/>
      </c>
      <c r="BE199" s="355"/>
      <c r="BF199" s="71">
        <f t="shared" si="87"/>
        <v>0</v>
      </c>
      <c r="BG199" s="71">
        <v>0</v>
      </c>
      <c r="BH199" s="72">
        <f t="shared" si="88"/>
        <v>0</v>
      </c>
      <c r="BI199" s="73">
        <v>0</v>
      </c>
    </row>
    <row r="200" spans="23:61" ht="15.5" x14ac:dyDescent="0.35">
      <c r="W200" s="60"/>
      <c r="X200" s="66">
        <v>4</v>
      </c>
      <c r="Y200" s="67"/>
      <c r="Z200" s="67"/>
      <c r="AA200" s="67"/>
      <c r="AB200" s="67"/>
      <c r="AC200" s="67"/>
      <c r="AD200" s="67"/>
      <c r="AE200" s="67"/>
      <c r="AF200" s="67"/>
      <c r="AG200" s="67"/>
      <c r="AH200" s="67"/>
      <c r="AI200" s="67"/>
      <c r="AJ200" s="67"/>
      <c r="AK200" s="67"/>
      <c r="AL200" s="67"/>
      <c r="AM200" s="67"/>
      <c r="AN200" s="67"/>
      <c r="AO200" s="67"/>
      <c r="AP200" s="67"/>
      <c r="AQ200" s="67"/>
      <c r="AR200" s="67"/>
      <c r="AS200" s="67"/>
      <c r="AT200" s="67"/>
      <c r="AU200" s="67"/>
      <c r="AV200" s="67"/>
      <c r="AW200" s="67"/>
      <c r="AX200" s="67"/>
      <c r="AY200" s="67"/>
      <c r="AZ200" s="67"/>
      <c r="BA200" s="67"/>
      <c r="BB200" s="67"/>
      <c r="BC200" s="67"/>
      <c r="BD200" s="354" t="str">
        <f t="shared" si="86"/>
        <v/>
      </c>
      <c r="BE200" s="355"/>
      <c r="BF200" s="71">
        <f t="shared" si="87"/>
        <v>0</v>
      </c>
      <c r="BG200" s="71">
        <v>0</v>
      </c>
      <c r="BH200" s="72">
        <f t="shared" si="88"/>
        <v>0</v>
      </c>
      <c r="BI200" s="73">
        <v>0</v>
      </c>
    </row>
    <row r="201" spans="23:61" ht="15.5" x14ac:dyDescent="0.35">
      <c r="W201" s="60"/>
      <c r="X201" s="66">
        <v>5</v>
      </c>
      <c r="Y201" s="67"/>
      <c r="Z201" s="67"/>
      <c r="AA201" s="67"/>
      <c r="AB201" s="67"/>
      <c r="AC201" s="67"/>
      <c r="AD201" s="67"/>
      <c r="AE201" s="67"/>
      <c r="AF201" s="67"/>
      <c r="AG201" s="67"/>
      <c r="AH201" s="67"/>
      <c r="AI201" s="67"/>
      <c r="AJ201" s="67"/>
      <c r="AK201" s="67"/>
      <c r="AL201" s="67"/>
      <c r="AM201" s="67"/>
      <c r="AN201" s="67"/>
      <c r="AO201" s="67"/>
      <c r="AP201" s="67"/>
      <c r="AQ201" s="67"/>
      <c r="AR201" s="67"/>
      <c r="AS201" s="67"/>
      <c r="AT201" s="67"/>
      <c r="AU201" s="67"/>
      <c r="AV201" s="67"/>
      <c r="AW201" s="67"/>
      <c r="AX201" s="67"/>
      <c r="AY201" s="67"/>
      <c r="AZ201" s="67"/>
      <c r="BA201" s="67"/>
      <c r="BB201" s="67"/>
      <c r="BC201" s="67"/>
      <c r="BD201" s="354" t="str">
        <f t="shared" si="86"/>
        <v/>
      </c>
      <c r="BE201" s="355"/>
      <c r="BF201" s="71">
        <f t="shared" si="87"/>
        <v>0</v>
      </c>
      <c r="BG201" s="71">
        <v>0</v>
      </c>
      <c r="BH201" s="72">
        <f t="shared" si="88"/>
        <v>0</v>
      </c>
      <c r="BI201" s="73">
        <v>0</v>
      </c>
    </row>
    <row r="202" spans="23:61" ht="15.5" x14ac:dyDescent="0.35">
      <c r="W202" s="60"/>
      <c r="X202" s="66">
        <v>6</v>
      </c>
      <c r="Y202" s="67"/>
      <c r="Z202" s="67"/>
      <c r="AA202" s="67"/>
      <c r="AB202" s="67"/>
      <c r="AC202" s="67"/>
      <c r="AD202" s="67"/>
      <c r="AE202" s="67"/>
      <c r="AF202" s="67"/>
      <c r="AG202" s="67"/>
      <c r="AH202" s="67"/>
      <c r="AI202" s="67"/>
      <c r="AJ202" s="67"/>
      <c r="AK202" s="67"/>
      <c r="AL202" s="67"/>
      <c r="AM202" s="67"/>
      <c r="AN202" s="67"/>
      <c r="AO202" s="67"/>
      <c r="AP202" s="67"/>
      <c r="AQ202" s="67"/>
      <c r="AR202" s="67"/>
      <c r="AS202" s="67"/>
      <c r="AT202" s="67"/>
      <c r="AU202" s="67"/>
      <c r="AV202" s="67"/>
      <c r="AW202" s="67"/>
      <c r="AX202" s="67"/>
      <c r="AY202" s="67"/>
      <c r="AZ202" s="67"/>
      <c r="BA202" s="67"/>
      <c r="BB202" s="67"/>
      <c r="BC202" s="67"/>
      <c r="BD202" s="354" t="str">
        <f t="shared" si="86"/>
        <v/>
      </c>
      <c r="BE202" s="355"/>
      <c r="BF202" s="71">
        <f t="shared" si="87"/>
        <v>0</v>
      </c>
      <c r="BG202" s="71">
        <v>0</v>
      </c>
      <c r="BH202" s="72">
        <f t="shared" si="88"/>
        <v>0</v>
      </c>
      <c r="BI202" s="73">
        <v>0</v>
      </c>
    </row>
    <row r="203" spans="23:61" ht="15.5" x14ac:dyDescent="0.35">
      <c r="W203" s="60"/>
      <c r="X203" s="66">
        <v>7</v>
      </c>
      <c r="Y203" s="67"/>
      <c r="Z203" s="67"/>
      <c r="AA203" s="67"/>
      <c r="AB203" s="67"/>
      <c r="AC203" s="67"/>
      <c r="AD203" s="67"/>
      <c r="AE203" s="67"/>
      <c r="AF203" s="67"/>
      <c r="AG203" s="67"/>
      <c r="AH203" s="67"/>
      <c r="AI203" s="67"/>
      <c r="AJ203" s="67"/>
      <c r="AK203" s="67"/>
      <c r="AL203" s="67"/>
      <c r="AM203" s="67"/>
      <c r="AN203" s="67"/>
      <c r="AO203" s="67"/>
      <c r="AP203" s="67"/>
      <c r="AQ203" s="67"/>
      <c r="AR203" s="67"/>
      <c r="AS203" s="67"/>
      <c r="AT203" s="67"/>
      <c r="AU203" s="67"/>
      <c r="AV203" s="67"/>
      <c r="AW203" s="67"/>
      <c r="AX203" s="67"/>
      <c r="AY203" s="67"/>
      <c r="AZ203" s="67"/>
      <c r="BA203" s="67"/>
      <c r="BB203" s="67"/>
      <c r="BC203" s="67"/>
      <c r="BD203" s="354" t="str">
        <f t="shared" si="86"/>
        <v/>
      </c>
      <c r="BE203" s="355"/>
      <c r="BF203" s="71">
        <f t="shared" si="87"/>
        <v>0</v>
      </c>
      <c r="BG203" s="71">
        <v>0</v>
      </c>
      <c r="BH203" s="72">
        <f t="shared" si="88"/>
        <v>0</v>
      </c>
      <c r="BI203" s="73">
        <v>0</v>
      </c>
    </row>
    <row r="204" spans="23:61" ht="15.5" x14ac:dyDescent="0.35">
      <c r="W204" s="60"/>
      <c r="X204" s="66">
        <v>8</v>
      </c>
      <c r="Y204" s="67"/>
      <c r="Z204" s="67"/>
      <c r="AA204" s="67"/>
      <c r="AB204" s="67"/>
      <c r="AC204" s="67"/>
      <c r="AD204" s="67"/>
      <c r="AE204" s="67"/>
      <c r="AF204" s="67"/>
      <c r="AG204" s="67"/>
      <c r="AH204" s="67"/>
      <c r="AI204" s="67"/>
      <c r="AJ204" s="67"/>
      <c r="AK204" s="67"/>
      <c r="AL204" s="67"/>
      <c r="AM204" s="67"/>
      <c r="AN204" s="67"/>
      <c r="AO204" s="67"/>
      <c r="AP204" s="67"/>
      <c r="AQ204" s="67"/>
      <c r="AR204" s="67"/>
      <c r="AS204" s="67"/>
      <c r="AT204" s="67"/>
      <c r="AU204" s="67"/>
      <c r="AV204" s="67"/>
      <c r="AW204" s="67"/>
      <c r="AX204" s="67"/>
      <c r="AY204" s="67"/>
      <c r="AZ204" s="67"/>
      <c r="BA204" s="67"/>
      <c r="BB204" s="67"/>
      <c r="BC204" s="67"/>
      <c r="BD204" s="354" t="str">
        <f t="shared" si="86"/>
        <v/>
      </c>
      <c r="BE204" s="355"/>
      <c r="BF204" s="71">
        <f t="shared" ref="BF204:BF219" si="89">(SUMIF($Y$196:$BC$196,"Sat",$Y204:$BC204)+SUMIF($Y$196:$BC$196,"Sun",$Y204:$BC204))</f>
        <v>0</v>
      </c>
      <c r="BG204" s="71">
        <f t="shared" ref="BG204:BG219" si="90">(SUM($Y204:$BC204)-(SUMIF($Y$196:$BC$196,"Sat",$Y204:$BC204)+SUMIF($Y$196:$BC$196,"Sun",$Y204:$BC204)))</f>
        <v>0</v>
      </c>
      <c r="BH204" s="72">
        <f t="shared" ref="BH204:BH219" si="91">(SUMIF($Y$196:$BC$196,"Sat",$Y204:$BC204)+SUMIF($Y$196:$BC$196,"Sun",$Y204:$BC204))/(COUNTIF($Y$196:$BC$196,"Sat")+COUNTIF($Y$196:$BC$196,"Sun"))</f>
        <v>0</v>
      </c>
      <c r="BI204" s="73">
        <f t="shared" ref="BI204:BI219" si="92">(SUM($Y204:$BC204)-(SUMIF($Y$196:$BC$196,"Sat",$Y204:$BC204)+SUMIF($Y$196:$BC$196,"Sun",$Y204:$BC204)))/(COUNT(Y204:BC204)-(COUNTIF($Y$196:$BC$196,"Sat")+COUNTIF($Y$196:$BC$196,"Sun")))</f>
        <v>0</v>
      </c>
    </row>
    <row r="205" spans="23:61" ht="15.5" x14ac:dyDescent="0.35">
      <c r="W205" s="60"/>
      <c r="X205" s="66">
        <v>9</v>
      </c>
      <c r="Y205" s="67"/>
      <c r="Z205" s="67"/>
      <c r="AA205" s="67"/>
      <c r="AB205" s="67"/>
      <c r="AC205" s="67"/>
      <c r="AD205" s="67"/>
      <c r="AE205" s="67"/>
      <c r="AF205" s="67"/>
      <c r="AG205" s="67"/>
      <c r="AH205" s="67"/>
      <c r="AI205" s="67"/>
      <c r="AJ205" s="67"/>
      <c r="AK205" s="67"/>
      <c r="AL205" s="67"/>
      <c r="AM205" s="67"/>
      <c r="AN205" s="67"/>
      <c r="AO205" s="67"/>
      <c r="AP205" s="67"/>
      <c r="AQ205" s="67"/>
      <c r="AR205" s="67"/>
      <c r="AS205" s="67"/>
      <c r="AT205" s="67"/>
      <c r="AU205" s="67"/>
      <c r="AV205" s="67"/>
      <c r="AW205" s="67"/>
      <c r="AX205" s="67"/>
      <c r="AY205" s="67"/>
      <c r="AZ205" s="67"/>
      <c r="BA205" s="67"/>
      <c r="BB205" s="67"/>
      <c r="BC205" s="67"/>
      <c r="BD205" s="354" t="str">
        <f t="shared" si="86"/>
        <v/>
      </c>
      <c r="BE205" s="355"/>
      <c r="BF205" s="71">
        <f t="shared" si="89"/>
        <v>0</v>
      </c>
      <c r="BG205" s="71">
        <f t="shared" si="90"/>
        <v>0</v>
      </c>
      <c r="BH205" s="72">
        <f t="shared" si="91"/>
        <v>0</v>
      </c>
      <c r="BI205" s="73">
        <f t="shared" si="92"/>
        <v>0</v>
      </c>
    </row>
    <row r="206" spans="23:61" ht="15.5" x14ac:dyDescent="0.35">
      <c r="W206" s="60"/>
      <c r="X206" s="66">
        <v>10</v>
      </c>
      <c r="Y206" s="67"/>
      <c r="Z206" s="67"/>
      <c r="AA206" s="67"/>
      <c r="AB206" s="67"/>
      <c r="AC206" s="67"/>
      <c r="AD206" s="67"/>
      <c r="AE206" s="67"/>
      <c r="AF206" s="67"/>
      <c r="AG206" s="67"/>
      <c r="AH206" s="67"/>
      <c r="AI206" s="67"/>
      <c r="AJ206" s="67"/>
      <c r="AK206" s="67"/>
      <c r="AL206" s="67"/>
      <c r="AM206" s="67"/>
      <c r="AN206" s="67"/>
      <c r="AO206" s="67"/>
      <c r="AP206" s="67"/>
      <c r="AQ206" s="67"/>
      <c r="AR206" s="67"/>
      <c r="AS206" s="67"/>
      <c r="AT206" s="67"/>
      <c r="AU206" s="67"/>
      <c r="AV206" s="67"/>
      <c r="AW206" s="67"/>
      <c r="AX206" s="67"/>
      <c r="AY206" s="67"/>
      <c r="AZ206" s="67"/>
      <c r="BA206" s="67"/>
      <c r="BB206" s="67"/>
      <c r="BC206" s="67"/>
      <c r="BD206" s="354" t="str">
        <f t="shared" si="86"/>
        <v/>
      </c>
      <c r="BE206" s="355"/>
      <c r="BF206" s="71">
        <f t="shared" si="89"/>
        <v>0</v>
      </c>
      <c r="BG206" s="71">
        <f t="shared" si="90"/>
        <v>0</v>
      </c>
      <c r="BH206" s="72">
        <f t="shared" si="91"/>
        <v>0</v>
      </c>
      <c r="BI206" s="73">
        <f t="shared" si="92"/>
        <v>0</v>
      </c>
    </row>
    <row r="207" spans="23:61" ht="15.5" x14ac:dyDescent="0.35">
      <c r="W207" s="60"/>
      <c r="X207" s="66">
        <v>11</v>
      </c>
      <c r="Y207" s="67"/>
      <c r="Z207" s="67"/>
      <c r="AA207" s="67"/>
      <c r="AB207" s="67"/>
      <c r="AC207" s="67"/>
      <c r="AD207" s="67"/>
      <c r="AE207" s="67"/>
      <c r="AF207" s="67"/>
      <c r="AG207" s="67"/>
      <c r="AH207" s="67"/>
      <c r="AI207" s="67"/>
      <c r="AJ207" s="67"/>
      <c r="AK207" s="67"/>
      <c r="AL207" s="67"/>
      <c r="AM207" s="67"/>
      <c r="AN207" s="67"/>
      <c r="AO207" s="67"/>
      <c r="AP207" s="67"/>
      <c r="AQ207" s="67"/>
      <c r="AR207" s="67"/>
      <c r="AS207" s="67"/>
      <c r="AT207" s="67"/>
      <c r="AU207" s="67"/>
      <c r="AV207" s="67"/>
      <c r="AW207" s="67"/>
      <c r="AX207" s="67"/>
      <c r="AY207" s="67"/>
      <c r="AZ207" s="67"/>
      <c r="BA207" s="67"/>
      <c r="BB207" s="67"/>
      <c r="BC207" s="67"/>
      <c r="BD207" s="354" t="str">
        <f t="shared" si="86"/>
        <v/>
      </c>
      <c r="BE207" s="355"/>
      <c r="BF207" s="71">
        <f t="shared" si="89"/>
        <v>0</v>
      </c>
      <c r="BG207" s="71">
        <f t="shared" si="90"/>
        <v>0</v>
      </c>
      <c r="BH207" s="72">
        <f t="shared" si="91"/>
        <v>0</v>
      </c>
      <c r="BI207" s="73">
        <f t="shared" si="92"/>
        <v>0</v>
      </c>
    </row>
    <row r="208" spans="23:61" ht="15.5" x14ac:dyDescent="0.35">
      <c r="W208" s="60"/>
      <c r="X208" s="66">
        <v>12</v>
      </c>
      <c r="Y208" s="67"/>
      <c r="Z208" s="67"/>
      <c r="AA208" s="67"/>
      <c r="AB208" s="67"/>
      <c r="AC208" s="67"/>
      <c r="AD208" s="67"/>
      <c r="AE208" s="67"/>
      <c r="AF208" s="67"/>
      <c r="AG208" s="67"/>
      <c r="AH208" s="67"/>
      <c r="AI208" s="67"/>
      <c r="AJ208" s="67"/>
      <c r="AK208" s="67"/>
      <c r="AL208" s="67"/>
      <c r="AM208" s="67"/>
      <c r="AN208" s="67"/>
      <c r="AO208" s="67"/>
      <c r="AP208" s="67"/>
      <c r="AQ208" s="67"/>
      <c r="AR208" s="67"/>
      <c r="AS208" s="67"/>
      <c r="AT208" s="67"/>
      <c r="AU208" s="67"/>
      <c r="AV208" s="67"/>
      <c r="AW208" s="67"/>
      <c r="AX208" s="67"/>
      <c r="AY208" s="67"/>
      <c r="AZ208" s="67"/>
      <c r="BA208" s="67"/>
      <c r="BB208" s="67"/>
      <c r="BC208" s="67"/>
      <c r="BD208" s="354" t="str">
        <f t="shared" si="86"/>
        <v/>
      </c>
      <c r="BE208" s="355"/>
      <c r="BF208" s="71">
        <f t="shared" si="89"/>
        <v>0</v>
      </c>
      <c r="BG208" s="71">
        <f t="shared" si="90"/>
        <v>0</v>
      </c>
      <c r="BH208" s="72">
        <f t="shared" si="91"/>
        <v>0</v>
      </c>
      <c r="BI208" s="73">
        <f t="shared" si="92"/>
        <v>0</v>
      </c>
    </row>
    <row r="209" spans="23:61" ht="15.5" x14ac:dyDescent="0.35">
      <c r="W209" s="60"/>
      <c r="X209" s="66">
        <v>13</v>
      </c>
      <c r="Y209" s="67"/>
      <c r="Z209" s="67"/>
      <c r="AA209" s="67"/>
      <c r="AB209" s="67"/>
      <c r="AC209" s="67"/>
      <c r="AD209" s="67"/>
      <c r="AE209" s="67"/>
      <c r="AF209" s="67"/>
      <c r="AG209" s="67"/>
      <c r="AH209" s="67"/>
      <c r="AI209" s="67"/>
      <c r="AJ209" s="67"/>
      <c r="AK209" s="67"/>
      <c r="AL209" s="67"/>
      <c r="AM209" s="67"/>
      <c r="AN209" s="67"/>
      <c r="AO209" s="67"/>
      <c r="AP209" s="67"/>
      <c r="AQ209" s="67"/>
      <c r="AR209" s="67"/>
      <c r="AS209" s="67"/>
      <c r="AT209" s="67"/>
      <c r="AU209" s="67"/>
      <c r="AV209" s="67"/>
      <c r="AW209" s="67"/>
      <c r="AX209" s="67"/>
      <c r="AY209" s="67"/>
      <c r="AZ209" s="67"/>
      <c r="BA209" s="67"/>
      <c r="BB209" s="67"/>
      <c r="BC209" s="67"/>
      <c r="BD209" s="354" t="str">
        <f t="shared" si="86"/>
        <v/>
      </c>
      <c r="BE209" s="355"/>
      <c r="BF209" s="71">
        <f t="shared" si="89"/>
        <v>0</v>
      </c>
      <c r="BG209" s="71">
        <f t="shared" si="90"/>
        <v>0</v>
      </c>
      <c r="BH209" s="72">
        <f t="shared" si="91"/>
        <v>0</v>
      </c>
      <c r="BI209" s="73">
        <f t="shared" si="92"/>
        <v>0</v>
      </c>
    </row>
    <row r="210" spans="23:61" ht="15.5" x14ac:dyDescent="0.35">
      <c r="W210" s="60"/>
      <c r="X210" s="66">
        <v>14</v>
      </c>
      <c r="Y210" s="67"/>
      <c r="Z210" s="67"/>
      <c r="AA210" s="67"/>
      <c r="AB210" s="67"/>
      <c r="AC210" s="67"/>
      <c r="AD210" s="67"/>
      <c r="AE210" s="67"/>
      <c r="AF210" s="67"/>
      <c r="AG210" s="67"/>
      <c r="AH210" s="67"/>
      <c r="AI210" s="67"/>
      <c r="AJ210" s="67"/>
      <c r="AK210" s="67"/>
      <c r="AL210" s="67"/>
      <c r="AM210" s="67"/>
      <c r="AN210" s="67"/>
      <c r="AO210" s="67"/>
      <c r="AP210" s="67"/>
      <c r="AQ210" s="67"/>
      <c r="AR210" s="67"/>
      <c r="AS210" s="67"/>
      <c r="AT210" s="67"/>
      <c r="AU210" s="67"/>
      <c r="AV210" s="67"/>
      <c r="AW210" s="67"/>
      <c r="AX210" s="67"/>
      <c r="AY210" s="67"/>
      <c r="AZ210" s="67"/>
      <c r="BA210" s="67"/>
      <c r="BB210" s="67"/>
      <c r="BC210" s="67"/>
      <c r="BD210" s="354" t="str">
        <f>IFERROR(AVERAGE(Y210:BC210),"")</f>
        <v/>
      </c>
      <c r="BE210" s="355"/>
      <c r="BF210" s="71">
        <f t="shared" si="89"/>
        <v>0</v>
      </c>
      <c r="BG210" s="71">
        <f t="shared" si="90"/>
        <v>0</v>
      </c>
      <c r="BH210" s="72">
        <f t="shared" si="91"/>
        <v>0</v>
      </c>
      <c r="BI210" s="73">
        <f t="shared" si="92"/>
        <v>0</v>
      </c>
    </row>
    <row r="211" spans="23:61" ht="15.5" x14ac:dyDescent="0.35">
      <c r="W211" s="60"/>
      <c r="X211" s="66">
        <v>15</v>
      </c>
      <c r="Y211" s="67"/>
      <c r="Z211" s="67"/>
      <c r="AA211" s="67"/>
      <c r="AB211" s="67"/>
      <c r="AC211" s="67"/>
      <c r="AD211" s="67"/>
      <c r="AE211" s="67"/>
      <c r="AF211" s="67"/>
      <c r="AG211" s="67"/>
      <c r="AH211" s="67"/>
      <c r="AI211" s="67"/>
      <c r="AJ211" s="67"/>
      <c r="AK211" s="67"/>
      <c r="AL211" s="67"/>
      <c r="AM211" s="67"/>
      <c r="AN211" s="67"/>
      <c r="AO211" s="67"/>
      <c r="AP211" s="67"/>
      <c r="AQ211" s="67"/>
      <c r="AR211" s="67"/>
      <c r="AS211" s="67"/>
      <c r="AT211" s="67"/>
      <c r="AU211" s="67"/>
      <c r="AV211" s="67"/>
      <c r="AW211" s="67"/>
      <c r="AX211" s="67"/>
      <c r="AY211" s="67"/>
      <c r="AZ211" s="67"/>
      <c r="BA211" s="67"/>
      <c r="BB211" s="67"/>
      <c r="BC211" s="67"/>
      <c r="BD211" s="354" t="str">
        <f t="shared" ref="BD211:BD220" si="93">IFERROR(AVERAGE(Y211:BC211),"")</f>
        <v/>
      </c>
      <c r="BE211" s="355"/>
      <c r="BF211" s="71">
        <f t="shared" si="89"/>
        <v>0</v>
      </c>
      <c r="BG211" s="71">
        <f t="shared" si="90"/>
        <v>0</v>
      </c>
      <c r="BH211" s="72">
        <f t="shared" si="91"/>
        <v>0</v>
      </c>
      <c r="BI211" s="73">
        <f t="shared" si="92"/>
        <v>0</v>
      </c>
    </row>
    <row r="212" spans="23:61" ht="15.5" x14ac:dyDescent="0.35">
      <c r="W212" s="60"/>
      <c r="X212" s="66">
        <v>16</v>
      </c>
      <c r="Y212" s="67"/>
      <c r="Z212" s="67"/>
      <c r="AA212" s="67"/>
      <c r="AB212" s="67"/>
      <c r="AC212" s="67"/>
      <c r="AD212" s="67"/>
      <c r="AE212" s="67"/>
      <c r="AF212" s="67"/>
      <c r="AG212" s="67"/>
      <c r="AH212" s="67"/>
      <c r="AI212" s="67"/>
      <c r="AJ212" s="67"/>
      <c r="AK212" s="67"/>
      <c r="AL212" s="67"/>
      <c r="AM212" s="67"/>
      <c r="AN212" s="67"/>
      <c r="AO212" s="67"/>
      <c r="AP212" s="67"/>
      <c r="AQ212" s="67"/>
      <c r="AR212" s="67"/>
      <c r="AS212" s="67"/>
      <c r="AT212" s="67"/>
      <c r="AU212" s="67"/>
      <c r="AV212" s="67"/>
      <c r="AW212" s="67"/>
      <c r="AX212" s="67"/>
      <c r="AY212" s="67"/>
      <c r="AZ212" s="67"/>
      <c r="BA212" s="67"/>
      <c r="BB212" s="67"/>
      <c r="BC212" s="67"/>
      <c r="BD212" s="354" t="str">
        <f t="shared" si="93"/>
        <v/>
      </c>
      <c r="BE212" s="355"/>
      <c r="BF212" s="71">
        <f t="shared" si="89"/>
        <v>0</v>
      </c>
      <c r="BG212" s="71">
        <f t="shared" si="90"/>
        <v>0</v>
      </c>
      <c r="BH212" s="72">
        <f t="shared" si="91"/>
        <v>0</v>
      </c>
      <c r="BI212" s="73">
        <f t="shared" si="92"/>
        <v>0</v>
      </c>
    </row>
    <row r="213" spans="23:61" ht="15.5" x14ac:dyDescent="0.35">
      <c r="W213" s="60"/>
      <c r="X213" s="66">
        <v>17</v>
      </c>
      <c r="Y213" s="67"/>
      <c r="Z213" s="67"/>
      <c r="AA213" s="67"/>
      <c r="AB213" s="67"/>
      <c r="AC213" s="67"/>
      <c r="AD213" s="67"/>
      <c r="AE213" s="67"/>
      <c r="AF213" s="67"/>
      <c r="AG213" s="67"/>
      <c r="AH213" s="67"/>
      <c r="AI213" s="67"/>
      <c r="AJ213" s="67"/>
      <c r="AK213" s="67"/>
      <c r="AL213" s="67"/>
      <c r="AM213" s="67"/>
      <c r="AN213" s="67"/>
      <c r="AO213" s="67"/>
      <c r="AP213" s="67"/>
      <c r="AQ213" s="67"/>
      <c r="AR213" s="67"/>
      <c r="AS213" s="67"/>
      <c r="AT213" s="67"/>
      <c r="AU213" s="67"/>
      <c r="AV213" s="67"/>
      <c r="AW213" s="67"/>
      <c r="AX213" s="67"/>
      <c r="AY213" s="67"/>
      <c r="AZ213" s="67"/>
      <c r="BA213" s="67"/>
      <c r="BB213" s="67"/>
      <c r="BC213" s="67"/>
      <c r="BD213" s="354" t="str">
        <f t="shared" si="93"/>
        <v/>
      </c>
      <c r="BE213" s="355"/>
      <c r="BF213" s="71">
        <f t="shared" si="89"/>
        <v>0</v>
      </c>
      <c r="BG213" s="71">
        <f t="shared" si="90"/>
        <v>0</v>
      </c>
      <c r="BH213" s="72">
        <f t="shared" si="91"/>
        <v>0</v>
      </c>
      <c r="BI213" s="73">
        <f t="shared" si="92"/>
        <v>0</v>
      </c>
    </row>
    <row r="214" spans="23:61" ht="15.5" x14ac:dyDescent="0.35">
      <c r="W214" s="60"/>
      <c r="X214" s="66">
        <v>18</v>
      </c>
      <c r="Y214" s="67"/>
      <c r="Z214" s="67"/>
      <c r="AA214" s="67"/>
      <c r="AB214" s="67"/>
      <c r="AC214" s="67"/>
      <c r="AD214" s="67"/>
      <c r="AE214" s="67"/>
      <c r="AF214" s="67"/>
      <c r="AG214" s="67"/>
      <c r="AH214" s="67"/>
      <c r="AI214" s="67"/>
      <c r="AJ214" s="67"/>
      <c r="AK214" s="67"/>
      <c r="AL214" s="67"/>
      <c r="AM214" s="67"/>
      <c r="AN214" s="67"/>
      <c r="AO214" s="67"/>
      <c r="AP214" s="67"/>
      <c r="AQ214" s="67"/>
      <c r="AR214" s="67"/>
      <c r="AS214" s="67"/>
      <c r="AT214" s="67"/>
      <c r="AU214" s="67"/>
      <c r="AV214" s="67"/>
      <c r="AW214" s="67"/>
      <c r="AX214" s="67"/>
      <c r="AY214" s="67"/>
      <c r="AZ214" s="67"/>
      <c r="BA214" s="67"/>
      <c r="BB214" s="67"/>
      <c r="BC214" s="67"/>
      <c r="BD214" s="354" t="str">
        <f t="shared" si="93"/>
        <v/>
      </c>
      <c r="BE214" s="355"/>
      <c r="BF214" s="71">
        <f t="shared" si="89"/>
        <v>0</v>
      </c>
      <c r="BG214" s="71">
        <f t="shared" si="90"/>
        <v>0</v>
      </c>
      <c r="BH214" s="72">
        <f t="shared" si="91"/>
        <v>0</v>
      </c>
      <c r="BI214" s="73">
        <f t="shared" si="92"/>
        <v>0</v>
      </c>
    </row>
    <row r="215" spans="23:61" ht="15.5" x14ac:dyDescent="0.35">
      <c r="W215" s="60"/>
      <c r="X215" s="66">
        <v>19</v>
      </c>
      <c r="Y215" s="67"/>
      <c r="Z215" s="67"/>
      <c r="AA215" s="67"/>
      <c r="AB215" s="67"/>
      <c r="AC215" s="67"/>
      <c r="AD215" s="67"/>
      <c r="AE215" s="67"/>
      <c r="AF215" s="67"/>
      <c r="AG215" s="67"/>
      <c r="AH215" s="67"/>
      <c r="AI215" s="67"/>
      <c r="AJ215" s="67"/>
      <c r="AK215" s="67"/>
      <c r="AL215" s="67"/>
      <c r="AM215" s="67"/>
      <c r="AN215" s="67"/>
      <c r="AO215" s="67"/>
      <c r="AP215" s="67"/>
      <c r="AQ215" s="67"/>
      <c r="AR215" s="67"/>
      <c r="AS215" s="67"/>
      <c r="AT215" s="67"/>
      <c r="AU215" s="67"/>
      <c r="AV215" s="67"/>
      <c r="AW215" s="67"/>
      <c r="AX215" s="67"/>
      <c r="AY215" s="67"/>
      <c r="AZ215" s="67"/>
      <c r="BA215" s="67"/>
      <c r="BB215" s="67"/>
      <c r="BC215" s="67"/>
      <c r="BD215" s="354" t="str">
        <f t="shared" si="93"/>
        <v/>
      </c>
      <c r="BE215" s="355"/>
      <c r="BF215" s="71">
        <f t="shared" si="89"/>
        <v>0</v>
      </c>
      <c r="BG215" s="71">
        <f t="shared" si="90"/>
        <v>0</v>
      </c>
      <c r="BH215" s="72">
        <f t="shared" si="91"/>
        <v>0</v>
      </c>
      <c r="BI215" s="73">
        <f t="shared" si="92"/>
        <v>0</v>
      </c>
    </row>
    <row r="216" spans="23:61" ht="15.5" x14ac:dyDescent="0.35">
      <c r="W216" s="60"/>
      <c r="X216" s="66">
        <v>20</v>
      </c>
      <c r="Y216" s="67"/>
      <c r="Z216" s="67"/>
      <c r="AA216" s="67"/>
      <c r="AB216" s="67"/>
      <c r="AC216" s="67"/>
      <c r="AD216" s="67"/>
      <c r="AE216" s="67"/>
      <c r="AF216" s="67"/>
      <c r="AG216" s="67"/>
      <c r="AH216" s="67"/>
      <c r="AI216" s="67"/>
      <c r="AJ216" s="67"/>
      <c r="AK216" s="67"/>
      <c r="AL216" s="67"/>
      <c r="AM216" s="67"/>
      <c r="AN216" s="67"/>
      <c r="AO216" s="67"/>
      <c r="AP216" s="67"/>
      <c r="AQ216" s="67"/>
      <c r="AR216" s="67"/>
      <c r="AS216" s="67"/>
      <c r="AT216" s="67"/>
      <c r="AU216" s="67"/>
      <c r="AV216" s="67"/>
      <c r="AW216" s="67"/>
      <c r="AX216" s="67"/>
      <c r="AY216" s="67"/>
      <c r="AZ216" s="67"/>
      <c r="BA216" s="67"/>
      <c r="BB216" s="67"/>
      <c r="BC216" s="67"/>
      <c r="BD216" s="354" t="str">
        <f t="shared" si="93"/>
        <v/>
      </c>
      <c r="BE216" s="355"/>
      <c r="BF216" s="71">
        <f t="shared" si="89"/>
        <v>0</v>
      </c>
      <c r="BG216" s="71">
        <f t="shared" si="90"/>
        <v>0</v>
      </c>
      <c r="BH216" s="72">
        <f t="shared" si="91"/>
        <v>0</v>
      </c>
      <c r="BI216" s="73">
        <f t="shared" si="92"/>
        <v>0</v>
      </c>
    </row>
    <row r="217" spans="23:61" ht="15.5" x14ac:dyDescent="0.35">
      <c r="W217" s="60"/>
      <c r="X217" s="66">
        <v>21</v>
      </c>
      <c r="Y217" s="67"/>
      <c r="Z217" s="67"/>
      <c r="AA217" s="67"/>
      <c r="AB217" s="67"/>
      <c r="AC217" s="67"/>
      <c r="AD217" s="67"/>
      <c r="AE217" s="67"/>
      <c r="AF217" s="67"/>
      <c r="AG217" s="67"/>
      <c r="AH217" s="67"/>
      <c r="AI217" s="67"/>
      <c r="AJ217" s="67"/>
      <c r="AK217" s="67"/>
      <c r="AL217" s="67"/>
      <c r="AM217" s="67"/>
      <c r="AN217" s="67"/>
      <c r="AO217" s="67"/>
      <c r="AP217" s="67"/>
      <c r="AQ217" s="67"/>
      <c r="AR217" s="67"/>
      <c r="AS217" s="67"/>
      <c r="AT217" s="67"/>
      <c r="AU217" s="67"/>
      <c r="AV217" s="67"/>
      <c r="AW217" s="67"/>
      <c r="AX217" s="67"/>
      <c r="AY217" s="67"/>
      <c r="AZ217" s="67"/>
      <c r="BA217" s="67"/>
      <c r="BB217" s="67"/>
      <c r="BC217" s="67"/>
      <c r="BD217" s="354" t="str">
        <f t="shared" si="93"/>
        <v/>
      </c>
      <c r="BE217" s="355"/>
      <c r="BF217" s="71">
        <f t="shared" si="89"/>
        <v>0</v>
      </c>
      <c r="BG217" s="71">
        <f t="shared" si="90"/>
        <v>0</v>
      </c>
      <c r="BH217" s="72">
        <f t="shared" si="91"/>
        <v>0</v>
      </c>
      <c r="BI217" s="73">
        <f t="shared" si="92"/>
        <v>0</v>
      </c>
    </row>
    <row r="218" spans="23:61" ht="15.5" x14ac:dyDescent="0.35">
      <c r="W218" s="60"/>
      <c r="X218" s="66">
        <v>22</v>
      </c>
      <c r="Y218" s="67"/>
      <c r="Z218" s="67"/>
      <c r="AA218" s="67"/>
      <c r="AB218" s="67"/>
      <c r="AC218" s="67"/>
      <c r="AD218" s="67"/>
      <c r="AE218" s="67"/>
      <c r="AF218" s="67"/>
      <c r="AG218" s="67"/>
      <c r="AH218" s="67"/>
      <c r="AI218" s="67"/>
      <c r="AJ218" s="67"/>
      <c r="AK218" s="67"/>
      <c r="AL218" s="67"/>
      <c r="AM218" s="67"/>
      <c r="AN218" s="67"/>
      <c r="AO218" s="67"/>
      <c r="AP218" s="67"/>
      <c r="AQ218" s="67"/>
      <c r="AR218" s="67"/>
      <c r="AS218" s="67"/>
      <c r="AT218" s="67"/>
      <c r="AU218" s="67"/>
      <c r="AV218" s="67"/>
      <c r="AW218" s="67"/>
      <c r="AX218" s="67"/>
      <c r="AY218" s="67"/>
      <c r="AZ218" s="67"/>
      <c r="BA218" s="67"/>
      <c r="BB218" s="67"/>
      <c r="BC218" s="67"/>
      <c r="BD218" s="354" t="str">
        <f t="shared" si="93"/>
        <v/>
      </c>
      <c r="BE218" s="355"/>
      <c r="BF218" s="71">
        <f t="shared" si="89"/>
        <v>0</v>
      </c>
      <c r="BG218" s="71">
        <f t="shared" si="90"/>
        <v>0</v>
      </c>
      <c r="BH218" s="72">
        <f t="shared" si="91"/>
        <v>0</v>
      </c>
      <c r="BI218" s="73">
        <f t="shared" si="92"/>
        <v>0</v>
      </c>
    </row>
    <row r="219" spans="23:61" ht="15.5" x14ac:dyDescent="0.35">
      <c r="W219" s="60"/>
      <c r="X219" s="66">
        <v>23</v>
      </c>
      <c r="Y219" s="67"/>
      <c r="Z219" s="67"/>
      <c r="AA219" s="67"/>
      <c r="AB219" s="67"/>
      <c r="AC219" s="67"/>
      <c r="AD219" s="67"/>
      <c r="AE219" s="67"/>
      <c r="AF219" s="67"/>
      <c r="AG219" s="67"/>
      <c r="AH219" s="67"/>
      <c r="AI219" s="67"/>
      <c r="AJ219" s="67"/>
      <c r="AK219" s="67"/>
      <c r="AL219" s="67"/>
      <c r="AM219" s="67"/>
      <c r="AN219" s="67"/>
      <c r="AO219" s="67"/>
      <c r="AP219" s="67"/>
      <c r="AQ219" s="67"/>
      <c r="AR219" s="67"/>
      <c r="AS219" s="67"/>
      <c r="AT219" s="67"/>
      <c r="AU219" s="67"/>
      <c r="AV219" s="67"/>
      <c r="AW219" s="67"/>
      <c r="AX219" s="67"/>
      <c r="AY219" s="67"/>
      <c r="AZ219" s="67"/>
      <c r="BA219" s="67"/>
      <c r="BB219" s="67"/>
      <c r="BC219" s="67"/>
      <c r="BD219" s="354" t="str">
        <f t="shared" si="93"/>
        <v/>
      </c>
      <c r="BE219" s="355"/>
      <c r="BF219" s="71">
        <f t="shared" si="89"/>
        <v>0</v>
      </c>
      <c r="BG219" s="71">
        <f t="shared" si="90"/>
        <v>0</v>
      </c>
      <c r="BH219" s="72">
        <f t="shared" si="91"/>
        <v>0</v>
      </c>
      <c r="BI219" s="73">
        <f t="shared" si="92"/>
        <v>0</v>
      </c>
    </row>
    <row r="220" spans="23:61" ht="15.5" x14ac:dyDescent="0.35">
      <c r="W220" s="60"/>
      <c r="X220" s="74">
        <v>24</v>
      </c>
      <c r="Y220" s="75"/>
      <c r="Z220" s="75"/>
      <c r="AA220" s="75"/>
      <c r="AB220" s="75"/>
      <c r="AC220" s="75"/>
      <c r="AD220" s="75"/>
      <c r="AE220" s="75"/>
      <c r="AF220" s="75"/>
      <c r="AG220" s="75"/>
      <c r="AH220" s="75"/>
      <c r="AI220" s="75"/>
      <c r="AJ220" s="75"/>
      <c r="AK220" s="75"/>
      <c r="AL220" s="75"/>
      <c r="AM220" s="75"/>
      <c r="AN220" s="75"/>
      <c r="AO220" s="75"/>
      <c r="AP220" s="75"/>
      <c r="AQ220" s="75"/>
      <c r="AR220" s="75"/>
      <c r="AS220" s="75"/>
      <c r="AT220" s="75"/>
      <c r="AU220" s="75"/>
      <c r="AV220" s="75"/>
      <c r="AW220" s="75"/>
      <c r="AX220" s="75"/>
      <c r="AY220" s="75"/>
      <c r="AZ220" s="75"/>
      <c r="BA220" s="75"/>
      <c r="BB220" s="75"/>
      <c r="BC220" s="75"/>
      <c r="BD220" s="356" t="str">
        <f t="shared" si="93"/>
        <v/>
      </c>
      <c r="BE220" s="357"/>
      <c r="BF220" s="76">
        <f>SUM($Y220:$BC220)</f>
        <v>0</v>
      </c>
      <c r="BG220" s="76">
        <v>0</v>
      </c>
      <c r="BH220" s="77">
        <f t="shared" ref="BH220" si="94">IFERROR(SUM(Y220:BC220)/COUNT(Y220:BC220),0)</f>
        <v>0</v>
      </c>
      <c r="BI220" s="78">
        <v>0</v>
      </c>
    </row>
    <row r="221" spans="23:61" ht="15.5" x14ac:dyDescent="0.35">
      <c r="W221" s="60"/>
      <c r="X221" s="79"/>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76">
        <f>SUM(BF197:BF220)</f>
        <v>0</v>
      </c>
      <c r="BG221" s="76">
        <f>SUM(BG204:BG219)</f>
        <v>0</v>
      </c>
      <c r="BH221" s="101"/>
      <c r="BI221" s="102"/>
    </row>
    <row r="222" spans="23:61" ht="15.5" x14ac:dyDescent="0.35">
      <c r="W222" s="83"/>
      <c r="X222" s="84"/>
      <c r="Y222" s="85"/>
      <c r="Z222" s="85"/>
      <c r="AA222" s="85"/>
      <c r="AB222" s="85"/>
      <c r="AC222" s="85"/>
      <c r="AD222" s="85"/>
      <c r="AE222" s="85"/>
      <c r="AF222" s="85"/>
      <c r="AG222" s="85"/>
      <c r="AH222" s="85"/>
      <c r="AI222" s="85"/>
      <c r="AJ222" s="85"/>
      <c r="AK222" s="85"/>
      <c r="AL222" s="85"/>
      <c r="AM222" s="85"/>
      <c r="AN222" s="85"/>
      <c r="AO222" s="85"/>
      <c r="AP222" s="85"/>
      <c r="AQ222" s="85"/>
      <c r="AR222" s="85"/>
      <c r="AS222" s="85"/>
      <c r="AT222" s="85"/>
      <c r="AU222" s="85"/>
      <c r="AV222" s="85"/>
      <c r="AW222" s="85"/>
      <c r="AX222" s="85"/>
      <c r="AY222" s="85"/>
      <c r="AZ222" s="85"/>
      <c r="BA222" s="85"/>
      <c r="BB222" s="85"/>
      <c r="BC222" s="85"/>
      <c r="BD222" s="85"/>
      <c r="BE222" s="85"/>
      <c r="BF222" s="214"/>
      <c r="BG222" s="215"/>
      <c r="BH222" s="215"/>
      <c r="BI222" s="216"/>
    </row>
    <row r="223" spans="23:61" ht="15.5" x14ac:dyDescent="0.35">
      <c r="W223" s="115"/>
      <c r="X223" s="111"/>
      <c r="Y223" s="111"/>
      <c r="Z223" s="111"/>
      <c r="AA223" s="111"/>
      <c r="AB223" s="111"/>
      <c r="AC223" s="111"/>
      <c r="AD223" s="111"/>
      <c r="AE223" s="111"/>
      <c r="AF223" s="111"/>
      <c r="AG223" s="111"/>
      <c r="AH223" s="111"/>
      <c r="AI223" s="111"/>
      <c r="AJ223" s="111"/>
      <c r="AK223" s="111"/>
      <c r="AL223" s="111"/>
      <c r="AM223" s="111"/>
      <c r="AN223" s="111"/>
      <c r="AO223" s="111"/>
      <c r="AP223" s="111"/>
      <c r="AQ223" s="111"/>
      <c r="AR223" s="111"/>
      <c r="AS223" s="111"/>
      <c r="AT223" s="111"/>
      <c r="AU223" s="111"/>
      <c r="AV223" s="111"/>
      <c r="AW223" s="111"/>
      <c r="AX223" s="111"/>
      <c r="AY223" s="111"/>
      <c r="AZ223" s="111"/>
      <c r="BA223" s="111"/>
      <c r="BB223" s="111"/>
      <c r="BC223" s="111"/>
      <c r="BD223" s="111"/>
      <c r="BE223" s="111"/>
      <c r="BF223" s="5"/>
      <c r="BG223" s="5"/>
      <c r="BH223" s="5"/>
      <c r="BI223" s="49"/>
    </row>
    <row r="224" spans="23:61" ht="15.5" x14ac:dyDescent="0.35">
      <c r="W224" s="60" t="s">
        <v>141</v>
      </c>
      <c r="X224" s="5"/>
      <c r="Y224" s="5"/>
      <c r="Z224" s="5"/>
      <c r="AA224" s="5"/>
      <c r="AB224" s="5"/>
      <c r="AC224" s="5"/>
      <c r="AD224" s="5"/>
      <c r="AE224" s="5"/>
      <c r="AF224" s="5"/>
      <c r="AG224" s="5"/>
      <c r="AH224" s="5"/>
      <c r="AI224" s="5"/>
      <c r="AJ224" s="5"/>
      <c r="AK224" s="5"/>
      <c r="AL224" s="5"/>
      <c r="AM224" s="5"/>
      <c r="AN224" s="5"/>
      <c r="AO224" s="5"/>
      <c r="AP224" s="5"/>
      <c r="AQ224" s="5"/>
      <c r="AR224" s="5"/>
      <c r="AS224" s="5"/>
      <c r="AT224" s="5"/>
      <c r="AU224" s="5"/>
      <c r="AV224" s="5"/>
      <c r="AW224" s="5"/>
      <c r="AX224" s="5"/>
      <c r="AY224" s="5"/>
      <c r="AZ224" s="5"/>
      <c r="BA224" s="5"/>
      <c r="BB224" s="5"/>
      <c r="BC224" s="5"/>
      <c r="BD224" s="5"/>
      <c r="BE224" s="5"/>
      <c r="BF224" s="5"/>
      <c r="BG224" s="5"/>
      <c r="BH224" s="5"/>
      <c r="BI224" s="49"/>
    </row>
    <row r="225" spans="23:61" ht="15.5" x14ac:dyDescent="0.35">
      <c r="W225" s="60"/>
      <c r="X225" s="5"/>
      <c r="Y225" s="5"/>
      <c r="Z225" s="5"/>
      <c r="AA225" s="5"/>
      <c r="AB225" s="5"/>
      <c r="AC225" s="5"/>
      <c r="AD225" s="5"/>
      <c r="AE225" s="5"/>
      <c r="AF225" s="5"/>
      <c r="AG225" s="5"/>
      <c r="AH225" s="5"/>
      <c r="AI225" s="5"/>
      <c r="AJ225" s="5"/>
      <c r="AK225" s="5"/>
      <c r="AL225" s="5"/>
      <c r="AM225" s="5"/>
      <c r="AN225" s="5"/>
      <c r="AO225" s="5"/>
      <c r="AP225" s="5"/>
      <c r="AQ225" s="5"/>
      <c r="AR225" s="5"/>
      <c r="AS225" s="5"/>
      <c r="AT225" s="5"/>
      <c r="AU225" s="5"/>
      <c r="AV225" s="5"/>
      <c r="AW225" s="5"/>
      <c r="AX225" s="5"/>
      <c r="AY225" s="5"/>
      <c r="AZ225" s="5"/>
      <c r="BA225" s="5"/>
      <c r="BB225" s="5"/>
      <c r="BC225" s="5"/>
      <c r="BD225" s="5"/>
      <c r="BE225" s="5"/>
      <c r="BF225" s="46"/>
      <c r="BG225" s="5"/>
      <c r="BH225" s="5"/>
      <c r="BI225" s="49"/>
    </row>
    <row r="226" spans="23:61" ht="15.5" x14ac:dyDescent="0.35">
      <c r="W226" s="60"/>
      <c r="X226" s="63" t="s">
        <v>54</v>
      </c>
      <c r="Y226" s="64">
        <v>1</v>
      </c>
      <c r="Z226" s="64">
        <v>2</v>
      </c>
      <c r="AA226" s="64">
        <v>3</v>
      </c>
      <c r="AB226" s="64">
        <v>4</v>
      </c>
      <c r="AC226" s="64">
        <v>5</v>
      </c>
      <c r="AD226" s="64">
        <v>6</v>
      </c>
      <c r="AE226" s="64">
        <v>7</v>
      </c>
      <c r="AF226" s="64">
        <v>8</v>
      </c>
      <c r="AG226" s="64">
        <v>9</v>
      </c>
      <c r="AH226" s="64">
        <v>10</v>
      </c>
      <c r="AI226" s="64">
        <v>11</v>
      </c>
      <c r="AJ226" s="64">
        <v>12</v>
      </c>
      <c r="AK226" s="64">
        <v>13</v>
      </c>
      <c r="AL226" s="64">
        <v>14</v>
      </c>
      <c r="AM226" s="64">
        <v>15</v>
      </c>
      <c r="AN226" s="64">
        <v>16</v>
      </c>
      <c r="AO226" s="64">
        <v>17</v>
      </c>
      <c r="AP226" s="64">
        <v>18</v>
      </c>
      <c r="AQ226" s="64">
        <v>19</v>
      </c>
      <c r="AR226" s="64">
        <v>20</v>
      </c>
      <c r="AS226" s="64">
        <v>21</v>
      </c>
      <c r="AT226" s="64">
        <v>22</v>
      </c>
      <c r="AU226" s="64">
        <v>23</v>
      </c>
      <c r="AV226" s="64">
        <v>24</v>
      </c>
      <c r="AW226" s="64">
        <v>25</v>
      </c>
      <c r="AX226" s="64">
        <v>26</v>
      </c>
      <c r="AY226" s="64">
        <v>27</v>
      </c>
      <c r="AZ226" s="64">
        <v>28</v>
      </c>
      <c r="BA226" s="64">
        <v>29</v>
      </c>
      <c r="BB226" s="64">
        <v>30</v>
      </c>
      <c r="BC226" s="64">
        <v>31</v>
      </c>
      <c r="BD226" s="358" t="s">
        <v>101</v>
      </c>
      <c r="BE226" s="359"/>
      <c r="BF226" s="157" t="s">
        <v>102</v>
      </c>
      <c r="BG226" s="157" t="s">
        <v>103</v>
      </c>
      <c r="BH226" s="157" t="s">
        <v>102</v>
      </c>
      <c r="BI226" s="65" t="s">
        <v>103</v>
      </c>
    </row>
    <row r="227" spans="23:61" ht="15.5" x14ac:dyDescent="0.35">
      <c r="W227" s="60"/>
      <c r="X227" s="63"/>
      <c r="Y227" s="64" t="str">
        <f t="shared" ref="Y227:AE227" si="95">VLOOKUP(WEEKDAY(CONCATENATE("8","/",Y226,"/",$AE$6)),$BX$11:$BY$17,2,FALSE)</f>
        <v>Wed</v>
      </c>
      <c r="Z227" s="64" t="str">
        <f t="shared" si="95"/>
        <v>Thur</v>
      </c>
      <c r="AA227" s="64" t="str">
        <f t="shared" si="95"/>
        <v>Fri</v>
      </c>
      <c r="AB227" s="64" t="str">
        <f t="shared" si="95"/>
        <v>Sat</v>
      </c>
      <c r="AC227" s="64" t="str">
        <f t="shared" si="95"/>
        <v>Sun</v>
      </c>
      <c r="AD227" s="64" t="str">
        <f t="shared" si="95"/>
        <v>Mon</v>
      </c>
      <c r="AE227" s="64" t="str">
        <f t="shared" si="95"/>
        <v>Tues</v>
      </c>
      <c r="AF227" s="64" t="str">
        <f>Y227</f>
        <v>Wed</v>
      </c>
      <c r="AG227" s="64" t="str">
        <f t="shared" ref="AG227:BC227" si="96">Z227</f>
        <v>Thur</v>
      </c>
      <c r="AH227" s="64" t="str">
        <f t="shared" si="96"/>
        <v>Fri</v>
      </c>
      <c r="AI227" s="64" t="str">
        <f t="shared" si="96"/>
        <v>Sat</v>
      </c>
      <c r="AJ227" s="64" t="str">
        <f t="shared" si="96"/>
        <v>Sun</v>
      </c>
      <c r="AK227" s="64" t="str">
        <f t="shared" si="96"/>
        <v>Mon</v>
      </c>
      <c r="AL227" s="64" t="str">
        <f t="shared" si="96"/>
        <v>Tues</v>
      </c>
      <c r="AM227" s="64" t="str">
        <f t="shared" si="96"/>
        <v>Wed</v>
      </c>
      <c r="AN227" s="64" t="str">
        <f t="shared" si="96"/>
        <v>Thur</v>
      </c>
      <c r="AO227" s="64" t="str">
        <f t="shared" si="96"/>
        <v>Fri</v>
      </c>
      <c r="AP227" s="64" t="str">
        <f t="shared" si="96"/>
        <v>Sat</v>
      </c>
      <c r="AQ227" s="64" t="str">
        <f t="shared" si="96"/>
        <v>Sun</v>
      </c>
      <c r="AR227" s="64" t="str">
        <f t="shared" si="96"/>
        <v>Mon</v>
      </c>
      <c r="AS227" s="64" t="str">
        <f t="shared" si="96"/>
        <v>Tues</v>
      </c>
      <c r="AT227" s="64" t="str">
        <f t="shared" si="96"/>
        <v>Wed</v>
      </c>
      <c r="AU227" s="64" t="str">
        <f t="shared" si="96"/>
        <v>Thur</v>
      </c>
      <c r="AV227" s="64" t="str">
        <f t="shared" si="96"/>
        <v>Fri</v>
      </c>
      <c r="AW227" s="64" t="str">
        <f t="shared" si="96"/>
        <v>Sat</v>
      </c>
      <c r="AX227" s="64" t="str">
        <f t="shared" si="96"/>
        <v>Sun</v>
      </c>
      <c r="AY227" s="64" t="str">
        <f t="shared" si="96"/>
        <v>Mon</v>
      </c>
      <c r="AZ227" s="64" t="str">
        <f t="shared" si="96"/>
        <v>Tues</v>
      </c>
      <c r="BA227" s="64" t="str">
        <f t="shared" si="96"/>
        <v>Wed</v>
      </c>
      <c r="BB227" s="64" t="str">
        <f t="shared" si="96"/>
        <v>Thur</v>
      </c>
      <c r="BC227" s="64" t="str">
        <f t="shared" si="96"/>
        <v>Fri</v>
      </c>
      <c r="BD227" s="358" t="s">
        <v>106</v>
      </c>
      <c r="BE227" s="359"/>
      <c r="BF227" s="157" t="s">
        <v>90</v>
      </c>
      <c r="BG227" s="157" t="s">
        <v>90</v>
      </c>
      <c r="BH227" s="157" t="s">
        <v>106</v>
      </c>
      <c r="BI227" s="65" t="s">
        <v>106</v>
      </c>
    </row>
    <row r="228" spans="23:61" ht="15.5" x14ac:dyDescent="0.35">
      <c r="W228" s="60"/>
      <c r="X228" s="66">
        <v>1</v>
      </c>
      <c r="Y228" s="67"/>
      <c r="Z228" s="67"/>
      <c r="AA228" s="67"/>
      <c r="AB228" s="67"/>
      <c r="AC228" s="67"/>
      <c r="AD228" s="67"/>
      <c r="AE228" s="67"/>
      <c r="AF228" s="67"/>
      <c r="AG228" s="67"/>
      <c r="AH228" s="67"/>
      <c r="AI228" s="67"/>
      <c r="AJ228" s="67"/>
      <c r="AK228" s="67"/>
      <c r="AL228" s="67"/>
      <c r="AM228" s="67"/>
      <c r="AN228" s="67"/>
      <c r="AO228" s="67"/>
      <c r="AP228" s="67"/>
      <c r="AQ228" s="67"/>
      <c r="AR228" s="67"/>
      <c r="AS228" s="67"/>
      <c r="AT228" s="67"/>
      <c r="AU228" s="67"/>
      <c r="AV228" s="67"/>
      <c r="AW228" s="67"/>
      <c r="AX228" s="67"/>
      <c r="AY228" s="67"/>
      <c r="AZ228" s="67"/>
      <c r="BA228" s="67"/>
      <c r="BB228" s="67"/>
      <c r="BC228" s="67"/>
      <c r="BD228" s="354" t="str">
        <f>IFERROR(AVERAGE(Y228:BC228),"")</f>
        <v/>
      </c>
      <c r="BE228" s="355"/>
      <c r="BF228" s="68">
        <f>SUM($Y228:$BC228)</f>
        <v>0</v>
      </c>
      <c r="BG228" s="68">
        <v>0</v>
      </c>
      <c r="BH228" s="69">
        <f>IFERROR(SUM(Y228:BC228)/COUNT(Y228:BC228),0)</f>
        <v>0</v>
      </c>
      <c r="BI228" s="70">
        <v>0</v>
      </c>
    </row>
    <row r="229" spans="23:61" ht="15.5" x14ac:dyDescent="0.35">
      <c r="W229" s="60"/>
      <c r="X229" s="66">
        <v>2</v>
      </c>
      <c r="Y229" s="67"/>
      <c r="Z229" s="67"/>
      <c r="AA229" s="67"/>
      <c r="AB229" s="67"/>
      <c r="AC229" s="67"/>
      <c r="AD229" s="67"/>
      <c r="AE229" s="67"/>
      <c r="AF229" s="67"/>
      <c r="AG229" s="67"/>
      <c r="AH229" s="67"/>
      <c r="AI229" s="67"/>
      <c r="AJ229" s="67"/>
      <c r="AK229" s="67"/>
      <c r="AL229" s="67"/>
      <c r="AM229" s="67"/>
      <c r="AN229" s="67"/>
      <c r="AO229" s="67"/>
      <c r="AP229" s="67"/>
      <c r="AQ229" s="67"/>
      <c r="AR229" s="67"/>
      <c r="AS229" s="67"/>
      <c r="AT229" s="67"/>
      <c r="AU229" s="67"/>
      <c r="AV229" s="67"/>
      <c r="AW229" s="67"/>
      <c r="AX229" s="67"/>
      <c r="AY229" s="67"/>
      <c r="AZ229" s="67"/>
      <c r="BA229" s="67"/>
      <c r="BB229" s="67"/>
      <c r="BC229" s="67"/>
      <c r="BD229" s="354" t="str">
        <f t="shared" ref="BD229:BD240" si="97">IFERROR(AVERAGE(Y229:BC229),"")</f>
        <v/>
      </c>
      <c r="BE229" s="355"/>
      <c r="BF229" s="71">
        <f t="shared" ref="BF229:BF234" si="98">SUM($Y229:$BC229)</f>
        <v>0</v>
      </c>
      <c r="BG229" s="71">
        <v>0</v>
      </c>
      <c r="BH229" s="72">
        <f t="shared" ref="BH229:BH234" si="99">IFERROR(SUM(Y229:BC229)/COUNT(Y229:BC229),0)</f>
        <v>0</v>
      </c>
      <c r="BI229" s="73">
        <v>0</v>
      </c>
    </row>
    <row r="230" spans="23:61" ht="15.5" x14ac:dyDescent="0.35">
      <c r="W230" s="60"/>
      <c r="X230" s="66">
        <v>3</v>
      </c>
      <c r="Y230" s="67"/>
      <c r="Z230" s="67"/>
      <c r="AA230" s="67"/>
      <c r="AB230" s="67"/>
      <c r="AC230" s="67"/>
      <c r="AD230" s="67"/>
      <c r="AE230" s="67"/>
      <c r="AF230" s="67"/>
      <c r="AG230" s="67"/>
      <c r="AH230" s="67"/>
      <c r="AI230" s="67"/>
      <c r="AJ230" s="67"/>
      <c r="AK230" s="67"/>
      <c r="AL230" s="67"/>
      <c r="AM230" s="67"/>
      <c r="AN230" s="67"/>
      <c r="AO230" s="67"/>
      <c r="AP230" s="67"/>
      <c r="AQ230" s="67"/>
      <c r="AR230" s="67"/>
      <c r="AS230" s="67"/>
      <c r="AT230" s="67"/>
      <c r="AU230" s="67"/>
      <c r="AV230" s="67"/>
      <c r="AW230" s="67"/>
      <c r="AX230" s="67"/>
      <c r="AY230" s="67"/>
      <c r="AZ230" s="67"/>
      <c r="BA230" s="67"/>
      <c r="BB230" s="67"/>
      <c r="BC230" s="67"/>
      <c r="BD230" s="354" t="str">
        <f t="shared" si="97"/>
        <v/>
      </c>
      <c r="BE230" s="355"/>
      <c r="BF230" s="71">
        <f t="shared" si="98"/>
        <v>0</v>
      </c>
      <c r="BG230" s="71">
        <v>0</v>
      </c>
      <c r="BH230" s="72">
        <f t="shared" si="99"/>
        <v>0</v>
      </c>
      <c r="BI230" s="73">
        <v>0</v>
      </c>
    </row>
    <row r="231" spans="23:61" ht="15.5" x14ac:dyDescent="0.35">
      <c r="W231" s="60"/>
      <c r="X231" s="66">
        <v>4</v>
      </c>
      <c r="Y231" s="67"/>
      <c r="Z231" s="67"/>
      <c r="AA231" s="67"/>
      <c r="AB231" s="67"/>
      <c r="AC231" s="67"/>
      <c r="AD231" s="67"/>
      <c r="AE231" s="67"/>
      <c r="AF231" s="67"/>
      <c r="AG231" s="67"/>
      <c r="AH231" s="67"/>
      <c r="AI231" s="67"/>
      <c r="AJ231" s="67"/>
      <c r="AK231" s="67"/>
      <c r="AL231" s="67"/>
      <c r="AM231" s="67"/>
      <c r="AN231" s="67"/>
      <c r="AO231" s="67"/>
      <c r="AP231" s="67"/>
      <c r="AQ231" s="67"/>
      <c r="AR231" s="67"/>
      <c r="AS231" s="67"/>
      <c r="AT231" s="67"/>
      <c r="AU231" s="67"/>
      <c r="AV231" s="67"/>
      <c r="AW231" s="67"/>
      <c r="AX231" s="67"/>
      <c r="AY231" s="67"/>
      <c r="AZ231" s="67"/>
      <c r="BA231" s="67"/>
      <c r="BB231" s="67"/>
      <c r="BC231" s="67"/>
      <c r="BD231" s="354" t="str">
        <f t="shared" si="97"/>
        <v/>
      </c>
      <c r="BE231" s="355"/>
      <c r="BF231" s="71">
        <f t="shared" si="98"/>
        <v>0</v>
      </c>
      <c r="BG231" s="71">
        <v>0</v>
      </c>
      <c r="BH231" s="72">
        <f t="shared" si="99"/>
        <v>0</v>
      </c>
      <c r="BI231" s="73">
        <v>0</v>
      </c>
    </row>
    <row r="232" spans="23:61" ht="15.5" x14ac:dyDescent="0.35">
      <c r="W232" s="60"/>
      <c r="X232" s="66">
        <v>5</v>
      </c>
      <c r="Y232" s="67"/>
      <c r="Z232" s="67"/>
      <c r="AA232" s="67"/>
      <c r="AB232" s="67"/>
      <c r="AC232" s="67"/>
      <c r="AD232" s="67"/>
      <c r="AE232" s="67"/>
      <c r="AF232" s="67"/>
      <c r="AG232" s="67"/>
      <c r="AH232" s="67"/>
      <c r="AI232" s="67"/>
      <c r="AJ232" s="67"/>
      <c r="AK232" s="67"/>
      <c r="AL232" s="67"/>
      <c r="AM232" s="67"/>
      <c r="AN232" s="67"/>
      <c r="AO232" s="67"/>
      <c r="AP232" s="67"/>
      <c r="AQ232" s="67"/>
      <c r="AR232" s="67"/>
      <c r="AS232" s="67"/>
      <c r="AT232" s="67"/>
      <c r="AU232" s="67"/>
      <c r="AV232" s="67"/>
      <c r="AW232" s="67"/>
      <c r="AX232" s="67"/>
      <c r="AY232" s="67"/>
      <c r="AZ232" s="67"/>
      <c r="BA232" s="67"/>
      <c r="BB232" s="67"/>
      <c r="BC232" s="67"/>
      <c r="BD232" s="354" t="str">
        <f t="shared" si="97"/>
        <v/>
      </c>
      <c r="BE232" s="355"/>
      <c r="BF232" s="71">
        <f t="shared" si="98"/>
        <v>0</v>
      </c>
      <c r="BG232" s="71">
        <v>0</v>
      </c>
      <c r="BH232" s="72">
        <f t="shared" si="99"/>
        <v>0</v>
      </c>
      <c r="BI232" s="73">
        <v>0</v>
      </c>
    </row>
    <row r="233" spans="23:61" ht="15.5" x14ac:dyDescent="0.35">
      <c r="W233" s="60"/>
      <c r="X233" s="66">
        <v>6</v>
      </c>
      <c r="Y233" s="67"/>
      <c r="Z233" s="67"/>
      <c r="AA233" s="67"/>
      <c r="AB233" s="67"/>
      <c r="AC233" s="67"/>
      <c r="AD233" s="67"/>
      <c r="AE233" s="67"/>
      <c r="AF233" s="67"/>
      <c r="AG233" s="67"/>
      <c r="AH233" s="67"/>
      <c r="AI233" s="67"/>
      <c r="AJ233" s="67"/>
      <c r="AK233" s="67"/>
      <c r="AL233" s="67"/>
      <c r="AM233" s="67"/>
      <c r="AN233" s="67"/>
      <c r="AO233" s="67"/>
      <c r="AP233" s="67"/>
      <c r="AQ233" s="67"/>
      <c r="AR233" s="67"/>
      <c r="AS233" s="67"/>
      <c r="AT233" s="67"/>
      <c r="AU233" s="67"/>
      <c r="AV233" s="67"/>
      <c r="AW233" s="67"/>
      <c r="AX233" s="67"/>
      <c r="AY233" s="67"/>
      <c r="AZ233" s="67"/>
      <c r="BA233" s="67"/>
      <c r="BB233" s="67"/>
      <c r="BC233" s="67"/>
      <c r="BD233" s="354" t="str">
        <f t="shared" si="97"/>
        <v/>
      </c>
      <c r="BE233" s="355"/>
      <c r="BF233" s="71">
        <f t="shared" si="98"/>
        <v>0</v>
      </c>
      <c r="BG233" s="71">
        <v>0</v>
      </c>
      <c r="BH233" s="72">
        <f t="shared" si="99"/>
        <v>0</v>
      </c>
      <c r="BI233" s="73">
        <v>0</v>
      </c>
    </row>
    <row r="234" spans="23:61" ht="15.5" x14ac:dyDescent="0.35">
      <c r="W234" s="60"/>
      <c r="X234" s="66">
        <v>7</v>
      </c>
      <c r="Y234" s="67"/>
      <c r="Z234" s="67"/>
      <c r="AA234" s="67"/>
      <c r="AB234" s="67"/>
      <c r="AC234" s="67"/>
      <c r="AD234" s="67"/>
      <c r="AE234" s="67"/>
      <c r="AF234" s="67"/>
      <c r="AG234" s="67"/>
      <c r="AH234" s="67"/>
      <c r="AI234" s="67"/>
      <c r="AJ234" s="67"/>
      <c r="AK234" s="67"/>
      <c r="AL234" s="67"/>
      <c r="AM234" s="67"/>
      <c r="AN234" s="67"/>
      <c r="AO234" s="67"/>
      <c r="AP234" s="67"/>
      <c r="AQ234" s="67"/>
      <c r="AR234" s="67"/>
      <c r="AS234" s="67"/>
      <c r="AT234" s="67"/>
      <c r="AU234" s="67"/>
      <c r="AV234" s="67"/>
      <c r="AW234" s="67"/>
      <c r="AX234" s="67"/>
      <c r="AY234" s="67"/>
      <c r="AZ234" s="67"/>
      <c r="BA234" s="67"/>
      <c r="BB234" s="67"/>
      <c r="BC234" s="67"/>
      <c r="BD234" s="354" t="str">
        <f t="shared" si="97"/>
        <v/>
      </c>
      <c r="BE234" s="355"/>
      <c r="BF234" s="71">
        <f t="shared" si="98"/>
        <v>0</v>
      </c>
      <c r="BG234" s="71">
        <v>0</v>
      </c>
      <c r="BH234" s="72">
        <f t="shared" si="99"/>
        <v>0</v>
      </c>
      <c r="BI234" s="73">
        <v>0</v>
      </c>
    </row>
    <row r="235" spans="23:61" ht="15.5" x14ac:dyDescent="0.35">
      <c r="W235" s="60"/>
      <c r="X235" s="66">
        <v>8</v>
      </c>
      <c r="Y235" s="67"/>
      <c r="Z235" s="67"/>
      <c r="AA235" s="67"/>
      <c r="AB235" s="67"/>
      <c r="AC235" s="67"/>
      <c r="AD235" s="67"/>
      <c r="AE235" s="67"/>
      <c r="AF235" s="67"/>
      <c r="AG235" s="67"/>
      <c r="AH235" s="67"/>
      <c r="AI235" s="67"/>
      <c r="AJ235" s="67"/>
      <c r="AK235" s="67"/>
      <c r="AL235" s="67"/>
      <c r="AM235" s="67"/>
      <c r="AN235" s="67"/>
      <c r="AO235" s="67"/>
      <c r="AP235" s="67"/>
      <c r="AQ235" s="67"/>
      <c r="AR235" s="67"/>
      <c r="AS235" s="67"/>
      <c r="AT235" s="67"/>
      <c r="AU235" s="67"/>
      <c r="AV235" s="67"/>
      <c r="AW235" s="67"/>
      <c r="AX235" s="67"/>
      <c r="AY235" s="67"/>
      <c r="AZ235" s="67"/>
      <c r="BA235" s="67"/>
      <c r="BB235" s="67"/>
      <c r="BC235" s="67"/>
      <c r="BD235" s="354" t="str">
        <f t="shared" si="97"/>
        <v/>
      </c>
      <c r="BE235" s="355"/>
      <c r="BF235" s="71">
        <f t="shared" ref="BF235:BF250" si="100">(SUMIF($Y$227:$BC$227,"Sat",$Y235:$BC235)+SUMIF($Y$227:$BC$227,"Sun",$Y235:$BC235))</f>
        <v>0</v>
      </c>
      <c r="BG235" s="71">
        <f t="shared" ref="BG235:BG250" si="101">(SUM($Y235:$BC235)-(SUMIF($Y$227:$BC$227,"Sat",$Y235:$BC235)+SUMIF($Y$227:$BC$227,"Sun",$Y235:$BC235)))</f>
        <v>0</v>
      </c>
      <c r="BH235" s="72">
        <f t="shared" ref="BH235:BH250" si="102">(SUMIF($Y$227:$BC$227,"Sat",$Y235:$BC235)+SUMIF($Y$227:$BC$227,"Sun",$Y235:$BC235))/(COUNTIF($Y$227:$BC$227,"Sat")+COUNTIF($Y$227:$BC$227,"Sun"))</f>
        <v>0</v>
      </c>
      <c r="BI235" s="73">
        <f t="shared" ref="BI235:BI250" si="103">(SUM($Y235:$BC235)-(SUMIF($Y$227:$BC$227,"Sat",$Y235:$BC235)+SUMIF($Y$227:$BC$227,"Sun",$Y235:$BC235)))/(COUNT(Y235:BC235)-(COUNTIF($Y$227:$BC$227,"Sat")+COUNTIF($Y$227:$BC$227,"Sun")))</f>
        <v>0</v>
      </c>
    </row>
    <row r="236" spans="23:61" ht="15.5" x14ac:dyDescent="0.35">
      <c r="W236" s="60"/>
      <c r="X236" s="66">
        <v>9</v>
      </c>
      <c r="Y236" s="67"/>
      <c r="Z236" s="67"/>
      <c r="AA236" s="67"/>
      <c r="AB236" s="67"/>
      <c r="AC236" s="67"/>
      <c r="AD236" s="67"/>
      <c r="AE236" s="67"/>
      <c r="AF236" s="67"/>
      <c r="AG236" s="67"/>
      <c r="AH236" s="67"/>
      <c r="AI236" s="67"/>
      <c r="AJ236" s="67"/>
      <c r="AK236" s="67"/>
      <c r="AL236" s="67"/>
      <c r="AM236" s="67"/>
      <c r="AN236" s="67"/>
      <c r="AO236" s="67"/>
      <c r="AP236" s="67"/>
      <c r="AQ236" s="67"/>
      <c r="AR236" s="67"/>
      <c r="AS236" s="67"/>
      <c r="AT236" s="67"/>
      <c r="AU236" s="67"/>
      <c r="AV236" s="67"/>
      <c r="AW236" s="67"/>
      <c r="AX236" s="67"/>
      <c r="AY236" s="67"/>
      <c r="AZ236" s="67"/>
      <c r="BA236" s="67"/>
      <c r="BB236" s="67"/>
      <c r="BC236" s="67"/>
      <c r="BD236" s="354" t="str">
        <f t="shared" si="97"/>
        <v/>
      </c>
      <c r="BE236" s="355"/>
      <c r="BF236" s="71">
        <f t="shared" si="100"/>
        <v>0</v>
      </c>
      <c r="BG236" s="71">
        <f t="shared" si="101"/>
        <v>0</v>
      </c>
      <c r="BH236" s="72">
        <f t="shared" si="102"/>
        <v>0</v>
      </c>
      <c r="BI236" s="73">
        <f t="shared" si="103"/>
        <v>0</v>
      </c>
    </row>
    <row r="237" spans="23:61" ht="15.5" x14ac:dyDescent="0.35">
      <c r="W237" s="60"/>
      <c r="X237" s="66">
        <v>10</v>
      </c>
      <c r="Y237" s="67"/>
      <c r="Z237" s="67"/>
      <c r="AA237" s="67"/>
      <c r="AB237" s="67"/>
      <c r="AC237" s="67"/>
      <c r="AD237" s="67"/>
      <c r="AE237" s="67"/>
      <c r="AF237" s="67"/>
      <c r="AG237" s="67"/>
      <c r="AH237" s="67"/>
      <c r="AI237" s="67"/>
      <c r="AJ237" s="67"/>
      <c r="AK237" s="67"/>
      <c r="AL237" s="67"/>
      <c r="AM237" s="67"/>
      <c r="AN237" s="67"/>
      <c r="AO237" s="67"/>
      <c r="AP237" s="67"/>
      <c r="AQ237" s="67"/>
      <c r="AR237" s="67"/>
      <c r="AS237" s="67"/>
      <c r="AT237" s="67"/>
      <c r="AU237" s="67"/>
      <c r="AV237" s="67"/>
      <c r="AW237" s="67"/>
      <c r="AX237" s="67"/>
      <c r="AY237" s="67"/>
      <c r="AZ237" s="67"/>
      <c r="BA237" s="67"/>
      <c r="BB237" s="67"/>
      <c r="BC237" s="67"/>
      <c r="BD237" s="354" t="str">
        <f t="shared" si="97"/>
        <v/>
      </c>
      <c r="BE237" s="355"/>
      <c r="BF237" s="71">
        <f t="shared" si="100"/>
        <v>0</v>
      </c>
      <c r="BG237" s="71">
        <f t="shared" si="101"/>
        <v>0</v>
      </c>
      <c r="BH237" s="72">
        <f t="shared" si="102"/>
        <v>0</v>
      </c>
      <c r="BI237" s="73">
        <f t="shared" si="103"/>
        <v>0</v>
      </c>
    </row>
    <row r="238" spans="23:61" ht="15.5" x14ac:dyDescent="0.35">
      <c r="W238" s="60"/>
      <c r="X238" s="66">
        <v>11</v>
      </c>
      <c r="Y238" s="67"/>
      <c r="Z238" s="67"/>
      <c r="AA238" s="67"/>
      <c r="AB238" s="67"/>
      <c r="AC238" s="67"/>
      <c r="AD238" s="67"/>
      <c r="AE238" s="67"/>
      <c r="AF238" s="67"/>
      <c r="AG238" s="67"/>
      <c r="AH238" s="67"/>
      <c r="AI238" s="67"/>
      <c r="AJ238" s="67"/>
      <c r="AK238" s="67"/>
      <c r="AL238" s="67"/>
      <c r="AM238" s="67"/>
      <c r="AN238" s="67"/>
      <c r="AO238" s="67"/>
      <c r="AP238" s="67"/>
      <c r="AQ238" s="67"/>
      <c r="AR238" s="67"/>
      <c r="AS238" s="67"/>
      <c r="AT238" s="67"/>
      <c r="AU238" s="67"/>
      <c r="AV238" s="67"/>
      <c r="AW238" s="67"/>
      <c r="AX238" s="67"/>
      <c r="AY238" s="67"/>
      <c r="AZ238" s="67"/>
      <c r="BA238" s="67"/>
      <c r="BB238" s="67"/>
      <c r="BC238" s="67"/>
      <c r="BD238" s="354" t="str">
        <f t="shared" si="97"/>
        <v/>
      </c>
      <c r="BE238" s="355"/>
      <c r="BF238" s="71">
        <f t="shared" si="100"/>
        <v>0</v>
      </c>
      <c r="BG238" s="71">
        <f t="shared" si="101"/>
        <v>0</v>
      </c>
      <c r="BH238" s="72">
        <f t="shared" si="102"/>
        <v>0</v>
      </c>
      <c r="BI238" s="73">
        <f t="shared" si="103"/>
        <v>0</v>
      </c>
    </row>
    <row r="239" spans="23:61" ht="15.5" x14ac:dyDescent="0.35">
      <c r="W239" s="60"/>
      <c r="X239" s="66">
        <v>12</v>
      </c>
      <c r="Y239" s="67"/>
      <c r="Z239" s="67"/>
      <c r="AA239" s="67"/>
      <c r="AB239" s="67"/>
      <c r="AC239" s="67"/>
      <c r="AD239" s="67"/>
      <c r="AE239" s="67"/>
      <c r="AF239" s="67"/>
      <c r="AG239" s="67"/>
      <c r="AH239" s="67"/>
      <c r="AI239" s="67"/>
      <c r="AJ239" s="67"/>
      <c r="AK239" s="67"/>
      <c r="AL239" s="67"/>
      <c r="AM239" s="67"/>
      <c r="AN239" s="67"/>
      <c r="AO239" s="67"/>
      <c r="AP239" s="67"/>
      <c r="AQ239" s="67"/>
      <c r="AR239" s="67"/>
      <c r="AS239" s="67"/>
      <c r="AT239" s="67"/>
      <c r="AU239" s="67"/>
      <c r="AV239" s="67"/>
      <c r="AW239" s="67"/>
      <c r="AX239" s="67"/>
      <c r="AY239" s="67"/>
      <c r="AZ239" s="67"/>
      <c r="BA239" s="67"/>
      <c r="BB239" s="67"/>
      <c r="BC239" s="67"/>
      <c r="BD239" s="354" t="str">
        <f t="shared" si="97"/>
        <v/>
      </c>
      <c r="BE239" s="355"/>
      <c r="BF239" s="71">
        <f t="shared" si="100"/>
        <v>0</v>
      </c>
      <c r="BG239" s="71">
        <f t="shared" si="101"/>
        <v>0</v>
      </c>
      <c r="BH239" s="72">
        <f t="shared" si="102"/>
        <v>0</v>
      </c>
      <c r="BI239" s="73">
        <f t="shared" si="103"/>
        <v>0</v>
      </c>
    </row>
    <row r="240" spans="23:61" ht="15.5" x14ac:dyDescent="0.35">
      <c r="W240" s="60"/>
      <c r="X240" s="66">
        <v>13</v>
      </c>
      <c r="Y240" s="67"/>
      <c r="Z240" s="67"/>
      <c r="AA240" s="67"/>
      <c r="AB240" s="67"/>
      <c r="AC240" s="67"/>
      <c r="AD240" s="67"/>
      <c r="AE240" s="67"/>
      <c r="AF240" s="67"/>
      <c r="AG240" s="67"/>
      <c r="AH240" s="67"/>
      <c r="AI240" s="67"/>
      <c r="AJ240" s="67"/>
      <c r="AK240" s="67"/>
      <c r="AL240" s="67"/>
      <c r="AM240" s="67"/>
      <c r="AN240" s="67"/>
      <c r="AO240" s="67"/>
      <c r="AP240" s="67"/>
      <c r="AQ240" s="67"/>
      <c r="AR240" s="67"/>
      <c r="AS240" s="67"/>
      <c r="AT240" s="67"/>
      <c r="AU240" s="67"/>
      <c r="AV240" s="67"/>
      <c r="AW240" s="67"/>
      <c r="AX240" s="67"/>
      <c r="AY240" s="67"/>
      <c r="AZ240" s="67"/>
      <c r="BA240" s="67"/>
      <c r="BB240" s="67"/>
      <c r="BC240" s="67"/>
      <c r="BD240" s="354" t="str">
        <f t="shared" si="97"/>
        <v/>
      </c>
      <c r="BE240" s="355"/>
      <c r="BF240" s="71">
        <f t="shared" si="100"/>
        <v>0</v>
      </c>
      <c r="BG240" s="71">
        <f t="shared" si="101"/>
        <v>0</v>
      </c>
      <c r="BH240" s="72">
        <f t="shared" si="102"/>
        <v>0</v>
      </c>
      <c r="BI240" s="73">
        <f t="shared" si="103"/>
        <v>0</v>
      </c>
    </row>
    <row r="241" spans="23:61" ht="15.5" x14ac:dyDescent="0.35">
      <c r="W241" s="60"/>
      <c r="X241" s="66">
        <v>14</v>
      </c>
      <c r="Y241" s="67"/>
      <c r="Z241" s="67"/>
      <c r="AA241" s="67"/>
      <c r="AB241" s="67"/>
      <c r="AC241" s="67"/>
      <c r="AD241" s="67"/>
      <c r="AE241" s="67"/>
      <c r="AF241" s="67"/>
      <c r="AG241" s="67"/>
      <c r="AH241" s="67"/>
      <c r="AI241" s="67"/>
      <c r="AJ241" s="67"/>
      <c r="AK241" s="67"/>
      <c r="AL241" s="67"/>
      <c r="AM241" s="67"/>
      <c r="AN241" s="67"/>
      <c r="AO241" s="67"/>
      <c r="AP241" s="67"/>
      <c r="AQ241" s="67"/>
      <c r="AR241" s="67"/>
      <c r="AS241" s="67"/>
      <c r="AT241" s="67"/>
      <c r="AU241" s="67"/>
      <c r="AV241" s="67"/>
      <c r="AW241" s="67"/>
      <c r="AX241" s="67"/>
      <c r="AY241" s="67"/>
      <c r="AZ241" s="67"/>
      <c r="BA241" s="67"/>
      <c r="BB241" s="67"/>
      <c r="BC241" s="67"/>
      <c r="BD241" s="354" t="str">
        <f>IFERROR(AVERAGE(Y241:BC241),"")</f>
        <v/>
      </c>
      <c r="BE241" s="355"/>
      <c r="BF241" s="71">
        <f t="shared" si="100"/>
        <v>0</v>
      </c>
      <c r="BG241" s="71">
        <f t="shared" si="101"/>
        <v>0</v>
      </c>
      <c r="BH241" s="72">
        <f t="shared" si="102"/>
        <v>0</v>
      </c>
      <c r="BI241" s="73">
        <f t="shared" si="103"/>
        <v>0</v>
      </c>
    </row>
    <row r="242" spans="23:61" ht="15.5" x14ac:dyDescent="0.35">
      <c r="W242" s="60"/>
      <c r="X242" s="66">
        <v>15</v>
      </c>
      <c r="Y242" s="67"/>
      <c r="Z242" s="67"/>
      <c r="AA242" s="67"/>
      <c r="AB242" s="67"/>
      <c r="AC242" s="67"/>
      <c r="AD242" s="67"/>
      <c r="AE242" s="67"/>
      <c r="AF242" s="67"/>
      <c r="AG242" s="67"/>
      <c r="AH242" s="67"/>
      <c r="AI242" s="67"/>
      <c r="AJ242" s="67"/>
      <c r="AK242" s="67"/>
      <c r="AL242" s="67"/>
      <c r="AM242" s="67"/>
      <c r="AN242" s="67"/>
      <c r="AO242" s="67"/>
      <c r="AP242" s="67"/>
      <c r="AQ242" s="67"/>
      <c r="AR242" s="67"/>
      <c r="AS242" s="67"/>
      <c r="AT242" s="67"/>
      <c r="AU242" s="67"/>
      <c r="AV242" s="67"/>
      <c r="AW242" s="67"/>
      <c r="AX242" s="67"/>
      <c r="AY242" s="67"/>
      <c r="AZ242" s="67"/>
      <c r="BA242" s="67"/>
      <c r="BB242" s="67"/>
      <c r="BC242" s="67"/>
      <c r="BD242" s="354" t="str">
        <f t="shared" ref="BD242:BD251" si="104">IFERROR(AVERAGE(Y242:BC242),"")</f>
        <v/>
      </c>
      <c r="BE242" s="355"/>
      <c r="BF242" s="71">
        <f t="shared" si="100"/>
        <v>0</v>
      </c>
      <c r="BG242" s="71">
        <f t="shared" si="101"/>
        <v>0</v>
      </c>
      <c r="BH242" s="72">
        <f t="shared" si="102"/>
        <v>0</v>
      </c>
      <c r="BI242" s="73">
        <f t="shared" si="103"/>
        <v>0</v>
      </c>
    </row>
    <row r="243" spans="23:61" ht="15.5" x14ac:dyDescent="0.35">
      <c r="W243" s="60"/>
      <c r="X243" s="66">
        <v>16</v>
      </c>
      <c r="Y243" s="67"/>
      <c r="Z243" s="67"/>
      <c r="AA243" s="67"/>
      <c r="AB243" s="67"/>
      <c r="AC243" s="67"/>
      <c r="AD243" s="67"/>
      <c r="AE243" s="67"/>
      <c r="AF243" s="67"/>
      <c r="AG243" s="67"/>
      <c r="AH243" s="67"/>
      <c r="AI243" s="67"/>
      <c r="AJ243" s="67"/>
      <c r="AK243" s="67"/>
      <c r="AL243" s="67"/>
      <c r="AM243" s="67"/>
      <c r="AN243" s="67"/>
      <c r="AO243" s="67"/>
      <c r="AP243" s="67"/>
      <c r="AQ243" s="67"/>
      <c r="AR243" s="67"/>
      <c r="AS243" s="67"/>
      <c r="AT243" s="67"/>
      <c r="AU243" s="67"/>
      <c r="AV243" s="67"/>
      <c r="AW243" s="67"/>
      <c r="AX243" s="67"/>
      <c r="AY243" s="67"/>
      <c r="AZ243" s="67"/>
      <c r="BA243" s="67"/>
      <c r="BB243" s="67"/>
      <c r="BC243" s="67"/>
      <c r="BD243" s="354" t="str">
        <f t="shared" si="104"/>
        <v/>
      </c>
      <c r="BE243" s="355"/>
      <c r="BF243" s="71">
        <f t="shared" si="100"/>
        <v>0</v>
      </c>
      <c r="BG243" s="71">
        <f t="shared" si="101"/>
        <v>0</v>
      </c>
      <c r="BH243" s="72">
        <f t="shared" si="102"/>
        <v>0</v>
      </c>
      <c r="BI243" s="73">
        <f t="shared" si="103"/>
        <v>0</v>
      </c>
    </row>
    <row r="244" spans="23:61" ht="15.5" x14ac:dyDescent="0.35">
      <c r="W244" s="60"/>
      <c r="X244" s="66">
        <v>17</v>
      </c>
      <c r="Y244" s="67"/>
      <c r="Z244" s="67"/>
      <c r="AA244" s="67"/>
      <c r="AB244" s="67"/>
      <c r="AC244" s="67"/>
      <c r="AD244" s="67"/>
      <c r="AE244" s="67"/>
      <c r="AF244" s="67"/>
      <c r="AG244" s="67"/>
      <c r="AH244" s="67"/>
      <c r="AI244" s="67"/>
      <c r="AJ244" s="67"/>
      <c r="AK244" s="67"/>
      <c r="AL244" s="67"/>
      <c r="AM244" s="67"/>
      <c r="AN244" s="67"/>
      <c r="AO244" s="67"/>
      <c r="AP244" s="67"/>
      <c r="AQ244" s="67"/>
      <c r="AR244" s="67"/>
      <c r="AS244" s="67"/>
      <c r="AT244" s="67"/>
      <c r="AU244" s="67"/>
      <c r="AV244" s="67"/>
      <c r="AW244" s="67"/>
      <c r="AX244" s="67"/>
      <c r="AY244" s="67"/>
      <c r="AZ244" s="67"/>
      <c r="BA244" s="67"/>
      <c r="BB244" s="67"/>
      <c r="BC244" s="67"/>
      <c r="BD244" s="354" t="str">
        <f t="shared" si="104"/>
        <v/>
      </c>
      <c r="BE244" s="355"/>
      <c r="BF244" s="71">
        <f t="shared" si="100"/>
        <v>0</v>
      </c>
      <c r="BG244" s="71">
        <f t="shared" si="101"/>
        <v>0</v>
      </c>
      <c r="BH244" s="72">
        <f t="shared" si="102"/>
        <v>0</v>
      </c>
      <c r="BI244" s="73">
        <f t="shared" si="103"/>
        <v>0</v>
      </c>
    </row>
    <row r="245" spans="23:61" ht="15.5" x14ac:dyDescent="0.35">
      <c r="W245" s="60"/>
      <c r="X245" s="66">
        <v>18</v>
      </c>
      <c r="Y245" s="67"/>
      <c r="Z245" s="67"/>
      <c r="AA245" s="67"/>
      <c r="AB245" s="67"/>
      <c r="AC245" s="67"/>
      <c r="AD245" s="67"/>
      <c r="AE245" s="67"/>
      <c r="AF245" s="67"/>
      <c r="AG245" s="67"/>
      <c r="AH245" s="67"/>
      <c r="AI245" s="67"/>
      <c r="AJ245" s="67"/>
      <c r="AK245" s="67"/>
      <c r="AL245" s="67"/>
      <c r="AM245" s="67"/>
      <c r="AN245" s="67"/>
      <c r="AO245" s="67"/>
      <c r="AP245" s="67"/>
      <c r="AQ245" s="67"/>
      <c r="AR245" s="67"/>
      <c r="AS245" s="67"/>
      <c r="AT245" s="67"/>
      <c r="AU245" s="67"/>
      <c r="AV245" s="67"/>
      <c r="AW245" s="67"/>
      <c r="AX245" s="67"/>
      <c r="AY245" s="67"/>
      <c r="AZ245" s="67"/>
      <c r="BA245" s="67"/>
      <c r="BB245" s="67"/>
      <c r="BC245" s="67"/>
      <c r="BD245" s="354" t="str">
        <f t="shared" si="104"/>
        <v/>
      </c>
      <c r="BE245" s="355"/>
      <c r="BF245" s="71">
        <f t="shared" si="100"/>
        <v>0</v>
      </c>
      <c r="BG245" s="71">
        <f t="shared" si="101"/>
        <v>0</v>
      </c>
      <c r="BH245" s="72">
        <f t="shared" si="102"/>
        <v>0</v>
      </c>
      <c r="BI245" s="73">
        <f t="shared" si="103"/>
        <v>0</v>
      </c>
    </row>
    <row r="246" spans="23:61" ht="15.5" x14ac:dyDescent="0.35">
      <c r="W246" s="60"/>
      <c r="X246" s="66">
        <v>19</v>
      </c>
      <c r="Y246" s="67"/>
      <c r="Z246" s="67"/>
      <c r="AA246" s="67"/>
      <c r="AB246" s="67"/>
      <c r="AC246" s="67"/>
      <c r="AD246" s="67"/>
      <c r="AE246" s="67"/>
      <c r="AF246" s="67"/>
      <c r="AG246" s="67"/>
      <c r="AH246" s="67"/>
      <c r="AI246" s="67"/>
      <c r="AJ246" s="67"/>
      <c r="AK246" s="67"/>
      <c r="AL246" s="67"/>
      <c r="AM246" s="67"/>
      <c r="AN246" s="67"/>
      <c r="AO246" s="67"/>
      <c r="AP246" s="67"/>
      <c r="AQ246" s="67"/>
      <c r="AR246" s="67"/>
      <c r="AS246" s="67"/>
      <c r="AT246" s="67"/>
      <c r="AU246" s="67"/>
      <c r="AV246" s="67"/>
      <c r="AW246" s="67"/>
      <c r="AX246" s="67"/>
      <c r="AY246" s="67"/>
      <c r="AZ246" s="67"/>
      <c r="BA246" s="67"/>
      <c r="BB246" s="67"/>
      <c r="BC246" s="67"/>
      <c r="BD246" s="354" t="str">
        <f t="shared" si="104"/>
        <v/>
      </c>
      <c r="BE246" s="355"/>
      <c r="BF246" s="71">
        <f t="shared" si="100"/>
        <v>0</v>
      </c>
      <c r="BG246" s="71">
        <f t="shared" si="101"/>
        <v>0</v>
      </c>
      <c r="BH246" s="72">
        <f t="shared" si="102"/>
        <v>0</v>
      </c>
      <c r="BI246" s="73">
        <f t="shared" si="103"/>
        <v>0</v>
      </c>
    </row>
    <row r="247" spans="23:61" ht="15.5" x14ac:dyDescent="0.35">
      <c r="W247" s="60"/>
      <c r="X247" s="66">
        <v>20</v>
      </c>
      <c r="Y247" s="67"/>
      <c r="Z247" s="67"/>
      <c r="AA247" s="67"/>
      <c r="AB247" s="67"/>
      <c r="AC247" s="67"/>
      <c r="AD247" s="67"/>
      <c r="AE247" s="67"/>
      <c r="AF247" s="67"/>
      <c r="AG247" s="67"/>
      <c r="AH247" s="67"/>
      <c r="AI247" s="67"/>
      <c r="AJ247" s="67"/>
      <c r="AK247" s="67"/>
      <c r="AL247" s="67"/>
      <c r="AM247" s="67"/>
      <c r="AN247" s="67"/>
      <c r="AO247" s="67"/>
      <c r="AP247" s="67"/>
      <c r="AQ247" s="67"/>
      <c r="AR247" s="67"/>
      <c r="AS247" s="67"/>
      <c r="AT247" s="67"/>
      <c r="AU247" s="67"/>
      <c r="AV247" s="67"/>
      <c r="AW247" s="67"/>
      <c r="AX247" s="67"/>
      <c r="AY247" s="67"/>
      <c r="AZ247" s="67"/>
      <c r="BA247" s="67"/>
      <c r="BB247" s="67"/>
      <c r="BC247" s="67"/>
      <c r="BD247" s="354" t="str">
        <f t="shared" si="104"/>
        <v/>
      </c>
      <c r="BE247" s="355"/>
      <c r="BF247" s="71">
        <f t="shared" si="100"/>
        <v>0</v>
      </c>
      <c r="BG247" s="71">
        <f t="shared" si="101"/>
        <v>0</v>
      </c>
      <c r="BH247" s="72">
        <f t="shared" si="102"/>
        <v>0</v>
      </c>
      <c r="BI247" s="73">
        <f t="shared" si="103"/>
        <v>0</v>
      </c>
    </row>
    <row r="248" spans="23:61" ht="15.5" x14ac:dyDescent="0.35">
      <c r="W248" s="60"/>
      <c r="X248" s="66">
        <v>21</v>
      </c>
      <c r="Y248" s="67"/>
      <c r="Z248" s="67"/>
      <c r="AA248" s="67"/>
      <c r="AB248" s="67"/>
      <c r="AC248" s="67"/>
      <c r="AD248" s="67"/>
      <c r="AE248" s="67"/>
      <c r="AF248" s="67"/>
      <c r="AG248" s="67"/>
      <c r="AH248" s="67"/>
      <c r="AI248" s="67"/>
      <c r="AJ248" s="67"/>
      <c r="AK248" s="67"/>
      <c r="AL248" s="67"/>
      <c r="AM248" s="67"/>
      <c r="AN248" s="67"/>
      <c r="AO248" s="67"/>
      <c r="AP248" s="67"/>
      <c r="AQ248" s="67"/>
      <c r="AR248" s="67"/>
      <c r="AS248" s="67"/>
      <c r="AT248" s="67"/>
      <c r="AU248" s="67"/>
      <c r="AV248" s="67"/>
      <c r="AW248" s="67"/>
      <c r="AX248" s="67"/>
      <c r="AY248" s="67"/>
      <c r="AZ248" s="67"/>
      <c r="BA248" s="67"/>
      <c r="BB248" s="67"/>
      <c r="BC248" s="67"/>
      <c r="BD248" s="354" t="str">
        <f t="shared" si="104"/>
        <v/>
      </c>
      <c r="BE248" s="355"/>
      <c r="BF248" s="71">
        <f t="shared" si="100"/>
        <v>0</v>
      </c>
      <c r="BG248" s="71">
        <f t="shared" si="101"/>
        <v>0</v>
      </c>
      <c r="BH248" s="72">
        <f t="shared" si="102"/>
        <v>0</v>
      </c>
      <c r="BI248" s="73">
        <f t="shared" si="103"/>
        <v>0</v>
      </c>
    </row>
    <row r="249" spans="23:61" ht="15.5" x14ac:dyDescent="0.35">
      <c r="W249" s="60"/>
      <c r="X249" s="66">
        <v>22</v>
      </c>
      <c r="Y249" s="67"/>
      <c r="Z249" s="67"/>
      <c r="AA249" s="67"/>
      <c r="AB249" s="67"/>
      <c r="AC249" s="67"/>
      <c r="AD249" s="67"/>
      <c r="AE249" s="67"/>
      <c r="AF249" s="67"/>
      <c r="AG249" s="67"/>
      <c r="AH249" s="67"/>
      <c r="AI249" s="67"/>
      <c r="AJ249" s="67"/>
      <c r="AK249" s="67"/>
      <c r="AL249" s="67"/>
      <c r="AM249" s="67"/>
      <c r="AN249" s="67"/>
      <c r="AO249" s="67"/>
      <c r="AP249" s="67"/>
      <c r="AQ249" s="67"/>
      <c r="AR249" s="67"/>
      <c r="AS249" s="67"/>
      <c r="AT249" s="67"/>
      <c r="AU249" s="67"/>
      <c r="AV249" s="67"/>
      <c r="AW249" s="67"/>
      <c r="AX249" s="67"/>
      <c r="AY249" s="67"/>
      <c r="AZ249" s="67"/>
      <c r="BA249" s="67"/>
      <c r="BB249" s="67"/>
      <c r="BC249" s="67"/>
      <c r="BD249" s="354" t="str">
        <f t="shared" si="104"/>
        <v/>
      </c>
      <c r="BE249" s="355"/>
      <c r="BF249" s="71">
        <f t="shared" si="100"/>
        <v>0</v>
      </c>
      <c r="BG249" s="71">
        <f t="shared" si="101"/>
        <v>0</v>
      </c>
      <c r="BH249" s="72">
        <f t="shared" si="102"/>
        <v>0</v>
      </c>
      <c r="BI249" s="73">
        <f t="shared" si="103"/>
        <v>0</v>
      </c>
    </row>
    <row r="250" spans="23:61" ht="15.5" x14ac:dyDescent="0.35">
      <c r="W250" s="60"/>
      <c r="X250" s="66">
        <v>23</v>
      </c>
      <c r="Y250" s="67"/>
      <c r="Z250" s="67"/>
      <c r="AA250" s="67"/>
      <c r="AB250" s="67"/>
      <c r="AC250" s="67"/>
      <c r="AD250" s="67"/>
      <c r="AE250" s="67"/>
      <c r="AF250" s="67"/>
      <c r="AG250" s="67"/>
      <c r="AH250" s="67"/>
      <c r="AI250" s="67"/>
      <c r="AJ250" s="67"/>
      <c r="AK250" s="67"/>
      <c r="AL250" s="67"/>
      <c r="AM250" s="67"/>
      <c r="AN250" s="67"/>
      <c r="AO250" s="67"/>
      <c r="AP250" s="67"/>
      <c r="AQ250" s="67"/>
      <c r="AR250" s="67"/>
      <c r="AS250" s="67"/>
      <c r="AT250" s="67"/>
      <c r="AU250" s="67"/>
      <c r="AV250" s="67"/>
      <c r="AW250" s="67"/>
      <c r="AX250" s="67"/>
      <c r="AY250" s="67"/>
      <c r="AZ250" s="67"/>
      <c r="BA250" s="67"/>
      <c r="BB250" s="67"/>
      <c r="BC250" s="67"/>
      <c r="BD250" s="354" t="str">
        <f t="shared" si="104"/>
        <v/>
      </c>
      <c r="BE250" s="355"/>
      <c r="BF250" s="71">
        <f t="shared" si="100"/>
        <v>0</v>
      </c>
      <c r="BG250" s="71">
        <f t="shared" si="101"/>
        <v>0</v>
      </c>
      <c r="BH250" s="72">
        <f t="shared" si="102"/>
        <v>0</v>
      </c>
      <c r="BI250" s="73">
        <f t="shared" si="103"/>
        <v>0</v>
      </c>
    </row>
    <row r="251" spans="23:61" ht="15.5" x14ac:dyDescent="0.35">
      <c r="W251" s="60"/>
      <c r="X251" s="74">
        <v>24</v>
      </c>
      <c r="Y251" s="75"/>
      <c r="Z251" s="75"/>
      <c r="AA251" s="75"/>
      <c r="AB251" s="75"/>
      <c r="AC251" s="75"/>
      <c r="AD251" s="75"/>
      <c r="AE251" s="75"/>
      <c r="AF251" s="75"/>
      <c r="AG251" s="75"/>
      <c r="AH251" s="75"/>
      <c r="AI251" s="75"/>
      <c r="AJ251" s="75"/>
      <c r="AK251" s="75"/>
      <c r="AL251" s="75"/>
      <c r="AM251" s="75"/>
      <c r="AN251" s="75"/>
      <c r="AO251" s="75"/>
      <c r="AP251" s="75"/>
      <c r="AQ251" s="75"/>
      <c r="AR251" s="75"/>
      <c r="AS251" s="75"/>
      <c r="AT251" s="75"/>
      <c r="AU251" s="75"/>
      <c r="AV251" s="75"/>
      <c r="AW251" s="75"/>
      <c r="AX251" s="75"/>
      <c r="AY251" s="75"/>
      <c r="AZ251" s="75"/>
      <c r="BA251" s="75"/>
      <c r="BB251" s="75"/>
      <c r="BC251" s="75"/>
      <c r="BD251" s="356" t="str">
        <f t="shared" si="104"/>
        <v/>
      </c>
      <c r="BE251" s="357"/>
      <c r="BF251" s="76">
        <f>SUM($Y251:$BC251)</f>
        <v>0</v>
      </c>
      <c r="BG251" s="76">
        <v>0</v>
      </c>
      <c r="BH251" s="77">
        <f t="shared" ref="BH251" si="105">IFERROR(SUM(Y251:BC251)/COUNT(Y251:BC251),0)</f>
        <v>0</v>
      </c>
      <c r="BI251" s="78">
        <v>0</v>
      </c>
    </row>
    <row r="252" spans="23:61" ht="15.5" x14ac:dyDescent="0.35">
      <c r="W252" s="60"/>
      <c r="X252" s="79"/>
      <c r="Y252" s="5"/>
      <c r="Z252" s="5"/>
      <c r="AA252" s="5"/>
      <c r="AB252" s="5"/>
      <c r="AC252" s="5"/>
      <c r="AD252" s="5"/>
      <c r="AE252" s="5"/>
      <c r="AF252" s="5"/>
      <c r="AG252" s="5"/>
      <c r="AH252" s="5"/>
      <c r="AI252" s="5"/>
      <c r="AJ252" s="5"/>
      <c r="AK252" s="5"/>
      <c r="AL252" s="5"/>
      <c r="AM252" s="5"/>
      <c r="AN252" s="5"/>
      <c r="AO252" s="5"/>
      <c r="AP252" s="5"/>
      <c r="AQ252" s="5"/>
      <c r="AR252" s="5"/>
      <c r="AS252" s="5"/>
      <c r="AT252" s="5"/>
      <c r="AU252" s="5"/>
      <c r="AV252" s="5"/>
      <c r="AW252" s="5"/>
      <c r="AX252" s="5"/>
      <c r="AY252" s="5"/>
      <c r="AZ252" s="5"/>
      <c r="BA252" s="5"/>
      <c r="BB252" s="5"/>
      <c r="BC252" s="5"/>
      <c r="BD252" s="5"/>
      <c r="BE252" s="5"/>
      <c r="BF252" s="76">
        <f>SUM(BF228:BF251)</f>
        <v>0</v>
      </c>
      <c r="BG252" s="76">
        <f>SUM(BG235:BG250)</f>
        <v>0</v>
      </c>
      <c r="BH252" s="101"/>
      <c r="BI252" s="102"/>
    </row>
    <row r="253" spans="23:61" ht="15.5" x14ac:dyDescent="0.35">
      <c r="W253" s="83"/>
      <c r="X253" s="84"/>
      <c r="Y253" s="85"/>
      <c r="Z253" s="85"/>
      <c r="AA253" s="85"/>
      <c r="AB253" s="85"/>
      <c r="AC253" s="85"/>
      <c r="AD253" s="85"/>
      <c r="AE253" s="85"/>
      <c r="AF253" s="85"/>
      <c r="AG253" s="85"/>
      <c r="AH253" s="85"/>
      <c r="AI253" s="85"/>
      <c r="AJ253" s="85"/>
      <c r="AK253" s="85"/>
      <c r="AL253" s="85"/>
      <c r="AM253" s="85"/>
      <c r="AN253" s="85"/>
      <c r="AO253" s="85"/>
      <c r="AP253" s="85"/>
      <c r="AQ253" s="85"/>
      <c r="AR253" s="85"/>
      <c r="AS253" s="85"/>
      <c r="AT253" s="85"/>
      <c r="AU253" s="85"/>
      <c r="AV253" s="85"/>
      <c r="AW253" s="85"/>
      <c r="AX253" s="85"/>
      <c r="AY253" s="85"/>
      <c r="AZ253" s="85"/>
      <c r="BA253" s="85"/>
      <c r="BB253" s="85"/>
      <c r="BC253" s="85"/>
      <c r="BD253" s="85"/>
      <c r="BE253" s="85"/>
      <c r="BF253" s="214"/>
      <c r="BG253" s="215"/>
      <c r="BH253" s="215"/>
      <c r="BI253" s="216"/>
    </row>
    <row r="254" spans="23:61" ht="15.5" x14ac:dyDescent="0.35">
      <c r="W254" s="115"/>
      <c r="X254" s="111"/>
      <c r="Y254" s="111"/>
      <c r="Z254" s="111"/>
      <c r="AA254" s="111"/>
      <c r="AB254" s="111"/>
      <c r="AC254" s="111"/>
      <c r="AD254" s="111"/>
      <c r="AE254" s="111"/>
      <c r="AF254" s="111"/>
      <c r="AG254" s="111"/>
      <c r="AH254" s="111"/>
      <c r="AI254" s="111"/>
      <c r="AJ254" s="111"/>
      <c r="AK254" s="111"/>
      <c r="AL254" s="111"/>
      <c r="AM254" s="111"/>
      <c r="AN254" s="111"/>
      <c r="AO254" s="111"/>
      <c r="AP254" s="111"/>
      <c r="AQ254" s="111"/>
      <c r="AR254" s="111"/>
      <c r="AS254" s="111"/>
      <c r="AT254" s="111"/>
      <c r="AU254" s="111"/>
      <c r="AV254" s="111"/>
      <c r="AW254" s="111"/>
      <c r="AX254" s="111"/>
      <c r="AY254" s="111"/>
      <c r="AZ254" s="111"/>
      <c r="BA254" s="111"/>
      <c r="BB254" s="111"/>
      <c r="BC254" s="111"/>
      <c r="BD254" s="111"/>
      <c r="BE254" s="111"/>
      <c r="BF254" s="5"/>
      <c r="BG254" s="5"/>
      <c r="BH254" s="5"/>
      <c r="BI254" s="49"/>
    </row>
    <row r="255" spans="23:61" ht="15.5" x14ac:dyDescent="0.35">
      <c r="W255" s="60" t="s">
        <v>142</v>
      </c>
      <c r="X255" s="5"/>
      <c r="Y255" s="5"/>
      <c r="Z255" s="5"/>
      <c r="AA255" s="5"/>
      <c r="AB255" s="5"/>
      <c r="AC255" s="5"/>
      <c r="AD255" s="5"/>
      <c r="AE255" s="5"/>
      <c r="AF255" s="5"/>
      <c r="AG255" s="5"/>
      <c r="AH255" s="5"/>
      <c r="AI255" s="5"/>
      <c r="AJ255" s="5"/>
      <c r="AK255" s="5"/>
      <c r="AL255" s="5"/>
      <c r="AM255" s="5"/>
      <c r="AN255" s="5"/>
      <c r="AO255" s="5"/>
      <c r="AP255" s="5"/>
      <c r="AQ255" s="5"/>
      <c r="AR255" s="5"/>
      <c r="AS255" s="5"/>
      <c r="AT255" s="5"/>
      <c r="AU255" s="5"/>
      <c r="AV255" s="5"/>
      <c r="AW255" s="5"/>
      <c r="AX255" s="5"/>
      <c r="AY255" s="5"/>
      <c r="AZ255" s="5"/>
      <c r="BA255" s="5"/>
      <c r="BB255" s="5"/>
      <c r="BC255" s="5"/>
      <c r="BD255" s="5"/>
      <c r="BE255" s="5"/>
      <c r="BF255" s="5"/>
      <c r="BG255" s="5"/>
      <c r="BH255" s="5"/>
      <c r="BI255" s="49"/>
    </row>
    <row r="256" spans="23:61" ht="15.5" x14ac:dyDescent="0.35">
      <c r="W256" s="60"/>
      <c r="X256" s="5"/>
      <c r="Y256" s="5"/>
      <c r="Z256" s="5"/>
      <c r="AA256" s="5"/>
      <c r="AB256" s="5"/>
      <c r="AC256" s="5"/>
      <c r="AD256" s="5"/>
      <c r="AE256" s="5"/>
      <c r="AF256" s="5"/>
      <c r="AG256" s="5"/>
      <c r="AH256" s="5"/>
      <c r="AI256" s="5"/>
      <c r="AJ256" s="5"/>
      <c r="AK256" s="5"/>
      <c r="AL256" s="5"/>
      <c r="AM256" s="5"/>
      <c r="AN256" s="5"/>
      <c r="AO256" s="5"/>
      <c r="AP256" s="5"/>
      <c r="AQ256" s="5"/>
      <c r="AR256" s="5"/>
      <c r="AS256" s="5"/>
      <c r="AT256" s="5"/>
      <c r="AU256" s="5"/>
      <c r="AV256" s="5"/>
      <c r="AW256" s="5"/>
      <c r="AX256" s="5"/>
      <c r="AY256" s="5"/>
      <c r="AZ256" s="5"/>
      <c r="BA256" s="5"/>
      <c r="BB256" s="5"/>
      <c r="BC256" s="5"/>
      <c r="BD256" s="5"/>
      <c r="BE256" s="5"/>
      <c r="BF256" s="46"/>
      <c r="BG256" s="5"/>
      <c r="BH256" s="5"/>
      <c r="BI256" s="49"/>
    </row>
    <row r="257" spans="23:61" ht="15.5" x14ac:dyDescent="0.35">
      <c r="W257" s="60"/>
      <c r="X257" s="63" t="s">
        <v>54</v>
      </c>
      <c r="Y257" s="64">
        <v>1</v>
      </c>
      <c r="Z257" s="64">
        <v>2</v>
      </c>
      <c r="AA257" s="64">
        <v>3</v>
      </c>
      <c r="AB257" s="64">
        <v>4</v>
      </c>
      <c r="AC257" s="64">
        <v>5</v>
      </c>
      <c r="AD257" s="64">
        <v>6</v>
      </c>
      <c r="AE257" s="64">
        <v>7</v>
      </c>
      <c r="AF257" s="64">
        <v>8</v>
      </c>
      <c r="AG257" s="64">
        <v>9</v>
      </c>
      <c r="AH257" s="64">
        <v>10</v>
      </c>
      <c r="AI257" s="64">
        <v>11</v>
      </c>
      <c r="AJ257" s="64">
        <v>12</v>
      </c>
      <c r="AK257" s="64">
        <v>13</v>
      </c>
      <c r="AL257" s="64">
        <v>14</v>
      </c>
      <c r="AM257" s="64">
        <v>15</v>
      </c>
      <c r="AN257" s="64">
        <v>16</v>
      </c>
      <c r="AO257" s="64">
        <v>17</v>
      </c>
      <c r="AP257" s="64">
        <v>18</v>
      </c>
      <c r="AQ257" s="64">
        <v>19</v>
      </c>
      <c r="AR257" s="64">
        <v>20</v>
      </c>
      <c r="AS257" s="64">
        <v>21</v>
      </c>
      <c r="AT257" s="64">
        <v>22</v>
      </c>
      <c r="AU257" s="64">
        <v>23</v>
      </c>
      <c r="AV257" s="64">
        <v>24</v>
      </c>
      <c r="AW257" s="64">
        <v>25</v>
      </c>
      <c r="AX257" s="64">
        <v>26</v>
      </c>
      <c r="AY257" s="64">
        <v>27</v>
      </c>
      <c r="AZ257" s="64">
        <v>28</v>
      </c>
      <c r="BA257" s="64">
        <v>29</v>
      </c>
      <c r="BB257" s="64">
        <v>30</v>
      </c>
      <c r="BC257" s="5"/>
      <c r="BD257" s="358" t="s">
        <v>101</v>
      </c>
      <c r="BE257" s="359"/>
      <c r="BF257" s="157" t="s">
        <v>102</v>
      </c>
      <c r="BG257" s="157" t="s">
        <v>103</v>
      </c>
      <c r="BH257" s="157" t="s">
        <v>102</v>
      </c>
      <c r="BI257" s="65" t="s">
        <v>103</v>
      </c>
    </row>
    <row r="258" spans="23:61" ht="15.5" x14ac:dyDescent="0.35">
      <c r="W258" s="60"/>
      <c r="X258" s="63"/>
      <c r="Y258" s="64" t="str">
        <f t="shared" ref="Y258:AE258" si="106">VLOOKUP(WEEKDAY(CONCATENATE("9","/",Y257,"/",$AE$6)),$BX$11:$BY$17,2,FALSE)</f>
        <v>Sat</v>
      </c>
      <c r="Z258" s="64" t="str">
        <f t="shared" si="106"/>
        <v>Sun</v>
      </c>
      <c r="AA258" s="64" t="str">
        <f t="shared" si="106"/>
        <v>Mon</v>
      </c>
      <c r="AB258" s="64" t="str">
        <f t="shared" si="106"/>
        <v>Tues</v>
      </c>
      <c r="AC258" s="64" t="str">
        <f t="shared" si="106"/>
        <v>Wed</v>
      </c>
      <c r="AD258" s="64" t="str">
        <f t="shared" si="106"/>
        <v>Thur</v>
      </c>
      <c r="AE258" s="64" t="str">
        <f t="shared" si="106"/>
        <v>Fri</v>
      </c>
      <c r="AF258" s="64" t="str">
        <f>Y258</f>
        <v>Sat</v>
      </c>
      <c r="AG258" s="64" t="str">
        <f t="shared" ref="AG258:BB258" si="107">Z258</f>
        <v>Sun</v>
      </c>
      <c r="AH258" s="64" t="str">
        <f t="shared" si="107"/>
        <v>Mon</v>
      </c>
      <c r="AI258" s="64" t="str">
        <f t="shared" si="107"/>
        <v>Tues</v>
      </c>
      <c r="AJ258" s="64" t="str">
        <f t="shared" si="107"/>
        <v>Wed</v>
      </c>
      <c r="AK258" s="64" t="str">
        <f t="shared" si="107"/>
        <v>Thur</v>
      </c>
      <c r="AL258" s="64" t="str">
        <f t="shared" si="107"/>
        <v>Fri</v>
      </c>
      <c r="AM258" s="64" t="str">
        <f t="shared" si="107"/>
        <v>Sat</v>
      </c>
      <c r="AN258" s="64" t="str">
        <f t="shared" si="107"/>
        <v>Sun</v>
      </c>
      <c r="AO258" s="64" t="str">
        <f t="shared" si="107"/>
        <v>Mon</v>
      </c>
      <c r="AP258" s="64" t="str">
        <f t="shared" si="107"/>
        <v>Tues</v>
      </c>
      <c r="AQ258" s="64" t="str">
        <f t="shared" si="107"/>
        <v>Wed</v>
      </c>
      <c r="AR258" s="64" t="str">
        <f t="shared" si="107"/>
        <v>Thur</v>
      </c>
      <c r="AS258" s="64" t="str">
        <f t="shared" si="107"/>
        <v>Fri</v>
      </c>
      <c r="AT258" s="64" t="str">
        <f t="shared" si="107"/>
        <v>Sat</v>
      </c>
      <c r="AU258" s="64" t="str">
        <f t="shared" si="107"/>
        <v>Sun</v>
      </c>
      <c r="AV258" s="64" t="str">
        <f t="shared" si="107"/>
        <v>Mon</v>
      </c>
      <c r="AW258" s="64" t="str">
        <f t="shared" si="107"/>
        <v>Tues</v>
      </c>
      <c r="AX258" s="64" t="str">
        <f t="shared" si="107"/>
        <v>Wed</v>
      </c>
      <c r="AY258" s="64" t="str">
        <f t="shared" si="107"/>
        <v>Thur</v>
      </c>
      <c r="AZ258" s="64" t="str">
        <f t="shared" si="107"/>
        <v>Fri</v>
      </c>
      <c r="BA258" s="64" t="str">
        <f t="shared" si="107"/>
        <v>Sat</v>
      </c>
      <c r="BB258" s="64" t="str">
        <f t="shared" si="107"/>
        <v>Sun</v>
      </c>
      <c r="BC258" s="5"/>
      <c r="BD258" s="358" t="s">
        <v>106</v>
      </c>
      <c r="BE258" s="359"/>
      <c r="BF258" s="157" t="s">
        <v>90</v>
      </c>
      <c r="BG258" s="157" t="s">
        <v>90</v>
      </c>
      <c r="BH258" s="157" t="s">
        <v>106</v>
      </c>
      <c r="BI258" s="65" t="s">
        <v>106</v>
      </c>
    </row>
    <row r="259" spans="23:61" ht="15.5" x14ac:dyDescent="0.35">
      <c r="W259" s="60"/>
      <c r="X259" s="66">
        <v>1</v>
      </c>
      <c r="Y259" s="67"/>
      <c r="Z259" s="67"/>
      <c r="AA259" s="67"/>
      <c r="AB259" s="67"/>
      <c r="AC259" s="67"/>
      <c r="AD259" s="67"/>
      <c r="AE259" s="67"/>
      <c r="AF259" s="67"/>
      <c r="AG259" s="67"/>
      <c r="AH259" s="67"/>
      <c r="AI259" s="67"/>
      <c r="AJ259" s="67"/>
      <c r="AK259" s="67"/>
      <c r="AL259" s="67"/>
      <c r="AM259" s="67"/>
      <c r="AN259" s="67"/>
      <c r="AO259" s="67"/>
      <c r="AP259" s="67"/>
      <c r="AQ259" s="67"/>
      <c r="AR259" s="67"/>
      <c r="AS259" s="67"/>
      <c r="AT259" s="67"/>
      <c r="AU259" s="67"/>
      <c r="AV259" s="67"/>
      <c r="AW259" s="67"/>
      <c r="AX259" s="67"/>
      <c r="AY259" s="67"/>
      <c r="AZ259" s="67"/>
      <c r="BA259" s="67"/>
      <c r="BB259" s="67"/>
      <c r="BC259" s="5"/>
      <c r="BD259" s="354" t="str">
        <f t="shared" ref="BD259:BD282" si="108">IFERROR(AVERAGE(Y259:BB259),"")</f>
        <v/>
      </c>
      <c r="BE259" s="355"/>
      <c r="BF259" s="68">
        <f>SUM($Y259:$BC259)</f>
        <v>0</v>
      </c>
      <c r="BG259" s="68">
        <v>0</v>
      </c>
      <c r="BH259" s="69">
        <f>IFERROR(SUM(Y259:BC259)/COUNT(Y259:BC259),0)</f>
        <v>0</v>
      </c>
      <c r="BI259" s="70">
        <v>0</v>
      </c>
    </row>
    <row r="260" spans="23:61" ht="15.5" x14ac:dyDescent="0.35">
      <c r="W260" s="60"/>
      <c r="X260" s="66">
        <v>2</v>
      </c>
      <c r="Y260" s="67"/>
      <c r="Z260" s="67"/>
      <c r="AA260" s="67"/>
      <c r="AB260" s="67"/>
      <c r="AC260" s="67"/>
      <c r="AD260" s="67"/>
      <c r="AE260" s="67"/>
      <c r="AF260" s="67"/>
      <c r="AG260" s="67"/>
      <c r="AH260" s="67"/>
      <c r="AI260" s="67"/>
      <c r="AJ260" s="67"/>
      <c r="AK260" s="67"/>
      <c r="AL260" s="67"/>
      <c r="AM260" s="67"/>
      <c r="AN260" s="67"/>
      <c r="AO260" s="67"/>
      <c r="AP260" s="67"/>
      <c r="AQ260" s="67"/>
      <c r="AR260" s="67"/>
      <c r="AS260" s="67"/>
      <c r="AT260" s="67"/>
      <c r="AU260" s="67"/>
      <c r="AV260" s="67"/>
      <c r="AW260" s="67"/>
      <c r="AX260" s="67"/>
      <c r="AY260" s="67"/>
      <c r="AZ260" s="67"/>
      <c r="BA260" s="67"/>
      <c r="BB260" s="67"/>
      <c r="BC260" s="5"/>
      <c r="BD260" s="354" t="str">
        <f t="shared" si="108"/>
        <v/>
      </c>
      <c r="BE260" s="355"/>
      <c r="BF260" s="71">
        <f t="shared" ref="BF260:BF265" si="109">SUM($Y260:$BC260)</f>
        <v>0</v>
      </c>
      <c r="BG260" s="71">
        <v>0</v>
      </c>
      <c r="BH260" s="72">
        <f t="shared" ref="BH260:BH265" si="110">IFERROR(SUM(Y260:BC260)/COUNT(Y260:BC260),0)</f>
        <v>0</v>
      </c>
      <c r="BI260" s="73">
        <v>0</v>
      </c>
    </row>
    <row r="261" spans="23:61" ht="15.5" x14ac:dyDescent="0.35">
      <c r="W261" s="60"/>
      <c r="X261" s="66">
        <v>3</v>
      </c>
      <c r="Y261" s="67"/>
      <c r="Z261" s="67"/>
      <c r="AA261" s="67"/>
      <c r="AB261" s="67"/>
      <c r="AC261" s="67"/>
      <c r="AD261" s="67"/>
      <c r="AE261" s="67"/>
      <c r="AF261" s="67"/>
      <c r="AG261" s="67"/>
      <c r="AH261" s="67"/>
      <c r="AI261" s="67"/>
      <c r="AJ261" s="67"/>
      <c r="AK261" s="67"/>
      <c r="AL261" s="67"/>
      <c r="AM261" s="67"/>
      <c r="AN261" s="67"/>
      <c r="AO261" s="67"/>
      <c r="AP261" s="67"/>
      <c r="AQ261" s="67"/>
      <c r="AR261" s="67"/>
      <c r="AS261" s="67"/>
      <c r="AT261" s="67"/>
      <c r="AU261" s="67"/>
      <c r="AV261" s="67"/>
      <c r="AW261" s="67"/>
      <c r="AX261" s="67"/>
      <c r="AY261" s="67"/>
      <c r="AZ261" s="67"/>
      <c r="BA261" s="67"/>
      <c r="BB261" s="67"/>
      <c r="BC261" s="5"/>
      <c r="BD261" s="354" t="str">
        <f t="shared" si="108"/>
        <v/>
      </c>
      <c r="BE261" s="355"/>
      <c r="BF261" s="71">
        <f t="shared" si="109"/>
        <v>0</v>
      </c>
      <c r="BG261" s="71">
        <v>0</v>
      </c>
      <c r="BH261" s="72">
        <f t="shared" si="110"/>
        <v>0</v>
      </c>
      <c r="BI261" s="73">
        <v>0</v>
      </c>
    </row>
    <row r="262" spans="23:61" ht="15.5" x14ac:dyDescent="0.35">
      <c r="W262" s="60"/>
      <c r="X262" s="66">
        <v>4</v>
      </c>
      <c r="Y262" s="67"/>
      <c r="Z262" s="67"/>
      <c r="AA262" s="67"/>
      <c r="AB262" s="67"/>
      <c r="AC262" s="67"/>
      <c r="AD262" s="67"/>
      <c r="AE262" s="67"/>
      <c r="AF262" s="67"/>
      <c r="AG262" s="67"/>
      <c r="AH262" s="67"/>
      <c r="AI262" s="67"/>
      <c r="AJ262" s="67"/>
      <c r="AK262" s="67"/>
      <c r="AL262" s="67"/>
      <c r="AM262" s="67"/>
      <c r="AN262" s="67"/>
      <c r="AO262" s="67"/>
      <c r="AP262" s="67"/>
      <c r="AQ262" s="67"/>
      <c r="AR262" s="67"/>
      <c r="AS262" s="67"/>
      <c r="AT262" s="67"/>
      <c r="AU262" s="67"/>
      <c r="AV262" s="67"/>
      <c r="AW262" s="67"/>
      <c r="AX262" s="67"/>
      <c r="AY262" s="67"/>
      <c r="AZ262" s="67"/>
      <c r="BA262" s="67"/>
      <c r="BB262" s="67"/>
      <c r="BC262" s="5"/>
      <c r="BD262" s="354" t="str">
        <f t="shared" si="108"/>
        <v/>
      </c>
      <c r="BE262" s="355"/>
      <c r="BF262" s="71">
        <f t="shared" si="109"/>
        <v>0</v>
      </c>
      <c r="BG262" s="71">
        <v>0</v>
      </c>
      <c r="BH262" s="72">
        <f t="shared" si="110"/>
        <v>0</v>
      </c>
      <c r="BI262" s="73">
        <v>0</v>
      </c>
    </row>
    <row r="263" spans="23:61" ht="15.5" x14ac:dyDescent="0.35">
      <c r="W263" s="60"/>
      <c r="X263" s="66">
        <v>5</v>
      </c>
      <c r="Y263" s="67"/>
      <c r="Z263" s="67"/>
      <c r="AA263" s="67"/>
      <c r="AB263" s="67"/>
      <c r="AC263" s="67"/>
      <c r="AD263" s="67"/>
      <c r="AE263" s="67"/>
      <c r="AF263" s="67"/>
      <c r="AG263" s="67"/>
      <c r="AH263" s="67"/>
      <c r="AI263" s="67"/>
      <c r="AJ263" s="67"/>
      <c r="AK263" s="67"/>
      <c r="AL263" s="67"/>
      <c r="AM263" s="67"/>
      <c r="AN263" s="67"/>
      <c r="AO263" s="67"/>
      <c r="AP263" s="67"/>
      <c r="AQ263" s="67"/>
      <c r="AR263" s="67"/>
      <c r="AS263" s="67"/>
      <c r="AT263" s="67"/>
      <c r="AU263" s="67"/>
      <c r="AV263" s="67"/>
      <c r="AW263" s="67"/>
      <c r="AX263" s="67"/>
      <c r="AY263" s="67"/>
      <c r="AZ263" s="67"/>
      <c r="BA263" s="67"/>
      <c r="BB263" s="67"/>
      <c r="BC263" s="5"/>
      <c r="BD263" s="354" t="str">
        <f t="shared" si="108"/>
        <v/>
      </c>
      <c r="BE263" s="355"/>
      <c r="BF263" s="71">
        <f t="shared" si="109"/>
        <v>0</v>
      </c>
      <c r="BG263" s="71">
        <v>0</v>
      </c>
      <c r="BH263" s="72">
        <f t="shared" si="110"/>
        <v>0</v>
      </c>
      <c r="BI263" s="73">
        <v>0</v>
      </c>
    </row>
    <row r="264" spans="23:61" ht="15.5" x14ac:dyDescent="0.35">
      <c r="W264" s="60"/>
      <c r="X264" s="66">
        <v>6</v>
      </c>
      <c r="Y264" s="67"/>
      <c r="Z264" s="67"/>
      <c r="AA264" s="67"/>
      <c r="AB264" s="67"/>
      <c r="AC264" s="67"/>
      <c r="AD264" s="67"/>
      <c r="AE264" s="67"/>
      <c r="AF264" s="67"/>
      <c r="AG264" s="67"/>
      <c r="AH264" s="67"/>
      <c r="AI264" s="67"/>
      <c r="AJ264" s="67"/>
      <c r="AK264" s="67"/>
      <c r="AL264" s="67"/>
      <c r="AM264" s="67"/>
      <c r="AN264" s="67"/>
      <c r="AO264" s="67"/>
      <c r="AP264" s="67"/>
      <c r="AQ264" s="67"/>
      <c r="AR264" s="67"/>
      <c r="AS264" s="67"/>
      <c r="AT264" s="67"/>
      <c r="AU264" s="67"/>
      <c r="AV264" s="67"/>
      <c r="AW264" s="67"/>
      <c r="AX264" s="67"/>
      <c r="AY264" s="67"/>
      <c r="AZ264" s="67"/>
      <c r="BA264" s="67"/>
      <c r="BB264" s="67"/>
      <c r="BC264" s="5"/>
      <c r="BD264" s="354" t="str">
        <f t="shared" si="108"/>
        <v/>
      </c>
      <c r="BE264" s="355"/>
      <c r="BF264" s="71">
        <f t="shared" si="109"/>
        <v>0</v>
      </c>
      <c r="BG264" s="71">
        <v>0</v>
      </c>
      <c r="BH264" s="72">
        <f t="shared" si="110"/>
        <v>0</v>
      </c>
      <c r="BI264" s="73">
        <v>0</v>
      </c>
    </row>
    <row r="265" spans="23:61" ht="15.5" x14ac:dyDescent="0.35">
      <c r="W265" s="60"/>
      <c r="X265" s="66">
        <v>7</v>
      </c>
      <c r="Y265" s="67"/>
      <c r="Z265" s="67"/>
      <c r="AA265" s="67"/>
      <c r="AB265" s="67"/>
      <c r="AC265" s="67"/>
      <c r="AD265" s="67"/>
      <c r="AE265" s="67"/>
      <c r="AF265" s="67"/>
      <c r="AG265" s="67"/>
      <c r="AH265" s="67"/>
      <c r="AI265" s="67"/>
      <c r="AJ265" s="67"/>
      <c r="AK265" s="67"/>
      <c r="AL265" s="67"/>
      <c r="AM265" s="67"/>
      <c r="AN265" s="67"/>
      <c r="AO265" s="67"/>
      <c r="AP265" s="67"/>
      <c r="AQ265" s="67"/>
      <c r="AR265" s="67"/>
      <c r="AS265" s="67"/>
      <c r="AT265" s="67"/>
      <c r="AU265" s="67"/>
      <c r="AV265" s="67"/>
      <c r="AW265" s="67"/>
      <c r="AX265" s="67"/>
      <c r="AY265" s="67"/>
      <c r="AZ265" s="67"/>
      <c r="BA265" s="67"/>
      <c r="BB265" s="67"/>
      <c r="BC265" s="5"/>
      <c r="BD265" s="354" t="str">
        <f t="shared" si="108"/>
        <v/>
      </c>
      <c r="BE265" s="355"/>
      <c r="BF265" s="71">
        <f t="shared" si="109"/>
        <v>0</v>
      </c>
      <c r="BG265" s="71">
        <v>0</v>
      </c>
      <c r="BH265" s="72">
        <f t="shared" si="110"/>
        <v>0</v>
      </c>
      <c r="BI265" s="73">
        <v>0</v>
      </c>
    </row>
    <row r="266" spans="23:61" ht="15.5" x14ac:dyDescent="0.35">
      <c r="W266" s="60"/>
      <c r="X266" s="66">
        <v>8</v>
      </c>
      <c r="Y266" s="67"/>
      <c r="Z266" s="67"/>
      <c r="AA266" s="67"/>
      <c r="AB266" s="67"/>
      <c r="AC266" s="67"/>
      <c r="AD266" s="67"/>
      <c r="AE266" s="67"/>
      <c r="AF266" s="67"/>
      <c r="AG266" s="67"/>
      <c r="AH266" s="67"/>
      <c r="AI266" s="67"/>
      <c r="AJ266" s="67"/>
      <c r="AK266" s="67"/>
      <c r="AL266" s="67"/>
      <c r="AM266" s="67"/>
      <c r="AN266" s="67"/>
      <c r="AO266" s="67"/>
      <c r="AP266" s="67"/>
      <c r="AQ266" s="67"/>
      <c r="AR266" s="67"/>
      <c r="AS266" s="67"/>
      <c r="AT266" s="67"/>
      <c r="AU266" s="67"/>
      <c r="AV266" s="67"/>
      <c r="AW266" s="67"/>
      <c r="AX266" s="67"/>
      <c r="AY266" s="67"/>
      <c r="AZ266" s="67"/>
      <c r="BA266" s="67"/>
      <c r="BB266" s="67"/>
      <c r="BC266" s="5"/>
      <c r="BD266" s="354" t="str">
        <f t="shared" si="108"/>
        <v/>
      </c>
      <c r="BE266" s="355"/>
      <c r="BF266" s="71">
        <f t="shared" ref="BF266:BF281" si="111">(SUMIF($Y$258:$BC$258,"Sat",$Y266:$BC266)+SUMIF($Y$258:$BC$258,"Sun",$Y266:$BC266))</f>
        <v>0</v>
      </c>
      <c r="BG266" s="71">
        <f t="shared" ref="BG266:BG281" si="112">(SUM($Y266:$BC266)-(SUMIF($Y$258:$BC$258,"Sat",$Y266:$BC266)+SUMIF($Y$258:$BC$258,"Sun",$Y266:$BC266)))</f>
        <v>0</v>
      </c>
      <c r="BH266" s="72">
        <f t="shared" ref="BH266:BH281" si="113">(SUMIF($Y$258:$BC$258,"Sat",$Y266:$BC266)+SUMIF($Y$258:$BC$258,"Sun",$Y266:$BC266))/(COUNTIF($Y$258:$BC$258,"Sat")+COUNTIF($Y$258:$BC$258,"Sun"))</f>
        <v>0</v>
      </c>
      <c r="BI266" s="73">
        <f t="shared" ref="BI266:BI281" si="114">(SUM($Y266:$BC266)-(SUMIF($Y$258:$BC$258,"Sat",$Y266:$BC266)+SUMIF($Y$258:$BC$258,"Sun",$Y266:$BC266)))/(COUNT(Y266:BC266)-(COUNTIF($Y$258:$BC$258,"Sat")+COUNTIF($Y$258:$BC$258,"Sun")))</f>
        <v>0</v>
      </c>
    </row>
    <row r="267" spans="23:61" ht="15.5" x14ac:dyDescent="0.35">
      <c r="W267" s="60"/>
      <c r="X267" s="66">
        <v>9</v>
      </c>
      <c r="Y267" s="67"/>
      <c r="Z267" s="67"/>
      <c r="AA267" s="67"/>
      <c r="AB267" s="67"/>
      <c r="AC267" s="67"/>
      <c r="AD267" s="67"/>
      <c r="AE267" s="67"/>
      <c r="AF267" s="67"/>
      <c r="AG267" s="67"/>
      <c r="AH267" s="67"/>
      <c r="AI267" s="67"/>
      <c r="AJ267" s="67"/>
      <c r="AK267" s="67"/>
      <c r="AL267" s="67"/>
      <c r="AM267" s="67"/>
      <c r="AN267" s="67"/>
      <c r="AO267" s="67"/>
      <c r="AP267" s="67"/>
      <c r="AQ267" s="67"/>
      <c r="AR267" s="67"/>
      <c r="AS267" s="67"/>
      <c r="AT267" s="67"/>
      <c r="AU267" s="67"/>
      <c r="AV267" s="67"/>
      <c r="AW267" s="67"/>
      <c r="AX267" s="67"/>
      <c r="AY267" s="67"/>
      <c r="AZ267" s="67"/>
      <c r="BA267" s="67"/>
      <c r="BB267" s="67"/>
      <c r="BC267" s="5"/>
      <c r="BD267" s="354" t="str">
        <f t="shared" si="108"/>
        <v/>
      </c>
      <c r="BE267" s="355"/>
      <c r="BF267" s="71">
        <f t="shared" si="111"/>
        <v>0</v>
      </c>
      <c r="BG267" s="71">
        <f t="shared" si="112"/>
        <v>0</v>
      </c>
      <c r="BH267" s="72">
        <f t="shared" si="113"/>
        <v>0</v>
      </c>
      <c r="BI267" s="73">
        <f t="shared" si="114"/>
        <v>0</v>
      </c>
    </row>
    <row r="268" spans="23:61" ht="15.5" x14ac:dyDescent="0.35">
      <c r="W268" s="60"/>
      <c r="X268" s="66">
        <v>10</v>
      </c>
      <c r="Y268" s="67"/>
      <c r="Z268" s="67"/>
      <c r="AA268" s="67"/>
      <c r="AB268" s="67"/>
      <c r="AC268" s="67"/>
      <c r="AD268" s="67"/>
      <c r="AE268" s="67"/>
      <c r="AF268" s="67"/>
      <c r="AG268" s="67"/>
      <c r="AH268" s="67"/>
      <c r="AI268" s="67"/>
      <c r="AJ268" s="67"/>
      <c r="AK268" s="67"/>
      <c r="AL268" s="67"/>
      <c r="AM268" s="67"/>
      <c r="AN268" s="67"/>
      <c r="AO268" s="67"/>
      <c r="AP268" s="67"/>
      <c r="AQ268" s="67"/>
      <c r="AR268" s="67"/>
      <c r="AS268" s="67"/>
      <c r="AT268" s="67"/>
      <c r="AU268" s="67"/>
      <c r="AV268" s="67"/>
      <c r="AW268" s="67"/>
      <c r="AX268" s="67"/>
      <c r="AY268" s="67"/>
      <c r="AZ268" s="67"/>
      <c r="BA268" s="67"/>
      <c r="BB268" s="67"/>
      <c r="BC268" s="5"/>
      <c r="BD268" s="354" t="str">
        <f t="shared" si="108"/>
        <v/>
      </c>
      <c r="BE268" s="355"/>
      <c r="BF268" s="71">
        <f t="shared" si="111"/>
        <v>0</v>
      </c>
      <c r="BG268" s="71">
        <f t="shared" si="112"/>
        <v>0</v>
      </c>
      <c r="BH268" s="72">
        <f t="shared" si="113"/>
        <v>0</v>
      </c>
      <c r="BI268" s="73">
        <f t="shared" si="114"/>
        <v>0</v>
      </c>
    </row>
    <row r="269" spans="23:61" ht="15.5" x14ac:dyDescent="0.35">
      <c r="W269" s="60"/>
      <c r="X269" s="66">
        <v>11</v>
      </c>
      <c r="Y269" s="67"/>
      <c r="Z269" s="67"/>
      <c r="AA269" s="67"/>
      <c r="AB269" s="67"/>
      <c r="AC269" s="67"/>
      <c r="AD269" s="67"/>
      <c r="AE269" s="67"/>
      <c r="AF269" s="67"/>
      <c r="AG269" s="67"/>
      <c r="AH269" s="67"/>
      <c r="AI269" s="67"/>
      <c r="AJ269" s="67"/>
      <c r="AK269" s="67"/>
      <c r="AL269" s="67"/>
      <c r="AM269" s="67"/>
      <c r="AN269" s="67"/>
      <c r="AO269" s="67"/>
      <c r="AP269" s="67"/>
      <c r="AQ269" s="67"/>
      <c r="AR269" s="67"/>
      <c r="AS269" s="67"/>
      <c r="AT269" s="67"/>
      <c r="AU269" s="67"/>
      <c r="AV269" s="67"/>
      <c r="AW269" s="67"/>
      <c r="AX269" s="67"/>
      <c r="AY269" s="67"/>
      <c r="AZ269" s="67"/>
      <c r="BA269" s="67"/>
      <c r="BB269" s="67"/>
      <c r="BC269" s="5"/>
      <c r="BD269" s="354" t="str">
        <f t="shared" si="108"/>
        <v/>
      </c>
      <c r="BE269" s="355"/>
      <c r="BF269" s="71">
        <f t="shared" si="111"/>
        <v>0</v>
      </c>
      <c r="BG269" s="71">
        <f t="shared" si="112"/>
        <v>0</v>
      </c>
      <c r="BH269" s="72">
        <f t="shared" si="113"/>
        <v>0</v>
      </c>
      <c r="BI269" s="73">
        <f t="shared" si="114"/>
        <v>0</v>
      </c>
    </row>
    <row r="270" spans="23:61" ht="15.5" x14ac:dyDescent="0.35">
      <c r="W270" s="60"/>
      <c r="X270" s="66">
        <v>12</v>
      </c>
      <c r="Y270" s="67"/>
      <c r="Z270" s="67"/>
      <c r="AA270" s="67"/>
      <c r="AB270" s="67"/>
      <c r="AC270" s="67"/>
      <c r="AD270" s="67"/>
      <c r="AE270" s="67"/>
      <c r="AF270" s="67"/>
      <c r="AG270" s="67"/>
      <c r="AH270" s="67"/>
      <c r="AI270" s="67"/>
      <c r="AJ270" s="67"/>
      <c r="AK270" s="67"/>
      <c r="AL270" s="67"/>
      <c r="AM270" s="67"/>
      <c r="AN270" s="67"/>
      <c r="AO270" s="67"/>
      <c r="AP270" s="67"/>
      <c r="AQ270" s="67"/>
      <c r="AR270" s="67"/>
      <c r="AS270" s="67"/>
      <c r="AT270" s="67"/>
      <c r="AU270" s="67"/>
      <c r="AV270" s="67"/>
      <c r="AW270" s="67"/>
      <c r="AX270" s="67"/>
      <c r="AY270" s="67"/>
      <c r="AZ270" s="67"/>
      <c r="BA270" s="67"/>
      <c r="BB270" s="67"/>
      <c r="BC270" s="5"/>
      <c r="BD270" s="354" t="str">
        <f t="shared" si="108"/>
        <v/>
      </c>
      <c r="BE270" s="355"/>
      <c r="BF270" s="71">
        <f t="shared" si="111"/>
        <v>0</v>
      </c>
      <c r="BG270" s="71">
        <f t="shared" si="112"/>
        <v>0</v>
      </c>
      <c r="BH270" s="72">
        <f t="shared" si="113"/>
        <v>0</v>
      </c>
      <c r="BI270" s="73">
        <f t="shared" si="114"/>
        <v>0</v>
      </c>
    </row>
    <row r="271" spans="23:61" ht="15.5" x14ac:dyDescent="0.35">
      <c r="W271" s="60"/>
      <c r="X271" s="66">
        <v>13</v>
      </c>
      <c r="Y271" s="67"/>
      <c r="Z271" s="67"/>
      <c r="AA271" s="67"/>
      <c r="AB271" s="67"/>
      <c r="AC271" s="67"/>
      <c r="AD271" s="67"/>
      <c r="AE271" s="67"/>
      <c r="AF271" s="67"/>
      <c r="AG271" s="67"/>
      <c r="AH271" s="67"/>
      <c r="AI271" s="67"/>
      <c r="AJ271" s="67"/>
      <c r="AK271" s="67"/>
      <c r="AL271" s="67"/>
      <c r="AM271" s="67"/>
      <c r="AN271" s="67"/>
      <c r="AO271" s="67"/>
      <c r="AP271" s="67"/>
      <c r="AQ271" s="67"/>
      <c r="AR271" s="67"/>
      <c r="AS271" s="67"/>
      <c r="AT271" s="67"/>
      <c r="AU271" s="67"/>
      <c r="AV271" s="67"/>
      <c r="AW271" s="67"/>
      <c r="AX271" s="67"/>
      <c r="AY271" s="67"/>
      <c r="AZ271" s="67"/>
      <c r="BA271" s="67"/>
      <c r="BB271" s="67"/>
      <c r="BC271" s="5"/>
      <c r="BD271" s="354" t="str">
        <f t="shared" si="108"/>
        <v/>
      </c>
      <c r="BE271" s="355"/>
      <c r="BF271" s="71">
        <f t="shared" si="111"/>
        <v>0</v>
      </c>
      <c r="BG271" s="71">
        <f t="shared" si="112"/>
        <v>0</v>
      </c>
      <c r="BH271" s="72">
        <f t="shared" si="113"/>
        <v>0</v>
      </c>
      <c r="BI271" s="73">
        <f t="shared" si="114"/>
        <v>0</v>
      </c>
    </row>
    <row r="272" spans="23:61" ht="15.5" x14ac:dyDescent="0.35">
      <c r="W272" s="60"/>
      <c r="X272" s="66">
        <v>14</v>
      </c>
      <c r="Y272" s="67"/>
      <c r="Z272" s="67"/>
      <c r="AA272" s="67"/>
      <c r="AB272" s="67"/>
      <c r="AC272" s="67"/>
      <c r="AD272" s="67"/>
      <c r="AE272" s="67"/>
      <c r="AF272" s="67"/>
      <c r="AG272" s="67"/>
      <c r="AH272" s="67"/>
      <c r="AI272" s="67"/>
      <c r="AJ272" s="67"/>
      <c r="AK272" s="67"/>
      <c r="AL272" s="67"/>
      <c r="AM272" s="67"/>
      <c r="AN272" s="67"/>
      <c r="AO272" s="67"/>
      <c r="AP272" s="67"/>
      <c r="AQ272" s="67"/>
      <c r="AR272" s="67"/>
      <c r="AS272" s="67"/>
      <c r="AT272" s="67"/>
      <c r="AU272" s="67"/>
      <c r="AV272" s="67"/>
      <c r="AW272" s="67"/>
      <c r="AX272" s="67"/>
      <c r="AY272" s="67"/>
      <c r="AZ272" s="67"/>
      <c r="BA272" s="67"/>
      <c r="BB272" s="67"/>
      <c r="BC272" s="5"/>
      <c r="BD272" s="354" t="str">
        <f t="shared" si="108"/>
        <v/>
      </c>
      <c r="BE272" s="355"/>
      <c r="BF272" s="71">
        <f t="shared" si="111"/>
        <v>0</v>
      </c>
      <c r="BG272" s="71">
        <f t="shared" si="112"/>
        <v>0</v>
      </c>
      <c r="BH272" s="72">
        <f t="shared" si="113"/>
        <v>0</v>
      </c>
      <c r="BI272" s="73">
        <f t="shared" si="114"/>
        <v>0</v>
      </c>
    </row>
    <row r="273" spans="23:61" ht="15.5" x14ac:dyDescent="0.35">
      <c r="W273" s="60"/>
      <c r="X273" s="66">
        <v>15</v>
      </c>
      <c r="Y273" s="67"/>
      <c r="Z273" s="67"/>
      <c r="AA273" s="67"/>
      <c r="AB273" s="67"/>
      <c r="AC273" s="67"/>
      <c r="AD273" s="67"/>
      <c r="AE273" s="67"/>
      <c r="AF273" s="67"/>
      <c r="AG273" s="67"/>
      <c r="AH273" s="67"/>
      <c r="AI273" s="67"/>
      <c r="AJ273" s="67"/>
      <c r="AK273" s="67"/>
      <c r="AL273" s="67"/>
      <c r="AM273" s="67"/>
      <c r="AN273" s="67"/>
      <c r="AO273" s="67"/>
      <c r="AP273" s="67"/>
      <c r="AQ273" s="67"/>
      <c r="AR273" s="67"/>
      <c r="AS273" s="67"/>
      <c r="AT273" s="67"/>
      <c r="AU273" s="67"/>
      <c r="AV273" s="67"/>
      <c r="AW273" s="67"/>
      <c r="AX273" s="67"/>
      <c r="AY273" s="67"/>
      <c r="AZ273" s="67"/>
      <c r="BA273" s="67"/>
      <c r="BB273" s="67"/>
      <c r="BC273" s="5"/>
      <c r="BD273" s="354" t="str">
        <f t="shared" si="108"/>
        <v/>
      </c>
      <c r="BE273" s="355"/>
      <c r="BF273" s="71">
        <f t="shared" si="111"/>
        <v>0</v>
      </c>
      <c r="BG273" s="71">
        <f t="shared" si="112"/>
        <v>0</v>
      </c>
      <c r="BH273" s="72">
        <f t="shared" si="113"/>
        <v>0</v>
      </c>
      <c r="BI273" s="73">
        <f t="shared" si="114"/>
        <v>0</v>
      </c>
    </row>
    <row r="274" spans="23:61" ht="15.5" x14ac:dyDescent="0.35">
      <c r="W274" s="60"/>
      <c r="X274" s="66">
        <v>16</v>
      </c>
      <c r="Y274" s="67"/>
      <c r="Z274" s="67"/>
      <c r="AA274" s="67"/>
      <c r="AB274" s="67"/>
      <c r="AC274" s="67"/>
      <c r="AD274" s="67"/>
      <c r="AE274" s="67"/>
      <c r="AF274" s="67"/>
      <c r="AG274" s="67"/>
      <c r="AH274" s="67"/>
      <c r="AI274" s="67"/>
      <c r="AJ274" s="67"/>
      <c r="AK274" s="67"/>
      <c r="AL274" s="67"/>
      <c r="AM274" s="67"/>
      <c r="AN274" s="67"/>
      <c r="AO274" s="67"/>
      <c r="AP274" s="67"/>
      <c r="AQ274" s="67"/>
      <c r="AR274" s="67"/>
      <c r="AS274" s="67"/>
      <c r="AT274" s="67"/>
      <c r="AU274" s="67"/>
      <c r="AV274" s="67"/>
      <c r="AW274" s="67"/>
      <c r="AX274" s="67"/>
      <c r="AY274" s="67"/>
      <c r="AZ274" s="67"/>
      <c r="BA274" s="67"/>
      <c r="BB274" s="67"/>
      <c r="BC274" s="5"/>
      <c r="BD274" s="354" t="str">
        <f t="shared" si="108"/>
        <v/>
      </c>
      <c r="BE274" s="355"/>
      <c r="BF274" s="71">
        <f t="shared" si="111"/>
        <v>0</v>
      </c>
      <c r="BG274" s="71">
        <f t="shared" si="112"/>
        <v>0</v>
      </c>
      <c r="BH274" s="72">
        <f t="shared" si="113"/>
        <v>0</v>
      </c>
      <c r="BI274" s="73">
        <f t="shared" si="114"/>
        <v>0</v>
      </c>
    </row>
    <row r="275" spans="23:61" ht="15.5" x14ac:dyDescent="0.35">
      <c r="W275" s="60"/>
      <c r="X275" s="66">
        <v>17</v>
      </c>
      <c r="Y275" s="67"/>
      <c r="Z275" s="67"/>
      <c r="AA275" s="67"/>
      <c r="AB275" s="67"/>
      <c r="AC275" s="67"/>
      <c r="AD275" s="67"/>
      <c r="AE275" s="67"/>
      <c r="AF275" s="67"/>
      <c r="AG275" s="67"/>
      <c r="AH275" s="67"/>
      <c r="AI275" s="67"/>
      <c r="AJ275" s="67"/>
      <c r="AK275" s="67"/>
      <c r="AL275" s="67"/>
      <c r="AM275" s="67"/>
      <c r="AN275" s="67"/>
      <c r="AO275" s="67"/>
      <c r="AP275" s="67"/>
      <c r="AQ275" s="67"/>
      <c r="AR275" s="67"/>
      <c r="AS275" s="67"/>
      <c r="AT275" s="67"/>
      <c r="AU275" s="67"/>
      <c r="AV275" s="67"/>
      <c r="AW275" s="67"/>
      <c r="AX275" s="67"/>
      <c r="AY275" s="67"/>
      <c r="AZ275" s="67"/>
      <c r="BA275" s="67"/>
      <c r="BB275" s="67"/>
      <c r="BC275" s="5"/>
      <c r="BD275" s="354" t="str">
        <f t="shared" si="108"/>
        <v/>
      </c>
      <c r="BE275" s="355"/>
      <c r="BF275" s="71">
        <f t="shared" si="111"/>
        <v>0</v>
      </c>
      <c r="BG275" s="71">
        <f t="shared" si="112"/>
        <v>0</v>
      </c>
      <c r="BH275" s="72">
        <f t="shared" si="113"/>
        <v>0</v>
      </c>
      <c r="BI275" s="73">
        <f t="shared" si="114"/>
        <v>0</v>
      </c>
    </row>
    <row r="276" spans="23:61" ht="15.5" x14ac:dyDescent="0.35">
      <c r="W276" s="60"/>
      <c r="X276" s="66">
        <v>18</v>
      </c>
      <c r="Y276" s="67"/>
      <c r="Z276" s="67"/>
      <c r="AA276" s="67"/>
      <c r="AB276" s="67"/>
      <c r="AC276" s="67"/>
      <c r="AD276" s="67"/>
      <c r="AE276" s="67"/>
      <c r="AF276" s="67"/>
      <c r="AG276" s="67"/>
      <c r="AH276" s="67"/>
      <c r="AI276" s="67"/>
      <c r="AJ276" s="67"/>
      <c r="AK276" s="67"/>
      <c r="AL276" s="67"/>
      <c r="AM276" s="67"/>
      <c r="AN276" s="67"/>
      <c r="AO276" s="67"/>
      <c r="AP276" s="67"/>
      <c r="AQ276" s="67"/>
      <c r="AR276" s="67"/>
      <c r="AS276" s="67"/>
      <c r="AT276" s="67"/>
      <c r="AU276" s="67"/>
      <c r="AV276" s="67"/>
      <c r="AW276" s="67"/>
      <c r="AX276" s="67"/>
      <c r="AY276" s="67"/>
      <c r="AZ276" s="67"/>
      <c r="BA276" s="67"/>
      <c r="BB276" s="67"/>
      <c r="BC276" s="5"/>
      <c r="BD276" s="354" t="str">
        <f t="shared" si="108"/>
        <v/>
      </c>
      <c r="BE276" s="355"/>
      <c r="BF276" s="71">
        <f t="shared" si="111"/>
        <v>0</v>
      </c>
      <c r="BG276" s="71">
        <f t="shared" si="112"/>
        <v>0</v>
      </c>
      <c r="BH276" s="72">
        <f t="shared" si="113"/>
        <v>0</v>
      </c>
      <c r="BI276" s="73">
        <f t="shared" si="114"/>
        <v>0</v>
      </c>
    </row>
    <row r="277" spans="23:61" ht="15.5" x14ac:dyDescent="0.35">
      <c r="W277" s="60"/>
      <c r="X277" s="66">
        <v>19</v>
      </c>
      <c r="Y277" s="67"/>
      <c r="Z277" s="67"/>
      <c r="AA277" s="67"/>
      <c r="AB277" s="67"/>
      <c r="AC277" s="67"/>
      <c r="AD277" s="67"/>
      <c r="AE277" s="67"/>
      <c r="AF277" s="67"/>
      <c r="AG277" s="67"/>
      <c r="AH277" s="67"/>
      <c r="AI277" s="67"/>
      <c r="AJ277" s="67"/>
      <c r="AK277" s="67"/>
      <c r="AL277" s="67"/>
      <c r="AM277" s="67"/>
      <c r="AN277" s="67"/>
      <c r="AO277" s="67"/>
      <c r="AP277" s="67"/>
      <c r="AQ277" s="67"/>
      <c r="AR277" s="67"/>
      <c r="AS277" s="67"/>
      <c r="AT277" s="67"/>
      <c r="AU277" s="67"/>
      <c r="AV277" s="67"/>
      <c r="AW277" s="67"/>
      <c r="AX277" s="67"/>
      <c r="AY277" s="67"/>
      <c r="AZ277" s="67"/>
      <c r="BA277" s="67"/>
      <c r="BB277" s="67"/>
      <c r="BC277" s="5"/>
      <c r="BD277" s="354" t="str">
        <f t="shared" si="108"/>
        <v/>
      </c>
      <c r="BE277" s="355"/>
      <c r="BF277" s="71">
        <f t="shared" si="111"/>
        <v>0</v>
      </c>
      <c r="BG277" s="71">
        <f t="shared" si="112"/>
        <v>0</v>
      </c>
      <c r="BH277" s="72">
        <f t="shared" si="113"/>
        <v>0</v>
      </c>
      <c r="BI277" s="73">
        <f t="shared" si="114"/>
        <v>0</v>
      </c>
    </row>
    <row r="278" spans="23:61" ht="15.5" x14ac:dyDescent="0.35">
      <c r="W278" s="60"/>
      <c r="X278" s="66">
        <v>20</v>
      </c>
      <c r="Y278" s="67"/>
      <c r="Z278" s="67"/>
      <c r="AA278" s="67"/>
      <c r="AB278" s="67"/>
      <c r="AC278" s="67"/>
      <c r="AD278" s="67"/>
      <c r="AE278" s="67"/>
      <c r="AF278" s="67"/>
      <c r="AG278" s="67"/>
      <c r="AH278" s="67"/>
      <c r="AI278" s="67"/>
      <c r="AJ278" s="67"/>
      <c r="AK278" s="67"/>
      <c r="AL278" s="67"/>
      <c r="AM278" s="67"/>
      <c r="AN278" s="67"/>
      <c r="AO278" s="67"/>
      <c r="AP278" s="67"/>
      <c r="AQ278" s="67"/>
      <c r="AR278" s="67"/>
      <c r="AS278" s="67"/>
      <c r="AT278" s="67"/>
      <c r="AU278" s="67"/>
      <c r="AV278" s="67"/>
      <c r="AW278" s="67"/>
      <c r="AX278" s="67"/>
      <c r="AY278" s="67"/>
      <c r="AZ278" s="67"/>
      <c r="BA278" s="67"/>
      <c r="BB278" s="67"/>
      <c r="BC278" s="5"/>
      <c r="BD278" s="354" t="str">
        <f t="shared" si="108"/>
        <v/>
      </c>
      <c r="BE278" s="355"/>
      <c r="BF278" s="71">
        <f t="shared" si="111"/>
        <v>0</v>
      </c>
      <c r="BG278" s="71">
        <f t="shared" si="112"/>
        <v>0</v>
      </c>
      <c r="BH278" s="72">
        <f t="shared" si="113"/>
        <v>0</v>
      </c>
      <c r="BI278" s="73">
        <f t="shared" si="114"/>
        <v>0</v>
      </c>
    </row>
    <row r="279" spans="23:61" ht="15.5" x14ac:dyDescent="0.35">
      <c r="W279" s="60"/>
      <c r="X279" s="66">
        <v>21</v>
      </c>
      <c r="Y279" s="67"/>
      <c r="Z279" s="67"/>
      <c r="AA279" s="67"/>
      <c r="AB279" s="67"/>
      <c r="AC279" s="67"/>
      <c r="AD279" s="67"/>
      <c r="AE279" s="67"/>
      <c r="AF279" s="67"/>
      <c r="AG279" s="67"/>
      <c r="AH279" s="67"/>
      <c r="AI279" s="67"/>
      <c r="AJ279" s="67"/>
      <c r="AK279" s="67"/>
      <c r="AL279" s="67"/>
      <c r="AM279" s="67"/>
      <c r="AN279" s="67"/>
      <c r="AO279" s="67"/>
      <c r="AP279" s="67"/>
      <c r="AQ279" s="67"/>
      <c r="AR279" s="67"/>
      <c r="AS279" s="67"/>
      <c r="AT279" s="67"/>
      <c r="AU279" s="67"/>
      <c r="AV279" s="67"/>
      <c r="AW279" s="67"/>
      <c r="AX279" s="67"/>
      <c r="AY279" s="67"/>
      <c r="AZ279" s="67"/>
      <c r="BA279" s="67"/>
      <c r="BB279" s="67"/>
      <c r="BC279" s="5"/>
      <c r="BD279" s="354" t="str">
        <f t="shared" si="108"/>
        <v/>
      </c>
      <c r="BE279" s="355"/>
      <c r="BF279" s="71">
        <f t="shared" si="111"/>
        <v>0</v>
      </c>
      <c r="BG279" s="71">
        <f t="shared" si="112"/>
        <v>0</v>
      </c>
      <c r="BH279" s="72">
        <f t="shared" si="113"/>
        <v>0</v>
      </c>
      <c r="BI279" s="73">
        <f t="shared" si="114"/>
        <v>0</v>
      </c>
    </row>
    <row r="280" spans="23:61" ht="15.5" x14ac:dyDescent="0.35">
      <c r="W280" s="60"/>
      <c r="X280" s="66">
        <v>22</v>
      </c>
      <c r="Y280" s="67"/>
      <c r="Z280" s="67"/>
      <c r="AA280" s="67"/>
      <c r="AB280" s="67"/>
      <c r="AC280" s="67"/>
      <c r="AD280" s="67"/>
      <c r="AE280" s="67"/>
      <c r="AF280" s="67"/>
      <c r="AG280" s="67"/>
      <c r="AH280" s="67"/>
      <c r="AI280" s="67"/>
      <c r="AJ280" s="67"/>
      <c r="AK280" s="67"/>
      <c r="AL280" s="67"/>
      <c r="AM280" s="67"/>
      <c r="AN280" s="67"/>
      <c r="AO280" s="67"/>
      <c r="AP280" s="67"/>
      <c r="AQ280" s="67"/>
      <c r="AR280" s="67"/>
      <c r="AS280" s="67"/>
      <c r="AT280" s="67"/>
      <c r="AU280" s="67"/>
      <c r="AV280" s="67"/>
      <c r="AW280" s="67"/>
      <c r="AX280" s="67"/>
      <c r="AY280" s="67"/>
      <c r="AZ280" s="67"/>
      <c r="BA280" s="67"/>
      <c r="BB280" s="67"/>
      <c r="BC280" s="5"/>
      <c r="BD280" s="354" t="str">
        <f t="shared" si="108"/>
        <v/>
      </c>
      <c r="BE280" s="355"/>
      <c r="BF280" s="71">
        <f t="shared" si="111"/>
        <v>0</v>
      </c>
      <c r="BG280" s="71">
        <f t="shared" si="112"/>
        <v>0</v>
      </c>
      <c r="BH280" s="72">
        <f t="shared" si="113"/>
        <v>0</v>
      </c>
      <c r="BI280" s="73">
        <f t="shared" si="114"/>
        <v>0</v>
      </c>
    </row>
    <row r="281" spans="23:61" ht="15.5" x14ac:dyDescent="0.35">
      <c r="W281" s="60"/>
      <c r="X281" s="66">
        <v>23</v>
      </c>
      <c r="Y281" s="67"/>
      <c r="Z281" s="67"/>
      <c r="AA281" s="67"/>
      <c r="AB281" s="67"/>
      <c r="AC281" s="67"/>
      <c r="AD281" s="67"/>
      <c r="AE281" s="67"/>
      <c r="AF281" s="67"/>
      <c r="AG281" s="67"/>
      <c r="AH281" s="67"/>
      <c r="AI281" s="67"/>
      <c r="AJ281" s="67"/>
      <c r="AK281" s="67"/>
      <c r="AL281" s="67"/>
      <c r="AM281" s="67"/>
      <c r="AN281" s="67"/>
      <c r="AO281" s="67"/>
      <c r="AP281" s="67"/>
      <c r="AQ281" s="67"/>
      <c r="AR281" s="67"/>
      <c r="AS281" s="67"/>
      <c r="AT281" s="67"/>
      <c r="AU281" s="67"/>
      <c r="AV281" s="67"/>
      <c r="AW281" s="67"/>
      <c r="AX281" s="67"/>
      <c r="AY281" s="67"/>
      <c r="AZ281" s="67"/>
      <c r="BA281" s="67"/>
      <c r="BB281" s="67"/>
      <c r="BC281" s="5"/>
      <c r="BD281" s="354" t="str">
        <f t="shared" si="108"/>
        <v/>
      </c>
      <c r="BE281" s="355"/>
      <c r="BF281" s="71">
        <f t="shared" si="111"/>
        <v>0</v>
      </c>
      <c r="BG281" s="71">
        <f t="shared" si="112"/>
        <v>0</v>
      </c>
      <c r="BH281" s="72">
        <f t="shared" si="113"/>
        <v>0</v>
      </c>
      <c r="BI281" s="73">
        <f t="shared" si="114"/>
        <v>0</v>
      </c>
    </row>
    <row r="282" spans="23:61" ht="15.5" x14ac:dyDescent="0.35">
      <c r="W282" s="60"/>
      <c r="X282" s="74">
        <v>24</v>
      </c>
      <c r="Y282" s="75"/>
      <c r="Z282" s="75"/>
      <c r="AA282" s="75"/>
      <c r="AB282" s="75"/>
      <c r="AC282" s="75"/>
      <c r="AD282" s="75"/>
      <c r="AE282" s="75"/>
      <c r="AF282" s="75"/>
      <c r="AG282" s="75"/>
      <c r="AH282" s="75"/>
      <c r="AI282" s="75"/>
      <c r="AJ282" s="75"/>
      <c r="AK282" s="75"/>
      <c r="AL282" s="75"/>
      <c r="AM282" s="75"/>
      <c r="AN282" s="75"/>
      <c r="AO282" s="75"/>
      <c r="AP282" s="75"/>
      <c r="AQ282" s="75"/>
      <c r="AR282" s="75"/>
      <c r="AS282" s="75"/>
      <c r="AT282" s="75"/>
      <c r="AU282" s="75"/>
      <c r="AV282" s="75"/>
      <c r="AW282" s="75"/>
      <c r="AX282" s="75"/>
      <c r="AY282" s="75"/>
      <c r="AZ282" s="75"/>
      <c r="BA282" s="75"/>
      <c r="BB282" s="75"/>
      <c r="BC282" s="5"/>
      <c r="BD282" s="356" t="str">
        <f t="shared" si="108"/>
        <v/>
      </c>
      <c r="BE282" s="357"/>
      <c r="BF282" s="76">
        <f>SUM($Y282:$BC282)</f>
        <v>0</v>
      </c>
      <c r="BG282" s="76">
        <v>0</v>
      </c>
      <c r="BH282" s="77">
        <f t="shared" ref="BH282" si="115">IFERROR(SUM(Y282:BC282)/COUNT(Y282:BC282),0)</f>
        <v>0</v>
      </c>
      <c r="BI282" s="78">
        <v>0</v>
      </c>
    </row>
    <row r="283" spans="23:61" ht="15.5" x14ac:dyDescent="0.35">
      <c r="W283" s="60"/>
      <c r="X283" s="79"/>
      <c r="Y283" s="5"/>
      <c r="Z283" s="5"/>
      <c r="AA283" s="5"/>
      <c r="AB283" s="5"/>
      <c r="AC283" s="5"/>
      <c r="AD283" s="5"/>
      <c r="AE283" s="5"/>
      <c r="AF283" s="5"/>
      <c r="AG283" s="5"/>
      <c r="AH283" s="5"/>
      <c r="AI283" s="5"/>
      <c r="AJ283" s="5"/>
      <c r="AK283" s="5"/>
      <c r="AL283" s="5"/>
      <c r="AM283" s="5"/>
      <c r="AN283" s="5"/>
      <c r="AO283" s="5"/>
      <c r="AP283" s="5"/>
      <c r="AQ283" s="5"/>
      <c r="AR283" s="5"/>
      <c r="AS283" s="5"/>
      <c r="AT283" s="5"/>
      <c r="AU283" s="5"/>
      <c r="AV283" s="5"/>
      <c r="AW283" s="5"/>
      <c r="AX283" s="5"/>
      <c r="AY283" s="5"/>
      <c r="AZ283" s="5"/>
      <c r="BA283" s="5"/>
      <c r="BB283" s="5"/>
      <c r="BC283" s="5"/>
      <c r="BD283" s="5"/>
      <c r="BE283" s="5"/>
      <c r="BF283" s="76">
        <f>SUM(BF259:BF282)</f>
        <v>0</v>
      </c>
      <c r="BG283" s="76">
        <f>SUM(BG266:BG281)</f>
        <v>0</v>
      </c>
      <c r="BH283" s="101"/>
      <c r="BI283" s="102"/>
    </row>
    <row r="284" spans="23:61" ht="15.5" x14ac:dyDescent="0.35">
      <c r="W284" s="83"/>
      <c r="X284" s="84"/>
      <c r="Y284" s="85"/>
      <c r="Z284" s="85"/>
      <c r="AA284" s="85"/>
      <c r="AB284" s="85"/>
      <c r="AC284" s="85"/>
      <c r="AD284" s="85"/>
      <c r="AE284" s="85"/>
      <c r="AF284" s="85"/>
      <c r="AG284" s="85"/>
      <c r="AH284" s="85"/>
      <c r="AI284" s="85"/>
      <c r="AJ284" s="85"/>
      <c r="AK284" s="85"/>
      <c r="AL284" s="85"/>
      <c r="AM284" s="85"/>
      <c r="AN284" s="85"/>
      <c r="AO284" s="85"/>
      <c r="AP284" s="85"/>
      <c r="AQ284" s="85"/>
      <c r="AR284" s="85"/>
      <c r="AS284" s="85"/>
      <c r="AT284" s="85"/>
      <c r="AU284" s="85"/>
      <c r="AV284" s="85"/>
      <c r="AW284" s="85"/>
      <c r="AX284" s="85"/>
      <c r="AY284" s="85"/>
      <c r="AZ284" s="85"/>
      <c r="BA284" s="85"/>
      <c r="BB284" s="85"/>
      <c r="BC284" s="85"/>
      <c r="BD284" s="85"/>
      <c r="BE284" s="85"/>
      <c r="BF284" s="214"/>
      <c r="BG284" s="215"/>
      <c r="BH284" s="215"/>
      <c r="BI284" s="216"/>
    </row>
    <row r="285" spans="23:61" ht="15.5" x14ac:dyDescent="0.35">
      <c r="W285" s="115"/>
      <c r="X285" s="111"/>
      <c r="Y285" s="111"/>
      <c r="Z285" s="111"/>
      <c r="AA285" s="111"/>
      <c r="AB285" s="111"/>
      <c r="AC285" s="111"/>
      <c r="AD285" s="111"/>
      <c r="AE285" s="111"/>
      <c r="AF285" s="111"/>
      <c r="AG285" s="111"/>
      <c r="AH285" s="111"/>
      <c r="AI285" s="111"/>
      <c r="AJ285" s="111"/>
      <c r="AK285" s="111"/>
      <c r="AL285" s="111"/>
      <c r="AM285" s="111"/>
      <c r="AN285" s="111"/>
      <c r="AO285" s="111"/>
      <c r="AP285" s="111"/>
      <c r="AQ285" s="111"/>
      <c r="AR285" s="111"/>
      <c r="AS285" s="111"/>
      <c r="AT285" s="111"/>
      <c r="AU285" s="111"/>
      <c r="AV285" s="111"/>
      <c r="AW285" s="111"/>
      <c r="AX285" s="111"/>
      <c r="AY285" s="111"/>
      <c r="AZ285" s="111"/>
      <c r="BA285" s="111"/>
      <c r="BB285" s="111"/>
      <c r="BC285" s="111"/>
      <c r="BD285" s="111"/>
      <c r="BE285" s="111"/>
      <c r="BF285" s="5"/>
      <c r="BG285" s="5"/>
      <c r="BH285" s="5"/>
      <c r="BI285" s="49"/>
    </row>
    <row r="286" spans="23:61" ht="15.5" x14ac:dyDescent="0.35">
      <c r="W286" s="60" t="s">
        <v>143</v>
      </c>
      <c r="X286" s="5"/>
      <c r="Y286" s="5"/>
      <c r="Z286" s="5"/>
      <c r="AA286" s="5"/>
      <c r="AB286" s="5"/>
      <c r="AC286" s="5"/>
      <c r="AD286" s="5"/>
      <c r="AE286" s="5"/>
      <c r="AF286" s="5"/>
      <c r="AG286" s="5"/>
      <c r="AH286" s="5"/>
      <c r="AI286" s="5"/>
      <c r="AJ286" s="5"/>
      <c r="AK286" s="5"/>
      <c r="AL286" s="5"/>
      <c r="AM286" s="5"/>
      <c r="AN286" s="5"/>
      <c r="AO286" s="5"/>
      <c r="AP286" s="5"/>
      <c r="AQ286" s="5"/>
      <c r="AR286" s="5"/>
      <c r="AS286" s="5"/>
      <c r="AT286" s="5"/>
      <c r="AU286" s="5"/>
      <c r="AV286" s="5"/>
      <c r="AW286" s="5"/>
      <c r="AX286" s="5"/>
      <c r="AY286" s="5"/>
      <c r="AZ286" s="5"/>
      <c r="BA286" s="5"/>
      <c r="BB286" s="5"/>
      <c r="BC286" s="5"/>
      <c r="BD286" s="5"/>
      <c r="BE286" s="5"/>
      <c r="BF286" s="5"/>
      <c r="BG286" s="5"/>
      <c r="BH286" s="5"/>
      <c r="BI286" s="49"/>
    </row>
    <row r="287" spans="23:61" ht="15.5" x14ac:dyDescent="0.35">
      <c r="W287" s="60"/>
      <c r="X287" s="5"/>
      <c r="Y287" s="5"/>
      <c r="Z287" s="5"/>
      <c r="AA287" s="5"/>
      <c r="AB287" s="5"/>
      <c r="AC287" s="5"/>
      <c r="AD287" s="5"/>
      <c r="AE287" s="5"/>
      <c r="AF287" s="5"/>
      <c r="AG287" s="5"/>
      <c r="AH287" s="5"/>
      <c r="AI287" s="5"/>
      <c r="AJ287" s="5"/>
      <c r="AK287" s="5"/>
      <c r="AL287" s="5"/>
      <c r="AM287" s="5"/>
      <c r="AN287" s="5"/>
      <c r="AO287" s="5"/>
      <c r="AP287" s="5"/>
      <c r="AQ287" s="5"/>
      <c r="AR287" s="5"/>
      <c r="AS287" s="5"/>
      <c r="AT287" s="5"/>
      <c r="AU287" s="5"/>
      <c r="AV287" s="5"/>
      <c r="AW287" s="5"/>
      <c r="AX287" s="5"/>
      <c r="AY287" s="5"/>
      <c r="AZ287" s="5"/>
      <c r="BA287" s="5"/>
      <c r="BB287" s="5"/>
      <c r="BC287" s="5"/>
      <c r="BD287" s="5"/>
      <c r="BE287" s="5"/>
      <c r="BF287" s="46"/>
      <c r="BG287" s="5"/>
      <c r="BH287" s="5"/>
      <c r="BI287" s="49"/>
    </row>
    <row r="288" spans="23:61" ht="15.5" x14ac:dyDescent="0.35">
      <c r="W288" s="60"/>
      <c r="X288" s="63" t="s">
        <v>54</v>
      </c>
      <c r="Y288" s="64">
        <v>1</v>
      </c>
      <c r="Z288" s="64">
        <v>2</v>
      </c>
      <c r="AA288" s="64">
        <v>3</v>
      </c>
      <c r="AB288" s="64">
        <v>4</v>
      </c>
      <c r="AC288" s="64">
        <v>5</v>
      </c>
      <c r="AD288" s="64">
        <v>6</v>
      </c>
      <c r="AE288" s="64">
        <v>7</v>
      </c>
      <c r="AF288" s="64">
        <v>8</v>
      </c>
      <c r="AG288" s="64">
        <v>9</v>
      </c>
      <c r="AH288" s="64">
        <v>10</v>
      </c>
      <c r="AI288" s="64">
        <v>11</v>
      </c>
      <c r="AJ288" s="64">
        <v>12</v>
      </c>
      <c r="AK288" s="64">
        <v>13</v>
      </c>
      <c r="AL288" s="64">
        <v>14</v>
      </c>
      <c r="AM288" s="64">
        <v>15</v>
      </c>
      <c r="AN288" s="64">
        <v>16</v>
      </c>
      <c r="AO288" s="64">
        <v>17</v>
      </c>
      <c r="AP288" s="64">
        <v>18</v>
      </c>
      <c r="AQ288" s="64">
        <v>19</v>
      </c>
      <c r="AR288" s="64">
        <v>20</v>
      </c>
      <c r="AS288" s="64">
        <v>21</v>
      </c>
      <c r="AT288" s="64">
        <v>22</v>
      </c>
      <c r="AU288" s="64">
        <v>23</v>
      </c>
      <c r="AV288" s="64">
        <v>24</v>
      </c>
      <c r="AW288" s="64">
        <v>25</v>
      </c>
      <c r="AX288" s="64">
        <v>26</v>
      </c>
      <c r="AY288" s="64">
        <v>27</v>
      </c>
      <c r="AZ288" s="64">
        <v>28</v>
      </c>
      <c r="BA288" s="64">
        <v>29</v>
      </c>
      <c r="BB288" s="64">
        <v>30</v>
      </c>
      <c r="BC288" s="64">
        <v>31</v>
      </c>
      <c r="BD288" s="358" t="s">
        <v>101</v>
      </c>
      <c r="BE288" s="359"/>
      <c r="BF288" s="157" t="s">
        <v>102</v>
      </c>
      <c r="BG288" s="157" t="s">
        <v>103</v>
      </c>
      <c r="BH288" s="157" t="s">
        <v>102</v>
      </c>
      <c r="BI288" s="65" t="s">
        <v>103</v>
      </c>
    </row>
    <row r="289" spans="23:61" ht="15.5" x14ac:dyDescent="0.35">
      <c r="W289" s="60"/>
      <c r="X289" s="63"/>
      <c r="Y289" s="64" t="str">
        <f t="shared" ref="Y289:AE289" si="116">VLOOKUP(WEEKDAY(CONCATENATE("10","/",Y288,"/",$AE$6)),$BX$11:$BY$17,2,FALSE)</f>
        <v>Mon</v>
      </c>
      <c r="Z289" s="64" t="str">
        <f t="shared" si="116"/>
        <v>Tues</v>
      </c>
      <c r="AA289" s="64" t="str">
        <f t="shared" si="116"/>
        <v>Wed</v>
      </c>
      <c r="AB289" s="64" t="str">
        <f t="shared" si="116"/>
        <v>Thur</v>
      </c>
      <c r="AC289" s="64" t="str">
        <f t="shared" si="116"/>
        <v>Fri</v>
      </c>
      <c r="AD289" s="64" t="str">
        <f t="shared" si="116"/>
        <v>Sat</v>
      </c>
      <c r="AE289" s="64" t="str">
        <f t="shared" si="116"/>
        <v>Sun</v>
      </c>
      <c r="AF289" s="64" t="str">
        <f>Y289</f>
        <v>Mon</v>
      </c>
      <c r="AG289" s="64" t="str">
        <f t="shared" ref="AG289:BC289" si="117">Z289</f>
        <v>Tues</v>
      </c>
      <c r="AH289" s="64" t="str">
        <f t="shared" si="117"/>
        <v>Wed</v>
      </c>
      <c r="AI289" s="64" t="str">
        <f t="shared" si="117"/>
        <v>Thur</v>
      </c>
      <c r="AJ289" s="64" t="str">
        <f t="shared" si="117"/>
        <v>Fri</v>
      </c>
      <c r="AK289" s="64" t="str">
        <f t="shared" si="117"/>
        <v>Sat</v>
      </c>
      <c r="AL289" s="64" t="str">
        <f t="shared" si="117"/>
        <v>Sun</v>
      </c>
      <c r="AM289" s="64" t="str">
        <f t="shared" si="117"/>
        <v>Mon</v>
      </c>
      <c r="AN289" s="64" t="str">
        <f t="shared" si="117"/>
        <v>Tues</v>
      </c>
      <c r="AO289" s="64" t="str">
        <f t="shared" si="117"/>
        <v>Wed</v>
      </c>
      <c r="AP289" s="64" t="str">
        <f t="shared" si="117"/>
        <v>Thur</v>
      </c>
      <c r="AQ289" s="64" t="str">
        <f t="shared" si="117"/>
        <v>Fri</v>
      </c>
      <c r="AR289" s="64" t="str">
        <f t="shared" si="117"/>
        <v>Sat</v>
      </c>
      <c r="AS289" s="64" t="str">
        <f t="shared" si="117"/>
        <v>Sun</v>
      </c>
      <c r="AT289" s="64" t="str">
        <f t="shared" si="117"/>
        <v>Mon</v>
      </c>
      <c r="AU289" s="64" t="str">
        <f t="shared" si="117"/>
        <v>Tues</v>
      </c>
      <c r="AV289" s="64" t="str">
        <f t="shared" si="117"/>
        <v>Wed</v>
      </c>
      <c r="AW289" s="64" t="str">
        <f t="shared" si="117"/>
        <v>Thur</v>
      </c>
      <c r="AX289" s="64" t="str">
        <f t="shared" si="117"/>
        <v>Fri</v>
      </c>
      <c r="AY289" s="64" t="str">
        <f t="shared" si="117"/>
        <v>Sat</v>
      </c>
      <c r="AZ289" s="64" t="str">
        <f t="shared" si="117"/>
        <v>Sun</v>
      </c>
      <c r="BA289" s="64" t="str">
        <f t="shared" si="117"/>
        <v>Mon</v>
      </c>
      <c r="BB289" s="64" t="str">
        <f t="shared" si="117"/>
        <v>Tues</v>
      </c>
      <c r="BC289" s="64" t="str">
        <f t="shared" si="117"/>
        <v>Wed</v>
      </c>
      <c r="BD289" s="358" t="s">
        <v>106</v>
      </c>
      <c r="BE289" s="359"/>
      <c r="BF289" s="157" t="s">
        <v>90</v>
      </c>
      <c r="BG289" s="157" t="s">
        <v>90</v>
      </c>
      <c r="BH289" s="157" t="s">
        <v>106</v>
      </c>
      <c r="BI289" s="65" t="s">
        <v>106</v>
      </c>
    </row>
    <row r="290" spans="23:61" ht="15.5" x14ac:dyDescent="0.35">
      <c r="W290" s="60"/>
      <c r="X290" s="66">
        <v>1</v>
      </c>
      <c r="Y290" s="67"/>
      <c r="Z290" s="67"/>
      <c r="AA290" s="67"/>
      <c r="AB290" s="67"/>
      <c r="AC290" s="67"/>
      <c r="AD290" s="67"/>
      <c r="AE290" s="67"/>
      <c r="AF290" s="67"/>
      <c r="AG290" s="67"/>
      <c r="AH290" s="67"/>
      <c r="AI290" s="67"/>
      <c r="AJ290" s="67"/>
      <c r="AK290" s="67"/>
      <c r="AL290" s="67"/>
      <c r="AM290" s="67"/>
      <c r="AN290" s="67"/>
      <c r="AO290" s="67"/>
      <c r="AP290" s="67"/>
      <c r="AQ290" s="67"/>
      <c r="AR290" s="67"/>
      <c r="AS290" s="67"/>
      <c r="AT290" s="67"/>
      <c r="AU290" s="67"/>
      <c r="AV290" s="67"/>
      <c r="AW290" s="67"/>
      <c r="AX290" s="67"/>
      <c r="AY290" s="67"/>
      <c r="AZ290" s="67"/>
      <c r="BA290" s="67"/>
      <c r="BB290" s="67"/>
      <c r="BC290" s="67"/>
      <c r="BD290" s="354" t="str">
        <f>IFERROR(AVERAGE(Y290:BC290),"")</f>
        <v/>
      </c>
      <c r="BE290" s="355"/>
      <c r="BF290" s="68">
        <f>SUM($Y290:$BC290)</f>
        <v>0</v>
      </c>
      <c r="BG290" s="68">
        <v>0</v>
      </c>
      <c r="BH290" s="69">
        <f>IFERROR(SUM(Y290:BC290)/COUNT(Y290:BC290),0)</f>
        <v>0</v>
      </c>
      <c r="BI290" s="70">
        <v>0</v>
      </c>
    </row>
    <row r="291" spans="23:61" ht="15.5" x14ac:dyDescent="0.35">
      <c r="W291" s="60"/>
      <c r="X291" s="66">
        <v>2</v>
      </c>
      <c r="Y291" s="67"/>
      <c r="Z291" s="67"/>
      <c r="AA291" s="67"/>
      <c r="AB291" s="67"/>
      <c r="AC291" s="67"/>
      <c r="AD291" s="67"/>
      <c r="AE291" s="67"/>
      <c r="AF291" s="67"/>
      <c r="AG291" s="67"/>
      <c r="AH291" s="67"/>
      <c r="AI291" s="67"/>
      <c r="AJ291" s="67"/>
      <c r="AK291" s="67"/>
      <c r="AL291" s="67"/>
      <c r="AM291" s="67"/>
      <c r="AN291" s="67"/>
      <c r="AO291" s="67"/>
      <c r="AP291" s="67"/>
      <c r="AQ291" s="67"/>
      <c r="AR291" s="67"/>
      <c r="AS291" s="67"/>
      <c r="AT291" s="67"/>
      <c r="AU291" s="67"/>
      <c r="AV291" s="67"/>
      <c r="AW291" s="67"/>
      <c r="AX291" s="67"/>
      <c r="AY291" s="67"/>
      <c r="AZ291" s="67"/>
      <c r="BA291" s="67"/>
      <c r="BB291" s="67"/>
      <c r="BC291" s="67"/>
      <c r="BD291" s="354" t="str">
        <f t="shared" ref="BD291:BD302" si="118">IFERROR(AVERAGE(Y291:BC291),"")</f>
        <v/>
      </c>
      <c r="BE291" s="355"/>
      <c r="BF291" s="71">
        <f t="shared" ref="BF291:BF296" si="119">SUM($Y291:$BC291)</f>
        <v>0</v>
      </c>
      <c r="BG291" s="71">
        <v>0</v>
      </c>
      <c r="BH291" s="72">
        <f t="shared" ref="BH291:BH296" si="120">IFERROR(SUM(Y291:BC291)/COUNT(Y291:BC291),0)</f>
        <v>0</v>
      </c>
      <c r="BI291" s="73">
        <v>0</v>
      </c>
    </row>
    <row r="292" spans="23:61" ht="15.5" x14ac:dyDescent="0.35">
      <c r="W292" s="60"/>
      <c r="X292" s="66">
        <v>3</v>
      </c>
      <c r="Y292" s="67"/>
      <c r="Z292" s="67"/>
      <c r="AA292" s="67"/>
      <c r="AB292" s="67"/>
      <c r="AC292" s="67"/>
      <c r="AD292" s="67"/>
      <c r="AE292" s="67"/>
      <c r="AF292" s="67"/>
      <c r="AG292" s="67"/>
      <c r="AH292" s="67"/>
      <c r="AI292" s="67"/>
      <c r="AJ292" s="67"/>
      <c r="AK292" s="67"/>
      <c r="AL292" s="67"/>
      <c r="AM292" s="67"/>
      <c r="AN292" s="67"/>
      <c r="AO292" s="67"/>
      <c r="AP292" s="67"/>
      <c r="AQ292" s="67"/>
      <c r="AR292" s="67"/>
      <c r="AS292" s="67"/>
      <c r="AT292" s="67"/>
      <c r="AU292" s="67"/>
      <c r="AV292" s="67"/>
      <c r="AW292" s="67"/>
      <c r="AX292" s="67"/>
      <c r="AY292" s="67"/>
      <c r="AZ292" s="67"/>
      <c r="BA292" s="67"/>
      <c r="BB292" s="67"/>
      <c r="BC292" s="67"/>
      <c r="BD292" s="354" t="str">
        <f t="shared" si="118"/>
        <v/>
      </c>
      <c r="BE292" s="355"/>
      <c r="BF292" s="71">
        <f t="shared" si="119"/>
        <v>0</v>
      </c>
      <c r="BG292" s="71">
        <v>0</v>
      </c>
      <c r="BH292" s="72">
        <f t="shared" si="120"/>
        <v>0</v>
      </c>
      <c r="BI292" s="73">
        <v>0</v>
      </c>
    </row>
    <row r="293" spans="23:61" ht="15.5" x14ac:dyDescent="0.35">
      <c r="W293" s="60"/>
      <c r="X293" s="66">
        <v>4</v>
      </c>
      <c r="Y293" s="67"/>
      <c r="Z293" s="67"/>
      <c r="AA293" s="67"/>
      <c r="AB293" s="67"/>
      <c r="AC293" s="67"/>
      <c r="AD293" s="67"/>
      <c r="AE293" s="67"/>
      <c r="AF293" s="67"/>
      <c r="AG293" s="67"/>
      <c r="AH293" s="67"/>
      <c r="AI293" s="67"/>
      <c r="AJ293" s="67"/>
      <c r="AK293" s="67"/>
      <c r="AL293" s="67"/>
      <c r="AM293" s="67"/>
      <c r="AN293" s="67"/>
      <c r="AO293" s="67"/>
      <c r="AP293" s="67"/>
      <c r="AQ293" s="67"/>
      <c r="AR293" s="67"/>
      <c r="AS293" s="67"/>
      <c r="AT293" s="67"/>
      <c r="AU293" s="67"/>
      <c r="AV293" s="67"/>
      <c r="AW293" s="67"/>
      <c r="AX293" s="67"/>
      <c r="AY293" s="67"/>
      <c r="AZ293" s="67"/>
      <c r="BA293" s="67"/>
      <c r="BB293" s="67"/>
      <c r="BC293" s="67"/>
      <c r="BD293" s="354" t="str">
        <f t="shared" si="118"/>
        <v/>
      </c>
      <c r="BE293" s="355"/>
      <c r="BF293" s="71">
        <f t="shared" si="119"/>
        <v>0</v>
      </c>
      <c r="BG293" s="71">
        <v>0</v>
      </c>
      <c r="BH293" s="72">
        <f t="shared" si="120"/>
        <v>0</v>
      </c>
      <c r="BI293" s="73">
        <v>0</v>
      </c>
    </row>
    <row r="294" spans="23:61" ht="15.5" x14ac:dyDescent="0.35">
      <c r="W294" s="60"/>
      <c r="X294" s="66">
        <v>5</v>
      </c>
      <c r="Y294" s="67"/>
      <c r="Z294" s="67"/>
      <c r="AA294" s="67"/>
      <c r="AB294" s="67"/>
      <c r="AC294" s="67"/>
      <c r="AD294" s="67"/>
      <c r="AE294" s="67"/>
      <c r="AF294" s="67"/>
      <c r="AG294" s="67"/>
      <c r="AH294" s="67"/>
      <c r="AI294" s="67"/>
      <c r="AJ294" s="67"/>
      <c r="AK294" s="67"/>
      <c r="AL294" s="67"/>
      <c r="AM294" s="67"/>
      <c r="AN294" s="67"/>
      <c r="AO294" s="67"/>
      <c r="AP294" s="67"/>
      <c r="AQ294" s="67"/>
      <c r="AR294" s="67"/>
      <c r="AS294" s="67"/>
      <c r="AT294" s="67"/>
      <c r="AU294" s="67"/>
      <c r="AV294" s="67"/>
      <c r="AW294" s="67"/>
      <c r="AX294" s="67"/>
      <c r="AY294" s="67"/>
      <c r="AZ294" s="67"/>
      <c r="BA294" s="67"/>
      <c r="BB294" s="67"/>
      <c r="BC294" s="67"/>
      <c r="BD294" s="354" t="str">
        <f t="shared" si="118"/>
        <v/>
      </c>
      <c r="BE294" s="355"/>
      <c r="BF294" s="71">
        <f t="shared" si="119"/>
        <v>0</v>
      </c>
      <c r="BG294" s="71">
        <v>0</v>
      </c>
      <c r="BH294" s="72">
        <f t="shared" si="120"/>
        <v>0</v>
      </c>
      <c r="BI294" s="73">
        <v>0</v>
      </c>
    </row>
    <row r="295" spans="23:61" ht="15.5" x14ac:dyDescent="0.35">
      <c r="W295" s="60"/>
      <c r="X295" s="66">
        <v>6</v>
      </c>
      <c r="Y295" s="67"/>
      <c r="Z295" s="67"/>
      <c r="AA295" s="67"/>
      <c r="AB295" s="67"/>
      <c r="AC295" s="67"/>
      <c r="AD295" s="67"/>
      <c r="AE295" s="67"/>
      <c r="AF295" s="67"/>
      <c r="AG295" s="67"/>
      <c r="AH295" s="67"/>
      <c r="AI295" s="67"/>
      <c r="AJ295" s="67"/>
      <c r="AK295" s="67"/>
      <c r="AL295" s="67"/>
      <c r="AM295" s="67"/>
      <c r="AN295" s="67"/>
      <c r="AO295" s="67"/>
      <c r="AP295" s="67"/>
      <c r="AQ295" s="67"/>
      <c r="AR295" s="67"/>
      <c r="AS295" s="67"/>
      <c r="AT295" s="67"/>
      <c r="AU295" s="67"/>
      <c r="AV295" s="67"/>
      <c r="AW295" s="67"/>
      <c r="AX295" s="67"/>
      <c r="AY295" s="67"/>
      <c r="AZ295" s="67"/>
      <c r="BA295" s="67"/>
      <c r="BB295" s="67"/>
      <c r="BC295" s="67"/>
      <c r="BD295" s="354" t="str">
        <f t="shared" si="118"/>
        <v/>
      </c>
      <c r="BE295" s="355"/>
      <c r="BF295" s="71">
        <f t="shared" si="119"/>
        <v>0</v>
      </c>
      <c r="BG295" s="71">
        <v>0</v>
      </c>
      <c r="BH295" s="72">
        <f t="shared" si="120"/>
        <v>0</v>
      </c>
      <c r="BI295" s="73">
        <v>0</v>
      </c>
    </row>
    <row r="296" spans="23:61" ht="15.5" x14ac:dyDescent="0.35">
      <c r="W296" s="60"/>
      <c r="X296" s="66">
        <v>7</v>
      </c>
      <c r="Y296" s="67"/>
      <c r="Z296" s="67"/>
      <c r="AA296" s="67"/>
      <c r="AB296" s="67"/>
      <c r="AC296" s="67"/>
      <c r="AD296" s="67"/>
      <c r="AE296" s="67"/>
      <c r="AF296" s="67"/>
      <c r="AG296" s="67"/>
      <c r="AH296" s="67"/>
      <c r="AI296" s="67"/>
      <c r="AJ296" s="67"/>
      <c r="AK296" s="67"/>
      <c r="AL296" s="67"/>
      <c r="AM296" s="67"/>
      <c r="AN296" s="67"/>
      <c r="AO296" s="67"/>
      <c r="AP296" s="67"/>
      <c r="AQ296" s="67"/>
      <c r="AR296" s="67"/>
      <c r="AS296" s="67"/>
      <c r="AT296" s="67"/>
      <c r="AU296" s="67"/>
      <c r="AV296" s="67"/>
      <c r="AW296" s="67"/>
      <c r="AX296" s="67"/>
      <c r="AY296" s="67"/>
      <c r="AZ296" s="67"/>
      <c r="BA296" s="67"/>
      <c r="BB296" s="67"/>
      <c r="BC296" s="67"/>
      <c r="BD296" s="354" t="str">
        <f t="shared" si="118"/>
        <v/>
      </c>
      <c r="BE296" s="355"/>
      <c r="BF296" s="71">
        <f t="shared" si="119"/>
        <v>0</v>
      </c>
      <c r="BG296" s="71">
        <v>0</v>
      </c>
      <c r="BH296" s="72">
        <f t="shared" si="120"/>
        <v>0</v>
      </c>
      <c r="BI296" s="73">
        <v>0</v>
      </c>
    </row>
    <row r="297" spans="23:61" ht="15.5" x14ac:dyDescent="0.35">
      <c r="W297" s="60"/>
      <c r="X297" s="66">
        <v>8</v>
      </c>
      <c r="Y297" s="67"/>
      <c r="Z297" s="67"/>
      <c r="AA297" s="67"/>
      <c r="AB297" s="67"/>
      <c r="AC297" s="67"/>
      <c r="AD297" s="67"/>
      <c r="AE297" s="67"/>
      <c r="AF297" s="67"/>
      <c r="AG297" s="67"/>
      <c r="AH297" s="67"/>
      <c r="AI297" s="67"/>
      <c r="AJ297" s="67"/>
      <c r="AK297" s="67"/>
      <c r="AL297" s="67"/>
      <c r="AM297" s="67"/>
      <c r="AN297" s="67"/>
      <c r="AO297" s="67"/>
      <c r="AP297" s="67"/>
      <c r="AQ297" s="67"/>
      <c r="AR297" s="67"/>
      <c r="AS297" s="67"/>
      <c r="AT297" s="67"/>
      <c r="AU297" s="67"/>
      <c r="AV297" s="67"/>
      <c r="AW297" s="67"/>
      <c r="AX297" s="67"/>
      <c r="AY297" s="67"/>
      <c r="AZ297" s="67"/>
      <c r="BA297" s="67"/>
      <c r="BB297" s="67"/>
      <c r="BC297" s="67"/>
      <c r="BD297" s="354" t="str">
        <f t="shared" si="118"/>
        <v/>
      </c>
      <c r="BE297" s="355"/>
      <c r="BF297" s="71">
        <f t="shared" ref="BF297:BF312" si="121">(SUMIF($Y$289:$BC$289,"Sat",$Y297:$BC297)+SUMIF($Y$289:$BC$289,"Sun",$Y297:$BC297))</f>
        <v>0</v>
      </c>
      <c r="BG297" s="71">
        <f t="shared" ref="BG297:BG312" si="122">(SUM($Y297:$BC297)-(SUMIF($Y$289:$BC$289,"Sat",$Y297:$BC297)+SUMIF($Y$289:$BC$289,"Sun",$Y297:$BC297)))</f>
        <v>0</v>
      </c>
      <c r="BH297" s="72">
        <f t="shared" ref="BH297:BH312" si="123">(SUMIF($Y$289:$BC$289,"Sat",$Y297:$BC297)+SUMIF($Y$289:$BC$289,"Sun",$Y297:$BC297))/(COUNTIF($Y$289:$BC$289,"Sat")+COUNTIF($Y$289:$BC$289,"Sun"))</f>
        <v>0</v>
      </c>
      <c r="BI297" s="73">
        <f t="shared" ref="BI297:BI312" si="124">(SUM($Y297:$BC297)-(SUMIF($Y$289:$BC$289,"Sat",$Y297:$BC297)+SUMIF($Y$289:$BC$289,"Sun",$Y297:$BC297)))/(COUNT(Y297:BC297)-(COUNTIF($Y$289:$BC$289,"Sat")+COUNTIF($Y$289:$BC$289,"Sun")))</f>
        <v>0</v>
      </c>
    </row>
    <row r="298" spans="23:61" ht="15.5" x14ac:dyDescent="0.35">
      <c r="W298" s="60"/>
      <c r="X298" s="66">
        <v>9</v>
      </c>
      <c r="Y298" s="67"/>
      <c r="Z298" s="67"/>
      <c r="AA298" s="67"/>
      <c r="AB298" s="67"/>
      <c r="AC298" s="67"/>
      <c r="AD298" s="67"/>
      <c r="AE298" s="67"/>
      <c r="AF298" s="67"/>
      <c r="AG298" s="67"/>
      <c r="AH298" s="67"/>
      <c r="AI298" s="67"/>
      <c r="AJ298" s="67"/>
      <c r="AK298" s="67"/>
      <c r="AL298" s="67"/>
      <c r="AM298" s="67"/>
      <c r="AN298" s="67"/>
      <c r="AO298" s="67"/>
      <c r="AP298" s="67"/>
      <c r="AQ298" s="67"/>
      <c r="AR298" s="67"/>
      <c r="AS298" s="67"/>
      <c r="AT298" s="67"/>
      <c r="AU298" s="67"/>
      <c r="AV298" s="67"/>
      <c r="AW298" s="67"/>
      <c r="AX298" s="67"/>
      <c r="AY298" s="67"/>
      <c r="AZ298" s="67"/>
      <c r="BA298" s="67"/>
      <c r="BB298" s="67"/>
      <c r="BC298" s="67"/>
      <c r="BD298" s="354" t="str">
        <f t="shared" si="118"/>
        <v/>
      </c>
      <c r="BE298" s="355"/>
      <c r="BF298" s="71">
        <f t="shared" si="121"/>
        <v>0</v>
      </c>
      <c r="BG298" s="71">
        <f t="shared" si="122"/>
        <v>0</v>
      </c>
      <c r="BH298" s="72">
        <f t="shared" si="123"/>
        <v>0</v>
      </c>
      <c r="BI298" s="73">
        <f t="shared" si="124"/>
        <v>0</v>
      </c>
    </row>
    <row r="299" spans="23:61" ht="15.5" x14ac:dyDescent="0.35">
      <c r="W299" s="60"/>
      <c r="X299" s="66">
        <v>10</v>
      </c>
      <c r="Y299" s="67"/>
      <c r="Z299" s="67"/>
      <c r="AA299" s="67"/>
      <c r="AB299" s="67"/>
      <c r="AC299" s="67"/>
      <c r="AD299" s="67"/>
      <c r="AE299" s="67"/>
      <c r="AF299" s="67"/>
      <c r="AG299" s="67"/>
      <c r="AH299" s="67"/>
      <c r="AI299" s="67"/>
      <c r="AJ299" s="67"/>
      <c r="AK299" s="67"/>
      <c r="AL299" s="67"/>
      <c r="AM299" s="67"/>
      <c r="AN299" s="67"/>
      <c r="AO299" s="67"/>
      <c r="AP299" s="67"/>
      <c r="AQ299" s="67"/>
      <c r="AR299" s="67"/>
      <c r="AS299" s="67"/>
      <c r="AT299" s="67"/>
      <c r="AU299" s="67"/>
      <c r="AV299" s="67"/>
      <c r="AW299" s="67"/>
      <c r="AX299" s="67"/>
      <c r="AY299" s="67"/>
      <c r="AZ299" s="67"/>
      <c r="BA299" s="67"/>
      <c r="BB299" s="67"/>
      <c r="BC299" s="67"/>
      <c r="BD299" s="354" t="str">
        <f t="shared" si="118"/>
        <v/>
      </c>
      <c r="BE299" s="355"/>
      <c r="BF299" s="71">
        <f t="shared" si="121"/>
        <v>0</v>
      </c>
      <c r="BG299" s="71">
        <f t="shared" si="122"/>
        <v>0</v>
      </c>
      <c r="BH299" s="72">
        <f t="shared" si="123"/>
        <v>0</v>
      </c>
      <c r="BI299" s="73">
        <f t="shared" si="124"/>
        <v>0</v>
      </c>
    </row>
    <row r="300" spans="23:61" ht="15.5" x14ac:dyDescent="0.35">
      <c r="W300" s="60"/>
      <c r="X300" s="66">
        <v>11</v>
      </c>
      <c r="Y300" s="67"/>
      <c r="Z300" s="67"/>
      <c r="AA300" s="67"/>
      <c r="AB300" s="67"/>
      <c r="AC300" s="67"/>
      <c r="AD300" s="67"/>
      <c r="AE300" s="67"/>
      <c r="AF300" s="67"/>
      <c r="AG300" s="67"/>
      <c r="AH300" s="67"/>
      <c r="AI300" s="67"/>
      <c r="AJ300" s="67"/>
      <c r="AK300" s="67"/>
      <c r="AL300" s="67"/>
      <c r="AM300" s="67"/>
      <c r="AN300" s="67"/>
      <c r="AO300" s="67"/>
      <c r="AP300" s="67"/>
      <c r="AQ300" s="67"/>
      <c r="AR300" s="67"/>
      <c r="AS300" s="67"/>
      <c r="AT300" s="67"/>
      <c r="AU300" s="67"/>
      <c r="AV300" s="67"/>
      <c r="AW300" s="67"/>
      <c r="AX300" s="67"/>
      <c r="AY300" s="67"/>
      <c r="AZ300" s="67"/>
      <c r="BA300" s="67"/>
      <c r="BB300" s="67"/>
      <c r="BC300" s="67"/>
      <c r="BD300" s="354" t="str">
        <f t="shared" si="118"/>
        <v/>
      </c>
      <c r="BE300" s="355"/>
      <c r="BF300" s="71">
        <f t="shared" si="121"/>
        <v>0</v>
      </c>
      <c r="BG300" s="71">
        <f t="shared" si="122"/>
        <v>0</v>
      </c>
      <c r="BH300" s="72">
        <f t="shared" si="123"/>
        <v>0</v>
      </c>
      <c r="BI300" s="73">
        <f t="shared" si="124"/>
        <v>0</v>
      </c>
    </row>
    <row r="301" spans="23:61" ht="15.5" x14ac:dyDescent="0.35">
      <c r="W301" s="60"/>
      <c r="X301" s="66">
        <v>12</v>
      </c>
      <c r="Y301" s="67"/>
      <c r="Z301" s="67"/>
      <c r="AA301" s="67"/>
      <c r="AB301" s="67"/>
      <c r="AC301" s="67"/>
      <c r="AD301" s="67"/>
      <c r="AE301" s="67"/>
      <c r="AF301" s="67"/>
      <c r="AG301" s="67"/>
      <c r="AH301" s="67"/>
      <c r="AI301" s="67"/>
      <c r="AJ301" s="67"/>
      <c r="AK301" s="67"/>
      <c r="AL301" s="67"/>
      <c r="AM301" s="67"/>
      <c r="AN301" s="67"/>
      <c r="AO301" s="67"/>
      <c r="AP301" s="67"/>
      <c r="AQ301" s="67"/>
      <c r="AR301" s="67"/>
      <c r="AS301" s="67"/>
      <c r="AT301" s="67"/>
      <c r="AU301" s="67"/>
      <c r="AV301" s="67"/>
      <c r="AW301" s="67"/>
      <c r="AX301" s="67"/>
      <c r="AY301" s="67"/>
      <c r="AZ301" s="67"/>
      <c r="BA301" s="67"/>
      <c r="BB301" s="67"/>
      <c r="BC301" s="67"/>
      <c r="BD301" s="354" t="str">
        <f t="shared" si="118"/>
        <v/>
      </c>
      <c r="BE301" s="355"/>
      <c r="BF301" s="71">
        <f t="shared" si="121"/>
        <v>0</v>
      </c>
      <c r="BG301" s="71">
        <f t="shared" si="122"/>
        <v>0</v>
      </c>
      <c r="BH301" s="72">
        <f t="shared" si="123"/>
        <v>0</v>
      </c>
      <c r="BI301" s="73">
        <f t="shared" si="124"/>
        <v>0</v>
      </c>
    </row>
    <row r="302" spans="23:61" ht="15.5" x14ac:dyDescent="0.35">
      <c r="W302" s="60"/>
      <c r="X302" s="66">
        <v>13</v>
      </c>
      <c r="Y302" s="67"/>
      <c r="Z302" s="67"/>
      <c r="AA302" s="67"/>
      <c r="AB302" s="67"/>
      <c r="AC302" s="67"/>
      <c r="AD302" s="67"/>
      <c r="AE302" s="67"/>
      <c r="AF302" s="67"/>
      <c r="AG302" s="67"/>
      <c r="AH302" s="67"/>
      <c r="AI302" s="67"/>
      <c r="AJ302" s="67"/>
      <c r="AK302" s="67"/>
      <c r="AL302" s="67"/>
      <c r="AM302" s="67"/>
      <c r="AN302" s="67"/>
      <c r="AO302" s="67"/>
      <c r="AP302" s="67"/>
      <c r="AQ302" s="67"/>
      <c r="AR302" s="67"/>
      <c r="AS302" s="67"/>
      <c r="AT302" s="67"/>
      <c r="AU302" s="67"/>
      <c r="AV302" s="67"/>
      <c r="AW302" s="67"/>
      <c r="AX302" s="67"/>
      <c r="AY302" s="67"/>
      <c r="AZ302" s="67"/>
      <c r="BA302" s="67"/>
      <c r="BB302" s="67"/>
      <c r="BC302" s="67"/>
      <c r="BD302" s="354" t="str">
        <f t="shared" si="118"/>
        <v/>
      </c>
      <c r="BE302" s="355"/>
      <c r="BF302" s="71">
        <f t="shared" si="121"/>
        <v>0</v>
      </c>
      <c r="BG302" s="71">
        <f t="shared" si="122"/>
        <v>0</v>
      </c>
      <c r="BH302" s="72">
        <f t="shared" si="123"/>
        <v>0</v>
      </c>
      <c r="BI302" s="73">
        <f t="shared" si="124"/>
        <v>0</v>
      </c>
    </row>
    <row r="303" spans="23:61" ht="15.5" x14ac:dyDescent="0.35">
      <c r="W303" s="60"/>
      <c r="X303" s="66">
        <v>14</v>
      </c>
      <c r="Y303" s="67"/>
      <c r="Z303" s="67"/>
      <c r="AA303" s="67"/>
      <c r="AB303" s="67"/>
      <c r="AC303" s="67"/>
      <c r="AD303" s="67"/>
      <c r="AE303" s="67"/>
      <c r="AF303" s="67"/>
      <c r="AG303" s="67"/>
      <c r="AH303" s="67"/>
      <c r="AI303" s="67"/>
      <c r="AJ303" s="67"/>
      <c r="AK303" s="67"/>
      <c r="AL303" s="67"/>
      <c r="AM303" s="67"/>
      <c r="AN303" s="67"/>
      <c r="AO303" s="67"/>
      <c r="AP303" s="67"/>
      <c r="AQ303" s="67"/>
      <c r="AR303" s="67"/>
      <c r="AS303" s="67"/>
      <c r="AT303" s="67"/>
      <c r="AU303" s="67"/>
      <c r="AV303" s="67"/>
      <c r="AW303" s="67"/>
      <c r="AX303" s="67"/>
      <c r="AY303" s="67"/>
      <c r="AZ303" s="67"/>
      <c r="BA303" s="67"/>
      <c r="BB303" s="67"/>
      <c r="BC303" s="67"/>
      <c r="BD303" s="354" t="str">
        <f>IFERROR(AVERAGE(Y303:BC303),"")</f>
        <v/>
      </c>
      <c r="BE303" s="355"/>
      <c r="BF303" s="71">
        <f t="shared" si="121"/>
        <v>0</v>
      </c>
      <c r="BG303" s="71">
        <f t="shared" si="122"/>
        <v>0</v>
      </c>
      <c r="BH303" s="72">
        <f t="shared" si="123"/>
        <v>0</v>
      </c>
      <c r="BI303" s="73">
        <f t="shared" si="124"/>
        <v>0</v>
      </c>
    </row>
    <row r="304" spans="23:61" ht="15.5" x14ac:dyDescent="0.35">
      <c r="W304" s="60"/>
      <c r="X304" s="66">
        <v>15</v>
      </c>
      <c r="Y304" s="67"/>
      <c r="Z304" s="67"/>
      <c r="AA304" s="67"/>
      <c r="AB304" s="67"/>
      <c r="AC304" s="67"/>
      <c r="AD304" s="67"/>
      <c r="AE304" s="67"/>
      <c r="AF304" s="67"/>
      <c r="AG304" s="67"/>
      <c r="AH304" s="67"/>
      <c r="AI304" s="67"/>
      <c r="AJ304" s="67"/>
      <c r="AK304" s="67"/>
      <c r="AL304" s="67"/>
      <c r="AM304" s="67"/>
      <c r="AN304" s="67"/>
      <c r="AO304" s="67"/>
      <c r="AP304" s="67"/>
      <c r="AQ304" s="67"/>
      <c r="AR304" s="67"/>
      <c r="AS304" s="67"/>
      <c r="AT304" s="67"/>
      <c r="AU304" s="67"/>
      <c r="AV304" s="67"/>
      <c r="AW304" s="67"/>
      <c r="AX304" s="67"/>
      <c r="AY304" s="67"/>
      <c r="AZ304" s="67"/>
      <c r="BA304" s="67"/>
      <c r="BB304" s="67"/>
      <c r="BC304" s="67"/>
      <c r="BD304" s="354" t="str">
        <f t="shared" ref="BD304:BD313" si="125">IFERROR(AVERAGE(Y304:BC304),"")</f>
        <v/>
      </c>
      <c r="BE304" s="355"/>
      <c r="BF304" s="71">
        <f t="shared" si="121"/>
        <v>0</v>
      </c>
      <c r="BG304" s="71">
        <f t="shared" si="122"/>
        <v>0</v>
      </c>
      <c r="BH304" s="72">
        <f t="shared" si="123"/>
        <v>0</v>
      </c>
      <c r="BI304" s="73">
        <f t="shared" si="124"/>
        <v>0</v>
      </c>
    </row>
    <row r="305" spans="23:61" ht="15.5" x14ac:dyDescent="0.35">
      <c r="W305" s="60"/>
      <c r="X305" s="66">
        <v>16</v>
      </c>
      <c r="Y305" s="67"/>
      <c r="Z305" s="67"/>
      <c r="AA305" s="67"/>
      <c r="AB305" s="67"/>
      <c r="AC305" s="67"/>
      <c r="AD305" s="67"/>
      <c r="AE305" s="67"/>
      <c r="AF305" s="67"/>
      <c r="AG305" s="67"/>
      <c r="AH305" s="67"/>
      <c r="AI305" s="67"/>
      <c r="AJ305" s="67"/>
      <c r="AK305" s="67"/>
      <c r="AL305" s="67"/>
      <c r="AM305" s="67"/>
      <c r="AN305" s="67"/>
      <c r="AO305" s="67"/>
      <c r="AP305" s="67"/>
      <c r="AQ305" s="67"/>
      <c r="AR305" s="67"/>
      <c r="AS305" s="67"/>
      <c r="AT305" s="67"/>
      <c r="AU305" s="67"/>
      <c r="AV305" s="67"/>
      <c r="AW305" s="67"/>
      <c r="AX305" s="67"/>
      <c r="AY305" s="67"/>
      <c r="AZ305" s="67"/>
      <c r="BA305" s="67"/>
      <c r="BB305" s="67"/>
      <c r="BC305" s="67"/>
      <c r="BD305" s="354" t="str">
        <f t="shared" si="125"/>
        <v/>
      </c>
      <c r="BE305" s="355"/>
      <c r="BF305" s="71">
        <f t="shared" si="121"/>
        <v>0</v>
      </c>
      <c r="BG305" s="71">
        <f t="shared" si="122"/>
        <v>0</v>
      </c>
      <c r="BH305" s="72">
        <f t="shared" si="123"/>
        <v>0</v>
      </c>
      <c r="BI305" s="73">
        <f t="shared" si="124"/>
        <v>0</v>
      </c>
    </row>
    <row r="306" spans="23:61" ht="15.5" x14ac:dyDescent="0.35">
      <c r="W306" s="60"/>
      <c r="X306" s="66">
        <v>17</v>
      </c>
      <c r="Y306" s="67"/>
      <c r="Z306" s="67"/>
      <c r="AA306" s="67"/>
      <c r="AB306" s="67"/>
      <c r="AC306" s="67"/>
      <c r="AD306" s="67"/>
      <c r="AE306" s="67"/>
      <c r="AF306" s="67"/>
      <c r="AG306" s="67"/>
      <c r="AH306" s="67"/>
      <c r="AI306" s="67"/>
      <c r="AJ306" s="67"/>
      <c r="AK306" s="67"/>
      <c r="AL306" s="67"/>
      <c r="AM306" s="67"/>
      <c r="AN306" s="67"/>
      <c r="AO306" s="67"/>
      <c r="AP306" s="67"/>
      <c r="AQ306" s="67"/>
      <c r="AR306" s="67"/>
      <c r="AS306" s="67"/>
      <c r="AT306" s="67"/>
      <c r="AU306" s="67"/>
      <c r="AV306" s="67"/>
      <c r="AW306" s="67"/>
      <c r="AX306" s="67"/>
      <c r="AY306" s="67"/>
      <c r="AZ306" s="67"/>
      <c r="BA306" s="67"/>
      <c r="BB306" s="67"/>
      <c r="BC306" s="67"/>
      <c r="BD306" s="354" t="str">
        <f t="shared" si="125"/>
        <v/>
      </c>
      <c r="BE306" s="355"/>
      <c r="BF306" s="71">
        <f t="shared" si="121"/>
        <v>0</v>
      </c>
      <c r="BG306" s="71">
        <f t="shared" si="122"/>
        <v>0</v>
      </c>
      <c r="BH306" s="72">
        <f t="shared" si="123"/>
        <v>0</v>
      </c>
      <c r="BI306" s="73">
        <f t="shared" si="124"/>
        <v>0</v>
      </c>
    </row>
    <row r="307" spans="23:61" ht="15.5" x14ac:dyDescent="0.35">
      <c r="W307" s="60"/>
      <c r="X307" s="66">
        <v>18</v>
      </c>
      <c r="Y307" s="67"/>
      <c r="Z307" s="67"/>
      <c r="AA307" s="67"/>
      <c r="AB307" s="67"/>
      <c r="AC307" s="67"/>
      <c r="AD307" s="67"/>
      <c r="AE307" s="67"/>
      <c r="AF307" s="67"/>
      <c r="AG307" s="67"/>
      <c r="AH307" s="67"/>
      <c r="AI307" s="67"/>
      <c r="AJ307" s="67"/>
      <c r="AK307" s="67"/>
      <c r="AL307" s="67"/>
      <c r="AM307" s="67"/>
      <c r="AN307" s="67"/>
      <c r="AO307" s="67"/>
      <c r="AP307" s="67"/>
      <c r="AQ307" s="67"/>
      <c r="AR307" s="67"/>
      <c r="AS307" s="67"/>
      <c r="AT307" s="67"/>
      <c r="AU307" s="67"/>
      <c r="AV307" s="67"/>
      <c r="AW307" s="67"/>
      <c r="AX307" s="67"/>
      <c r="AY307" s="67"/>
      <c r="AZ307" s="67"/>
      <c r="BA307" s="67"/>
      <c r="BB307" s="67"/>
      <c r="BC307" s="67"/>
      <c r="BD307" s="354" t="str">
        <f t="shared" si="125"/>
        <v/>
      </c>
      <c r="BE307" s="355"/>
      <c r="BF307" s="71">
        <f t="shared" si="121"/>
        <v>0</v>
      </c>
      <c r="BG307" s="71">
        <f t="shared" si="122"/>
        <v>0</v>
      </c>
      <c r="BH307" s="72">
        <f t="shared" si="123"/>
        <v>0</v>
      </c>
      <c r="BI307" s="73">
        <f t="shared" si="124"/>
        <v>0</v>
      </c>
    </row>
    <row r="308" spans="23:61" ht="15.5" x14ac:dyDescent="0.35">
      <c r="W308" s="60"/>
      <c r="X308" s="66">
        <v>19</v>
      </c>
      <c r="Y308" s="67"/>
      <c r="Z308" s="67"/>
      <c r="AA308" s="67"/>
      <c r="AB308" s="67"/>
      <c r="AC308" s="67"/>
      <c r="AD308" s="67"/>
      <c r="AE308" s="67"/>
      <c r="AF308" s="67"/>
      <c r="AG308" s="67"/>
      <c r="AH308" s="67"/>
      <c r="AI308" s="67"/>
      <c r="AJ308" s="67"/>
      <c r="AK308" s="67"/>
      <c r="AL308" s="67"/>
      <c r="AM308" s="67"/>
      <c r="AN308" s="67"/>
      <c r="AO308" s="67"/>
      <c r="AP308" s="67"/>
      <c r="AQ308" s="67"/>
      <c r="AR308" s="67"/>
      <c r="AS308" s="67"/>
      <c r="AT308" s="67"/>
      <c r="AU308" s="67"/>
      <c r="AV308" s="67"/>
      <c r="AW308" s="67"/>
      <c r="AX308" s="67"/>
      <c r="AY308" s="67"/>
      <c r="AZ308" s="67"/>
      <c r="BA308" s="67"/>
      <c r="BB308" s="67"/>
      <c r="BC308" s="67"/>
      <c r="BD308" s="354" t="str">
        <f t="shared" si="125"/>
        <v/>
      </c>
      <c r="BE308" s="355"/>
      <c r="BF308" s="71">
        <f t="shared" si="121"/>
        <v>0</v>
      </c>
      <c r="BG308" s="71">
        <f t="shared" si="122"/>
        <v>0</v>
      </c>
      <c r="BH308" s="72">
        <f t="shared" si="123"/>
        <v>0</v>
      </c>
      <c r="BI308" s="73">
        <f t="shared" si="124"/>
        <v>0</v>
      </c>
    </row>
    <row r="309" spans="23:61" ht="15.5" x14ac:dyDescent="0.35">
      <c r="W309" s="60"/>
      <c r="X309" s="66">
        <v>20</v>
      </c>
      <c r="Y309" s="67"/>
      <c r="Z309" s="67"/>
      <c r="AA309" s="67"/>
      <c r="AB309" s="67"/>
      <c r="AC309" s="67"/>
      <c r="AD309" s="67"/>
      <c r="AE309" s="67"/>
      <c r="AF309" s="67"/>
      <c r="AG309" s="67"/>
      <c r="AH309" s="67"/>
      <c r="AI309" s="67"/>
      <c r="AJ309" s="67"/>
      <c r="AK309" s="67"/>
      <c r="AL309" s="67"/>
      <c r="AM309" s="67"/>
      <c r="AN309" s="67"/>
      <c r="AO309" s="67"/>
      <c r="AP309" s="67"/>
      <c r="AQ309" s="67"/>
      <c r="AR309" s="67"/>
      <c r="AS309" s="67"/>
      <c r="AT309" s="67"/>
      <c r="AU309" s="67"/>
      <c r="AV309" s="67"/>
      <c r="AW309" s="67"/>
      <c r="AX309" s="67"/>
      <c r="AY309" s="67"/>
      <c r="AZ309" s="67"/>
      <c r="BA309" s="67"/>
      <c r="BB309" s="67"/>
      <c r="BC309" s="67"/>
      <c r="BD309" s="354" t="str">
        <f t="shared" si="125"/>
        <v/>
      </c>
      <c r="BE309" s="355"/>
      <c r="BF309" s="71">
        <f t="shared" si="121"/>
        <v>0</v>
      </c>
      <c r="BG309" s="71">
        <f t="shared" si="122"/>
        <v>0</v>
      </c>
      <c r="BH309" s="72">
        <f t="shared" si="123"/>
        <v>0</v>
      </c>
      <c r="BI309" s="73">
        <f t="shared" si="124"/>
        <v>0</v>
      </c>
    </row>
    <row r="310" spans="23:61" ht="15.5" x14ac:dyDescent="0.35">
      <c r="W310" s="60"/>
      <c r="X310" s="66">
        <v>21</v>
      </c>
      <c r="Y310" s="67"/>
      <c r="Z310" s="67"/>
      <c r="AA310" s="67"/>
      <c r="AB310" s="67"/>
      <c r="AC310" s="67"/>
      <c r="AD310" s="67"/>
      <c r="AE310" s="67"/>
      <c r="AF310" s="67"/>
      <c r="AG310" s="67"/>
      <c r="AH310" s="67"/>
      <c r="AI310" s="67"/>
      <c r="AJ310" s="67"/>
      <c r="AK310" s="67"/>
      <c r="AL310" s="67"/>
      <c r="AM310" s="67"/>
      <c r="AN310" s="67"/>
      <c r="AO310" s="67"/>
      <c r="AP310" s="67"/>
      <c r="AQ310" s="67"/>
      <c r="AR310" s="67"/>
      <c r="AS310" s="67"/>
      <c r="AT310" s="67"/>
      <c r="AU310" s="67"/>
      <c r="AV310" s="67"/>
      <c r="AW310" s="67"/>
      <c r="AX310" s="67"/>
      <c r="AY310" s="67"/>
      <c r="AZ310" s="67"/>
      <c r="BA310" s="67"/>
      <c r="BB310" s="67"/>
      <c r="BC310" s="67"/>
      <c r="BD310" s="354" t="str">
        <f t="shared" si="125"/>
        <v/>
      </c>
      <c r="BE310" s="355"/>
      <c r="BF310" s="71">
        <f t="shared" si="121"/>
        <v>0</v>
      </c>
      <c r="BG310" s="71">
        <f t="shared" si="122"/>
        <v>0</v>
      </c>
      <c r="BH310" s="72">
        <f t="shared" si="123"/>
        <v>0</v>
      </c>
      <c r="BI310" s="73">
        <f t="shared" si="124"/>
        <v>0</v>
      </c>
    </row>
    <row r="311" spans="23:61" ht="15.5" x14ac:dyDescent="0.35">
      <c r="W311" s="60"/>
      <c r="X311" s="66">
        <v>22</v>
      </c>
      <c r="Y311" s="67"/>
      <c r="Z311" s="67"/>
      <c r="AA311" s="67"/>
      <c r="AB311" s="67"/>
      <c r="AC311" s="67"/>
      <c r="AD311" s="67"/>
      <c r="AE311" s="67"/>
      <c r="AF311" s="67"/>
      <c r="AG311" s="67"/>
      <c r="AH311" s="67"/>
      <c r="AI311" s="67"/>
      <c r="AJ311" s="67"/>
      <c r="AK311" s="67"/>
      <c r="AL311" s="67"/>
      <c r="AM311" s="67"/>
      <c r="AN311" s="67"/>
      <c r="AO311" s="67"/>
      <c r="AP311" s="67"/>
      <c r="AQ311" s="67"/>
      <c r="AR311" s="67"/>
      <c r="AS311" s="67"/>
      <c r="AT311" s="67"/>
      <c r="AU311" s="67"/>
      <c r="AV311" s="67"/>
      <c r="AW311" s="67"/>
      <c r="AX311" s="67"/>
      <c r="AY311" s="67"/>
      <c r="AZ311" s="67"/>
      <c r="BA311" s="67"/>
      <c r="BB311" s="67"/>
      <c r="BC311" s="67"/>
      <c r="BD311" s="354" t="str">
        <f t="shared" si="125"/>
        <v/>
      </c>
      <c r="BE311" s="355"/>
      <c r="BF311" s="71">
        <f t="shared" si="121"/>
        <v>0</v>
      </c>
      <c r="BG311" s="71">
        <f t="shared" si="122"/>
        <v>0</v>
      </c>
      <c r="BH311" s="72">
        <f t="shared" si="123"/>
        <v>0</v>
      </c>
      <c r="BI311" s="73">
        <f t="shared" si="124"/>
        <v>0</v>
      </c>
    </row>
    <row r="312" spans="23:61" ht="15.5" x14ac:dyDescent="0.35">
      <c r="W312" s="60"/>
      <c r="X312" s="66">
        <v>23</v>
      </c>
      <c r="Y312" s="67"/>
      <c r="Z312" s="67"/>
      <c r="AA312" s="67"/>
      <c r="AB312" s="67"/>
      <c r="AC312" s="67"/>
      <c r="AD312" s="67"/>
      <c r="AE312" s="67"/>
      <c r="AF312" s="67"/>
      <c r="AG312" s="67"/>
      <c r="AH312" s="67"/>
      <c r="AI312" s="67"/>
      <c r="AJ312" s="67"/>
      <c r="AK312" s="67"/>
      <c r="AL312" s="67"/>
      <c r="AM312" s="67"/>
      <c r="AN312" s="67"/>
      <c r="AO312" s="67"/>
      <c r="AP312" s="67"/>
      <c r="AQ312" s="67"/>
      <c r="AR312" s="67"/>
      <c r="AS312" s="67"/>
      <c r="AT312" s="67"/>
      <c r="AU312" s="67"/>
      <c r="AV312" s="67"/>
      <c r="AW312" s="67"/>
      <c r="AX312" s="67"/>
      <c r="AY312" s="67"/>
      <c r="AZ312" s="67"/>
      <c r="BA312" s="67"/>
      <c r="BB312" s="67"/>
      <c r="BC312" s="67"/>
      <c r="BD312" s="354" t="str">
        <f t="shared" si="125"/>
        <v/>
      </c>
      <c r="BE312" s="355"/>
      <c r="BF312" s="71">
        <f t="shared" si="121"/>
        <v>0</v>
      </c>
      <c r="BG312" s="71">
        <f t="shared" si="122"/>
        <v>0</v>
      </c>
      <c r="BH312" s="72">
        <f t="shared" si="123"/>
        <v>0</v>
      </c>
      <c r="BI312" s="73">
        <f t="shared" si="124"/>
        <v>0</v>
      </c>
    </row>
    <row r="313" spans="23:61" ht="15.5" x14ac:dyDescent="0.35">
      <c r="W313" s="60"/>
      <c r="X313" s="74">
        <v>24</v>
      </c>
      <c r="Y313" s="75"/>
      <c r="Z313" s="75"/>
      <c r="AA313" s="75"/>
      <c r="AB313" s="75"/>
      <c r="AC313" s="75"/>
      <c r="AD313" s="75"/>
      <c r="AE313" s="75"/>
      <c r="AF313" s="75"/>
      <c r="AG313" s="75"/>
      <c r="AH313" s="75"/>
      <c r="AI313" s="75"/>
      <c r="AJ313" s="75"/>
      <c r="AK313" s="75"/>
      <c r="AL313" s="75"/>
      <c r="AM313" s="75"/>
      <c r="AN313" s="75"/>
      <c r="AO313" s="75"/>
      <c r="AP313" s="75"/>
      <c r="AQ313" s="75"/>
      <c r="AR313" s="75"/>
      <c r="AS313" s="75"/>
      <c r="AT313" s="75"/>
      <c r="AU313" s="75"/>
      <c r="AV313" s="75"/>
      <c r="AW313" s="75"/>
      <c r="AX313" s="75"/>
      <c r="AY313" s="75"/>
      <c r="AZ313" s="75"/>
      <c r="BA313" s="75"/>
      <c r="BB313" s="75"/>
      <c r="BC313" s="75"/>
      <c r="BD313" s="356" t="str">
        <f t="shared" si="125"/>
        <v/>
      </c>
      <c r="BE313" s="357"/>
      <c r="BF313" s="76">
        <f>SUM($Y313:$BC313)</f>
        <v>0</v>
      </c>
      <c r="BG313" s="76">
        <v>0</v>
      </c>
      <c r="BH313" s="77">
        <f t="shared" ref="BH313" si="126">IFERROR(SUM(Y313:BC313)/COUNT(Y313:BC313),0)</f>
        <v>0</v>
      </c>
      <c r="BI313" s="78">
        <v>0</v>
      </c>
    </row>
    <row r="314" spans="23:61" ht="15.5" x14ac:dyDescent="0.35">
      <c r="W314" s="60"/>
      <c r="X314" s="79"/>
      <c r="Y314" s="5"/>
      <c r="Z314" s="5"/>
      <c r="AA314" s="5"/>
      <c r="AB314" s="5"/>
      <c r="AC314" s="5"/>
      <c r="AD314" s="5"/>
      <c r="AE314" s="5"/>
      <c r="AF314" s="5"/>
      <c r="AG314" s="5"/>
      <c r="AH314" s="5"/>
      <c r="AI314" s="5"/>
      <c r="AJ314" s="5"/>
      <c r="AK314" s="5"/>
      <c r="AL314" s="5"/>
      <c r="AM314" s="5"/>
      <c r="AN314" s="5"/>
      <c r="AO314" s="5"/>
      <c r="AP314" s="5"/>
      <c r="AQ314" s="5"/>
      <c r="AR314" s="5"/>
      <c r="AS314" s="5"/>
      <c r="AT314" s="5"/>
      <c r="AU314" s="5"/>
      <c r="AV314" s="5"/>
      <c r="AW314" s="5"/>
      <c r="AX314" s="5"/>
      <c r="AY314" s="5"/>
      <c r="AZ314" s="5"/>
      <c r="BA314" s="5"/>
      <c r="BB314" s="5"/>
      <c r="BC314" s="5"/>
      <c r="BD314" s="5"/>
      <c r="BE314" s="5"/>
      <c r="BF314" s="76">
        <f>SUM(BF290:BF313)</f>
        <v>0</v>
      </c>
      <c r="BG314" s="76">
        <f>SUM(BG297:BG312)</f>
        <v>0</v>
      </c>
      <c r="BH314" s="101"/>
      <c r="BI314" s="102"/>
    </row>
    <row r="315" spans="23:61" ht="15.5" x14ac:dyDescent="0.35">
      <c r="W315" s="83"/>
      <c r="X315" s="84"/>
      <c r="Y315" s="85"/>
      <c r="Z315" s="85"/>
      <c r="AA315" s="85"/>
      <c r="AB315" s="85"/>
      <c r="AC315" s="85"/>
      <c r="AD315" s="85"/>
      <c r="AE315" s="85"/>
      <c r="AF315" s="85"/>
      <c r="AG315" s="85"/>
      <c r="AH315" s="85"/>
      <c r="AI315" s="85"/>
      <c r="AJ315" s="85"/>
      <c r="AK315" s="85"/>
      <c r="AL315" s="85"/>
      <c r="AM315" s="85"/>
      <c r="AN315" s="85"/>
      <c r="AO315" s="85"/>
      <c r="AP315" s="85"/>
      <c r="AQ315" s="85"/>
      <c r="AR315" s="85"/>
      <c r="AS315" s="85"/>
      <c r="AT315" s="85"/>
      <c r="AU315" s="85"/>
      <c r="AV315" s="85"/>
      <c r="AW315" s="85"/>
      <c r="AX315" s="85"/>
      <c r="AY315" s="85"/>
      <c r="AZ315" s="85"/>
      <c r="BA315" s="85"/>
      <c r="BB315" s="85"/>
      <c r="BC315" s="85"/>
      <c r="BD315" s="85"/>
      <c r="BE315" s="85"/>
      <c r="BF315" s="214"/>
      <c r="BG315" s="215"/>
      <c r="BH315" s="215"/>
      <c r="BI315" s="216"/>
    </row>
    <row r="316" spans="23:61" ht="15.5" x14ac:dyDescent="0.35">
      <c r="W316" s="115"/>
      <c r="X316" s="111"/>
      <c r="Y316" s="111"/>
      <c r="Z316" s="111"/>
      <c r="AA316" s="111"/>
      <c r="AB316" s="111"/>
      <c r="AC316" s="111"/>
      <c r="AD316" s="111"/>
      <c r="AE316" s="111"/>
      <c r="AF316" s="111"/>
      <c r="AG316" s="111"/>
      <c r="AH316" s="111"/>
      <c r="AI316" s="111"/>
      <c r="AJ316" s="111"/>
      <c r="AK316" s="111"/>
      <c r="AL316" s="111"/>
      <c r="AM316" s="111"/>
      <c r="AN316" s="111"/>
      <c r="AO316" s="111"/>
      <c r="AP316" s="111"/>
      <c r="AQ316" s="111"/>
      <c r="AR316" s="111"/>
      <c r="AS316" s="111"/>
      <c r="AT316" s="111"/>
      <c r="AU316" s="111"/>
      <c r="AV316" s="111"/>
      <c r="AW316" s="111"/>
      <c r="AX316" s="111"/>
      <c r="AY316" s="111"/>
      <c r="AZ316" s="111"/>
      <c r="BA316" s="111"/>
      <c r="BB316" s="111"/>
      <c r="BC316" s="111"/>
      <c r="BD316" s="111"/>
      <c r="BE316" s="111"/>
      <c r="BF316" s="5"/>
      <c r="BG316" s="5"/>
      <c r="BH316" s="5"/>
      <c r="BI316" s="49"/>
    </row>
    <row r="317" spans="23:61" ht="15.5" x14ac:dyDescent="0.35">
      <c r="W317" s="60" t="s">
        <v>144</v>
      </c>
      <c r="X317" s="5"/>
      <c r="Y317" s="5"/>
      <c r="Z317" s="5"/>
      <c r="AA317" s="5"/>
      <c r="AB317" s="5"/>
      <c r="AC317" s="5"/>
      <c r="AD317" s="5"/>
      <c r="AE317" s="5"/>
      <c r="AF317" s="5"/>
      <c r="AG317" s="5"/>
      <c r="AH317" s="5"/>
      <c r="AI317" s="5"/>
      <c r="AJ317" s="5"/>
      <c r="AK317" s="5"/>
      <c r="AL317" s="5"/>
      <c r="AM317" s="5"/>
      <c r="AN317" s="5"/>
      <c r="AO317" s="5"/>
      <c r="AP317" s="5"/>
      <c r="AQ317" s="5"/>
      <c r="AR317" s="5"/>
      <c r="AS317" s="5"/>
      <c r="AT317" s="5"/>
      <c r="AU317" s="5"/>
      <c r="AV317" s="5"/>
      <c r="AW317" s="5"/>
      <c r="AX317" s="5"/>
      <c r="AY317" s="5"/>
      <c r="AZ317" s="5"/>
      <c r="BA317" s="5"/>
      <c r="BB317" s="5"/>
      <c r="BC317" s="5"/>
      <c r="BD317" s="5"/>
      <c r="BE317" s="5"/>
      <c r="BF317" s="5"/>
      <c r="BG317" s="5"/>
      <c r="BH317" s="5"/>
      <c r="BI317" s="49"/>
    </row>
    <row r="318" spans="23:61" ht="15.5" x14ac:dyDescent="0.35">
      <c r="W318" s="60"/>
      <c r="X318" s="5"/>
      <c r="Y318" s="5"/>
      <c r="Z318" s="5"/>
      <c r="AA318" s="5"/>
      <c r="AB318" s="5"/>
      <c r="AC318" s="5"/>
      <c r="AD318" s="5"/>
      <c r="AE318" s="5"/>
      <c r="AF318" s="5"/>
      <c r="AG318" s="5"/>
      <c r="AH318" s="5"/>
      <c r="AI318" s="5"/>
      <c r="AJ318" s="5"/>
      <c r="AK318" s="5"/>
      <c r="AL318" s="5"/>
      <c r="AM318" s="5"/>
      <c r="AN318" s="5"/>
      <c r="AO318" s="5"/>
      <c r="AP318" s="5"/>
      <c r="AQ318" s="5"/>
      <c r="AR318" s="5"/>
      <c r="AS318" s="5"/>
      <c r="AT318" s="5"/>
      <c r="AU318" s="5"/>
      <c r="AV318" s="5"/>
      <c r="AW318" s="5"/>
      <c r="AX318" s="5"/>
      <c r="AY318" s="5"/>
      <c r="AZ318" s="5"/>
      <c r="BA318" s="5"/>
      <c r="BB318" s="5"/>
      <c r="BC318" s="5"/>
      <c r="BD318" s="5"/>
      <c r="BE318" s="5"/>
      <c r="BF318" s="46"/>
      <c r="BG318" s="5"/>
      <c r="BH318" s="5"/>
      <c r="BI318" s="49"/>
    </row>
    <row r="319" spans="23:61" ht="15.5" x14ac:dyDescent="0.35">
      <c r="W319" s="60"/>
      <c r="X319" s="63" t="s">
        <v>54</v>
      </c>
      <c r="Y319" s="64">
        <v>1</v>
      </c>
      <c r="Z319" s="64">
        <v>2</v>
      </c>
      <c r="AA319" s="64">
        <v>3</v>
      </c>
      <c r="AB319" s="64">
        <v>4</v>
      </c>
      <c r="AC319" s="64">
        <v>5</v>
      </c>
      <c r="AD319" s="64">
        <v>6</v>
      </c>
      <c r="AE319" s="64">
        <v>7</v>
      </c>
      <c r="AF319" s="64">
        <v>8</v>
      </c>
      <c r="AG319" s="64">
        <v>9</v>
      </c>
      <c r="AH319" s="64">
        <v>10</v>
      </c>
      <c r="AI319" s="64">
        <v>11</v>
      </c>
      <c r="AJ319" s="64">
        <v>12</v>
      </c>
      <c r="AK319" s="64">
        <v>13</v>
      </c>
      <c r="AL319" s="64">
        <v>14</v>
      </c>
      <c r="AM319" s="64">
        <v>15</v>
      </c>
      <c r="AN319" s="64">
        <v>16</v>
      </c>
      <c r="AO319" s="64">
        <v>17</v>
      </c>
      <c r="AP319" s="64">
        <v>18</v>
      </c>
      <c r="AQ319" s="64">
        <v>19</v>
      </c>
      <c r="AR319" s="64">
        <v>20</v>
      </c>
      <c r="AS319" s="64">
        <v>21</v>
      </c>
      <c r="AT319" s="64">
        <v>22</v>
      </c>
      <c r="AU319" s="64">
        <v>23</v>
      </c>
      <c r="AV319" s="64">
        <v>24</v>
      </c>
      <c r="AW319" s="64">
        <v>25</v>
      </c>
      <c r="AX319" s="64">
        <v>26</v>
      </c>
      <c r="AY319" s="64">
        <v>27</v>
      </c>
      <c r="AZ319" s="64">
        <v>28</v>
      </c>
      <c r="BA319" s="64">
        <v>29</v>
      </c>
      <c r="BB319" s="64">
        <v>30</v>
      </c>
      <c r="BC319" s="5"/>
      <c r="BD319" s="358" t="s">
        <v>101</v>
      </c>
      <c r="BE319" s="359"/>
      <c r="BF319" s="157" t="s">
        <v>102</v>
      </c>
      <c r="BG319" s="157" t="s">
        <v>103</v>
      </c>
      <c r="BH319" s="157" t="s">
        <v>102</v>
      </c>
      <c r="BI319" s="65" t="s">
        <v>103</v>
      </c>
    </row>
    <row r="320" spans="23:61" ht="15.5" x14ac:dyDescent="0.35">
      <c r="W320" s="60"/>
      <c r="X320" s="63"/>
      <c r="Y320" s="64" t="str">
        <f t="shared" ref="Y320:AE320" si="127">VLOOKUP(WEEKDAY(CONCATENATE("11","/",Y319,"/",$AE$6)),$BX$11:$BY$17,2,FALSE)</f>
        <v>Thur</v>
      </c>
      <c r="Z320" s="64" t="str">
        <f t="shared" si="127"/>
        <v>Fri</v>
      </c>
      <c r="AA320" s="64" t="str">
        <f t="shared" si="127"/>
        <v>Sat</v>
      </c>
      <c r="AB320" s="64" t="str">
        <f t="shared" si="127"/>
        <v>Sun</v>
      </c>
      <c r="AC320" s="64" t="str">
        <f t="shared" si="127"/>
        <v>Mon</v>
      </c>
      <c r="AD320" s="64" t="str">
        <f t="shared" si="127"/>
        <v>Tues</v>
      </c>
      <c r="AE320" s="64" t="str">
        <f t="shared" si="127"/>
        <v>Wed</v>
      </c>
      <c r="AF320" s="64" t="str">
        <f>Y320</f>
        <v>Thur</v>
      </c>
      <c r="AG320" s="64" t="str">
        <f t="shared" ref="AG320:BB320" si="128">Z320</f>
        <v>Fri</v>
      </c>
      <c r="AH320" s="64" t="str">
        <f t="shared" si="128"/>
        <v>Sat</v>
      </c>
      <c r="AI320" s="64" t="str">
        <f t="shared" si="128"/>
        <v>Sun</v>
      </c>
      <c r="AJ320" s="64" t="str">
        <f t="shared" si="128"/>
        <v>Mon</v>
      </c>
      <c r="AK320" s="64" t="str">
        <f t="shared" si="128"/>
        <v>Tues</v>
      </c>
      <c r="AL320" s="64" t="str">
        <f t="shared" si="128"/>
        <v>Wed</v>
      </c>
      <c r="AM320" s="64" t="str">
        <f t="shared" si="128"/>
        <v>Thur</v>
      </c>
      <c r="AN320" s="64" t="str">
        <f t="shared" si="128"/>
        <v>Fri</v>
      </c>
      <c r="AO320" s="64" t="str">
        <f t="shared" si="128"/>
        <v>Sat</v>
      </c>
      <c r="AP320" s="64" t="str">
        <f t="shared" si="128"/>
        <v>Sun</v>
      </c>
      <c r="AQ320" s="64" t="str">
        <f t="shared" si="128"/>
        <v>Mon</v>
      </c>
      <c r="AR320" s="64" t="str">
        <f t="shared" si="128"/>
        <v>Tues</v>
      </c>
      <c r="AS320" s="64" t="str">
        <f t="shared" si="128"/>
        <v>Wed</v>
      </c>
      <c r="AT320" s="64" t="str">
        <f t="shared" si="128"/>
        <v>Thur</v>
      </c>
      <c r="AU320" s="64" t="str">
        <f t="shared" si="128"/>
        <v>Fri</v>
      </c>
      <c r="AV320" s="64" t="str">
        <f t="shared" si="128"/>
        <v>Sat</v>
      </c>
      <c r="AW320" s="64" t="str">
        <f t="shared" si="128"/>
        <v>Sun</v>
      </c>
      <c r="AX320" s="64" t="str">
        <f t="shared" si="128"/>
        <v>Mon</v>
      </c>
      <c r="AY320" s="64" t="str">
        <f t="shared" si="128"/>
        <v>Tues</v>
      </c>
      <c r="AZ320" s="64" t="str">
        <f t="shared" si="128"/>
        <v>Wed</v>
      </c>
      <c r="BA320" s="64" t="str">
        <f t="shared" si="128"/>
        <v>Thur</v>
      </c>
      <c r="BB320" s="64" t="str">
        <f t="shared" si="128"/>
        <v>Fri</v>
      </c>
      <c r="BC320" s="5"/>
      <c r="BD320" s="358" t="s">
        <v>106</v>
      </c>
      <c r="BE320" s="359"/>
      <c r="BF320" s="157" t="s">
        <v>90</v>
      </c>
      <c r="BG320" s="157" t="s">
        <v>90</v>
      </c>
      <c r="BH320" s="157" t="s">
        <v>106</v>
      </c>
      <c r="BI320" s="65" t="s">
        <v>106</v>
      </c>
    </row>
    <row r="321" spans="23:61" ht="15.5" x14ac:dyDescent="0.35">
      <c r="W321" s="60"/>
      <c r="X321" s="66">
        <v>1</v>
      </c>
      <c r="Y321" s="67"/>
      <c r="Z321" s="67"/>
      <c r="AA321" s="67"/>
      <c r="AB321" s="67"/>
      <c r="AC321" s="67"/>
      <c r="AD321" s="67"/>
      <c r="AE321" s="67"/>
      <c r="AF321" s="67"/>
      <c r="AG321" s="67"/>
      <c r="AH321" s="67"/>
      <c r="AI321" s="67"/>
      <c r="AJ321" s="67"/>
      <c r="AK321" s="67"/>
      <c r="AL321" s="67"/>
      <c r="AM321" s="67"/>
      <c r="AN321" s="67"/>
      <c r="AO321" s="67"/>
      <c r="AP321" s="67"/>
      <c r="AQ321" s="67"/>
      <c r="AR321" s="67"/>
      <c r="AS321" s="67"/>
      <c r="AT321" s="67"/>
      <c r="AU321" s="67"/>
      <c r="AV321" s="67"/>
      <c r="AW321" s="67"/>
      <c r="AX321" s="67"/>
      <c r="AY321" s="67"/>
      <c r="AZ321" s="67"/>
      <c r="BA321" s="67"/>
      <c r="BB321" s="67"/>
      <c r="BC321" s="5"/>
      <c r="BD321" s="354" t="str">
        <f t="shared" ref="BD321:BD344" si="129">IFERROR(AVERAGE(Y321:BB321),"")</f>
        <v/>
      </c>
      <c r="BE321" s="355"/>
      <c r="BF321" s="68">
        <f>SUM($Y321:$BC321)</f>
        <v>0</v>
      </c>
      <c r="BG321" s="68">
        <v>0</v>
      </c>
      <c r="BH321" s="69">
        <f>IFERROR(SUM(Y321:BC321)/COUNT(Y321:BC321),0)</f>
        <v>0</v>
      </c>
      <c r="BI321" s="70">
        <v>0</v>
      </c>
    </row>
    <row r="322" spans="23:61" ht="15.5" x14ac:dyDescent="0.35">
      <c r="W322" s="60"/>
      <c r="X322" s="66">
        <v>2</v>
      </c>
      <c r="Y322" s="67"/>
      <c r="Z322" s="67"/>
      <c r="AA322" s="67"/>
      <c r="AB322" s="67"/>
      <c r="AC322" s="67"/>
      <c r="AD322" s="67"/>
      <c r="AE322" s="67"/>
      <c r="AF322" s="67"/>
      <c r="AG322" s="67"/>
      <c r="AH322" s="67"/>
      <c r="AI322" s="67"/>
      <c r="AJ322" s="67"/>
      <c r="AK322" s="67"/>
      <c r="AL322" s="67"/>
      <c r="AM322" s="67"/>
      <c r="AN322" s="67"/>
      <c r="AO322" s="67"/>
      <c r="AP322" s="67"/>
      <c r="AQ322" s="67"/>
      <c r="AR322" s="67"/>
      <c r="AS322" s="67"/>
      <c r="AT322" s="67"/>
      <c r="AU322" s="67"/>
      <c r="AV322" s="67"/>
      <c r="AW322" s="67"/>
      <c r="AX322" s="67"/>
      <c r="AY322" s="67"/>
      <c r="AZ322" s="67"/>
      <c r="BA322" s="67"/>
      <c r="BB322" s="67"/>
      <c r="BC322" s="5"/>
      <c r="BD322" s="354" t="str">
        <f t="shared" si="129"/>
        <v/>
      </c>
      <c r="BE322" s="355"/>
      <c r="BF322" s="71">
        <f t="shared" ref="BF322:BF327" si="130">SUM($Y322:$BC322)</f>
        <v>0</v>
      </c>
      <c r="BG322" s="71">
        <v>0</v>
      </c>
      <c r="BH322" s="72">
        <f t="shared" ref="BH322:BH327" si="131">IFERROR(SUM(Y322:BC322)/COUNT(Y322:BC322),0)</f>
        <v>0</v>
      </c>
      <c r="BI322" s="73">
        <v>0</v>
      </c>
    </row>
    <row r="323" spans="23:61" ht="15.5" x14ac:dyDescent="0.35">
      <c r="W323" s="60"/>
      <c r="X323" s="66">
        <v>3</v>
      </c>
      <c r="Y323" s="67"/>
      <c r="Z323" s="67"/>
      <c r="AA323" s="67"/>
      <c r="AB323" s="67"/>
      <c r="AC323" s="67"/>
      <c r="AD323" s="67"/>
      <c r="AE323" s="67"/>
      <c r="AF323" s="67"/>
      <c r="AG323" s="67"/>
      <c r="AH323" s="67"/>
      <c r="AI323" s="67"/>
      <c r="AJ323" s="67"/>
      <c r="AK323" s="67"/>
      <c r="AL323" s="67"/>
      <c r="AM323" s="67"/>
      <c r="AN323" s="67"/>
      <c r="AO323" s="67"/>
      <c r="AP323" s="67"/>
      <c r="AQ323" s="67"/>
      <c r="AR323" s="67"/>
      <c r="AS323" s="67"/>
      <c r="AT323" s="67"/>
      <c r="AU323" s="67"/>
      <c r="AV323" s="67"/>
      <c r="AW323" s="67"/>
      <c r="AX323" s="67"/>
      <c r="AY323" s="67"/>
      <c r="AZ323" s="67"/>
      <c r="BA323" s="67"/>
      <c r="BB323" s="67"/>
      <c r="BC323" s="5"/>
      <c r="BD323" s="354" t="str">
        <f t="shared" si="129"/>
        <v/>
      </c>
      <c r="BE323" s="355"/>
      <c r="BF323" s="71">
        <f t="shared" si="130"/>
        <v>0</v>
      </c>
      <c r="BG323" s="71">
        <v>0</v>
      </c>
      <c r="BH323" s="72">
        <f t="shared" si="131"/>
        <v>0</v>
      </c>
      <c r="BI323" s="73">
        <v>0</v>
      </c>
    </row>
    <row r="324" spans="23:61" ht="15.5" x14ac:dyDescent="0.35">
      <c r="W324" s="60"/>
      <c r="X324" s="66">
        <v>4</v>
      </c>
      <c r="Y324" s="67"/>
      <c r="Z324" s="67"/>
      <c r="AA324" s="67"/>
      <c r="AB324" s="67"/>
      <c r="AC324" s="67"/>
      <c r="AD324" s="67"/>
      <c r="AE324" s="67"/>
      <c r="AF324" s="67"/>
      <c r="AG324" s="67"/>
      <c r="AH324" s="67"/>
      <c r="AI324" s="67"/>
      <c r="AJ324" s="67"/>
      <c r="AK324" s="67"/>
      <c r="AL324" s="67"/>
      <c r="AM324" s="67"/>
      <c r="AN324" s="67"/>
      <c r="AO324" s="67"/>
      <c r="AP324" s="67"/>
      <c r="AQ324" s="67"/>
      <c r="AR324" s="67"/>
      <c r="AS324" s="67"/>
      <c r="AT324" s="67"/>
      <c r="AU324" s="67"/>
      <c r="AV324" s="67"/>
      <c r="AW324" s="67"/>
      <c r="AX324" s="67"/>
      <c r="AY324" s="67"/>
      <c r="AZ324" s="67"/>
      <c r="BA324" s="67"/>
      <c r="BB324" s="67"/>
      <c r="BC324" s="5"/>
      <c r="BD324" s="354" t="str">
        <f t="shared" si="129"/>
        <v/>
      </c>
      <c r="BE324" s="355"/>
      <c r="BF324" s="71">
        <f t="shared" si="130"/>
        <v>0</v>
      </c>
      <c r="BG324" s="71">
        <v>0</v>
      </c>
      <c r="BH324" s="72">
        <f t="shared" si="131"/>
        <v>0</v>
      </c>
      <c r="BI324" s="73">
        <v>0</v>
      </c>
    </row>
    <row r="325" spans="23:61" ht="15.5" x14ac:dyDescent="0.35">
      <c r="W325" s="60"/>
      <c r="X325" s="66">
        <v>5</v>
      </c>
      <c r="Y325" s="67"/>
      <c r="Z325" s="67"/>
      <c r="AA325" s="67"/>
      <c r="AB325" s="67"/>
      <c r="AC325" s="67"/>
      <c r="AD325" s="67"/>
      <c r="AE325" s="67"/>
      <c r="AF325" s="67"/>
      <c r="AG325" s="67"/>
      <c r="AH325" s="67"/>
      <c r="AI325" s="67"/>
      <c r="AJ325" s="67"/>
      <c r="AK325" s="67"/>
      <c r="AL325" s="67"/>
      <c r="AM325" s="67"/>
      <c r="AN325" s="67"/>
      <c r="AO325" s="67"/>
      <c r="AP325" s="67"/>
      <c r="AQ325" s="67"/>
      <c r="AR325" s="67"/>
      <c r="AS325" s="67"/>
      <c r="AT325" s="67"/>
      <c r="AU325" s="67"/>
      <c r="AV325" s="67"/>
      <c r="AW325" s="67"/>
      <c r="AX325" s="67"/>
      <c r="AY325" s="67"/>
      <c r="AZ325" s="67"/>
      <c r="BA325" s="67"/>
      <c r="BB325" s="67"/>
      <c r="BC325" s="5"/>
      <c r="BD325" s="354" t="str">
        <f t="shared" si="129"/>
        <v/>
      </c>
      <c r="BE325" s="355"/>
      <c r="BF325" s="71">
        <f t="shared" si="130"/>
        <v>0</v>
      </c>
      <c r="BG325" s="71">
        <v>0</v>
      </c>
      <c r="BH325" s="72">
        <f t="shared" si="131"/>
        <v>0</v>
      </c>
      <c r="BI325" s="73">
        <v>0</v>
      </c>
    </row>
    <row r="326" spans="23:61" ht="15.5" x14ac:dyDescent="0.35">
      <c r="W326" s="60"/>
      <c r="X326" s="66">
        <v>6</v>
      </c>
      <c r="Y326" s="67"/>
      <c r="Z326" s="67"/>
      <c r="AA326" s="67"/>
      <c r="AB326" s="67"/>
      <c r="AC326" s="67"/>
      <c r="AD326" s="67"/>
      <c r="AE326" s="67"/>
      <c r="AF326" s="67"/>
      <c r="AG326" s="67"/>
      <c r="AH326" s="67"/>
      <c r="AI326" s="67"/>
      <c r="AJ326" s="67"/>
      <c r="AK326" s="67"/>
      <c r="AL326" s="67"/>
      <c r="AM326" s="67"/>
      <c r="AN326" s="67"/>
      <c r="AO326" s="67"/>
      <c r="AP326" s="67"/>
      <c r="AQ326" s="67"/>
      <c r="AR326" s="67"/>
      <c r="AS326" s="67"/>
      <c r="AT326" s="67"/>
      <c r="AU326" s="67"/>
      <c r="AV326" s="67"/>
      <c r="AW326" s="67"/>
      <c r="AX326" s="67"/>
      <c r="AY326" s="67"/>
      <c r="AZ326" s="67"/>
      <c r="BA326" s="67"/>
      <c r="BB326" s="67"/>
      <c r="BC326" s="5"/>
      <c r="BD326" s="354" t="str">
        <f t="shared" si="129"/>
        <v/>
      </c>
      <c r="BE326" s="355"/>
      <c r="BF326" s="71">
        <f t="shared" si="130"/>
        <v>0</v>
      </c>
      <c r="BG326" s="71">
        <v>0</v>
      </c>
      <c r="BH326" s="72">
        <f t="shared" si="131"/>
        <v>0</v>
      </c>
      <c r="BI326" s="73">
        <v>0</v>
      </c>
    </row>
    <row r="327" spans="23:61" ht="15.5" x14ac:dyDescent="0.35">
      <c r="W327" s="60"/>
      <c r="X327" s="66">
        <v>7</v>
      </c>
      <c r="Y327" s="67"/>
      <c r="Z327" s="67"/>
      <c r="AA327" s="67"/>
      <c r="AB327" s="67"/>
      <c r="AC327" s="67"/>
      <c r="AD327" s="67"/>
      <c r="AE327" s="67"/>
      <c r="AF327" s="67"/>
      <c r="AG327" s="67"/>
      <c r="AH327" s="67"/>
      <c r="AI327" s="67"/>
      <c r="AJ327" s="67"/>
      <c r="AK327" s="67"/>
      <c r="AL327" s="67"/>
      <c r="AM327" s="67"/>
      <c r="AN327" s="67"/>
      <c r="AO327" s="67"/>
      <c r="AP327" s="67"/>
      <c r="AQ327" s="67"/>
      <c r="AR327" s="67"/>
      <c r="AS327" s="67"/>
      <c r="AT327" s="67"/>
      <c r="AU327" s="67"/>
      <c r="AV327" s="67"/>
      <c r="AW327" s="67"/>
      <c r="AX327" s="67"/>
      <c r="AY327" s="67"/>
      <c r="AZ327" s="67"/>
      <c r="BA327" s="67"/>
      <c r="BB327" s="67"/>
      <c r="BC327" s="5"/>
      <c r="BD327" s="354" t="str">
        <f t="shared" si="129"/>
        <v/>
      </c>
      <c r="BE327" s="355"/>
      <c r="BF327" s="71">
        <f t="shared" si="130"/>
        <v>0</v>
      </c>
      <c r="BG327" s="71">
        <v>0</v>
      </c>
      <c r="BH327" s="72">
        <f t="shared" si="131"/>
        <v>0</v>
      </c>
      <c r="BI327" s="73">
        <v>0</v>
      </c>
    </row>
    <row r="328" spans="23:61" ht="15.5" x14ac:dyDescent="0.35">
      <c r="W328" s="60"/>
      <c r="X328" s="66">
        <v>8</v>
      </c>
      <c r="Y328" s="67"/>
      <c r="Z328" s="67"/>
      <c r="AA328" s="67"/>
      <c r="AB328" s="67"/>
      <c r="AC328" s="67"/>
      <c r="AD328" s="67"/>
      <c r="AE328" s="67"/>
      <c r="AF328" s="67"/>
      <c r="AG328" s="67"/>
      <c r="AH328" s="67"/>
      <c r="AI328" s="67"/>
      <c r="AJ328" s="67"/>
      <c r="AK328" s="67"/>
      <c r="AL328" s="67"/>
      <c r="AM328" s="67"/>
      <c r="AN328" s="67"/>
      <c r="AO328" s="67"/>
      <c r="AP328" s="67"/>
      <c r="AQ328" s="67"/>
      <c r="AR328" s="67"/>
      <c r="AS328" s="67"/>
      <c r="AT328" s="67"/>
      <c r="AU328" s="67"/>
      <c r="AV328" s="67"/>
      <c r="AW328" s="67"/>
      <c r="AX328" s="67"/>
      <c r="AY328" s="67"/>
      <c r="AZ328" s="67"/>
      <c r="BA328" s="67"/>
      <c r="BB328" s="67"/>
      <c r="BC328" s="5"/>
      <c r="BD328" s="354" t="str">
        <f t="shared" si="129"/>
        <v/>
      </c>
      <c r="BE328" s="355"/>
      <c r="BF328" s="71">
        <f t="shared" ref="BF328:BF343" si="132">(SUMIF($Y$320:$BC$320,"Sat",$Y328:$BC328)+SUMIF($Y$320:$BC$320,"Sun",$Y328:$BC328))</f>
        <v>0</v>
      </c>
      <c r="BG328" s="71">
        <f t="shared" ref="BG328:BG343" si="133">(SUM($Y328:$BC328)-(SUMIF($Y$320:$BC$320,"Sat",$Y328:$BC328)+SUMIF($Y$320:$BC$320,"Sun",$Y328:$BC328)))</f>
        <v>0</v>
      </c>
      <c r="BH328" s="72">
        <f t="shared" ref="BH328:BH343" si="134">(SUMIF($Y$320:$BC$320,"Sat",$Y328:$BC328)+SUMIF($Y$320:$BC$320,"Sun",$Y328:$BC328))/(COUNTIF($Y$320:$BC$320,"Sat")+COUNTIF($Y$320:$BC$320,"Sun"))</f>
        <v>0</v>
      </c>
      <c r="BI328" s="73">
        <f t="shared" ref="BI328:BI343" si="135">(SUM($Y328:$BC328)-(SUMIF($Y$320:$BC$320,"Sat",$Y328:$BC328)+SUMIF($Y$320:$BC$320,"Sun",$Y328:$BC328)))/(COUNT(Y328:BC328)-(COUNTIF($Y$320:$BC$320,"Sat")+COUNTIF($Y$320:$BC$320,"Sun")))</f>
        <v>0</v>
      </c>
    </row>
    <row r="329" spans="23:61" ht="15.5" x14ac:dyDescent="0.35">
      <c r="W329" s="60"/>
      <c r="X329" s="66">
        <v>9</v>
      </c>
      <c r="Y329" s="67"/>
      <c r="Z329" s="67"/>
      <c r="AA329" s="67"/>
      <c r="AB329" s="67"/>
      <c r="AC329" s="67"/>
      <c r="AD329" s="67"/>
      <c r="AE329" s="67"/>
      <c r="AF329" s="67"/>
      <c r="AG329" s="67"/>
      <c r="AH329" s="67"/>
      <c r="AI329" s="67"/>
      <c r="AJ329" s="67"/>
      <c r="AK329" s="67"/>
      <c r="AL329" s="67"/>
      <c r="AM329" s="67"/>
      <c r="AN329" s="67"/>
      <c r="AO329" s="67"/>
      <c r="AP329" s="67"/>
      <c r="AQ329" s="67"/>
      <c r="AR329" s="67"/>
      <c r="AS329" s="67"/>
      <c r="AT329" s="67"/>
      <c r="AU329" s="67"/>
      <c r="AV329" s="67"/>
      <c r="AW329" s="67"/>
      <c r="AX329" s="67"/>
      <c r="AY329" s="67"/>
      <c r="AZ329" s="67"/>
      <c r="BA329" s="67"/>
      <c r="BB329" s="67"/>
      <c r="BC329" s="5"/>
      <c r="BD329" s="354" t="str">
        <f t="shared" si="129"/>
        <v/>
      </c>
      <c r="BE329" s="355"/>
      <c r="BF329" s="71">
        <f t="shared" si="132"/>
        <v>0</v>
      </c>
      <c r="BG329" s="71">
        <f t="shared" si="133"/>
        <v>0</v>
      </c>
      <c r="BH329" s="72">
        <f t="shared" si="134"/>
        <v>0</v>
      </c>
      <c r="BI329" s="73">
        <f t="shared" si="135"/>
        <v>0</v>
      </c>
    </row>
    <row r="330" spans="23:61" ht="15.5" x14ac:dyDescent="0.35">
      <c r="W330" s="60"/>
      <c r="X330" s="66">
        <v>10</v>
      </c>
      <c r="Y330" s="67"/>
      <c r="Z330" s="67"/>
      <c r="AA330" s="67"/>
      <c r="AB330" s="67"/>
      <c r="AC330" s="67"/>
      <c r="AD330" s="67"/>
      <c r="AE330" s="67"/>
      <c r="AF330" s="67"/>
      <c r="AG330" s="67"/>
      <c r="AH330" s="67"/>
      <c r="AI330" s="67"/>
      <c r="AJ330" s="67"/>
      <c r="AK330" s="67"/>
      <c r="AL330" s="67"/>
      <c r="AM330" s="67"/>
      <c r="AN330" s="67"/>
      <c r="AO330" s="67"/>
      <c r="AP330" s="67"/>
      <c r="AQ330" s="67"/>
      <c r="AR330" s="67"/>
      <c r="AS330" s="67"/>
      <c r="AT330" s="67"/>
      <c r="AU330" s="67"/>
      <c r="AV330" s="67"/>
      <c r="AW330" s="67"/>
      <c r="AX330" s="67"/>
      <c r="AY330" s="67"/>
      <c r="AZ330" s="67"/>
      <c r="BA330" s="67"/>
      <c r="BB330" s="67"/>
      <c r="BC330" s="5"/>
      <c r="BD330" s="354" t="str">
        <f t="shared" si="129"/>
        <v/>
      </c>
      <c r="BE330" s="355"/>
      <c r="BF330" s="71">
        <f t="shared" si="132"/>
        <v>0</v>
      </c>
      <c r="BG330" s="71">
        <f t="shared" si="133"/>
        <v>0</v>
      </c>
      <c r="BH330" s="72">
        <f t="shared" si="134"/>
        <v>0</v>
      </c>
      <c r="BI330" s="73">
        <f t="shared" si="135"/>
        <v>0</v>
      </c>
    </row>
    <row r="331" spans="23:61" ht="15.5" x14ac:dyDescent="0.35">
      <c r="W331" s="60"/>
      <c r="X331" s="66">
        <v>11</v>
      </c>
      <c r="Y331" s="67"/>
      <c r="Z331" s="67"/>
      <c r="AA331" s="67"/>
      <c r="AB331" s="67"/>
      <c r="AC331" s="67"/>
      <c r="AD331" s="67"/>
      <c r="AE331" s="67"/>
      <c r="AF331" s="67"/>
      <c r="AG331" s="67"/>
      <c r="AH331" s="67"/>
      <c r="AI331" s="67"/>
      <c r="AJ331" s="67"/>
      <c r="AK331" s="67"/>
      <c r="AL331" s="67"/>
      <c r="AM331" s="67"/>
      <c r="AN331" s="67"/>
      <c r="AO331" s="67"/>
      <c r="AP331" s="67"/>
      <c r="AQ331" s="67"/>
      <c r="AR331" s="67"/>
      <c r="AS331" s="67"/>
      <c r="AT331" s="67"/>
      <c r="AU331" s="67"/>
      <c r="AV331" s="67"/>
      <c r="AW331" s="67"/>
      <c r="AX331" s="67"/>
      <c r="AY331" s="67"/>
      <c r="AZ331" s="67"/>
      <c r="BA331" s="67"/>
      <c r="BB331" s="67"/>
      <c r="BC331" s="5"/>
      <c r="BD331" s="354" t="str">
        <f t="shared" si="129"/>
        <v/>
      </c>
      <c r="BE331" s="355"/>
      <c r="BF331" s="71">
        <f t="shared" si="132"/>
        <v>0</v>
      </c>
      <c r="BG331" s="71">
        <f t="shared" si="133"/>
        <v>0</v>
      </c>
      <c r="BH331" s="72">
        <f t="shared" si="134"/>
        <v>0</v>
      </c>
      <c r="BI331" s="73">
        <f t="shared" si="135"/>
        <v>0</v>
      </c>
    </row>
    <row r="332" spans="23:61" ht="15.5" x14ac:dyDescent="0.35">
      <c r="W332" s="60"/>
      <c r="X332" s="66">
        <v>12</v>
      </c>
      <c r="Y332" s="67"/>
      <c r="Z332" s="67"/>
      <c r="AA332" s="67"/>
      <c r="AB332" s="67"/>
      <c r="AC332" s="67"/>
      <c r="AD332" s="67"/>
      <c r="AE332" s="67"/>
      <c r="AF332" s="67"/>
      <c r="AG332" s="67"/>
      <c r="AH332" s="67"/>
      <c r="AI332" s="67"/>
      <c r="AJ332" s="67"/>
      <c r="AK332" s="67"/>
      <c r="AL332" s="67"/>
      <c r="AM332" s="67"/>
      <c r="AN332" s="67"/>
      <c r="AO332" s="67"/>
      <c r="AP332" s="67"/>
      <c r="AQ332" s="67"/>
      <c r="AR332" s="67"/>
      <c r="AS332" s="67"/>
      <c r="AT332" s="67"/>
      <c r="AU332" s="67"/>
      <c r="AV332" s="67"/>
      <c r="AW332" s="67"/>
      <c r="AX332" s="67"/>
      <c r="AY332" s="67"/>
      <c r="AZ332" s="67"/>
      <c r="BA332" s="67"/>
      <c r="BB332" s="67"/>
      <c r="BC332" s="5"/>
      <c r="BD332" s="354" t="str">
        <f t="shared" si="129"/>
        <v/>
      </c>
      <c r="BE332" s="355"/>
      <c r="BF332" s="71">
        <f t="shared" si="132"/>
        <v>0</v>
      </c>
      <c r="BG332" s="71">
        <f t="shared" si="133"/>
        <v>0</v>
      </c>
      <c r="BH332" s="72">
        <f t="shared" si="134"/>
        <v>0</v>
      </c>
      <c r="BI332" s="73">
        <f t="shared" si="135"/>
        <v>0</v>
      </c>
    </row>
    <row r="333" spans="23:61" ht="15.5" x14ac:dyDescent="0.35">
      <c r="W333" s="60"/>
      <c r="X333" s="66">
        <v>13</v>
      </c>
      <c r="Y333" s="67"/>
      <c r="Z333" s="67"/>
      <c r="AA333" s="67"/>
      <c r="AB333" s="67"/>
      <c r="AC333" s="67"/>
      <c r="AD333" s="67"/>
      <c r="AE333" s="67"/>
      <c r="AF333" s="67"/>
      <c r="AG333" s="67"/>
      <c r="AH333" s="67"/>
      <c r="AI333" s="67"/>
      <c r="AJ333" s="67"/>
      <c r="AK333" s="67"/>
      <c r="AL333" s="67"/>
      <c r="AM333" s="67"/>
      <c r="AN333" s="67"/>
      <c r="AO333" s="67"/>
      <c r="AP333" s="67"/>
      <c r="AQ333" s="67"/>
      <c r="AR333" s="67"/>
      <c r="AS333" s="67"/>
      <c r="AT333" s="67"/>
      <c r="AU333" s="67"/>
      <c r="AV333" s="67"/>
      <c r="AW333" s="67"/>
      <c r="AX333" s="67"/>
      <c r="AY333" s="67"/>
      <c r="AZ333" s="67"/>
      <c r="BA333" s="67"/>
      <c r="BB333" s="67"/>
      <c r="BC333" s="5"/>
      <c r="BD333" s="354" t="str">
        <f t="shared" si="129"/>
        <v/>
      </c>
      <c r="BE333" s="355"/>
      <c r="BF333" s="71">
        <f t="shared" si="132"/>
        <v>0</v>
      </c>
      <c r="BG333" s="71">
        <f t="shared" si="133"/>
        <v>0</v>
      </c>
      <c r="BH333" s="72">
        <f t="shared" si="134"/>
        <v>0</v>
      </c>
      <c r="BI333" s="73">
        <f t="shared" si="135"/>
        <v>0</v>
      </c>
    </row>
    <row r="334" spans="23:61" ht="15.5" x14ac:dyDescent="0.35">
      <c r="W334" s="60"/>
      <c r="X334" s="66">
        <v>14</v>
      </c>
      <c r="Y334" s="67"/>
      <c r="Z334" s="67"/>
      <c r="AA334" s="67"/>
      <c r="AB334" s="67"/>
      <c r="AC334" s="67"/>
      <c r="AD334" s="67"/>
      <c r="AE334" s="67"/>
      <c r="AF334" s="67"/>
      <c r="AG334" s="67"/>
      <c r="AH334" s="67"/>
      <c r="AI334" s="67"/>
      <c r="AJ334" s="67"/>
      <c r="AK334" s="67"/>
      <c r="AL334" s="67"/>
      <c r="AM334" s="67"/>
      <c r="AN334" s="67"/>
      <c r="AO334" s="67"/>
      <c r="AP334" s="67"/>
      <c r="AQ334" s="67"/>
      <c r="AR334" s="67"/>
      <c r="AS334" s="67"/>
      <c r="AT334" s="67"/>
      <c r="AU334" s="67"/>
      <c r="AV334" s="67"/>
      <c r="AW334" s="67"/>
      <c r="AX334" s="67"/>
      <c r="AY334" s="67"/>
      <c r="AZ334" s="67"/>
      <c r="BA334" s="67"/>
      <c r="BB334" s="67"/>
      <c r="BC334" s="5"/>
      <c r="BD334" s="354" t="str">
        <f t="shared" si="129"/>
        <v/>
      </c>
      <c r="BE334" s="355"/>
      <c r="BF334" s="71">
        <f t="shared" si="132"/>
        <v>0</v>
      </c>
      <c r="BG334" s="71">
        <f t="shared" si="133"/>
        <v>0</v>
      </c>
      <c r="BH334" s="72">
        <f t="shared" si="134"/>
        <v>0</v>
      </c>
      <c r="BI334" s="73">
        <f t="shared" si="135"/>
        <v>0</v>
      </c>
    </row>
    <row r="335" spans="23:61" ht="15.5" x14ac:dyDescent="0.35">
      <c r="W335" s="60"/>
      <c r="X335" s="66">
        <v>15</v>
      </c>
      <c r="Y335" s="67"/>
      <c r="Z335" s="67"/>
      <c r="AA335" s="67"/>
      <c r="AB335" s="67"/>
      <c r="AC335" s="67"/>
      <c r="AD335" s="67"/>
      <c r="AE335" s="67"/>
      <c r="AF335" s="67"/>
      <c r="AG335" s="67"/>
      <c r="AH335" s="67"/>
      <c r="AI335" s="67"/>
      <c r="AJ335" s="67"/>
      <c r="AK335" s="67"/>
      <c r="AL335" s="67"/>
      <c r="AM335" s="67"/>
      <c r="AN335" s="67"/>
      <c r="AO335" s="67"/>
      <c r="AP335" s="67"/>
      <c r="AQ335" s="67"/>
      <c r="AR335" s="67"/>
      <c r="AS335" s="67"/>
      <c r="AT335" s="67"/>
      <c r="AU335" s="67"/>
      <c r="AV335" s="67"/>
      <c r="AW335" s="67"/>
      <c r="AX335" s="67"/>
      <c r="AY335" s="67"/>
      <c r="AZ335" s="67"/>
      <c r="BA335" s="67"/>
      <c r="BB335" s="67"/>
      <c r="BC335" s="5"/>
      <c r="BD335" s="354" t="str">
        <f t="shared" si="129"/>
        <v/>
      </c>
      <c r="BE335" s="355"/>
      <c r="BF335" s="71">
        <f t="shared" si="132"/>
        <v>0</v>
      </c>
      <c r="BG335" s="71">
        <f t="shared" si="133"/>
        <v>0</v>
      </c>
      <c r="BH335" s="72">
        <f t="shared" si="134"/>
        <v>0</v>
      </c>
      <c r="BI335" s="73">
        <f t="shared" si="135"/>
        <v>0</v>
      </c>
    </row>
    <row r="336" spans="23:61" ht="15.5" x14ac:dyDescent="0.35">
      <c r="W336" s="60"/>
      <c r="X336" s="66">
        <v>16</v>
      </c>
      <c r="Y336" s="67"/>
      <c r="Z336" s="67"/>
      <c r="AA336" s="67"/>
      <c r="AB336" s="67"/>
      <c r="AC336" s="67"/>
      <c r="AD336" s="67"/>
      <c r="AE336" s="67"/>
      <c r="AF336" s="67"/>
      <c r="AG336" s="67"/>
      <c r="AH336" s="67"/>
      <c r="AI336" s="67"/>
      <c r="AJ336" s="67"/>
      <c r="AK336" s="67"/>
      <c r="AL336" s="67"/>
      <c r="AM336" s="67"/>
      <c r="AN336" s="67"/>
      <c r="AO336" s="67"/>
      <c r="AP336" s="67"/>
      <c r="AQ336" s="67"/>
      <c r="AR336" s="67"/>
      <c r="AS336" s="67"/>
      <c r="AT336" s="67"/>
      <c r="AU336" s="67"/>
      <c r="AV336" s="67"/>
      <c r="AW336" s="67"/>
      <c r="AX336" s="67"/>
      <c r="AY336" s="67"/>
      <c r="AZ336" s="67"/>
      <c r="BA336" s="67"/>
      <c r="BB336" s="67"/>
      <c r="BC336" s="5"/>
      <c r="BD336" s="354" t="str">
        <f t="shared" si="129"/>
        <v/>
      </c>
      <c r="BE336" s="355"/>
      <c r="BF336" s="71">
        <f t="shared" si="132"/>
        <v>0</v>
      </c>
      <c r="BG336" s="71">
        <f t="shared" si="133"/>
        <v>0</v>
      </c>
      <c r="BH336" s="72">
        <f t="shared" si="134"/>
        <v>0</v>
      </c>
      <c r="BI336" s="73">
        <f t="shared" si="135"/>
        <v>0</v>
      </c>
    </row>
    <row r="337" spans="23:61" ht="15.5" x14ac:dyDescent="0.35">
      <c r="W337" s="60"/>
      <c r="X337" s="66">
        <v>17</v>
      </c>
      <c r="Y337" s="67"/>
      <c r="Z337" s="67"/>
      <c r="AA337" s="67"/>
      <c r="AB337" s="67"/>
      <c r="AC337" s="67"/>
      <c r="AD337" s="67"/>
      <c r="AE337" s="67"/>
      <c r="AF337" s="67"/>
      <c r="AG337" s="67"/>
      <c r="AH337" s="67"/>
      <c r="AI337" s="67"/>
      <c r="AJ337" s="67"/>
      <c r="AK337" s="67"/>
      <c r="AL337" s="67"/>
      <c r="AM337" s="67"/>
      <c r="AN337" s="67"/>
      <c r="AO337" s="67"/>
      <c r="AP337" s="67"/>
      <c r="AQ337" s="67"/>
      <c r="AR337" s="67"/>
      <c r="AS337" s="67"/>
      <c r="AT337" s="67"/>
      <c r="AU337" s="67"/>
      <c r="AV337" s="67"/>
      <c r="AW337" s="67"/>
      <c r="AX337" s="67"/>
      <c r="AY337" s="67"/>
      <c r="AZ337" s="67"/>
      <c r="BA337" s="67"/>
      <c r="BB337" s="67"/>
      <c r="BC337" s="5"/>
      <c r="BD337" s="354" t="str">
        <f t="shared" si="129"/>
        <v/>
      </c>
      <c r="BE337" s="355"/>
      <c r="BF337" s="71">
        <f t="shared" si="132"/>
        <v>0</v>
      </c>
      <c r="BG337" s="71">
        <f t="shared" si="133"/>
        <v>0</v>
      </c>
      <c r="BH337" s="72">
        <f t="shared" si="134"/>
        <v>0</v>
      </c>
      <c r="BI337" s="73">
        <f t="shared" si="135"/>
        <v>0</v>
      </c>
    </row>
    <row r="338" spans="23:61" ht="15.5" x14ac:dyDescent="0.35">
      <c r="W338" s="60"/>
      <c r="X338" s="66">
        <v>18</v>
      </c>
      <c r="Y338" s="67"/>
      <c r="Z338" s="67"/>
      <c r="AA338" s="67"/>
      <c r="AB338" s="67"/>
      <c r="AC338" s="67"/>
      <c r="AD338" s="67"/>
      <c r="AE338" s="67"/>
      <c r="AF338" s="67"/>
      <c r="AG338" s="67"/>
      <c r="AH338" s="67"/>
      <c r="AI338" s="67"/>
      <c r="AJ338" s="67"/>
      <c r="AK338" s="67"/>
      <c r="AL338" s="67"/>
      <c r="AM338" s="67"/>
      <c r="AN338" s="67"/>
      <c r="AO338" s="67"/>
      <c r="AP338" s="67"/>
      <c r="AQ338" s="67"/>
      <c r="AR338" s="67"/>
      <c r="AS338" s="67"/>
      <c r="AT338" s="67"/>
      <c r="AU338" s="67"/>
      <c r="AV338" s="67"/>
      <c r="AW338" s="67"/>
      <c r="AX338" s="67"/>
      <c r="AY338" s="67"/>
      <c r="AZ338" s="67"/>
      <c r="BA338" s="67"/>
      <c r="BB338" s="67"/>
      <c r="BC338" s="5"/>
      <c r="BD338" s="354" t="str">
        <f t="shared" si="129"/>
        <v/>
      </c>
      <c r="BE338" s="355"/>
      <c r="BF338" s="71">
        <f t="shared" si="132"/>
        <v>0</v>
      </c>
      <c r="BG338" s="71">
        <f t="shared" si="133"/>
        <v>0</v>
      </c>
      <c r="BH338" s="72">
        <f t="shared" si="134"/>
        <v>0</v>
      </c>
      <c r="BI338" s="73">
        <f t="shared" si="135"/>
        <v>0</v>
      </c>
    </row>
    <row r="339" spans="23:61" ht="15.5" x14ac:dyDescent="0.35">
      <c r="W339" s="60"/>
      <c r="X339" s="66">
        <v>19</v>
      </c>
      <c r="Y339" s="67"/>
      <c r="Z339" s="67"/>
      <c r="AA339" s="67"/>
      <c r="AB339" s="67"/>
      <c r="AC339" s="67"/>
      <c r="AD339" s="67"/>
      <c r="AE339" s="67"/>
      <c r="AF339" s="67"/>
      <c r="AG339" s="67"/>
      <c r="AH339" s="67"/>
      <c r="AI339" s="67"/>
      <c r="AJ339" s="67"/>
      <c r="AK339" s="67"/>
      <c r="AL339" s="67"/>
      <c r="AM339" s="67"/>
      <c r="AN339" s="67"/>
      <c r="AO339" s="67"/>
      <c r="AP339" s="67"/>
      <c r="AQ339" s="67"/>
      <c r="AR339" s="67"/>
      <c r="AS339" s="67"/>
      <c r="AT339" s="67"/>
      <c r="AU339" s="67"/>
      <c r="AV339" s="67"/>
      <c r="AW339" s="67"/>
      <c r="AX339" s="67"/>
      <c r="AY339" s="67"/>
      <c r="AZ339" s="67"/>
      <c r="BA339" s="67"/>
      <c r="BB339" s="67"/>
      <c r="BC339" s="5"/>
      <c r="BD339" s="354" t="str">
        <f t="shared" si="129"/>
        <v/>
      </c>
      <c r="BE339" s="355"/>
      <c r="BF339" s="71">
        <f t="shared" si="132"/>
        <v>0</v>
      </c>
      <c r="BG339" s="71">
        <f t="shared" si="133"/>
        <v>0</v>
      </c>
      <c r="BH339" s="72">
        <f t="shared" si="134"/>
        <v>0</v>
      </c>
      <c r="BI339" s="73">
        <f t="shared" si="135"/>
        <v>0</v>
      </c>
    </row>
    <row r="340" spans="23:61" ht="15.5" x14ac:dyDescent="0.35">
      <c r="W340" s="60"/>
      <c r="X340" s="66">
        <v>20</v>
      </c>
      <c r="Y340" s="67"/>
      <c r="Z340" s="67"/>
      <c r="AA340" s="67"/>
      <c r="AB340" s="67"/>
      <c r="AC340" s="67"/>
      <c r="AD340" s="67"/>
      <c r="AE340" s="67"/>
      <c r="AF340" s="67"/>
      <c r="AG340" s="67"/>
      <c r="AH340" s="67"/>
      <c r="AI340" s="67"/>
      <c r="AJ340" s="67"/>
      <c r="AK340" s="67"/>
      <c r="AL340" s="67"/>
      <c r="AM340" s="67"/>
      <c r="AN340" s="67"/>
      <c r="AO340" s="67"/>
      <c r="AP340" s="67"/>
      <c r="AQ340" s="67"/>
      <c r="AR340" s="67"/>
      <c r="AS340" s="67"/>
      <c r="AT340" s="67"/>
      <c r="AU340" s="67"/>
      <c r="AV340" s="67"/>
      <c r="AW340" s="67"/>
      <c r="AX340" s="67"/>
      <c r="AY340" s="67"/>
      <c r="AZ340" s="67"/>
      <c r="BA340" s="67"/>
      <c r="BB340" s="67"/>
      <c r="BC340" s="5"/>
      <c r="BD340" s="354" t="str">
        <f t="shared" si="129"/>
        <v/>
      </c>
      <c r="BE340" s="355"/>
      <c r="BF340" s="71">
        <f t="shared" si="132"/>
        <v>0</v>
      </c>
      <c r="BG340" s="71">
        <f t="shared" si="133"/>
        <v>0</v>
      </c>
      <c r="BH340" s="72">
        <f t="shared" si="134"/>
        <v>0</v>
      </c>
      <c r="BI340" s="73">
        <f t="shared" si="135"/>
        <v>0</v>
      </c>
    </row>
    <row r="341" spans="23:61" ht="15.5" x14ac:dyDescent="0.35">
      <c r="W341" s="60"/>
      <c r="X341" s="66">
        <v>21</v>
      </c>
      <c r="Y341" s="67"/>
      <c r="Z341" s="67"/>
      <c r="AA341" s="67"/>
      <c r="AB341" s="67"/>
      <c r="AC341" s="67"/>
      <c r="AD341" s="67"/>
      <c r="AE341" s="67"/>
      <c r="AF341" s="67"/>
      <c r="AG341" s="67"/>
      <c r="AH341" s="67"/>
      <c r="AI341" s="67"/>
      <c r="AJ341" s="67"/>
      <c r="AK341" s="67"/>
      <c r="AL341" s="67"/>
      <c r="AM341" s="67"/>
      <c r="AN341" s="67"/>
      <c r="AO341" s="67"/>
      <c r="AP341" s="67"/>
      <c r="AQ341" s="67"/>
      <c r="AR341" s="67"/>
      <c r="AS341" s="67"/>
      <c r="AT341" s="67"/>
      <c r="AU341" s="67"/>
      <c r="AV341" s="67"/>
      <c r="AW341" s="67"/>
      <c r="AX341" s="67"/>
      <c r="AY341" s="67"/>
      <c r="AZ341" s="67"/>
      <c r="BA341" s="67"/>
      <c r="BB341" s="67"/>
      <c r="BC341" s="5"/>
      <c r="BD341" s="354" t="str">
        <f t="shared" si="129"/>
        <v/>
      </c>
      <c r="BE341" s="355"/>
      <c r="BF341" s="71">
        <f t="shared" si="132"/>
        <v>0</v>
      </c>
      <c r="BG341" s="71">
        <f t="shared" si="133"/>
        <v>0</v>
      </c>
      <c r="BH341" s="72">
        <f t="shared" si="134"/>
        <v>0</v>
      </c>
      <c r="BI341" s="73">
        <f t="shared" si="135"/>
        <v>0</v>
      </c>
    </row>
    <row r="342" spans="23:61" ht="15.5" x14ac:dyDescent="0.35">
      <c r="W342" s="60"/>
      <c r="X342" s="66">
        <v>22</v>
      </c>
      <c r="Y342" s="67"/>
      <c r="Z342" s="67"/>
      <c r="AA342" s="67"/>
      <c r="AB342" s="67"/>
      <c r="AC342" s="67"/>
      <c r="AD342" s="67"/>
      <c r="AE342" s="67"/>
      <c r="AF342" s="67"/>
      <c r="AG342" s="67"/>
      <c r="AH342" s="67"/>
      <c r="AI342" s="67"/>
      <c r="AJ342" s="67"/>
      <c r="AK342" s="67"/>
      <c r="AL342" s="67"/>
      <c r="AM342" s="67"/>
      <c r="AN342" s="67"/>
      <c r="AO342" s="67"/>
      <c r="AP342" s="67"/>
      <c r="AQ342" s="67"/>
      <c r="AR342" s="67"/>
      <c r="AS342" s="67"/>
      <c r="AT342" s="67"/>
      <c r="AU342" s="67"/>
      <c r="AV342" s="67"/>
      <c r="AW342" s="67"/>
      <c r="AX342" s="67"/>
      <c r="AY342" s="67"/>
      <c r="AZ342" s="67"/>
      <c r="BA342" s="67"/>
      <c r="BB342" s="67"/>
      <c r="BC342" s="5"/>
      <c r="BD342" s="354" t="str">
        <f t="shared" si="129"/>
        <v/>
      </c>
      <c r="BE342" s="355"/>
      <c r="BF342" s="71">
        <f t="shared" si="132"/>
        <v>0</v>
      </c>
      <c r="BG342" s="71">
        <f t="shared" si="133"/>
        <v>0</v>
      </c>
      <c r="BH342" s="72">
        <f t="shared" si="134"/>
        <v>0</v>
      </c>
      <c r="BI342" s="73">
        <f t="shared" si="135"/>
        <v>0</v>
      </c>
    </row>
    <row r="343" spans="23:61" ht="15.5" x14ac:dyDescent="0.35">
      <c r="W343" s="60"/>
      <c r="X343" s="66">
        <v>23</v>
      </c>
      <c r="Y343" s="67"/>
      <c r="Z343" s="67"/>
      <c r="AA343" s="67"/>
      <c r="AB343" s="67"/>
      <c r="AC343" s="67"/>
      <c r="AD343" s="67"/>
      <c r="AE343" s="67"/>
      <c r="AF343" s="67"/>
      <c r="AG343" s="67"/>
      <c r="AH343" s="67"/>
      <c r="AI343" s="67"/>
      <c r="AJ343" s="67"/>
      <c r="AK343" s="67"/>
      <c r="AL343" s="67"/>
      <c r="AM343" s="67"/>
      <c r="AN343" s="67"/>
      <c r="AO343" s="67"/>
      <c r="AP343" s="67"/>
      <c r="AQ343" s="67"/>
      <c r="AR343" s="67"/>
      <c r="AS343" s="67"/>
      <c r="AT343" s="67"/>
      <c r="AU343" s="67"/>
      <c r="AV343" s="67"/>
      <c r="AW343" s="67"/>
      <c r="AX343" s="67"/>
      <c r="AY343" s="67"/>
      <c r="AZ343" s="67"/>
      <c r="BA343" s="67"/>
      <c r="BB343" s="67"/>
      <c r="BC343" s="5"/>
      <c r="BD343" s="354" t="str">
        <f t="shared" si="129"/>
        <v/>
      </c>
      <c r="BE343" s="355"/>
      <c r="BF343" s="71">
        <f t="shared" si="132"/>
        <v>0</v>
      </c>
      <c r="BG343" s="71">
        <f t="shared" si="133"/>
        <v>0</v>
      </c>
      <c r="BH343" s="72">
        <f t="shared" si="134"/>
        <v>0</v>
      </c>
      <c r="BI343" s="73">
        <f t="shared" si="135"/>
        <v>0</v>
      </c>
    </row>
    <row r="344" spans="23:61" ht="15.5" x14ac:dyDescent="0.35">
      <c r="W344" s="60"/>
      <c r="X344" s="74">
        <v>24</v>
      </c>
      <c r="Y344" s="75"/>
      <c r="Z344" s="75"/>
      <c r="AA344" s="75"/>
      <c r="AB344" s="75"/>
      <c r="AC344" s="75"/>
      <c r="AD344" s="75"/>
      <c r="AE344" s="75"/>
      <c r="AF344" s="75"/>
      <c r="AG344" s="75"/>
      <c r="AH344" s="75"/>
      <c r="AI344" s="75"/>
      <c r="AJ344" s="75"/>
      <c r="AK344" s="75"/>
      <c r="AL344" s="75"/>
      <c r="AM344" s="75"/>
      <c r="AN344" s="75"/>
      <c r="AO344" s="75"/>
      <c r="AP344" s="75"/>
      <c r="AQ344" s="75"/>
      <c r="AR344" s="75"/>
      <c r="AS344" s="75"/>
      <c r="AT344" s="75"/>
      <c r="AU344" s="75"/>
      <c r="AV344" s="75"/>
      <c r="AW344" s="75"/>
      <c r="AX344" s="75"/>
      <c r="AY344" s="75"/>
      <c r="AZ344" s="75"/>
      <c r="BA344" s="75"/>
      <c r="BB344" s="75"/>
      <c r="BC344" s="5"/>
      <c r="BD344" s="356" t="str">
        <f t="shared" si="129"/>
        <v/>
      </c>
      <c r="BE344" s="357"/>
      <c r="BF344" s="76">
        <f>SUM($Y344:$BC344)</f>
        <v>0</v>
      </c>
      <c r="BG344" s="76">
        <v>0</v>
      </c>
      <c r="BH344" s="77">
        <f t="shared" ref="BH344" si="136">IFERROR(SUM(Y344:BC344)/COUNT(Y344:BC344),0)</f>
        <v>0</v>
      </c>
      <c r="BI344" s="78">
        <v>0</v>
      </c>
    </row>
    <row r="345" spans="23:61" ht="15.5" x14ac:dyDescent="0.35">
      <c r="W345" s="60"/>
      <c r="X345" s="79"/>
      <c r="Y345" s="5"/>
      <c r="Z345" s="5"/>
      <c r="AA345" s="5"/>
      <c r="AB345" s="5"/>
      <c r="AC345" s="5"/>
      <c r="AD345" s="5"/>
      <c r="AE345" s="5"/>
      <c r="AF345" s="5"/>
      <c r="AG345" s="5"/>
      <c r="AH345" s="5"/>
      <c r="AI345" s="5"/>
      <c r="AJ345" s="5"/>
      <c r="AK345" s="5"/>
      <c r="AL345" s="5"/>
      <c r="AM345" s="5"/>
      <c r="AN345" s="5"/>
      <c r="AO345" s="5"/>
      <c r="AP345" s="5"/>
      <c r="AQ345" s="5"/>
      <c r="AR345" s="5"/>
      <c r="AS345" s="5"/>
      <c r="AT345" s="5"/>
      <c r="AU345" s="5"/>
      <c r="AV345" s="5"/>
      <c r="AW345" s="5"/>
      <c r="AX345" s="5"/>
      <c r="AY345" s="5"/>
      <c r="AZ345" s="5"/>
      <c r="BA345" s="5"/>
      <c r="BB345" s="5"/>
      <c r="BC345" s="5"/>
      <c r="BD345" s="5"/>
      <c r="BE345" s="5"/>
      <c r="BF345" s="76">
        <f>SUM(BF321:BF344)</f>
        <v>0</v>
      </c>
      <c r="BG345" s="76">
        <f>SUM(BG328:BG343)</f>
        <v>0</v>
      </c>
      <c r="BH345" s="101"/>
      <c r="BI345" s="102"/>
    </row>
    <row r="346" spans="23:61" ht="15.5" x14ac:dyDescent="0.35">
      <c r="W346" s="83"/>
      <c r="X346" s="84"/>
      <c r="Y346" s="85"/>
      <c r="Z346" s="85"/>
      <c r="AA346" s="85"/>
      <c r="AB346" s="85"/>
      <c r="AC346" s="85"/>
      <c r="AD346" s="85"/>
      <c r="AE346" s="85"/>
      <c r="AF346" s="85"/>
      <c r="AG346" s="85"/>
      <c r="AH346" s="85"/>
      <c r="AI346" s="85"/>
      <c r="AJ346" s="85"/>
      <c r="AK346" s="85"/>
      <c r="AL346" s="85"/>
      <c r="AM346" s="85"/>
      <c r="AN346" s="85"/>
      <c r="AO346" s="85"/>
      <c r="AP346" s="85"/>
      <c r="AQ346" s="85"/>
      <c r="AR346" s="85"/>
      <c r="AS346" s="85"/>
      <c r="AT346" s="85"/>
      <c r="AU346" s="85"/>
      <c r="AV346" s="85"/>
      <c r="AW346" s="85"/>
      <c r="AX346" s="85"/>
      <c r="AY346" s="85"/>
      <c r="AZ346" s="85"/>
      <c r="BA346" s="85"/>
      <c r="BB346" s="85"/>
      <c r="BC346" s="85"/>
      <c r="BD346" s="85"/>
      <c r="BE346" s="85"/>
      <c r="BF346" s="214"/>
      <c r="BG346" s="215"/>
      <c r="BH346" s="215"/>
      <c r="BI346" s="216"/>
    </row>
    <row r="347" spans="23:61" ht="15.5" x14ac:dyDescent="0.35">
      <c r="W347" s="115"/>
      <c r="X347" s="111"/>
      <c r="Y347" s="111"/>
      <c r="Z347" s="111"/>
      <c r="AA347" s="111"/>
      <c r="AB347" s="111"/>
      <c r="AC347" s="111"/>
      <c r="AD347" s="111"/>
      <c r="AE347" s="111"/>
      <c r="AF347" s="111"/>
      <c r="AG347" s="111"/>
      <c r="AH347" s="111"/>
      <c r="AI347" s="111"/>
      <c r="AJ347" s="111"/>
      <c r="AK347" s="111"/>
      <c r="AL347" s="111"/>
      <c r="AM347" s="111"/>
      <c r="AN347" s="111"/>
      <c r="AO347" s="111"/>
      <c r="AP347" s="111"/>
      <c r="AQ347" s="111"/>
      <c r="AR347" s="111"/>
      <c r="AS347" s="111"/>
      <c r="AT347" s="111"/>
      <c r="AU347" s="111"/>
      <c r="AV347" s="111"/>
      <c r="AW347" s="111"/>
      <c r="AX347" s="111"/>
      <c r="AY347" s="111"/>
      <c r="AZ347" s="111"/>
      <c r="BA347" s="111"/>
      <c r="BB347" s="111"/>
      <c r="BC347" s="111"/>
      <c r="BD347" s="111"/>
      <c r="BE347" s="111"/>
      <c r="BF347" s="5"/>
      <c r="BG347" s="5"/>
      <c r="BH347" s="5"/>
      <c r="BI347" s="49"/>
    </row>
    <row r="348" spans="23:61" ht="15.5" x14ac:dyDescent="0.35">
      <c r="W348" s="60" t="s">
        <v>145</v>
      </c>
      <c r="X348" s="5"/>
      <c r="Y348" s="5"/>
      <c r="Z348" s="5"/>
      <c r="AA348" s="5"/>
      <c r="AB348" s="5"/>
      <c r="AC348" s="5"/>
      <c r="AD348" s="5"/>
      <c r="AE348" s="5"/>
      <c r="AF348" s="5"/>
      <c r="AG348" s="5"/>
      <c r="AH348" s="5"/>
      <c r="AI348" s="5"/>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49"/>
    </row>
    <row r="349" spans="23:61" ht="15.5" x14ac:dyDescent="0.35">
      <c r="W349" s="60"/>
      <c r="X349" s="5"/>
      <c r="Y349" s="5"/>
      <c r="Z349" s="5"/>
      <c r="AA349" s="5"/>
      <c r="AB349" s="5"/>
      <c r="AC349" s="5"/>
      <c r="AD349" s="5"/>
      <c r="AE349" s="5"/>
      <c r="AF349" s="5"/>
      <c r="AG349" s="5"/>
      <c r="AH349" s="5"/>
      <c r="AI349" s="5"/>
      <c r="AJ349" s="5"/>
      <c r="AK349" s="5"/>
      <c r="AL349" s="5"/>
      <c r="AM349" s="5"/>
      <c r="AN349" s="5"/>
      <c r="AO349" s="5"/>
      <c r="AP349" s="5"/>
      <c r="AQ349" s="5"/>
      <c r="AR349" s="5"/>
      <c r="AS349" s="5"/>
      <c r="AT349" s="5"/>
      <c r="AU349" s="5"/>
      <c r="AV349" s="5"/>
      <c r="AW349" s="5"/>
      <c r="AX349" s="5"/>
      <c r="AY349" s="5"/>
      <c r="AZ349" s="5"/>
      <c r="BA349" s="5"/>
      <c r="BB349" s="5"/>
      <c r="BC349" s="5"/>
      <c r="BD349" s="5"/>
      <c r="BE349" s="5"/>
      <c r="BF349" s="46"/>
      <c r="BG349" s="5"/>
      <c r="BH349" s="5"/>
      <c r="BI349" s="49"/>
    </row>
    <row r="350" spans="23:61" ht="15.5" x14ac:dyDescent="0.35">
      <c r="W350" s="60"/>
      <c r="X350" s="63" t="s">
        <v>54</v>
      </c>
      <c r="Y350" s="64">
        <v>1</v>
      </c>
      <c r="Z350" s="64">
        <v>2</v>
      </c>
      <c r="AA350" s="64">
        <v>3</v>
      </c>
      <c r="AB350" s="64">
        <v>4</v>
      </c>
      <c r="AC350" s="64">
        <v>5</v>
      </c>
      <c r="AD350" s="64">
        <v>6</v>
      </c>
      <c r="AE350" s="64">
        <v>7</v>
      </c>
      <c r="AF350" s="64">
        <v>8</v>
      </c>
      <c r="AG350" s="64">
        <v>9</v>
      </c>
      <c r="AH350" s="64">
        <v>10</v>
      </c>
      <c r="AI350" s="64">
        <v>11</v>
      </c>
      <c r="AJ350" s="64">
        <v>12</v>
      </c>
      <c r="AK350" s="64">
        <v>13</v>
      </c>
      <c r="AL350" s="64">
        <v>14</v>
      </c>
      <c r="AM350" s="64">
        <v>15</v>
      </c>
      <c r="AN350" s="64">
        <v>16</v>
      </c>
      <c r="AO350" s="64">
        <v>17</v>
      </c>
      <c r="AP350" s="64">
        <v>18</v>
      </c>
      <c r="AQ350" s="64">
        <v>19</v>
      </c>
      <c r="AR350" s="64">
        <v>20</v>
      </c>
      <c r="AS350" s="64">
        <v>21</v>
      </c>
      <c r="AT350" s="64">
        <v>22</v>
      </c>
      <c r="AU350" s="64">
        <v>23</v>
      </c>
      <c r="AV350" s="64">
        <v>24</v>
      </c>
      <c r="AW350" s="64">
        <v>25</v>
      </c>
      <c r="AX350" s="64">
        <v>26</v>
      </c>
      <c r="AY350" s="64">
        <v>27</v>
      </c>
      <c r="AZ350" s="64">
        <v>28</v>
      </c>
      <c r="BA350" s="64">
        <v>29</v>
      </c>
      <c r="BB350" s="64">
        <v>30</v>
      </c>
      <c r="BC350" s="64">
        <v>31</v>
      </c>
      <c r="BD350" s="358" t="s">
        <v>101</v>
      </c>
      <c r="BE350" s="359"/>
      <c r="BF350" s="157" t="s">
        <v>102</v>
      </c>
      <c r="BG350" s="157" t="s">
        <v>103</v>
      </c>
      <c r="BH350" s="157" t="s">
        <v>102</v>
      </c>
      <c r="BI350" s="65" t="s">
        <v>103</v>
      </c>
    </row>
    <row r="351" spans="23:61" ht="15.5" x14ac:dyDescent="0.35">
      <c r="W351" s="60"/>
      <c r="X351" s="63"/>
      <c r="Y351" s="64" t="str">
        <f t="shared" ref="Y351:AE351" si="137">VLOOKUP(WEEKDAY(CONCATENATE("12","/",Y350,"/",$AE$6)),$BX$11:$BY$17,2,FALSE)</f>
        <v>Sat</v>
      </c>
      <c r="Z351" s="64" t="str">
        <f t="shared" si="137"/>
        <v>Sun</v>
      </c>
      <c r="AA351" s="64" t="str">
        <f t="shared" si="137"/>
        <v>Mon</v>
      </c>
      <c r="AB351" s="64" t="str">
        <f t="shared" si="137"/>
        <v>Tues</v>
      </c>
      <c r="AC351" s="64" t="str">
        <f t="shared" si="137"/>
        <v>Wed</v>
      </c>
      <c r="AD351" s="64" t="str">
        <f t="shared" si="137"/>
        <v>Thur</v>
      </c>
      <c r="AE351" s="64" t="str">
        <f t="shared" si="137"/>
        <v>Fri</v>
      </c>
      <c r="AF351" s="64" t="str">
        <f>Y351</f>
        <v>Sat</v>
      </c>
      <c r="AG351" s="64" t="str">
        <f t="shared" ref="AG351:BC351" si="138">Z351</f>
        <v>Sun</v>
      </c>
      <c r="AH351" s="64" t="str">
        <f t="shared" si="138"/>
        <v>Mon</v>
      </c>
      <c r="AI351" s="64" t="str">
        <f t="shared" si="138"/>
        <v>Tues</v>
      </c>
      <c r="AJ351" s="64" t="str">
        <f t="shared" si="138"/>
        <v>Wed</v>
      </c>
      <c r="AK351" s="64" t="str">
        <f t="shared" si="138"/>
        <v>Thur</v>
      </c>
      <c r="AL351" s="64" t="str">
        <f t="shared" si="138"/>
        <v>Fri</v>
      </c>
      <c r="AM351" s="64" t="str">
        <f t="shared" si="138"/>
        <v>Sat</v>
      </c>
      <c r="AN351" s="64" t="str">
        <f t="shared" si="138"/>
        <v>Sun</v>
      </c>
      <c r="AO351" s="64" t="str">
        <f t="shared" si="138"/>
        <v>Mon</v>
      </c>
      <c r="AP351" s="64" t="str">
        <f t="shared" si="138"/>
        <v>Tues</v>
      </c>
      <c r="AQ351" s="64" t="str">
        <f t="shared" si="138"/>
        <v>Wed</v>
      </c>
      <c r="AR351" s="64" t="str">
        <f t="shared" si="138"/>
        <v>Thur</v>
      </c>
      <c r="AS351" s="64" t="str">
        <f t="shared" si="138"/>
        <v>Fri</v>
      </c>
      <c r="AT351" s="64" t="str">
        <f t="shared" si="138"/>
        <v>Sat</v>
      </c>
      <c r="AU351" s="64" t="str">
        <f t="shared" si="138"/>
        <v>Sun</v>
      </c>
      <c r="AV351" s="64" t="str">
        <f t="shared" si="138"/>
        <v>Mon</v>
      </c>
      <c r="AW351" s="64" t="str">
        <f t="shared" si="138"/>
        <v>Tues</v>
      </c>
      <c r="AX351" s="64" t="str">
        <f t="shared" si="138"/>
        <v>Wed</v>
      </c>
      <c r="AY351" s="64" t="str">
        <f t="shared" si="138"/>
        <v>Thur</v>
      </c>
      <c r="AZ351" s="64" t="str">
        <f t="shared" si="138"/>
        <v>Fri</v>
      </c>
      <c r="BA351" s="64" t="str">
        <f t="shared" si="138"/>
        <v>Sat</v>
      </c>
      <c r="BB351" s="64" t="str">
        <f t="shared" si="138"/>
        <v>Sun</v>
      </c>
      <c r="BC351" s="64" t="str">
        <f t="shared" si="138"/>
        <v>Mon</v>
      </c>
      <c r="BD351" s="358" t="s">
        <v>106</v>
      </c>
      <c r="BE351" s="359"/>
      <c r="BF351" s="157" t="s">
        <v>90</v>
      </c>
      <c r="BG351" s="157" t="s">
        <v>90</v>
      </c>
      <c r="BH351" s="157" t="s">
        <v>106</v>
      </c>
      <c r="BI351" s="65" t="s">
        <v>106</v>
      </c>
    </row>
    <row r="352" spans="23:61" ht="15.5" x14ac:dyDescent="0.35">
      <c r="W352" s="60"/>
      <c r="X352" s="66">
        <v>1</v>
      </c>
      <c r="Y352" s="67"/>
      <c r="Z352" s="67"/>
      <c r="AA352" s="67"/>
      <c r="AB352" s="67"/>
      <c r="AC352" s="67"/>
      <c r="AD352" s="67"/>
      <c r="AE352" s="67"/>
      <c r="AF352" s="67"/>
      <c r="AG352" s="67"/>
      <c r="AH352" s="67"/>
      <c r="AI352" s="67"/>
      <c r="AJ352" s="67"/>
      <c r="AK352" s="67"/>
      <c r="AL352" s="67"/>
      <c r="AM352" s="67"/>
      <c r="AN352" s="67"/>
      <c r="AO352" s="67"/>
      <c r="AP352" s="67"/>
      <c r="AQ352" s="67"/>
      <c r="AR352" s="67"/>
      <c r="AS352" s="67"/>
      <c r="AT352" s="67"/>
      <c r="AU352" s="67"/>
      <c r="AV352" s="67"/>
      <c r="AW352" s="67"/>
      <c r="AX352" s="67"/>
      <c r="AY352" s="67"/>
      <c r="AZ352" s="67"/>
      <c r="BA352" s="67"/>
      <c r="BB352" s="67"/>
      <c r="BC352" s="67"/>
      <c r="BD352" s="354" t="str">
        <f>IFERROR(AVERAGE(Y352:BC352),"")</f>
        <v/>
      </c>
      <c r="BE352" s="355"/>
      <c r="BF352" s="68">
        <f>SUM($Y352:$BC352)</f>
        <v>0</v>
      </c>
      <c r="BG352" s="68">
        <v>0</v>
      </c>
      <c r="BH352" s="69">
        <f>IFERROR(SUM(Y352:BC352)/COUNT(Y352:BC352),0)</f>
        <v>0</v>
      </c>
      <c r="BI352" s="70">
        <v>0</v>
      </c>
    </row>
    <row r="353" spans="23:61" ht="15.5" x14ac:dyDescent="0.35">
      <c r="W353" s="60"/>
      <c r="X353" s="66">
        <v>2</v>
      </c>
      <c r="Y353" s="67"/>
      <c r="Z353" s="67"/>
      <c r="AA353" s="67"/>
      <c r="AB353" s="67"/>
      <c r="AC353" s="67"/>
      <c r="AD353" s="67"/>
      <c r="AE353" s="67"/>
      <c r="AF353" s="67"/>
      <c r="AG353" s="67"/>
      <c r="AH353" s="67"/>
      <c r="AI353" s="67"/>
      <c r="AJ353" s="67"/>
      <c r="AK353" s="67"/>
      <c r="AL353" s="67"/>
      <c r="AM353" s="67"/>
      <c r="AN353" s="67"/>
      <c r="AO353" s="67"/>
      <c r="AP353" s="67"/>
      <c r="AQ353" s="67"/>
      <c r="AR353" s="67"/>
      <c r="AS353" s="67"/>
      <c r="AT353" s="67"/>
      <c r="AU353" s="67"/>
      <c r="AV353" s="67"/>
      <c r="AW353" s="67"/>
      <c r="AX353" s="67"/>
      <c r="AY353" s="67"/>
      <c r="AZ353" s="67"/>
      <c r="BA353" s="67"/>
      <c r="BB353" s="67"/>
      <c r="BC353" s="67"/>
      <c r="BD353" s="354" t="str">
        <f t="shared" ref="BD353:BD364" si="139">IFERROR(AVERAGE(Y353:BC353),"")</f>
        <v/>
      </c>
      <c r="BE353" s="355"/>
      <c r="BF353" s="71">
        <f t="shared" ref="BF353:BF358" si="140">SUM($Y353:$BC353)</f>
        <v>0</v>
      </c>
      <c r="BG353" s="71">
        <v>0</v>
      </c>
      <c r="BH353" s="72">
        <f t="shared" ref="BH353:BH358" si="141">IFERROR(SUM(Y353:BC353)/COUNT(Y353:BC353),0)</f>
        <v>0</v>
      </c>
      <c r="BI353" s="73">
        <v>0</v>
      </c>
    </row>
    <row r="354" spans="23:61" ht="15.5" x14ac:dyDescent="0.35">
      <c r="W354" s="60"/>
      <c r="X354" s="66">
        <v>3</v>
      </c>
      <c r="Y354" s="67"/>
      <c r="Z354" s="67"/>
      <c r="AA354" s="67"/>
      <c r="AB354" s="67"/>
      <c r="AC354" s="67"/>
      <c r="AD354" s="67"/>
      <c r="AE354" s="67"/>
      <c r="AF354" s="67"/>
      <c r="AG354" s="67"/>
      <c r="AH354" s="67"/>
      <c r="AI354" s="67"/>
      <c r="AJ354" s="67"/>
      <c r="AK354" s="67"/>
      <c r="AL354" s="67"/>
      <c r="AM354" s="67"/>
      <c r="AN354" s="67"/>
      <c r="AO354" s="67"/>
      <c r="AP354" s="67"/>
      <c r="AQ354" s="67"/>
      <c r="AR354" s="67"/>
      <c r="AS354" s="67"/>
      <c r="AT354" s="67"/>
      <c r="AU354" s="67"/>
      <c r="AV354" s="67"/>
      <c r="AW354" s="67"/>
      <c r="AX354" s="67"/>
      <c r="AY354" s="67"/>
      <c r="AZ354" s="67"/>
      <c r="BA354" s="67"/>
      <c r="BB354" s="67"/>
      <c r="BC354" s="67"/>
      <c r="BD354" s="354" t="str">
        <f t="shared" si="139"/>
        <v/>
      </c>
      <c r="BE354" s="355"/>
      <c r="BF354" s="71">
        <f t="shared" si="140"/>
        <v>0</v>
      </c>
      <c r="BG354" s="71">
        <v>0</v>
      </c>
      <c r="BH354" s="72">
        <f t="shared" si="141"/>
        <v>0</v>
      </c>
      <c r="BI354" s="73">
        <v>0</v>
      </c>
    </row>
    <row r="355" spans="23:61" ht="15.5" x14ac:dyDescent="0.35">
      <c r="W355" s="60"/>
      <c r="X355" s="66">
        <v>4</v>
      </c>
      <c r="Y355" s="67"/>
      <c r="Z355" s="67"/>
      <c r="AA355" s="67"/>
      <c r="AB355" s="67"/>
      <c r="AC355" s="67"/>
      <c r="AD355" s="67"/>
      <c r="AE355" s="67"/>
      <c r="AF355" s="67"/>
      <c r="AG355" s="67"/>
      <c r="AH355" s="67"/>
      <c r="AI355" s="67"/>
      <c r="AJ355" s="67"/>
      <c r="AK355" s="67"/>
      <c r="AL355" s="67"/>
      <c r="AM355" s="67"/>
      <c r="AN355" s="67"/>
      <c r="AO355" s="67"/>
      <c r="AP355" s="67"/>
      <c r="AQ355" s="67"/>
      <c r="AR355" s="67"/>
      <c r="AS355" s="67"/>
      <c r="AT355" s="67"/>
      <c r="AU355" s="67"/>
      <c r="AV355" s="67"/>
      <c r="AW355" s="67"/>
      <c r="AX355" s="67"/>
      <c r="AY355" s="67"/>
      <c r="AZ355" s="67"/>
      <c r="BA355" s="67"/>
      <c r="BB355" s="67"/>
      <c r="BC355" s="67"/>
      <c r="BD355" s="354" t="str">
        <f t="shared" si="139"/>
        <v/>
      </c>
      <c r="BE355" s="355"/>
      <c r="BF355" s="71">
        <f t="shared" si="140"/>
        <v>0</v>
      </c>
      <c r="BG355" s="71">
        <v>0</v>
      </c>
      <c r="BH355" s="72">
        <f t="shared" si="141"/>
        <v>0</v>
      </c>
      <c r="BI355" s="73">
        <v>0</v>
      </c>
    </row>
    <row r="356" spans="23:61" ht="15.5" x14ac:dyDescent="0.35">
      <c r="W356" s="60"/>
      <c r="X356" s="66">
        <v>5</v>
      </c>
      <c r="Y356" s="67"/>
      <c r="Z356" s="67"/>
      <c r="AA356" s="67"/>
      <c r="AB356" s="67"/>
      <c r="AC356" s="67"/>
      <c r="AD356" s="67"/>
      <c r="AE356" s="67"/>
      <c r="AF356" s="67"/>
      <c r="AG356" s="67"/>
      <c r="AH356" s="67"/>
      <c r="AI356" s="67"/>
      <c r="AJ356" s="67"/>
      <c r="AK356" s="67"/>
      <c r="AL356" s="67"/>
      <c r="AM356" s="67"/>
      <c r="AN356" s="67"/>
      <c r="AO356" s="67"/>
      <c r="AP356" s="67"/>
      <c r="AQ356" s="67"/>
      <c r="AR356" s="67"/>
      <c r="AS356" s="67"/>
      <c r="AT356" s="67"/>
      <c r="AU356" s="67"/>
      <c r="AV356" s="67"/>
      <c r="AW356" s="67"/>
      <c r="AX356" s="67"/>
      <c r="AY356" s="67"/>
      <c r="AZ356" s="67"/>
      <c r="BA356" s="67"/>
      <c r="BB356" s="67"/>
      <c r="BC356" s="67"/>
      <c r="BD356" s="354" t="str">
        <f t="shared" si="139"/>
        <v/>
      </c>
      <c r="BE356" s="355"/>
      <c r="BF356" s="71">
        <f t="shared" si="140"/>
        <v>0</v>
      </c>
      <c r="BG356" s="71">
        <v>0</v>
      </c>
      <c r="BH356" s="72">
        <f t="shared" si="141"/>
        <v>0</v>
      </c>
      <c r="BI356" s="73">
        <v>0</v>
      </c>
    </row>
    <row r="357" spans="23:61" ht="15.5" x14ac:dyDescent="0.35">
      <c r="W357" s="60"/>
      <c r="X357" s="66">
        <v>6</v>
      </c>
      <c r="Y357" s="67"/>
      <c r="Z357" s="67"/>
      <c r="AA357" s="67"/>
      <c r="AB357" s="67"/>
      <c r="AC357" s="67"/>
      <c r="AD357" s="67"/>
      <c r="AE357" s="67"/>
      <c r="AF357" s="67"/>
      <c r="AG357" s="67"/>
      <c r="AH357" s="67"/>
      <c r="AI357" s="67"/>
      <c r="AJ357" s="67"/>
      <c r="AK357" s="67"/>
      <c r="AL357" s="67"/>
      <c r="AM357" s="67"/>
      <c r="AN357" s="67"/>
      <c r="AO357" s="67"/>
      <c r="AP357" s="67"/>
      <c r="AQ357" s="67"/>
      <c r="AR357" s="67"/>
      <c r="AS357" s="67"/>
      <c r="AT357" s="67"/>
      <c r="AU357" s="67"/>
      <c r="AV357" s="67"/>
      <c r="AW357" s="67"/>
      <c r="AX357" s="67"/>
      <c r="AY357" s="67"/>
      <c r="AZ357" s="67"/>
      <c r="BA357" s="67"/>
      <c r="BB357" s="67"/>
      <c r="BC357" s="67"/>
      <c r="BD357" s="354" t="str">
        <f t="shared" si="139"/>
        <v/>
      </c>
      <c r="BE357" s="355"/>
      <c r="BF357" s="71">
        <f t="shared" si="140"/>
        <v>0</v>
      </c>
      <c r="BG357" s="71">
        <v>0</v>
      </c>
      <c r="BH357" s="72">
        <f t="shared" si="141"/>
        <v>0</v>
      </c>
      <c r="BI357" s="73">
        <v>0</v>
      </c>
    </row>
    <row r="358" spans="23:61" ht="15.5" x14ac:dyDescent="0.35">
      <c r="W358" s="60"/>
      <c r="X358" s="66">
        <v>7</v>
      </c>
      <c r="Y358" s="67"/>
      <c r="Z358" s="67"/>
      <c r="AA358" s="67"/>
      <c r="AB358" s="67"/>
      <c r="AC358" s="67"/>
      <c r="AD358" s="67"/>
      <c r="AE358" s="67"/>
      <c r="AF358" s="67"/>
      <c r="AG358" s="67"/>
      <c r="AH358" s="67"/>
      <c r="AI358" s="67"/>
      <c r="AJ358" s="67"/>
      <c r="AK358" s="67"/>
      <c r="AL358" s="67"/>
      <c r="AM358" s="67"/>
      <c r="AN358" s="67"/>
      <c r="AO358" s="67"/>
      <c r="AP358" s="67"/>
      <c r="AQ358" s="67"/>
      <c r="AR358" s="67"/>
      <c r="AS358" s="67"/>
      <c r="AT358" s="67"/>
      <c r="AU358" s="67"/>
      <c r="AV358" s="67"/>
      <c r="AW358" s="67"/>
      <c r="AX358" s="67"/>
      <c r="AY358" s="67"/>
      <c r="AZ358" s="67"/>
      <c r="BA358" s="67"/>
      <c r="BB358" s="67"/>
      <c r="BC358" s="67"/>
      <c r="BD358" s="354" t="str">
        <f t="shared" si="139"/>
        <v/>
      </c>
      <c r="BE358" s="355"/>
      <c r="BF358" s="71">
        <f t="shared" si="140"/>
        <v>0</v>
      </c>
      <c r="BG358" s="71">
        <v>0</v>
      </c>
      <c r="BH358" s="72">
        <f t="shared" si="141"/>
        <v>0</v>
      </c>
      <c r="BI358" s="73">
        <v>0</v>
      </c>
    </row>
    <row r="359" spans="23:61" ht="15.5" x14ac:dyDescent="0.35">
      <c r="W359" s="60"/>
      <c r="X359" s="66">
        <v>8</v>
      </c>
      <c r="Y359" s="67"/>
      <c r="Z359" s="67"/>
      <c r="AA359" s="67"/>
      <c r="AB359" s="67"/>
      <c r="AC359" s="67"/>
      <c r="AD359" s="67"/>
      <c r="AE359" s="67"/>
      <c r="AF359" s="67"/>
      <c r="AG359" s="67"/>
      <c r="AH359" s="67"/>
      <c r="AI359" s="67"/>
      <c r="AJ359" s="67"/>
      <c r="AK359" s="67"/>
      <c r="AL359" s="67"/>
      <c r="AM359" s="67"/>
      <c r="AN359" s="67"/>
      <c r="AO359" s="67"/>
      <c r="AP359" s="67"/>
      <c r="AQ359" s="67"/>
      <c r="AR359" s="67"/>
      <c r="AS359" s="67"/>
      <c r="AT359" s="67"/>
      <c r="AU359" s="67"/>
      <c r="AV359" s="67"/>
      <c r="AW359" s="67"/>
      <c r="AX359" s="67"/>
      <c r="AY359" s="67"/>
      <c r="AZ359" s="67"/>
      <c r="BA359" s="67"/>
      <c r="BB359" s="67"/>
      <c r="BC359" s="67"/>
      <c r="BD359" s="354" t="str">
        <f t="shared" si="139"/>
        <v/>
      </c>
      <c r="BE359" s="355"/>
      <c r="BF359" s="71">
        <f t="shared" ref="BF359:BF374" si="142">(SUMIF($Y$351:$BC$351,"Sat",$Y359:$BC359)+SUMIF($Y$351:$BC$351,"Sun",$Y359:$BC359))</f>
        <v>0</v>
      </c>
      <c r="BG359" s="71">
        <f t="shared" ref="BG359:BG374" si="143">(SUM($Y359:$BC359)-(SUMIF($Y$351:$BC$351,"Sat",$Y359:$BC359)+SUMIF($Y$351:$BC$351,"Sun",$Y359:$BC359)))</f>
        <v>0</v>
      </c>
      <c r="BH359" s="72">
        <f t="shared" ref="BH359:BH374" si="144">(SUMIF($Y$351:$BC$351,"Sat",$Y359:$BC359)+SUMIF($Y$351:$BC$351,"Sun",$Y359:$BC359))/(COUNTIF($Y$351:$BC$351,"Sat")+COUNTIF($Y$351:$BC$351,"Sun"))</f>
        <v>0</v>
      </c>
      <c r="BI359" s="73">
        <f t="shared" ref="BI359:BI374" si="145">(SUM($Y359:$BC359)-(SUMIF($Y$351:$BC$351,"Sat",$Y359:$BC359)+SUMIF($Y$351:$BC$351,"Sun",$Y359:$BC359)))/(COUNT(Y359:BC359)-(COUNTIF($Y$351:$BC$351,"Sat")+COUNTIF($Y$351:$BC$351,"Sun")))</f>
        <v>0</v>
      </c>
    </row>
    <row r="360" spans="23:61" ht="15.5" x14ac:dyDescent="0.35">
      <c r="W360" s="60"/>
      <c r="X360" s="66">
        <v>9</v>
      </c>
      <c r="Y360" s="67"/>
      <c r="Z360" s="67"/>
      <c r="AA360" s="67"/>
      <c r="AB360" s="67"/>
      <c r="AC360" s="67"/>
      <c r="AD360" s="67"/>
      <c r="AE360" s="67"/>
      <c r="AF360" s="67"/>
      <c r="AG360" s="67"/>
      <c r="AH360" s="67"/>
      <c r="AI360" s="67"/>
      <c r="AJ360" s="67"/>
      <c r="AK360" s="67"/>
      <c r="AL360" s="67"/>
      <c r="AM360" s="67"/>
      <c r="AN360" s="67"/>
      <c r="AO360" s="67"/>
      <c r="AP360" s="67"/>
      <c r="AQ360" s="67"/>
      <c r="AR360" s="67"/>
      <c r="AS360" s="67"/>
      <c r="AT360" s="67"/>
      <c r="AU360" s="67"/>
      <c r="AV360" s="67"/>
      <c r="AW360" s="67"/>
      <c r="AX360" s="67"/>
      <c r="AY360" s="67"/>
      <c r="AZ360" s="67"/>
      <c r="BA360" s="67"/>
      <c r="BB360" s="67"/>
      <c r="BC360" s="67"/>
      <c r="BD360" s="354" t="str">
        <f t="shared" si="139"/>
        <v/>
      </c>
      <c r="BE360" s="355"/>
      <c r="BF360" s="71">
        <f t="shared" si="142"/>
        <v>0</v>
      </c>
      <c r="BG360" s="71">
        <f t="shared" si="143"/>
        <v>0</v>
      </c>
      <c r="BH360" s="72">
        <f t="shared" si="144"/>
        <v>0</v>
      </c>
      <c r="BI360" s="73">
        <f t="shared" si="145"/>
        <v>0</v>
      </c>
    </row>
    <row r="361" spans="23:61" ht="15.5" x14ac:dyDescent="0.35">
      <c r="W361" s="60"/>
      <c r="X361" s="66">
        <v>10</v>
      </c>
      <c r="Y361" s="67"/>
      <c r="Z361" s="67"/>
      <c r="AA361" s="67"/>
      <c r="AB361" s="67"/>
      <c r="AC361" s="67"/>
      <c r="AD361" s="67"/>
      <c r="AE361" s="67"/>
      <c r="AF361" s="67"/>
      <c r="AG361" s="67"/>
      <c r="AH361" s="67"/>
      <c r="AI361" s="67"/>
      <c r="AJ361" s="67"/>
      <c r="AK361" s="67"/>
      <c r="AL361" s="67"/>
      <c r="AM361" s="67"/>
      <c r="AN361" s="67"/>
      <c r="AO361" s="67"/>
      <c r="AP361" s="67"/>
      <c r="AQ361" s="67"/>
      <c r="AR361" s="67"/>
      <c r="AS361" s="67"/>
      <c r="AT361" s="67"/>
      <c r="AU361" s="67"/>
      <c r="AV361" s="67"/>
      <c r="AW361" s="67"/>
      <c r="AX361" s="67"/>
      <c r="AY361" s="67"/>
      <c r="AZ361" s="67"/>
      <c r="BA361" s="67"/>
      <c r="BB361" s="67"/>
      <c r="BC361" s="67"/>
      <c r="BD361" s="354" t="str">
        <f t="shared" si="139"/>
        <v/>
      </c>
      <c r="BE361" s="355"/>
      <c r="BF361" s="71">
        <f t="shared" si="142"/>
        <v>0</v>
      </c>
      <c r="BG361" s="71">
        <f t="shared" si="143"/>
        <v>0</v>
      </c>
      <c r="BH361" s="72">
        <f t="shared" si="144"/>
        <v>0</v>
      </c>
      <c r="BI361" s="73">
        <f t="shared" si="145"/>
        <v>0</v>
      </c>
    </row>
    <row r="362" spans="23:61" ht="15.5" x14ac:dyDescent="0.35">
      <c r="W362" s="60"/>
      <c r="X362" s="66">
        <v>11</v>
      </c>
      <c r="Y362" s="67"/>
      <c r="Z362" s="67"/>
      <c r="AA362" s="67"/>
      <c r="AB362" s="67"/>
      <c r="AC362" s="67"/>
      <c r="AD362" s="67"/>
      <c r="AE362" s="67"/>
      <c r="AF362" s="67"/>
      <c r="AG362" s="67"/>
      <c r="AH362" s="67"/>
      <c r="AI362" s="67"/>
      <c r="AJ362" s="67"/>
      <c r="AK362" s="67"/>
      <c r="AL362" s="67"/>
      <c r="AM362" s="67"/>
      <c r="AN362" s="67"/>
      <c r="AO362" s="67"/>
      <c r="AP362" s="67"/>
      <c r="AQ362" s="67"/>
      <c r="AR362" s="67"/>
      <c r="AS362" s="67"/>
      <c r="AT362" s="67"/>
      <c r="AU362" s="67"/>
      <c r="AV362" s="67"/>
      <c r="AW362" s="67"/>
      <c r="AX362" s="67"/>
      <c r="AY362" s="67"/>
      <c r="AZ362" s="67"/>
      <c r="BA362" s="67"/>
      <c r="BB362" s="67"/>
      <c r="BC362" s="67"/>
      <c r="BD362" s="354" t="str">
        <f t="shared" si="139"/>
        <v/>
      </c>
      <c r="BE362" s="355"/>
      <c r="BF362" s="71">
        <f t="shared" si="142"/>
        <v>0</v>
      </c>
      <c r="BG362" s="71">
        <f t="shared" si="143"/>
        <v>0</v>
      </c>
      <c r="BH362" s="72">
        <f t="shared" si="144"/>
        <v>0</v>
      </c>
      <c r="BI362" s="73">
        <f t="shared" si="145"/>
        <v>0</v>
      </c>
    </row>
    <row r="363" spans="23:61" ht="15.5" x14ac:dyDescent="0.35">
      <c r="W363" s="60"/>
      <c r="X363" s="66">
        <v>12</v>
      </c>
      <c r="Y363" s="67"/>
      <c r="Z363" s="67"/>
      <c r="AA363" s="67"/>
      <c r="AB363" s="67"/>
      <c r="AC363" s="67"/>
      <c r="AD363" s="67"/>
      <c r="AE363" s="67"/>
      <c r="AF363" s="67"/>
      <c r="AG363" s="67"/>
      <c r="AH363" s="67"/>
      <c r="AI363" s="67"/>
      <c r="AJ363" s="67"/>
      <c r="AK363" s="67"/>
      <c r="AL363" s="67"/>
      <c r="AM363" s="67"/>
      <c r="AN363" s="67"/>
      <c r="AO363" s="67"/>
      <c r="AP363" s="67"/>
      <c r="AQ363" s="67"/>
      <c r="AR363" s="67"/>
      <c r="AS363" s="67"/>
      <c r="AT363" s="67"/>
      <c r="AU363" s="67"/>
      <c r="AV363" s="67"/>
      <c r="AW363" s="67"/>
      <c r="AX363" s="67"/>
      <c r="AY363" s="67"/>
      <c r="AZ363" s="67"/>
      <c r="BA363" s="67"/>
      <c r="BB363" s="67"/>
      <c r="BC363" s="67"/>
      <c r="BD363" s="354" t="str">
        <f t="shared" si="139"/>
        <v/>
      </c>
      <c r="BE363" s="355"/>
      <c r="BF363" s="71">
        <f t="shared" si="142"/>
        <v>0</v>
      </c>
      <c r="BG363" s="71">
        <f t="shared" si="143"/>
        <v>0</v>
      </c>
      <c r="BH363" s="72">
        <f t="shared" si="144"/>
        <v>0</v>
      </c>
      <c r="BI363" s="73">
        <f t="shared" si="145"/>
        <v>0</v>
      </c>
    </row>
    <row r="364" spans="23:61" ht="15.5" x14ac:dyDescent="0.35">
      <c r="W364" s="60"/>
      <c r="X364" s="66">
        <v>13</v>
      </c>
      <c r="Y364" s="67"/>
      <c r="Z364" s="67"/>
      <c r="AA364" s="67"/>
      <c r="AB364" s="67"/>
      <c r="AC364" s="67"/>
      <c r="AD364" s="67"/>
      <c r="AE364" s="67"/>
      <c r="AF364" s="67"/>
      <c r="AG364" s="67"/>
      <c r="AH364" s="67"/>
      <c r="AI364" s="67"/>
      <c r="AJ364" s="67"/>
      <c r="AK364" s="67"/>
      <c r="AL364" s="67"/>
      <c r="AM364" s="67"/>
      <c r="AN364" s="67"/>
      <c r="AO364" s="67"/>
      <c r="AP364" s="67"/>
      <c r="AQ364" s="67"/>
      <c r="AR364" s="67"/>
      <c r="AS364" s="67"/>
      <c r="AT364" s="67"/>
      <c r="AU364" s="67"/>
      <c r="AV364" s="67"/>
      <c r="AW364" s="67"/>
      <c r="AX364" s="67"/>
      <c r="AY364" s="67"/>
      <c r="AZ364" s="67"/>
      <c r="BA364" s="67"/>
      <c r="BB364" s="67"/>
      <c r="BC364" s="67"/>
      <c r="BD364" s="354" t="str">
        <f t="shared" si="139"/>
        <v/>
      </c>
      <c r="BE364" s="355"/>
      <c r="BF364" s="71">
        <f t="shared" si="142"/>
        <v>0</v>
      </c>
      <c r="BG364" s="71">
        <f t="shared" si="143"/>
        <v>0</v>
      </c>
      <c r="BH364" s="72">
        <f t="shared" si="144"/>
        <v>0</v>
      </c>
      <c r="BI364" s="73">
        <f t="shared" si="145"/>
        <v>0</v>
      </c>
    </row>
    <row r="365" spans="23:61" ht="15.5" x14ac:dyDescent="0.35">
      <c r="W365" s="60"/>
      <c r="X365" s="66">
        <v>14</v>
      </c>
      <c r="Y365" s="67"/>
      <c r="Z365" s="67"/>
      <c r="AA365" s="67"/>
      <c r="AB365" s="67"/>
      <c r="AC365" s="67"/>
      <c r="AD365" s="67"/>
      <c r="AE365" s="67"/>
      <c r="AF365" s="67"/>
      <c r="AG365" s="67"/>
      <c r="AH365" s="67"/>
      <c r="AI365" s="67"/>
      <c r="AJ365" s="67"/>
      <c r="AK365" s="67"/>
      <c r="AL365" s="67"/>
      <c r="AM365" s="67"/>
      <c r="AN365" s="67"/>
      <c r="AO365" s="67"/>
      <c r="AP365" s="67"/>
      <c r="AQ365" s="67"/>
      <c r="AR365" s="67"/>
      <c r="AS365" s="67"/>
      <c r="AT365" s="67"/>
      <c r="AU365" s="67"/>
      <c r="AV365" s="67"/>
      <c r="AW365" s="67"/>
      <c r="AX365" s="67"/>
      <c r="AY365" s="67"/>
      <c r="AZ365" s="67"/>
      <c r="BA365" s="67"/>
      <c r="BB365" s="67"/>
      <c r="BC365" s="67"/>
      <c r="BD365" s="354" t="str">
        <f>IFERROR(AVERAGE(Y365:BC365),"")</f>
        <v/>
      </c>
      <c r="BE365" s="355"/>
      <c r="BF365" s="71">
        <f t="shared" si="142"/>
        <v>0</v>
      </c>
      <c r="BG365" s="71">
        <f t="shared" si="143"/>
        <v>0</v>
      </c>
      <c r="BH365" s="72">
        <f t="shared" si="144"/>
        <v>0</v>
      </c>
      <c r="BI365" s="73">
        <f t="shared" si="145"/>
        <v>0</v>
      </c>
    </row>
    <row r="366" spans="23:61" ht="15.5" x14ac:dyDescent="0.35">
      <c r="W366" s="60"/>
      <c r="X366" s="66">
        <v>15</v>
      </c>
      <c r="Y366" s="67"/>
      <c r="Z366" s="67"/>
      <c r="AA366" s="67"/>
      <c r="AB366" s="67"/>
      <c r="AC366" s="67"/>
      <c r="AD366" s="67"/>
      <c r="AE366" s="67"/>
      <c r="AF366" s="67"/>
      <c r="AG366" s="67"/>
      <c r="AH366" s="67"/>
      <c r="AI366" s="67"/>
      <c r="AJ366" s="67"/>
      <c r="AK366" s="67"/>
      <c r="AL366" s="67"/>
      <c r="AM366" s="67"/>
      <c r="AN366" s="67"/>
      <c r="AO366" s="67"/>
      <c r="AP366" s="67"/>
      <c r="AQ366" s="67"/>
      <c r="AR366" s="67"/>
      <c r="AS366" s="67"/>
      <c r="AT366" s="67"/>
      <c r="AU366" s="67"/>
      <c r="AV366" s="67"/>
      <c r="AW366" s="67"/>
      <c r="AX366" s="67"/>
      <c r="AY366" s="67"/>
      <c r="AZ366" s="67"/>
      <c r="BA366" s="67"/>
      <c r="BB366" s="67"/>
      <c r="BC366" s="67"/>
      <c r="BD366" s="354" t="str">
        <f t="shared" ref="BD366:BD375" si="146">IFERROR(AVERAGE(Y366:BC366),"")</f>
        <v/>
      </c>
      <c r="BE366" s="355"/>
      <c r="BF366" s="71">
        <f t="shared" si="142"/>
        <v>0</v>
      </c>
      <c r="BG366" s="71">
        <f t="shared" si="143"/>
        <v>0</v>
      </c>
      <c r="BH366" s="72">
        <f t="shared" si="144"/>
        <v>0</v>
      </c>
      <c r="BI366" s="73">
        <f t="shared" si="145"/>
        <v>0</v>
      </c>
    </row>
    <row r="367" spans="23:61" ht="15.5" x14ac:dyDescent="0.35">
      <c r="W367" s="60"/>
      <c r="X367" s="66">
        <v>16</v>
      </c>
      <c r="Y367" s="67"/>
      <c r="Z367" s="67"/>
      <c r="AA367" s="67"/>
      <c r="AB367" s="67"/>
      <c r="AC367" s="67"/>
      <c r="AD367" s="67"/>
      <c r="AE367" s="67"/>
      <c r="AF367" s="67"/>
      <c r="AG367" s="67"/>
      <c r="AH367" s="67"/>
      <c r="AI367" s="67"/>
      <c r="AJ367" s="67"/>
      <c r="AK367" s="67"/>
      <c r="AL367" s="67"/>
      <c r="AM367" s="67"/>
      <c r="AN367" s="67"/>
      <c r="AO367" s="67"/>
      <c r="AP367" s="67"/>
      <c r="AQ367" s="67"/>
      <c r="AR367" s="67"/>
      <c r="AS367" s="67"/>
      <c r="AT367" s="67"/>
      <c r="AU367" s="67"/>
      <c r="AV367" s="67"/>
      <c r="AW367" s="67"/>
      <c r="AX367" s="67"/>
      <c r="AY367" s="67"/>
      <c r="AZ367" s="67"/>
      <c r="BA367" s="67"/>
      <c r="BB367" s="67"/>
      <c r="BC367" s="67"/>
      <c r="BD367" s="354" t="str">
        <f t="shared" si="146"/>
        <v/>
      </c>
      <c r="BE367" s="355"/>
      <c r="BF367" s="71">
        <f t="shared" si="142"/>
        <v>0</v>
      </c>
      <c r="BG367" s="71">
        <f t="shared" si="143"/>
        <v>0</v>
      </c>
      <c r="BH367" s="72">
        <f t="shared" si="144"/>
        <v>0</v>
      </c>
      <c r="BI367" s="73">
        <f t="shared" si="145"/>
        <v>0</v>
      </c>
    </row>
    <row r="368" spans="23:61" ht="15.5" x14ac:dyDescent="0.35">
      <c r="W368" s="60"/>
      <c r="X368" s="66">
        <v>17</v>
      </c>
      <c r="Y368" s="67"/>
      <c r="Z368" s="67"/>
      <c r="AA368" s="67"/>
      <c r="AB368" s="67"/>
      <c r="AC368" s="67"/>
      <c r="AD368" s="67"/>
      <c r="AE368" s="67"/>
      <c r="AF368" s="67"/>
      <c r="AG368" s="67"/>
      <c r="AH368" s="67"/>
      <c r="AI368" s="67"/>
      <c r="AJ368" s="67"/>
      <c r="AK368" s="67"/>
      <c r="AL368" s="67"/>
      <c r="AM368" s="67"/>
      <c r="AN368" s="67"/>
      <c r="AO368" s="67"/>
      <c r="AP368" s="67"/>
      <c r="AQ368" s="67"/>
      <c r="AR368" s="67"/>
      <c r="AS368" s="67"/>
      <c r="AT368" s="67"/>
      <c r="AU368" s="67"/>
      <c r="AV368" s="67"/>
      <c r="AW368" s="67"/>
      <c r="AX368" s="67"/>
      <c r="AY368" s="67"/>
      <c r="AZ368" s="67"/>
      <c r="BA368" s="67"/>
      <c r="BB368" s="67"/>
      <c r="BC368" s="67"/>
      <c r="BD368" s="354" t="str">
        <f t="shared" si="146"/>
        <v/>
      </c>
      <c r="BE368" s="355"/>
      <c r="BF368" s="71">
        <f t="shared" si="142"/>
        <v>0</v>
      </c>
      <c r="BG368" s="71">
        <f t="shared" si="143"/>
        <v>0</v>
      </c>
      <c r="BH368" s="72">
        <f t="shared" si="144"/>
        <v>0</v>
      </c>
      <c r="BI368" s="73">
        <f t="shared" si="145"/>
        <v>0</v>
      </c>
    </row>
    <row r="369" spans="23:61" ht="15.5" x14ac:dyDescent="0.35">
      <c r="W369" s="60"/>
      <c r="X369" s="66">
        <v>18</v>
      </c>
      <c r="Y369" s="67"/>
      <c r="Z369" s="67"/>
      <c r="AA369" s="67"/>
      <c r="AB369" s="67"/>
      <c r="AC369" s="67"/>
      <c r="AD369" s="67"/>
      <c r="AE369" s="67"/>
      <c r="AF369" s="67"/>
      <c r="AG369" s="67"/>
      <c r="AH369" s="67"/>
      <c r="AI369" s="67"/>
      <c r="AJ369" s="67"/>
      <c r="AK369" s="67"/>
      <c r="AL369" s="67"/>
      <c r="AM369" s="67"/>
      <c r="AN369" s="67"/>
      <c r="AO369" s="67"/>
      <c r="AP369" s="67"/>
      <c r="AQ369" s="67"/>
      <c r="AR369" s="67"/>
      <c r="AS369" s="67"/>
      <c r="AT369" s="67"/>
      <c r="AU369" s="67"/>
      <c r="AV369" s="67"/>
      <c r="AW369" s="67"/>
      <c r="AX369" s="67"/>
      <c r="AY369" s="67"/>
      <c r="AZ369" s="67"/>
      <c r="BA369" s="67"/>
      <c r="BB369" s="67"/>
      <c r="BC369" s="67"/>
      <c r="BD369" s="354" t="str">
        <f t="shared" si="146"/>
        <v/>
      </c>
      <c r="BE369" s="355"/>
      <c r="BF369" s="71">
        <f t="shared" si="142"/>
        <v>0</v>
      </c>
      <c r="BG369" s="71">
        <f t="shared" si="143"/>
        <v>0</v>
      </c>
      <c r="BH369" s="72">
        <f t="shared" si="144"/>
        <v>0</v>
      </c>
      <c r="BI369" s="73">
        <f t="shared" si="145"/>
        <v>0</v>
      </c>
    </row>
    <row r="370" spans="23:61" ht="15.5" x14ac:dyDescent="0.35">
      <c r="W370" s="60"/>
      <c r="X370" s="66">
        <v>19</v>
      </c>
      <c r="Y370" s="67"/>
      <c r="Z370" s="67"/>
      <c r="AA370" s="67"/>
      <c r="AB370" s="67"/>
      <c r="AC370" s="67"/>
      <c r="AD370" s="67"/>
      <c r="AE370" s="67"/>
      <c r="AF370" s="67"/>
      <c r="AG370" s="67"/>
      <c r="AH370" s="67"/>
      <c r="AI370" s="67"/>
      <c r="AJ370" s="67"/>
      <c r="AK370" s="67"/>
      <c r="AL370" s="67"/>
      <c r="AM370" s="67"/>
      <c r="AN370" s="67"/>
      <c r="AO370" s="67"/>
      <c r="AP370" s="67"/>
      <c r="AQ370" s="67"/>
      <c r="AR370" s="67"/>
      <c r="AS370" s="67"/>
      <c r="AT370" s="67"/>
      <c r="AU370" s="67"/>
      <c r="AV370" s="67"/>
      <c r="AW370" s="67"/>
      <c r="AX370" s="67"/>
      <c r="AY370" s="67"/>
      <c r="AZ370" s="67"/>
      <c r="BA370" s="67"/>
      <c r="BB370" s="67"/>
      <c r="BC370" s="67"/>
      <c r="BD370" s="354" t="str">
        <f t="shared" si="146"/>
        <v/>
      </c>
      <c r="BE370" s="355"/>
      <c r="BF370" s="71">
        <f t="shared" si="142"/>
        <v>0</v>
      </c>
      <c r="BG370" s="71">
        <f t="shared" si="143"/>
        <v>0</v>
      </c>
      <c r="BH370" s="72">
        <f t="shared" si="144"/>
        <v>0</v>
      </c>
      <c r="BI370" s="73">
        <f t="shared" si="145"/>
        <v>0</v>
      </c>
    </row>
    <row r="371" spans="23:61" ht="15.5" x14ac:dyDescent="0.35">
      <c r="W371" s="60"/>
      <c r="X371" s="66">
        <v>20</v>
      </c>
      <c r="Y371" s="67"/>
      <c r="Z371" s="67"/>
      <c r="AA371" s="67"/>
      <c r="AB371" s="67"/>
      <c r="AC371" s="67"/>
      <c r="AD371" s="67"/>
      <c r="AE371" s="67"/>
      <c r="AF371" s="67"/>
      <c r="AG371" s="67"/>
      <c r="AH371" s="67"/>
      <c r="AI371" s="67"/>
      <c r="AJ371" s="67"/>
      <c r="AK371" s="67"/>
      <c r="AL371" s="67"/>
      <c r="AM371" s="67"/>
      <c r="AN371" s="67"/>
      <c r="AO371" s="67"/>
      <c r="AP371" s="67"/>
      <c r="AQ371" s="67"/>
      <c r="AR371" s="67"/>
      <c r="AS371" s="67"/>
      <c r="AT371" s="67"/>
      <c r="AU371" s="67"/>
      <c r="AV371" s="67"/>
      <c r="AW371" s="67"/>
      <c r="AX371" s="67"/>
      <c r="AY371" s="67"/>
      <c r="AZ371" s="67"/>
      <c r="BA371" s="67"/>
      <c r="BB371" s="67"/>
      <c r="BC371" s="67"/>
      <c r="BD371" s="354" t="str">
        <f t="shared" si="146"/>
        <v/>
      </c>
      <c r="BE371" s="355"/>
      <c r="BF371" s="71">
        <f t="shared" si="142"/>
        <v>0</v>
      </c>
      <c r="BG371" s="71">
        <f t="shared" si="143"/>
        <v>0</v>
      </c>
      <c r="BH371" s="72">
        <f t="shared" si="144"/>
        <v>0</v>
      </c>
      <c r="BI371" s="73">
        <f t="shared" si="145"/>
        <v>0</v>
      </c>
    </row>
    <row r="372" spans="23:61" ht="15.5" x14ac:dyDescent="0.35">
      <c r="W372" s="60"/>
      <c r="X372" s="66">
        <v>21</v>
      </c>
      <c r="Y372" s="67"/>
      <c r="Z372" s="67"/>
      <c r="AA372" s="67"/>
      <c r="AB372" s="67"/>
      <c r="AC372" s="67"/>
      <c r="AD372" s="67"/>
      <c r="AE372" s="67"/>
      <c r="AF372" s="67"/>
      <c r="AG372" s="67"/>
      <c r="AH372" s="67"/>
      <c r="AI372" s="67"/>
      <c r="AJ372" s="67"/>
      <c r="AK372" s="67"/>
      <c r="AL372" s="67"/>
      <c r="AM372" s="67"/>
      <c r="AN372" s="67"/>
      <c r="AO372" s="67"/>
      <c r="AP372" s="67"/>
      <c r="AQ372" s="67"/>
      <c r="AR372" s="67"/>
      <c r="AS372" s="67"/>
      <c r="AT372" s="67"/>
      <c r="AU372" s="67"/>
      <c r="AV372" s="67"/>
      <c r="AW372" s="67"/>
      <c r="AX372" s="67"/>
      <c r="AY372" s="67"/>
      <c r="AZ372" s="67"/>
      <c r="BA372" s="67"/>
      <c r="BB372" s="67"/>
      <c r="BC372" s="67"/>
      <c r="BD372" s="354" t="str">
        <f t="shared" si="146"/>
        <v/>
      </c>
      <c r="BE372" s="355"/>
      <c r="BF372" s="71">
        <f t="shared" si="142"/>
        <v>0</v>
      </c>
      <c r="BG372" s="71">
        <f t="shared" si="143"/>
        <v>0</v>
      </c>
      <c r="BH372" s="72">
        <f t="shared" si="144"/>
        <v>0</v>
      </c>
      <c r="BI372" s="73">
        <f t="shared" si="145"/>
        <v>0</v>
      </c>
    </row>
    <row r="373" spans="23:61" ht="15.5" x14ac:dyDescent="0.35">
      <c r="W373" s="60"/>
      <c r="X373" s="66">
        <v>22</v>
      </c>
      <c r="Y373" s="67"/>
      <c r="Z373" s="67"/>
      <c r="AA373" s="67"/>
      <c r="AB373" s="67"/>
      <c r="AC373" s="67"/>
      <c r="AD373" s="67"/>
      <c r="AE373" s="67"/>
      <c r="AF373" s="67"/>
      <c r="AG373" s="67"/>
      <c r="AH373" s="67"/>
      <c r="AI373" s="67"/>
      <c r="AJ373" s="67"/>
      <c r="AK373" s="67"/>
      <c r="AL373" s="67"/>
      <c r="AM373" s="67"/>
      <c r="AN373" s="67"/>
      <c r="AO373" s="67"/>
      <c r="AP373" s="67"/>
      <c r="AQ373" s="67"/>
      <c r="AR373" s="67"/>
      <c r="AS373" s="67"/>
      <c r="AT373" s="67"/>
      <c r="AU373" s="67"/>
      <c r="AV373" s="67"/>
      <c r="AW373" s="67"/>
      <c r="AX373" s="67"/>
      <c r="AY373" s="67"/>
      <c r="AZ373" s="67"/>
      <c r="BA373" s="67"/>
      <c r="BB373" s="67"/>
      <c r="BC373" s="67"/>
      <c r="BD373" s="354" t="str">
        <f t="shared" si="146"/>
        <v/>
      </c>
      <c r="BE373" s="355"/>
      <c r="BF373" s="71">
        <f t="shared" si="142"/>
        <v>0</v>
      </c>
      <c r="BG373" s="71">
        <f t="shared" si="143"/>
        <v>0</v>
      </c>
      <c r="BH373" s="72">
        <f t="shared" si="144"/>
        <v>0</v>
      </c>
      <c r="BI373" s="73">
        <f t="shared" si="145"/>
        <v>0</v>
      </c>
    </row>
    <row r="374" spans="23:61" ht="15.5" x14ac:dyDescent="0.35">
      <c r="W374" s="60"/>
      <c r="X374" s="66">
        <v>23</v>
      </c>
      <c r="Y374" s="67"/>
      <c r="Z374" s="67"/>
      <c r="AA374" s="67"/>
      <c r="AB374" s="67"/>
      <c r="AC374" s="67"/>
      <c r="AD374" s="67"/>
      <c r="AE374" s="67"/>
      <c r="AF374" s="67"/>
      <c r="AG374" s="67"/>
      <c r="AH374" s="67"/>
      <c r="AI374" s="67"/>
      <c r="AJ374" s="67"/>
      <c r="AK374" s="67"/>
      <c r="AL374" s="67"/>
      <c r="AM374" s="67"/>
      <c r="AN374" s="67"/>
      <c r="AO374" s="67"/>
      <c r="AP374" s="67"/>
      <c r="AQ374" s="67"/>
      <c r="AR374" s="67"/>
      <c r="AS374" s="67"/>
      <c r="AT374" s="67"/>
      <c r="AU374" s="67"/>
      <c r="AV374" s="67"/>
      <c r="AW374" s="67"/>
      <c r="AX374" s="67"/>
      <c r="AY374" s="67"/>
      <c r="AZ374" s="67"/>
      <c r="BA374" s="67"/>
      <c r="BB374" s="67"/>
      <c r="BC374" s="67"/>
      <c r="BD374" s="354" t="str">
        <f t="shared" si="146"/>
        <v/>
      </c>
      <c r="BE374" s="355"/>
      <c r="BF374" s="71">
        <f t="shared" si="142"/>
        <v>0</v>
      </c>
      <c r="BG374" s="71">
        <f t="shared" si="143"/>
        <v>0</v>
      </c>
      <c r="BH374" s="72">
        <f t="shared" si="144"/>
        <v>0</v>
      </c>
      <c r="BI374" s="73">
        <f t="shared" si="145"/>
        <v>0</v>
      </c>
    </row>
    <row r="375" spans="23:61" ht="15.5" x14ac:dyDescent="0.35">
      <c r="W375" s="60"/>
      <c r="X375" s="74">
        <v>24</v>
      </c>
      <c r="Y375" s="75"/>
      <c r="Z375" s="75"/>
      <c r="AA375" s="75"/>
      <c r="AB375" s="75"/>
      <c r="AC375" s="75"/>
      <c r="AD375" s="75"/>
      <c r="AE375" s="75"/>
      <c r="AF375" s="75"/>
      <c r="AG375" s="75"/>
      <c r="AH375" s="75"/>
      <c r="AI375" s="75"/>
      <c r="AJ375" s="75"/>
      <c r="AK375" s="75"/>
      <c r="AL375" s="75"/>
      <c r="AM375" s="75"/>
      <c r="AN375" s="75"/>
      <c r="AO375" s="75"/>
      <c r="AP375" s="75"/>
      <c r="AQ375" s="75"/>
      <c r="AR375" s="75"/>
      <c r="AS375" s="75"/>
      <c r="AT375" s="75"/>
      <c r="AU375" s="75"/>
      <c r="AV375" s="75"/>
      <c r="AW375" s="75"/>
      <c r="AX375" s="75"/>
      <c r="AY375" s="75"/>
      <c r="AZ375" s="75"/>
      <c r="BA375" s="75"/>
      <c r="BB375" s="75"/>
      <c r="BC375" s="75"/>
      <c r="BD375" s="356" t="str">
        <f t="shared" si="146"/>
        <v/>
      </c>
      <c r="BE375" s="357"/>
      <c r="BF375" s="76">
        <f>SUM($Y375:$BC375)</f>
        <v>0</v>
      </c>
      <c r="BG375" s="76">
        <v>0</v>
      </c>
      <c r="BH375" s="77">
        <f t="shared" ref="BH375" si="147">IFERROR(SUM(Y375:BC375)/COUNT(Y375:BC375),0)</f>
        <v>0</v>
      </c>
      <c r="BI375" s="78">
        <v>0</v>
      </c>
    </row>
    <row r="376" spans="23:61" ht="15.5" x14ac:dyDescent="0.35">
      <c r="W376" s="60"/>
      <c r="X376" s="79"/>
      <c r="Y376" s="5"/>
      <c r="Z376" s="5"/>
      <c r="AA376" s="5"/>
      <c r="AB376" s="5"/>
      <c r="AC376" s="5"/>
      <c r="AD376" s="5"/>
      <c r="AE376" s="5"/>
      <c r="AF376" s="5"/>
      <c r="AG376" s="5"/>
      <c r="AH376" s="5"/>
      <c r="AI376" s="5"/>
      <c r="AJ376" s="5"/>
      <c r="AK376" s="5"/>
      <c r="AL376" s="5"/>
      <c r="AM376" s="5"/>
      <c r="AN376" s="5"/>
      <c r="AO376" s="5"/>
      <c r="AP376" s="5"/>
      <c r="AQ376" s="5"/>
      <c r="AR376" s="5"/>
      <c r="AS376" s="5"/>
      <c r="AT376" s="5"/>
      <c r="AU376" s="5"/>
      <c r="AV376" s="5"/>
      <c r="AW376" s="5"/>
      <c r="AX376" s="5"/>
      <c r="AY376" s="5"/>
      <c r="AZ376" s="5"/>
      <c r="BA376" s="5"/>
      <c r="BB376" s="5"/>
      <c r="BC376" s="5"/>
      <c r="BD376" s="5"/>
      <c r="BE376" s="5"/>
      <c r="BF376" s="76">
        <f>SUM(BF352:BF375)</f>
        <v>0</v>
      </c>
      <c r="BG376" s="76">
        <f>SUM(BG359:BG374)</f>
        <v>0</v>
      </c>
      <c r="BH376" s="101"/>
      <c r="BI376" s="102"/>
    </row>
    <row r="377" spans="23:61" ht="16" thickBot="1" x14ac:dyDescent="0.4">
      <c r="W377" s="104"/>
      <c r="X377" s="105"/>
      <c r="Y377" s="15"/>
      <c r="Z377" s="15"/>
      <c r="AA377" s="15"/>
      <c r="AB377" s="15"/>
      <c r="AC377" s="15"/>
      <c r="AD377" s="15"/>
      <c r="AE377" s="15"/>
      <c r="AF377" s="15"/>
      <c r="AG377" s="15"/>
      <c r="AH377" s="15"/>
      <c r="AI377" s="15"/>
      <c r="AJ377" s="15"/>
      <c r="AK377" s="15"/>
      <c r="AL377" s="15"/>
      <c r="AM377" s="15"/>
      <c r="AN377" s="15"/>
      <c r="AO377" s="15"/>
      <c r="AP377" s="15"/>
      <c r="AQ377" s="15"/>
      <c r="AR377" s="15"/>
      <c r="AS377" s="15"/>
      <c r="AT377" s="15"/>
      <c r="AU377" s="15"/>
      <c r="AV377" s="15"/>
      <c r="AW377" s="15"/>
      <c r="AX377" s="15"/>
      <c r="AY377" s="15"/>
      <c r="AZ377" s="15"/>
      <c r="BA377" s="15"/>
      <c r="BB377" s="15"/>
      <c r="BC377" s="15"/>
      <c r="BD377" s="15"/>
      <c r="BE377" s="15"/>
      <c r="BF377" s="15"/>
      <c r="BG377" s="15"/>
      <c r="BH377" s="15"/>
      <c r="BI377" s="106"/>
    </row>
  </sheetData>
  <sheetProtection algorithmName="SHA-512" hashValue="ec86+XHW3L2Nt6GxpCcC1biITVn6GIcksCur/+NnbzHEgiZEHm/0PcYknj9sveRQGEKTcyU/GGbpm9mFBDp1Ww==" saltValue="bp15sEihJKavLjvOT5N4UQ==" spinCount="100000" sheet="1" objects="1" scenarios="1"/>
  <mergeCells count="342">
    <mergeCell ref="W3:AK3"/>
    <mergeCell ref="B4:Q4"/>
    <mergeCell ref="W4:AK4"/>
    <mergeCell ref="E5:J5"/>
    <mergeCell ref="M5:O5"/>
    <mergeCell ref="BD18:BE18"/>
    <mergeCell ref="BD19:BE19"/>
    <mergeCell ref="BD20:BE20"/>
    <mergeCell ref="BD12:BE12"/>
    <mergeCell ref="BD13:BE13"/>
    <mergeCell ref="BD14:BE14"/>
    <mergeCell ref="C7:O7"/>
    <mergeCell ref="AA7:AG7"/>
    <mergeCell ref="B8:Q8"/>
    <mergeCell ref="BD9:BE9"/>
    <mergeCell ref="BD10:BE10"/>
    <mergeCell ref="BD11:BE11"/>
    <mergeCell ref="BD21:BE21"/>
    <mergeCell ref="BD22:BE22"/>
    <mergeCell ref="BD23:BE23"/>
    <mergeCell ref="BD15:BE15"/>
    <mergeCell ref="BD16:BE16"/>
    <mergeCell ref="BD17:BE17"/>
    <mergeCell ref="BD30:BE30"/>
    <mergeCell ref="BD31:BE31"/>
    <mergeCell ref="BD32:BE32"/>
    <mergeCell ref="BD33:BE33"/>
    <mergeCell ref="BD34:BE34"/>
    <mergeCell ref="S36:U36"/>
    <mergeCell ref="BD24:BE24"/>
    <mergeCell ref="BD25:BE25"/>
    <mergeCell ref="BD26:BE26"/>
    <mergeCell ref="BD27:BE27"/>
    <mergeCell ref="BD28:BE28"/>
    <mergeCell ref="BD29:BE29"/>
    <mergeCell ref="BD40:BE40"/>
    <mergeCell ref="BD41:BE41"/>
    <mergeCell ref="BD42:BE42"/>
    <mergeCell ref="BD43:BE43"/>
    <mergeCell ref="T38:U38"/>
    <mergeCell ref="T40:U40"/>
    <mergeCell ref="BD50:BE50"/>
    <mergeCell ref="BD51:BE51"/>
    <mergeCell ref="BD52:BE52"/>
    <mergeCell ref="BD53:BE53"/>
    <mergeCell ref="BD54:BE54"/>
    <mergeCell ref="BD55:BE55"/>
    <mergeCell ref="BD44:BE44"/>
    <mergeCell ref="BD45:BE45"/>
    <mergeCell ref="BD46:BE46"/>
    <mergeCell ref="BD47:BE47"/>
    <mergeCell ref="BD48:BE48"/>
    <mergeCell ref="BD49:BE49"/>
    <mergeCell ref="BD62:BE62"/>
    <mergeCell ref="BD63:BE63"/>
    <mergeCell ref="BD64:BE64"/>
    <mergeCell ref="BD65:BE65"/>
    <mergeCell ref="BD71:BE71"/>
    <mergeCell ref="BD72:BE72"/>
    <mergeCell ref="BD56:BE56"/>
    <mergeCell ref="BD57:BE57"/>
    <mergeCell ref="BD58:BE58"/>
    <mergeCell ref="BD59:BE59"/>
    <mergeCell ref="BD60:BE60"/>
    <mergeCell ref="BD61:BE61"/>
    <mergeCell ref="BD90:BE90"/>
    <mergeCell ref="BD79:BE79"/>
    <mergeCell ref="BD80:BE80"/>
    <mergeCell ref="BD81:BE81"/>
    <mergeCell ref="BD82:BE82"/>
    <mergeCell ref="BD83:BE83"/>
    <mergeCell ref="BD84:BE84"/>
    <mergeCell ref="BD73:BE73"/>
    <mergeCell ref="BD74:BE74"/>
    <mergeCell ref="BD75:BE75"/>
    <mergeCell ref="BD76:BE76"/>
    <mergeCell ref="BD77:BE77"/>
    <mergeCell ref="BD78:BE78"/>
    <mergeCell ref="BD105:BE105"/>
    <mergeCell ref="BD106:BE106"/>
    <mergeCell ref="B72:Q72"/>
    <mergeCell ref="BD107:BE107"/>
    <mergeCell ref="BD108:BE108"/>
    <mergeCell ref="BD109:BE109"/>
    <mergeCell ref="B67:Q67"/>
    <mergeCell ref="BD102:BE102"/>
    <mergeCell ref="B68:Q68"/>
    <mergeCell ref="BD103:BE103"/>
    <mergeCell ref="E69:J69"/>
    <mergeCell ref="M69:N69"/>
    <mergeCell ref="BD104:BE104"/>
    <mergeCell ref="BD91:BE91"/>
    <mergeCell ref="BD92:BE92"/>
    <mergeCell ref="BD93:BE93"/>
    <mergeCell ref="BD94:BE94"/>
    <mergeCell ref="BD95:BE95"/>
    <mergeCell ref="BD96:BE96"/>
    <mergeCell ref="BD85:BE85"/>
    <mergeCell ref="BD86:BE86"/>
    <mergeCell ref="BD87:BE87"/>
    <mergeCell ref="BD88:BE88"/>
    <mergeCell ref="BD89:BE89"/>
    <mergeCell ref="BD116:BE116"/>
    <mergeCell ref="BD117:BE117"/>
    <mergeCell ref="BD118:BE118"/>
    <mergeCell ref="BD119:BE119"/>
    <mergeCell ref="BD120:BE120"/>
    <mergeCell ref="BD121:BE121"/>
    <mergeCell ref="BD110:BE110"/>
    <mergeCell ref="BD111:BE111"/>
    <mergeCell ref="BD112:BE112"/>
    <mergeCell ref="BD113:BE113"/>
    <mergeCell ref="BD114:BE114"/>
    <mergeCell ref="BD115:BE115"/>
    <mergeCell ref="BD133:BE133"/>
    <mergeCell ref="BD134:BE134"/>
    <mergeCell ref="BD135:BE135"/>
    <mergeCell ref="BD136:BE136"/>
    <mergeCell ref="BD137:BE137"/>
    <mergeCell ref="BD138:BE138"/>
    <mergeCell ref="BD122:BE122"/>
    <mergeCell ref="BD123:BE123"/>
    <mergeCell ref="BD124:BE124"/>
    <mergeCell ref="BD125:BE125"/>
    <mergeCell ref="BD126:BE126"/>
    <mergeCell ref="BD127:BE127"/>
    <mergeCell ref="BD144:BE144"/>
    <mergeCell ref="BD145:BE145"/>
    <mergeCell ref="BD146:BE146"/>
    <mergeCell ref="BD147:BE147"/>
    <mergeCell ref="BD148:BE148"/>
    <mergeCell ref="BD149:BE149"/>
    <mergeCell ref="BD139:BE139"/>
    <mergeCell ref="BD140:BE140"/>
    <mergeCell ref="BD141:BE141"/>
    <mergeCell ref="BD142:BE142"/>
    <mergeCell ref="BD143:BE143"/>
    <mergeCell ref="BD156:BE156"/>
    <mergeCell ref="BD157:BE157"/>
    <mergeCell ref="BD158:BE158"/>
    <mergeCell ref="BD164:BE164"/>
    <mergeCell ref="BD165:BE165"/>
    <mergeCell ref="BD166:BE166"/>
    <mergeCell ref="BD150:BE150"/>
    <mergeCell ref="BD151:BE151"/>
    <mergeCell ref="BD152:BE152"/>
    <mergeCell ref="BD153:BE153"/>
    <mergeCell ref="BD154:BE154"/>
    <mergeCell ref="BD155:BE155"/>
    <mergeCell ref="BD178:BE178"/>
    <mergeCell ref="BD179:BE179"/>
    <mergeCell ref="BD173:BE173"/>
    <mergeCell ref="BD174:BE174"/>
    <mergeCell ref="BD175:BE175"/>
    <mergeCell ref="BD176:BE176"/>
    <mergeCell ref="BD177:BE177"/>
    <mergeCell ref="BD167:BE167"/>
    <mergeCell ref="BD168:BE168"/>
    <mergeCell ref="BD169:BE169"/>
    <mergeCell ref="BD170:BE170"/>
    <mergeCell ref="BD171:BE171"/>
    <mergeCell ref="BD172:BE172"/>
    <mergeCell ref="BD186:BE186"/>
    <mergeCell ref="BD187:BE187"/>
    <mergeCell ref="BD188:BE188"/>
    <mergeCell ref="BD189:BE189"/>
    <mergeCell ref="BD195:BE195"/>
    <mergeCell ref="BD196:BE196"/>
    <mergeCell ref="BD180:BE180"/>
    <mergeCell ref="BD181:BE181"/>
    <mergeCell ref="BD182:BE182"/>
    <mergeCell ref="BD183:BE183"/>
    <mergeCell ref="BD184:BE184"/>
    <mergeCell ref="BD185:BE185"/>
    <mergeCell ref="BD203:BE203"/>
    <mergeCell ref="BD204:BE204"/>
    <mergeCell ref="BD205:BE205"/>
    <mergeCell ref="BD206:BE206"/>
    <mergeCell ref="BD207:BE207"/>
    <mergeCell ref="BD208:BE208"/>
    <mergeCell ref="BD197:BE197"/>
    <mergeCell ref="BD198:BE198"/>
    <mergeCell ref="BD199:BE199"/>
    <mergeCell ref="BD200:BE200"/>
    <mergeCell ref="BD201:BE201"/>
    <mergeCell ref="BD202:BE202"/>
    <mergeCell ref="BD215:BE215"/>
    <mergeCell ref="BD216:BE216"/>
    <mergeCell ref="BD217:BE217"/>
    <mergeCell ref="BD218:BE218"/>
    <mergeCell ref="BD219:BE219"/>
    <mergeCell ref="BD220:BE220"/>
    <mergeCell ref="BD209:BE209"/>
    <mergeCell ref="BD210:BE210"/>
    <mergeCell ref="BD211:BE211"/>
    <mergeCell ref="BD212:BE212"/>
    <mergeCell ref="BD213:BE213"/>
    <mergeCell ref="BD214:BE214"/>
    <mergeCell ref="BD232:BE232"/>
    <mergeCell ref="BD233:BE233"/>
    <mergeCell ref="BD234:BE234"/>
    <mergeCell ref="BD235:BE235"/>
    <mergeCell ref="BD236:BE236"/>
    <mergeCell ref="BD237:BE237"/>
    <mergeCell ref="BD226:BE226"/>
    <mergeCell ref="BD227:BE227"/>
    <mergeCell ref="BD228:BE228"/>
    <mergeCell ref="BD229:BE229"/>
    <mergeCell ref="BD230:BE230"/>
    <mergeCell ref="BD231:BE231"/>
    <mergeCell ref="BD244:BE244"/>
    <mergeCell ref="BD245:BE245"/>
    <mergeCell ref="BD246:BE246"/>
    <mergeCell ref="BD247:BE247"/>
    <mergeCell ref="BD248:BE248"/>
    <mergeCell ref="BD249:BE249"/>
    <mergeCell ref="BD238:BE238"/>
    <mergeCell ref="BD239:BE239"/>
    <mergeCell ref="BD240:BE240"/>
    <mergeCell ref="BD241:BE241"/>
    <mergeCell ref="BD242:BE242"/>
    <mergeCell ref="BD243:BE243"/>
    <mergeCell ref="BD261:BE261"/>
    <mergeCell ref="BD262:BE262"/>
    <mergeCell ref="BD263:BE263"/>
    <mergeCell ref="BD264:BE264"/>
    <mergeCell ref="BD265:BE265"/>
    <mergeCell ref="BD266:BE266"/>
    <mergeCell ref="BD250:BE250"/>
    <mergeCell ref="BD251:BE251"/>
    <mergeCell ref="BD257:BE257"/>
    <mergeCell ref="BD258:BE258"/>
    <mergeCell ref="BD259:BE259"/>
    <mergeCell ref="BD260:BE260"/>
    <mergeCell ref="BD273:BE273"/>
    <mergeCell ref="BD274:BE274"/>
    <mergeCell ref="BD275:BE275"/>
    <mergeCell ref="BD276:BE276"/>
    <mergeCell ref="BD277:BE277"/>
    <mergeCell ref="BD278:BE278"/>
    <mergeCell ref="BD267:BE267"/>
    <mergeCell ref="BD268:BE268"/>
    <mergeCell ref="BD269:BE269"/>
    <mergeCell ref="BD270:BE270"/>
    <mergeCell ref="BD271:BE271"/>
    <mergeCell ref="BD272:BE272"/>
    <mergeCell ref="BD290:BE290"/>
    <mergeCell ref="BD291:BE291"/>
    <mergeCell ref="BD292:BE292"/>
    <mergeCell ref="BD293:BE293"/>
    <mergeCell ref="BD294:BE294"/>
    <mergeCell ref="BD295:BE295"/>
    <mergeCell ref="BD279:BE279"/>
    <mergeCell ref="BD280:BE280"/>
    <mergeCell ref="BD281:BE281"/>
    <mergeCell ref="BD282:BE282"/>
    <mergeCell ref="BD288:BE288"/>
    <mergeCell ref="BD289:BE289"/>
    <mergeCell ref="BD302:BE302"/>
    <mergeCell ref="BD303:BE303"/>
    <mergeCell ref="BD304:BE304"/>
    <mergeCell ref="BD305:BE305"/>
    <mergeCell ref="BD306:BE306"/>
    <mergeCell ref="BD307:BE307"/>
    <mergeCell ref="BD296:BE296"/>
    <mergeCell ref="BD297:BE297"/>
    <mergeCell ref="BD298:BE298"/>
    <mergeCell ref="BD299:BE299"/>
    <mergeCell ref="BD300:BE300"/>
    <mergeCell ref="BD301:BE301"/>
    <mergeCell ref="BD319:BE319"/>
    <mergeCell ref="BD320:BE320"/>
    <mergeCell ref="BD321:BE321"/>
    <mergeCell ref="BD322:BE322"/>
    <mergeCell ref="BD323:BE323"/>
    <mergeCell ref="BD324:BE324"/>
    <mergeCell ref="BD308:BE308"/>
    <mergeCell ref="BD309:BE309"/>
    <mergeCell ref="BD310:BE310"/>
    <mergeCell ref="BD311:BE311"/>
    <mergeCell ref="BD312:BE312"/>
    <mergeCell ref="BD313:BE313"/>
    <mergeCell ref="BD331:BE331"/>
    <mergeCell ref="BD332:BE332"/>
    <mergeCell ref="BD333:BE333"/>
    <mergeCell ref="BD334:BE334"/>
    <mergeCell ref="BD335:BE335"/>
    <mergeCell ref="BD336:BE336"/>
    <mergeCell ref="BD325:BE325"/>
    <mergeCell ref="BD326:BE326"/>
    <mergeCell ref="BD327:BE327"/>
    <mergeCell ref="BD328:BE328"/>
    <mergeCell ref="BD329:BE329"/>
    <mergeCell ref="BD330:BE330"/>
    <mergeCell ref="BD343:BE343"/>
    <mergeCell ref="BD344:BE344"/>
    <mergeCell ref="BD350:BE350"/>
    <mergeCell ref="BD351:BE351"/>
    <mergeCell ref="BD352:BE352"/>
    <mergeCell ref="BD353:BE353"/>
    <mergeCell ref="BD337:BE337"/>
    <mergeCell ref="BD338:BE338"/>
    <mergeCell ref="BD339:BE339"/>
    <mergeCell ref="BD340:BE340"/>
    <mergeCell ref="BD341:BE341"/>
    <mergeCell ref="BD342:BE342"/>
    <mergeCell ref="BD360:BE360"/>
    <mergeCell ref="BD361:BE361"/>
    <mergeCell ref="BD362:BE362"/>
    <mergeCell ref="BD363:BE363"/>
    <mergeCell ref="BD364:BE364"/>
    <mergeCell ref="BD365:BE365"/>
    <mergeCell ref="BD354:BE354"/>
    <mergeCell ref="BD355:BE355"/>
    <mergeCell ref="BD356:BE356"/>
    <mergeCell ref="BD357:BE357"/>
    <mergeCell ref="BD358:BE358"/>
    <mergeCell ref="BD359:BE359"/>
    <mergeCell ref="BD372:BE372"/>
    <mergeCell ref="BD373:BE373"/>
    <mergeCell ref="BD374:BE374"/>
    <mergeCell ref="BD375:BE375"/>
    <mergeCell ref="BD366:BE366"/>
    <mergeCell ref="BD367:BE367"/>
    <mergeCell ref="BD368:BE368"/>
    <mergeCell ref="BD369:BE369"/>
    <mergeCell ref="BD370:BE370"/>
    <mergeCell ref="BD371:BE371"/>
    <mergeCell ref="B1:Q1"/>
    <mergeCell ref="N149:Q149"/>
    <mergeCell ref="K149:L149"/>
    <mergeCell ref="I149:J149"/>
    <mergeCell ref="G149:H149"/>
    <mergeCell ref="E149:F149"/>
    <mergeCell ref="N148:Q148"/>
    <mergeCell ref="K148:L148"/>
    <mergeCell ref="I148:J148"/>
    <mergeCell ref="G148:H148"/>
    <mergeCell ref="E148:F148"/>
    <mergeCell ref="B3:Q3"/>
    <mergeCell ref="B112:Q112"/>
    <mergeCell ref="B113:Q113"/>
  </mergeCells>
  <conditionalFormatting sqref="E5:J5">
    <cfRule type="cellIs" dxfId="75" priority="19" operator="notEqual">
      <formula>"Auto-Filled"</formula>
    </cfRule>
  </conditionalFormatting>
  <conditionalFormatting sqref="E69:J69">
    <cfRule type="cellIs" dxfId="74" priority="18" operator="notEqual">
      <formula>"Auto-Filled"</formula>
    </cfRule>
  </conditionalFormatting>
  <conditionalFormatting sqref="BA42:BA65">
    <cfRule type="expression" dxfId="73" priority="13">
      <formula>($BA$40="")</formula>
    </cfRule>
  </conditionalFormatting>
  <conditionalFormatting sqref="BA40:BA41">
    <cfRule type="cellIs" dxfId="72" priority="16" operator="equal">
      <formula>""</formula>
    </cfRule>
  </conditionalFormatting>
  <conditionalFormatting sqref="Y11:BC34">
    <cfRule type="expression" dxfId="71" priority="14">
      <formula>($M$5="Hourly Profile")</formula>
    </cfRule>
  </conditionalFormatting>
  <conditionalFormatting sqref="Y42:BA65">
    <cfRule type="expression" dxfId="70" priority="17">
      <formula>($M$5="Hourly Profile")</formula>
    </cfRule>
  </conditionalFormatting>
  <conditionalFormatting sqref="Y73:BC96">
    <cfRule type="expression" dxfId="69" priority="12">
      <formula>($M$5="Hourly Profile")</formula>
    </cfRule>
  </conditionalFormatting>
  <conditionalFormatting sqref="Y135:BC158">
    <cfRule type="expression" dxfId="68" priority="11">
      <formula>($M$5="Hourly Profile")</formula>
    </cfRule>
  </conditionalFormatting>
  <conditionalFormatting sqref="Y197:BC220">
    <cfRule type="expression" dxfId="67" priority="10">
      <formula>($M$5="Hourly Profile")</formula>
    </cfRule>
  </conditionalFormatting>
  <conditionalFormatting sqref="Y228:BC251">
    <cfRule type="expression" dxfId="66" priority="9">
      <formula>($M$5="Hourly Profile")</formula>
    </cfRule>
  </conditionalFormatting>
  <conditionalFormatting sqref="Y290:BC313">
    <cfRule type="expression" dxfId="65" priority="8">
      <formula>($M$5="Hourly Profile")</formula>
    </cfRule>
  </conditionalFormatting>
  <conditionalFormatting sqref="Y352:BC375">
    <cfRule type="expression" dxfId="64" priority="7">
      <formula>($M$5="Hourly Profile")</formula>
    </cfRule>
  </conditionalFormatting>
  <conditionalFormatting sqref="Y104:BB127">
    <cfRule type="expression" dxfId="63" priority="6">
      <formula>($M$5="Hourly Profile")</formula>
    </cfRule>
  </conditionalFormatting>
  <conditionalFormatting sqref="Y321:BB344">
    <cfRule type="expression" dxfId="62" priority="3">
      <formula>($M$5="Hourly Profile")</formula>
    </cfRule>
  </conditionalFormatting>
  <conditionalFormatting sqref="Y166:BB189">
    <cfRule type="expression" dxfId="61" priority="5">
      <formula>($M$5="Hourly Profile")</formula>
    </cfRule>
  </conditionalFormatting>
  <conditionalFormatting sqref="Y259:BB282">
    <cfRule type="expression" dxfId="60" priority="4">
      <formula>($M$5="Hourly Profile")</formula>
    </cfRule>
  </conditionalFormatting>
  <conditionalFormatting sqref="S37:U37 S39:U39 S38:T38 S41:U42 S40:T40">
    <cfRule type="expression" dxfId="59" priority="1">
      <formula>($M$5&lt;&gt;"")</formula>
    </cfRule>
  </conditionalFormatting>
  <dataValidations count="7">
    <dataValidation allowBlank="1" showInputMessage="1" showErrorMessage="1" promptTitle="2018 NERC Holiday" prompt="Memorial Day, 2018 NERC Holiday" sqref="AZ288:AZ313 AZ226:AZ251 AZ350:AZ351" xr:uid="{D4ECFBC7-8B54-4061-9FA0-A810457575F5}"/>
    <dataValidation allowBlank="1" showErrorMessage="1" sqref="AB290:AB313 AX352:BC375 AZ195:AZ220 AB228:AB251 AA259:AA282 AZ319:AZ344 AW350:AW375 AA321:AA344 AB226 AA257 AB288 AA319 AB350 AB352:AB375" xr:uid="{59274D17-6F91-4244-BAE0-B528113921BB}"/>
    <dataValidation allowBlank="1" showInputMessage="1" showErrorMessage="1" promptTitle="2022 NERC Holiday" prompt="Memorial Day, 2022 NERC Holiday" sqref="BB133:BB158" xr:uid="{2157E78C-3888-4893-9799-2A2FABB4FF6F}"/>
    <dataValidation allowBlank="1" showInputMessage="1" showErrorMessage="1" promptTitle="2022 NERC Holiday" prompt="Independence Day, 2022 NERC Holiday" sqref="AB195" xr:uid="{A484134C-D1C5-4D7D-80CE-437FB5C32ABE}"/>
    <dataValidation allowBlank="1" showInputMessage="1" showErrorMessage="1" promptTitle="2022 NERC Holiday" prompt="Labor Day, 2022 NERC Holiday" sqref="AC257 AC259:AC282" xr:uid="{AE2954EF-5C90-4EF6-B521-2F20619B45AD}"/>
    <dataValidation allowBlank="1" showInputMessage="1" showErrorMessage="1" promptTitle="2022 NERC Holiday" prompt="Thanksgiving, 2022 NERC Holiday" sqref="AV319:AV344" xr:uid="{204CB290-1545-4AA3-8900-4B2F986D7C1C}"/>
    <dataValidation allowBlank="1" showInputMessage="1" showErrorMessage="1" promptTitle="2022 NERC Holiday" prompt="Christmas, 2022 NERC Holiday" sqref="AX350:AX351" xr:uid="{18C6F110-CF68-44D1-AADB-115EDA938130}"/>
  </dataValidations>
  <printOptions horizontalCentered="1"/>
  <pageMargins left="0.5" right="0.5" top="0.75" bottom="0.5" header="0.3" footer="0.3"/>
  <pageSetup scale="95" orientation="landscape" r:id="rId1"/>
  <headerFooter>
    <oddFooter>&amp;L&amp;1#&amp;"Calibri"&amp;14&amp;K000000Confidential</oddFooter>
  </headerFooter>
  <rowBreaks count="4" manualBreakCount="4">
    <brk id="36" max="16383" man="1"/>
    <brk id="65" max="16383" man="1"/>
    <brk id="93" max="16383" man="1"/>
    <brk id="105"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7ACE4-F6B4-44B5-BE9D-03C5BA88F4F9}">
  <dimension ref="B1:BY377"/>
  <sheetViews>
    <sheetView showGridLines="0" zoomScale="70" zoomScaleNormal="70" workbookViewId="0">
      <selection activeCell="Y11" sqref="Y11"/>
    </sheetView>
  </sheetViews>
  <sheetFormatPr defaultColWidth="9.1796875" defaultRowHeight="14" x14ac:dyDescent="0.3"/>
  <cols>
    <col min="1" max="1" width="3.453125" style="17" customWidth="1"/>
    <col min="2" max="2" width="7.54296875" style="17" customWidth="1"/>
    <col min="3" max="3" width="9.453125" style="17" customWidth="1"/>
    <col min="4" max="15" width="8.81640625" style="17" customWidth="1"/>
    <col min="16" max="17" width="5.7265625" style="17" customWidth="1"/>
    <col min="18" max="18" width="9.1796875" style="17"/>
    <col min="19" max="19" width="9.54296875" style="17" customWidth="1"/>
    <col min="20" max="21" width="9.1796875" style="17"/>
    <col min="22" max="22" width="30" style="17" bestFit="1" customWidth="1"/>
    <col min="23" max="23" width="9.1796875" style="17"/>
    <col min="24" max="24" width="10.26953125" style="17" customWidth="1"/>
    <col min="25" max="55" width="8.7265625" style="17" customWidth="1"/>
    <col min="56" max="57" width="5.7265625" style="17" customWidth="1"/>
    <col min="58" max="61" width="9.1796875" style="17" customWidth="1"/>
    <col min="62" max="62" width="9.453125" style="17" bestFit="1" customWidth="1"/>
    <col min="63" max="67" width="9.1796875" style="17"/>
    <col min="68" max="69" width="9.1796875" style="17" customWidth="1"/>
    <col min="70" max="75" width="9.1796875" style="17"/>
    <col min="76" max="77" width="11.26953125" style="17" customWidth="1"/>
    <col min="78" max="16384" width="9.1796875" style="17"/>
  </cols>
  <sheetData>
    <row r="1" spans="2:77" ht="18" thickBot="1" x14ac:dyDescent="0.4">
      <c r="B1" s="338" t="s">
        <v>157</v>
      </c>
      <c r="C1" s="338"/>
      <c r="D1" s="338"/>
      <c r="E1" s="338"/>
      <c r="F1" s="338"/>
      <c r="G1" s="338"/>
      <c r="H1" s="338"/>
      <c r="I1" s="338"/>
      <c r="J1" s="338"/>
      <c r="K1" s="338"/>
      <c r="L1" s="338"/>
      <c r="M1" s="338"/>
      <c r="N1" s="338"/>
      <c r="O1" s="338"/>
      <c r="P1" s="338"/>
      <c r="Q1" s="338"/>
    </row>
    <row r="2" spans="2:77" ht="15.5" x14ac:dyDescent="0.35">
      <c r="B2" s="9" t="str">
        <f>"Version: " &amp; Version</f>
        <v>Version: v1 10/14/22</v>
      </c>
      <c r="C2" s="88"/>
      <c r="D2" s="88"/>
      <c r="E2" s="88"/>
      <c r="F2" s="88"/>
      <c r="G2" s="88"/>
      <c r="H2" s="88"/>
      <c r="I2" s="88"/>
      <c r="J2" s="1"/>
      <c r="K2" s="1"/>
      <c r="L2" s="1"/>
      <c r="M2" s="1"/>
      <c r="N2" s="1"/>
      <c r="O2" s="1"/>
      <c r="P2" s="1"/>
      <c r="Q2" s="89"/>
      <c r="W2" s="9" t="str">
        <f>"Version " &amp; Version</f>
        <v>Version v1 10/14/22</v>
      </c>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8"/>
    </row>
    <row r="3" spans="2:77" ht="15.5" x14ac:dyDescent="0.35">
      <c r="B3" s="258" t="s">
        <v>96</v>
      </c>
      <c r="C3" s="259"/>
      <c r="D3" s="259"/>
      <c r="E3" s="259"/>
      <c r="F3" s="259"/>
      <c r="G3" s="259"/>
      <c r="H3" s="259"/>
      <c r="I3" s="259"/>
      <c r="J3" s="259"/>
      <c r="K3" s="259"/>
      <c r="L3" s="259"/>
      <c r="M3" s="259"/>
      <c r="N3" s="259"/>
      <c r="O3" s="259"/>
      <c r="P3" s="259"/>
      <c r="Q3" s="260"/>
      <c r="W3" s="258" t="s">
        <v>97</v>
      </c>
      <c r="X3" s="360"/>
      <c r="Y3" s="360"/>
      <c r="Z3" s="360"/>
      <c r="AA3" s="360"/>
      <c r="AB3" s="360"/>
      <c r="AC3" s="360"/>
      <c r="AD3" s="360"/>
      <c r="AE3" s="360"/>
      <c r="AF3" s="360"/>
      <c r="AG3" s="360"/>
      <c r="AH3" s="360"/>
      <c r="AI3" s="360"/>
      <c r="AJ3" s="360"/>
      <c r="AK3" s="360"/>
      <c r="AL3" s="50"/>
      <c r="AM3" s="50"/>
      <c r="AN3"/>
      <c r="AO3" s="5"/>
      <c r="AP3" s="5"/>
      <c r="AQ3" s="5"/>
      <c r="AR3" s="5"/>
      <c r="AS3" s="5"/>
      <c r="AT3" s="5"/>
      <c r="AU3" s="5"/>
      <c r="AV3" s="5"/>
      <c r="AW3" s="5"/>
      <c r="AX3" s="5"/>
      <c r="AY3" s="5"/>
      <c r="AZ3" s="5"/>
      <c r="BA3" s="5"/>
      <c r="BB3" s="5"/>
      <c r="BC3" s="5"/>
      <c r="BD3" s="5"/>
      <c r="BE3" s="5"/>
      <c r="BF3" s="5"/>
      <c r="BG3" s="5"/>
      <c r="BH3" s="5"/>
      <c r="BI3" s="49"/>
    </row>
    <row r="4" spans="2:77" ht="15.5" x14ac:dyDescent="0.35">
      <c r="B4" s="258" t="str">
        <f>"Operational Information - Production Data of Off Shore Wind Project"</f>
        <v>Operational Information - Production Data of Off Shore Wind Project</v>
      </c>
      <c r="C4" s="259"/>
      <c r="D4" s="259"/>
      <c r="E4" s="259"/>
      <c r="F4" s="259"/>
      <c r="G4" s="259"/>
      <c r="H4" s="259"/>
      <c r="I4" s="259"/>
      <c r="J4" s="259"/>
      <c r="K4" s="259"/>
      <c r="L4" s="259"/>
      <c r="M4" s="259"/>
      <c r="N4" s="259"/>
      <c r="O4" s="259"/>
      <c r="P4" s="259"/>
      <c r="Q4" s="260"/>
      <c r="W4" s="258" t="s">
        <v>98</v>
      </c>
      <c r="X4" s="360"/>
      <c r="Y4" s="360"/>
      <c r="Z4" s="360"/>
      <c r="AA4" s="360"/>
      <c r="AB4" s="360"/>
      <c r="AC4" s="360"/>
      <c r="AD4" s="360"/>
      <c r="AE4" s="360"/>
      <c r="AF4" s="360"/>
      <c r="AG4" s="360"/>
      <c r="AH4" s="360"/>
      <c r="AI4" s="360"/>
      <c r="AJ4" s="360"/>
      <c r="AK4" s="360"/>
      <c r="AL4" s="50"/>
      <c r="AM4" s="50"/>
      <c r="AN4" s="5"/>
      <c r="AO4" s="5"/>
      <c r="AP4" s="5"/>
      <c r="AQ4" s="5"/>
      <c r="AR4" s="5"/>
      <c r="AS4" s="5"/>
      <c r="AT4" s="5"/>
      <c r="AU4" s="5"/>
      <c r="AV4" s="5"/>
      <c r="AW4" s="5"/>
      <c r="AX4" s="5"/>
      <c r="AY4" s="5"/>
      <c r="AZ4" s="5"/>
      <c r="BA4" s="5"/>
      <c r="BB4" s="5"/>
      <c r="BC4" s="5"/>
      <c r="BD4" s="5"/>
      <c r="BE4" s="5"/>
      <c r="BF4" s="5"/>
      <c r="BG4" s="5"/>
      <c r="BH4" s="5"/>
      <c r="BI4" s="49"/>
    </row>
    <row r="5" spans="2:77" ht="20.25" customHeight="1" x14ac:dyDescent="0.35">
      <c r="B5" s="152"/>
      <c r="C5" s="91" t="s">
        <v>56</v>
      </c>
      <c r="D5" s="50"/>
      <c r="E5" s="362" t="str">
        <f>IF(ProjTitle="","Auto-Filled",ProjTitle)</f>
        <v>Auto-Filled</v>
      </c>
      <c r="F5" s="362"/>
      <c r="G5" s="362"/>
      <c r="H5" s="362"/>
      <c r="I5" s="362"/>
      <c r="J5" s="362"/>
      <c r="K5" s="92"/>
      <c r="L5" s="93" t="s">
        <v>99</v>
      </c>
      <c r="M5" s="372" t="s">
        <v>146</v>
      </c>
      <c r="N5" s="373"/>
      <c r="O5" s="373"/>
      <c r="P5" s="92"/>
      <c r="Q5" s="156"/>
      <c r="R5" s="45" t="str">
        <f>IF(M5="","&lt;&lt;&lt; Required Information",IF(M5="hourly profile","    Enter Hourly Profile in Part V(a)(i)    &gt;&gt;&gt;&gt;&gt;&gt;",""))</f>
        <v xml:space="preserve">    Enter Hourly Profile in Part V(a)(i)    &gt;&gt;&gt;&gt;&gt;&gt;</v>
      </c>
      <c r="W5" s="51"/>
      <c r="X5" s="50"/>
      <c r="Y5" s="50"/>
      <c r="Z5" s="50"/>
      <c r="AA5" s="50"/>
      <c r="AB5" s="50"/>
      <c r="AC5" s="50"/>
      <c r="AD5" s="50"/>
      <c r="AE5" s="50"/>
      <c r="AF5" s="50"/>
      <c r="AG5" s="50"/>
      <c r="AH5" s="50"/>
      <c r="AI5" s="50"/>
      <c r="AJ5" s="52"/>
      <c r="AK5" s="50"/>
      <c r="AL5"/>
      <c r="AM5" s="53"/>
      <c r="AN5" s="5"/>
      <c r="AO5" s="5"/>
      <c r="AP5" s="5"/>
      <c r="AQ5" s="5"/>
      <c r="AR5" s="5"/>
      <c r="AS5" s="5"/>
      <c r="AT5" s="5"/>
      <c r="AU5" s="5"/>
      <c r="AV5" s="5"/>
      <c r="AW5" s="5"/>
      <c r="AX5" s="5"/>
      <c r="AY5" s="5"/>
      <c r="AZ5" s="5"/>
      <c r="BA5" s="5"/>
      <c r="BB5" s="5"/>
      <c r="BC5" s="5"/>
      <c r="BD5" s="5"/>
      <c r="BE5" s="5"/>
      <c r="BF5" s="5"/>
      <c r="BG5" s="5"/>
      <c r="BH5" s="5"/>
      <c r="BI5" s="49"/>
    </row>
    <row r="6" spans="2:77" ht="15.75" customHeight="1" x14ac:dyDescent="0.35">
      <c r="B6" s="152"/>
      <c r="C6" s="94"/>
      <c r="D6" s="163"/>
      <c r="E6" s="163"/>
      <c r="F6" s="163"/>
      <c r="G6" s="163"/>
      <c r="H6" s="163"/>
      <c r="I6" s="163"/>
      <c r="J6" s="92"/>
      <c r="K6" s="163"/>
      <c r="L6" s="94"/>
      <c r="M6" s="163"/>
      <c r="N6" s="163"/>
      <c r="O6" s="163"/>
      <c r="P6" s="163"/>
      <c r="Q6" s="156"/>
      <c r="W6" s="51"/>
      <c r="X6" s="53"/>
      <c r="Y6" s="53"/>
      <c r="Z6" s="53"/>
      <c r="AA6" s="54"/>
      <c r="AB6" s="54"/>
      <c r="AC6" s="54"/>
      <c r="AD6" s="55" t="s">
        <v>199</v>
      </c>
      <c r="AE6" s="116">
        <v>2012</v>
      </c>
      <c r="AF6" s="247" t="s">
        <v>198</v>
      </c>
      <c r="AG6" s="54"/>
      <c r="AH6" s="50"/>
      <c r="AI6" s="52"/>
      <c r="AJ6" s="52"/>
      <c r="AK6" s="53"/>
      <c r="AL6" s="53"/>
      <c r="AM6" s="53"/>
      <c r="AN6" s="5"/>
      <c r="AO6" s="5"/>
      <c r="AP6" s="5"/>
      <c r="AQ6" s="5"/>
      <c r="AR6" s="5"/>
      <c r="AS6" s="5"/>
      <c r="AT6" s="5"/>
      <c r="AU6" s="5"/>
      <c r="AV6" s="5"/>
      <c r="AW6" s="5"/>
      <c r="AX6" s="5"/>
      <c r="AY6" s="5"/>
      <c r="AZ6" s="5"/>
      <c r="BA6" s="5"/>
      <c r="BB6" s="5"/>
      <c r="BC6" s="5"/>
      <c r="BD6" s="5"/>
      <c r="BE6" s="5"/>
      <c r="BF6" s="5"/>
      <c r="BG6" s="5"/>
      <c r="BH6" s="5"/>
      <c r="BI6" s="49"/>
    </row>
    <row r="7" spans="2:77" ht="32.25" customHeight="1" x14ac:dyDescent="0.35">
      <c r="B7" s="95"/>
      <c r="C7" s="374" t="s">
        <v>228</v>
      </c>
      <c r="D7" s="375"/>
      <c r="E7" s="375"/>
      <c r="F7" s="375"/>
      <c r="G7" s="375"/>
      <c r="H7" s="375"/>
      <c r="I7" s="375"/>
      <c r="J7" s="375"/>
      <c r="K7" s="375"/>
      <c r="L7" s="375"/>
      <c r="M7" s="375"/>
      <c r="N7" s="375"/>
      <c r="O7" s="375"/>
      <c r="P7" s="117"/>
      <c r="Q7" s="96"/>
      <c r="W7" s="56" t="s">
        <v>100</v>
      </c>
      <c r="X7" s="5"/>
      <c r="Y7" s="5"/>
      <c r="Z7" s="5"/>
      <c r="AA7" s="376"/>
      <c r="AB7" s="377"/>
      <c r="AC7" s="377"/>
      <c r="AD7" s="377"/>
      <c r="AE7" s="377"/>
      <c r="AF7" s="377"/>
      <c r="AG7" s="377"/>
      <c r="AH7" s="5"/>
      <c r="AI7" s="57"/>
      <c r="AJ7" s="58"/>
      <c r="AK7" s="59"/>
      <c r="AL7" s="59"/>
      <c r="AM7" s="59"/>
      <c r="AN7" s="57"/>
      <c r="AO7" s="59"/>
      <c r="AP7" s="59"/>
      <c r="AQ7" s="59"/>
      <c r="AR7" s="57"/>
      <c r="AS7" s="57"/>
      <c r="AT7" s="57"/>
      <c r="AU7" s="5"/>
      <c r="AV7" s="5"/>
      <c r="AW7" s="5"/>
      <c r="AX7" s="5"/>
      <c r="AY7" s="5"/>
      <c r="AZ7" s="5"/>
      <c r="BA7" s="5"/>
      <c r="BB7" s="5"/>
      <c r="BC7" s="5"/>
      <c r="BD7" s="5"/>
      <c r="BE7" s="5"/>
      <c r="BF7" s="5"/>
      <c r="BG7" s="5"/>
      <c r="BH7" s="5"/>
      <c r="BI7" s="49"/>
    </row>
    <row r="8" spans="2:77" ht="15.5" x14ac:dyDescent="0.35">
      <c r="B8" s="258" t="s">
        <v>121</v>
      </c>
      <c r="C8" s="259"/>
      <c r="D8" s="259"/>
      <c r="E8" s="259"/>
      <c r="F8" s="259"/>
      <c r="G8" s="259"/>
      <c r="H8" s="259"/>
      <c r="I8" s="259"/>
      <c r="J8" s="259"/>
      <c r="K8" s="259"/>
      <c r="L8" s="259"/>
      <c r="M8" s="259"/>
      <c r="N8" s="259"/>
      <c r="O8" s="259"/>
      <c r="P8" s="259"/>
      <c r="Q8" s="260"/>
      <c r="W8" s="60"/>
      <c r="X8" s="5"/>
      <c r="Y8" s="5"/>
      <c r="Z8" s="5"/>
      <c r="AA8" s="5"/>
      <c r="AB8" s="5"/>
      <c r="AC8" s="5"/>
      <c r="AD8" s="5"/>
      <c r="AE8" s="5"/>
      <c r="AF8" s="5"/>
      <c r="AG8" s="5"/>
      <c r="AH8" s="5"/>
      <c r="AI8" s="61"/>
      <c r="AJ8" s="61"/>
      <c r="AK8" s="61"/>
      <c r="AL8" s="61"/>
      <c r="AM8" s="61"/>
      <c r="AN8" s="61"/>
      <c r="AO8" s="61"/>
      <c r="AP8" s="61"/>
      <c r="AQ8" s="61"/>
      <c r="AR8" s="61"/>
      <c r="AS8" s="61"/>
      <c r="AT8" s="61"/>
      <c r="AU8" s="5"/>
      <c r="AV8" s="5"/>
      <c r="AW8" s="5"/>
      <c r="AX8" s="5"/>
      <c r="AY8" s="5"/>
      <c r="AZ8" s="5"/>
      <c r="BA8" s="5"/>
      <c r="BB8" s="5"/>
      <c r="BC8" s="5"/>
      <c r="BD8" s="46"/>
      <c r="BE8" s="46"/>
      <c r="BF8" s="46"/>
      <c r="BG8" s="46"/>
      <c r="BH8" s="46"/>
      <c r="BI8" s="62"/>
    </row>
    <row r="9" spans="2:77" ht="15.75" customHeight="1" x14ac:dyDescent="0.35">
      <c r="B9" s="60"/>
      <c r="C9" s="5"/>
      <c r="D9" s="5"/>
      <c r="E9" s="5"/>
      <c r="F9" s="5"/>
      <c r="G9" s="5"/>
      <c r="H9" s="5"/>
      <c r="I9" s="5"/>
      <c r="J9" s="5"/>
      <c r="K9" s="5"/>
      <c r="L9" s="5"/>
      <c r="M9" s="5"/>
      <c r="N9" s="5"/>
      <c r="O9" s="5"/>
      <c r="P9" s="5"/>
      <c r="Q9" s="49"/>
      <c r="W9" s="60"/>
      <c r="X9" s="63" t="s">
        <v>54</v>
      </c>
      <c r="Y9" s="64">
        <v>1</v>
      </c>
      <c r="Z9" s="64">
        <v>2</v>
      </c>
      <c r="AA9" s="64">
        <v>3</v>
      </c>
      <c r="AB9" s="64">
        <v>4</v>
      </c>
      <c r="AC9" s="64">
        <v>5</v>
      </c>
      <c r="AD9" s="64">
        <v>6</v>
      </c>
      <c r="AE9" s="64">
        <v>7</v>
      </c>
      <c r="AF9" s="64">
        <v>8</v>
      </c>
      <c r="AG9" s="64">
        <v>9</v>
      </c>
      <c r="AH9" s="64">
        <v>10</v>
      </c>
      <c r="AI9" s="64">
        <v>11</v>
      </c>
      <c r="AJ9" s="64">
        <v>12</v>
      </c>
      <c r="AK9" s="64">
        <v>13</v>
      </c>
      <c r="AL9" s="64">
        <v>14</v>
      </c>
      <c r="AM9" s="64">
        <v>15</v>
      </c>
      <c r="AN9" s="64">
        <v>16</v>
      </c>
      <c r="AO9" s="64">
        <v>17</v>
      </c>
      <c r="AP9" s="64">
        <v>18</v>
      </c>
      <c r="AQ9" s="64">
        <v>19</v>
      </c>
      <c r="AR9" s="64">
        <v>20</v>
      </c>
      <c r="AS9" s="64">
        <v>21</v>
      </c>
      <c r="AT9" s="64">
        <v>22</v>
      </c>
      <c r="AU9" s="64">
        <v>23</v>
      </c>
      <c r="AV9" s="64">
        <v>24</v>
      </c>
      <c r="AW9" s="64">
        <v>25</v>
      </c>
      <c r="AX9" s="64">
        <v>26</v>
      </c>
      <c r="AY9" s="64">
        <v>27</v>
      </c>
      <c r="AZ9" s="64">
        <v>28</v>
      </c>
      <c r="BA9" s="64">
        <v>29</v>
      </c>
      <c r="BB9" s="64">
        <v>30</v>
      </c>
      <c r="BC9" s="64">
        <v>31</v>
      </c>
      <c r="BD9" s="358" t="s">
        <v>101</v>
      </c>
      <c r="BE9" s="359"/>
      <c r="BF9" s="157" t="s">
        <v>102</v>
      </c>
      <c r="BG9" s="157" t="s">
        <v>103</v>
      </c>
      <c r="BH9" s="157" t="s">
        <v>102</v>
      </c>
      <c r="BI9" s="65" t="s">
        <v>103</v>
      </c>
      <c r="BX9" s="194" t="s">
        <v>104</v>
      </c>
      <c r="BY9" s="195"/>
    </row>
    <row r="10" spans="2:77" ht="15.5" x14ac:dyDescent="0.35">
      <c r="B10" s="60"/>
      <c r="C10" s="63" t="s">
        <v>54</v>
      </c>
      <c r="D10" s="64" t="s">
        <v>43</v>
      </c>
      <c r="E10" s="64" t="s">
        <v>44</v>
      </c>
      <c r="F10" s="64" t="s">
        <v>45</v>
      </c>
      <c r="G10" s="64" t="s">
        <v>46</v>
      </c>
      <c r="H10" s="64" t="s">
        <v>14</v>
      </c>
      <c r="I10" s="64" t="s">
        <v>47</v>
      </c>
      <c r="J10" s="64" t="s">
        <v>48</v>
      </c>
      <c r="K10" s="64" t="s">
        <v>49</v>
      </c>
      <c r="L10" s="64" t="s">
        <v>50</v>
      </c>
      <c r="M10" s="64" t="s">
        <v>51</v>
      </c>
      <c r="N10" s="64" t="s">
        <v>52</v>
      </c>
      <c r="O10" s="64" t="s">
        <v>53</v>
      </c>
      <c r="P10" s="5"/>
      <c r="Q10" s="49"/>
      <c r="S10" s="196">
        <f>COUNT(D11:O34)</f>
        <v>0</v>
      </c>
      <c r="T10" s="17" t="s">
        <v>105</v>
      </c>
      <c r="W10" s="60"/>
      <c r="X10" s="63"/>
      <c r="Y10" s="64" t="str">
        <f t="shared" ref="Y10:AE10" si="0">VLOOKUP(WEEKDAY(CONCATENATE("1","/",Y9,"/",$AE$6)),$BX$11:$BY$17,2,FALSE)</f>
        <v>Sun</v>
      </c>
      <c r="Z10" s="64" t="str">
        <f t="shared" si="0"/>
        <v>Mon</v>
      </c>
      <c r="AA10" s="64" t="str">
        <f t="shared" si="0"/>
        <v>Tues</v>
      </c>
      <c r="AB10" s="64" t="str">
        <f t="shared" si="0"/>
        <v>Wed</v>
      </c>
      <c r="AC10" s="64" t="str">
        <f t="shared" si="0"/>
        <v>Thur</v>
      </c>
      <c r="AD10" s="64" t="str">
        <f t="shared" si="0"/>
        <v>Fri</v>
      </c>
      <c r="AE10" s="64" t="str">
        <f t="shared" si="0"/>
        <v>Sat</v>
      </c>
      <c r="AF10" s="64" t="str">
        <f>Y10</f>
        <v>Sun</v>
      </c>
      <c r="AG10" s="64" t="str">
        <f t="shared" ref="AG10:BC10" si="1">Z10</f>
        <v>Mon</v>
      </c>
      <c r="AH10" s="64" t="str">
        <f t="shared" si="1"/>
        <v>Tues</v>
      </c>
      <c r="AI10" s="64" t="str">
        <f t="shared" si="1"/>
        <v>Wed</v>
      </c>
      <c r="AJ10" s="64" t="str">
        <f t="shared" si="1"/>
        <v>Thur</v>
      </c>
      <c r="AK10" s="64" t="str">
        <f t="shared" si="1"/>
        <v>Fri</v>
      </c>
      <c r="AL10" s="64" t="str">
        <f t="shared" si="1"/>
        <v>Sat</v>
      </c>
      <c r="AM10" s="64" t="str">
        <f t="shared" si="1"/>
        <v>Sun</v>
      </c>
      <c r="AN10" s="64" t="str">
        <f t="shared" si="1"/>
        <v>Mon</v>
      </c>
      <c r="AO10" s="64" t="str">
        <f t="shared" si="1"/>
        <v>Tues</v>
      </c>
      <c r="AP10" s="64" t="str">
        <f t="shared" si="1"/>
        <v>Wed</v>
      </c>
      <c r="AQ10" s="64" t="str">
        <f t="shared" si="1"/>
        <v>Thur</v>
      </c>
      <c r="AR10" s="64" t="str">
        <f t="shared" si="1"/>
        <v>Fri</v>
      </c>
      <c r="AS10" s="64" t="str">
        <f t="shared" si="1"/>
        <v>Sat</v>
      </c>
      <c r="AT10" s="64" t="str">
        <f t="shared" si="1"/>
        <v>Sun</v>
      </c>
      <c r="AU10" s="64" t="str">
        <f t="shared" si="1"/>
        <v>Mon</v>
      </c>
      <c r="AV10" s="64" t="str">
        <f t="shared" si="1"/>
        <v>Tues</v>
      </c>
      <c r="AW10" s="64" t="str">
        <f t="shared" si="1"/>
        <v>Wed</v>
      </c>
      <c r="AX10" s="64" t="str">
        <f t="shared" si="1"/>
        <v>Thur</v>
      </c>
      <c r="AY10" s="64" t="str">
        <f t="shared" si="1"/>
        <v>Fri</v>
      </c>
      <c r="AZ10" s="64" t="str">
        <f t="shared" si="1"/>
        <v>Sat</v>
      </c>
      <c r="BA10" s="64" t="str">
        <f t="shared" si="1"/>
        <v>Sun</v>
      </c>
      <c r="BB10" s="64" t="str">
        <f t="shared" si="1"/>
        <v>Mon</v>
      </c>
      <c r="BC10" s="64" t="str">
        <f t="shared" si="1"/>
        <v>Tues</v>
      </c>
      <c r="BD10" s="358" t="s">
        <v>106</v>
      </c>
      <c r="BE10" s="359"/>
      <c r="BF10" s="157" t="s">
        <v>90</v>
      </c>
      <c r="BG10" s="157" t="s">
        <v>90</v>
      </c>
      <c r="BH10" s="157" t="s">
        <v>106</v>
      </c>
      <c r="BI10" s="65" t="s">
        <v>106</v>
      </c>
      <c r="BJ10" s="196">
        <f>COUNT(Y11:BC34,Y42:BA65,Y73:BC96,Y104:BB127,Y135:BC158,Y166:BB189,Y197:BC220,Y228:BC251,Y259:BB282,Y290:BC313,Y321:BB344,Y352:BC375)</f>
        <v>0</v>
      </c>
      <c r="BK10" s="17" t="s">
        <v>105</v>
      </c>
      <c r="BX10" s="197" t="s">
        <v>107</v>
      </c>
      <c r="BY10" s="197" t="s">
        <v>108</v>
      </c>
    </row>
    <row r="11" spans="2:77" ht="15.5" x14ac:dyDescent="0.35">
      <c r="B11" s="60"/>
      <c r="C11" s="97">
        <v>1</v>
      </c>
      <c r="D11" s="98" t="str">
        <f t="shared" ref="D11:D34" si="2">IF($M$5="Hourly Profile",BD11,"")</f>
        <v/>
      </c>
      <c r="E11" s="98" t="str">
        <f t="shared" ref="E11:E34" si="3">IF($M$5="Hourly Profile",BD42,"")</f>
        <v/>
      </c>
      <c r="F11" s="98" t="str">
        <f t="shared" ref="F11:F34" si="4">IF($M$5="Hourly Profile",BD73,"")</f>
        <v/>
      </c>
      <c r="G11" s="98" t="str">
        <f t="shared" ref="G11:G34" si="5">IF($M$5="Hourly Profile",BD104,"")</f>
        <v/>
      </c>
      <c r="H11" s="98" t="str">
        <f t="shared" ref="H11:H34" si="6">IF($M$5="Hourly Profile",BD135,"")</f>
        <v/>
      </c>
      <c r="I11" s="98" t="str">
        <f t="shared" ref="I11:I34" si="7">IF($M$5="Hourly Profile",BD166,"")</f>
        <v/>
      </c>
      <c r="J11" s="98" t="str">
        <f t="shared" ref="J11:J34" si="8">IF($M$5="Hourly Profile",BD197,"")</f>
        <v/>
      </c>
      <c r="K11" s="98" t="str">
        <f t="shared" ref="K11:K34" si="9">IF($M$5="Hourly Profile",BD228,"")</f>
        <v/>
      </c>
      <c r="L11" s="98" t="str">
        <f t="shared" ref="L11:L34" si="10">IF($M$5="Hourly Profile",BD259,"")</f>
        <v/>
      </c>
      <c r="M11" s="98" t="str">
        <f t="shared" ref="M11:M34" si="11">IF($M$5="Hourly Profile",BD290,"")</f>
        <v/>
      </c>
      <c r="N11" s="98" t="str">
        <f t="shared" ref="N11:N34" si="12">IF($M$5="Hourly Profile",BD321,"")</f>
        <v/>
      </c>
      <c r="O11" s="98" t="str">
        <f t="shared" ref="O11:O34" si="13">IF($M$5="Hourly Profile",BD352,"")</f>
        <v/>
      </c>
      <c r="P11" s="5"/>
      <c r="Q11" s="49"/>
      <c r="R11" s="45" t="str">
        <f>IF(AND(S10&lt;288,M5="12 Months by 24 Hours"),"&lt;&lt;&lt; Full Matrix is Required Information","")</f>
        <v/>
      </c>
      <c r="W11" s="60"/>
      <c r="X11" s="66">
        <v>1</v>
      </c>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354" t="str">
        <f>IFERROR(AVERAGE(Y11:BC11),"")</f>
        <v/>
      </c>
      <c r="BE11" s="355"/>
      <c r="BF11" s="68">
        <f>SUM($Y11:$BC11)</f>
        <v>0</v>
      </c>
      <c r="BG11" s="68">
        <v>0</v>
      </c>
      <c r="BH11" s="69">
        <f>IFERROR(SUM(Y11:BC11)/COUNT(Y11:BC11),0)</f>
        <v>0</v>
      </c>
      <c r="BI11" s="70">
        <v>0</v>
      </c>
      <c r="BX11" s="198">
        <v>1</v>
      </c>
      <c r="BY11" s="198" t="s">
        <v>110</v>
      </c>
    </row>
    <row r="12" spans="2:77" ht="15.5" x14ac:dyDescent="0.35">
      <c r="B12" s="60"/>
      <c r="C12" s="97">
        <v>2</v>
      </c>
      <c r="D12" s="98" t="str">
        <f t="shared" si="2"/>
        <v/>
      </c>
      <c r="E12" s="98" t="str">
        <f t="shared" si="3"/>
        <v/>
      </c>
      <c r="F12" s="98" t="str">
        <f t="shared" si="4"/>
        <v/>
      </c>
      <c r="G12" s="98" t="str">
        <f t="shared" si="5"/>
        <v/>
      </c>
      <c r="H12" s="98" t="str">
        <f t="shared" si="6"/>
        <v/>
      </c>
      <c r="I12" s="98" t="str">
        <f t="shared" si="7"/>
        <v/>
      </c>
      <c r="J12" s="98" t="str">
        <f t="shared" si="8"/>
        <v/>
      </c>
      <c r="K12" s="98" t="str">
        <f t="shared" si="9"/>
        <v/>
      </c>
      <c r="L12" s="98" t="str">
        <f t="shared" si="10"/>
        <v/>
      </c>
      <c r="M12" s="98" t="str">
        <f t="shared" si="11"/>
        <v/>
      </c>
      <c r="N12" s="98" t="str">
        <f t="shared" si="12"/>
        <v/>
      </c>
      <c r="O12" s="98" t="str">
        <f t="shared" si="13"/>
        <v/>
      </c>
      <c r="P12" s="5"/>
      <c r="Q12" s="49"/>
      <c r="R12" s="45"/>
      <c r="V12" s="199" t="str">
        <f>IF(AND(BJ10&lt;8760,M5="Hourly Profile"),"Full Hourly Matrix is Required Information&gt;&gt;&gt;","")</f>
        <v>Full Hourly Matrix is Required Information&gt;&gt;&gt;</v>
      </c>
      <c r="W12" s="60"/>
      <c r="X12" s="66">
        <v>2</v>
      </c>
      <c r="Y12" s="67"/>
      <c r="Z12" s="67"/>
      <c r="AA12" s="67"/>
      <c r="AB12" s="67"/>
      <c r="AC12" s="67"/>
      <c r="AD12" s="67"/>
      <c r="AE12" s="67"/>
      <c r="AF12" s="67"/>
      <c r="AG12" s="67"/>
      <c r="AH12" s="67"/>
      <c r="AI12" s="67"/>
      <c r="AJ12" s="67"/>
      <c r="AK12" s="67"/>
      <c r="AL12" s="67"/>
      <c r="AM12" s="67"/>
      <c r="AN12" s="67"/>
      <c r="AO12" s="67"/>
      <c r="AP12" s="67"/>
      <c r="AQ12" s="67"/>
      <c r="AR12" s="67"/>
      <c r="AS12" s="67"/>
      <c r="AT12" s="67"/>
      <c r="AU12" s="67"/>
      <c r="AV12" s="67"/>
      <c r="AW12" s="67"/>
      <c r="AX12" s="67"/>
      <c r="AY12" s="67"/>
      <c r="AZ12" s="67"/>
      <c r="BA12" s="67"/>
      <c r="BB12" s="67"/>
      <c r="BC12" s="67"/>
      <c r="BD12" s="354" t="str">
        <f t="shared" ref="BD12:BD34" si="14">IFERROR(AVERAGE(Y12:BC12),"")</f>
        <v/>
      </c>
      <c r="BE12" s="355"/>
      <c r="BF12" s="71">
        <f t="shared" ref="BF12:BF17" si="15">SUM($Y12:$BC12)</f>
        <v>0</v>
      </c>
      <c r="BG12" s="71">
        <v>0</v>
      </c>
      <c r="BH12" s="72">
        <f t="shared" ref="BH12:BH17" si="16">IFERROR(SUM(Y12:BC12)/COUNT(Y12:BC12),0)</f>
        <v>0</v>
      </c>
      <c r="BI12" s="73">
        <v>0</v>
      </c>
      <c r="BX12" s="200">
        <v>2</v>
      </c>
      <c r="BY12" s="200" t="s">
        <v>111</v>
      </c>
    </row>
    <row r="13" spans="2:77" ht="15.5" x14ac:dyDescent="0.35">
      <c r="B13" s="60"/>
      <c r="C13" s="97">
        <v>3</v>
      </c>
      <c r="D13" s="98" t="str">
        <f t="shared" si="2"/>
        <v/>
      </c>
      <c r="E13" s="98" t="str">
        <f t="shared" si="3"/>
        <v/>
      </c>
      <c r="F13" s="98" t="str">
        <f t="shared" si="4"/>
        <v/>
      </c>
      <c r="G13" s="98" t="str">
        <f t="shared" si="5"/>
        <v/>
      </c>
      <c r="H13" s="98" t="str">
        <f t="shared" si="6"/>
        <v/>
      </c>
      <c r="I13" s="98" t="str">
        <f t="shared" si="7"/>
        <v/>
      </c>
      <c r="J13" s="98" t="str">
        <f t="shared" si="8"/>
        <v/>
      </c>
      <c r="K13" s="98" t="str">
        <f t="shared" si="9"/>
        <v/>
      </c>
      <c r="L13" s="98" t="str">
        <f t="shared" si="10"/>
        <v/>
      </c>
      <c r="M13" s="98" t="str">
        <f t="shared" si="11"/>
        <v/>
      </c>
      <c r="N13" s="98" t="str">
        <f t="shared" si="12"/>
        <v/>
      </c>
      <c r="O13" s="98" t="str">
        <f t="shared" si="13"/>
        <v/>
      </c>
      <c r="P13" s="5"/>
      <c r="Q13" s="49"/>
      <c r="R13" s="45"/>
      <c r="W13" s="60"/>
      <c r="X13" s="66">
        <v>3</v>
      </c>
      <c r="Y13" s="67"/>
      <c r="Z13" s="67"/>
      <c r="AA13" s="67"/>
      <c r="AB13" s="67"/>
      <c r="AC13" s="67"/>
      <c r="AD13" s="67"/>
      <c r="AE13" s="67"/>
      <c r="AF13" s="67"/>
      <c r="AG13" s="67"/>
      <c r="AH13" s="67"/>
      <c r="AI13" s="67"/>
      <c r="AJ13" s="67"/>
      <c r="AK13" s="67"/>
      <c r="AL13" s="67"/>
      <c r="AM13" s="67"/>
      <c r="AN13" s="67"/>
      <c r="AO13" s="67"/>
      <c r="AP13" s="67"/>
      <c r="AQ13" s="67"/>
      <c r="AR13" s="67"/>
      <c r="AS13" s="67"/>
      <c r="AT13" s="67"/>
      <c r="AU13" s="67"/>
      <c r="AV13" s="67"/>
      <c r="AW13" s="67"/>
      <c r="AX13" s="67"/>
      <c r="AY13" s="67"/>
      <c r="AZ13" s="67"/>
      <c r="BA13" s="67"/>
      <c r="BB13" s="67"/>
      <c r="BC13" s="67"/>
      <c r="BD13" s="354" t="str">
        <f t="shared" si="14"/>
        <v/>
      </c>
      <c r="BE13" s="355"/>
      <c r="BF13" s="71">
        <f t="shared" si="15"/>
        <v>0</v>
      </c>
      <c r="BG13" s="71">
        <v>0</v>
      </c>
      <c r="BH13" s="72">
        <f t="shared" si="16"/>
        <v>0</v>
      </c>
      <c r="BI13" s="73">
        <v>0</v>
      </c>
      <c r="BX13" s="200">
        <v>3</v>
      </c>
      <c r="BY13" s="200" t="s">
        <v>112</v>
      </c>
    </row>
    <row r="14" spans="2:77" ht="15.5" x14ac:dyDescent="0.35">
      <c r="B14" s="60"/>
      <c r="C14" s="97">
        <v>4</v>
      </c>
      <c r="D14" s="98" t="str">
        <f t="shared" si="2"/>
        <v/>
      </c>
      <c r="E14" s="98" t="str">
        <f t="shared" si="3"/>
        <v/>
      </c>
      <c r="F14" s="98" t="str">
        <f t="shared" si="4"/>
        <v/>
      </c>
      <c r="G14" s="98" t="str">
        <f t="shared" si="5"/>
        <v/>
      </c>
      <c r="H14" s="98" t="str">
        <f t="shared" si="6"/>
        <v/>
      </c>
      <c r="I14" s="98" t="str">
        <f t="shared" si="7"/>
        <v/>
      </c>
      <c r="J14" s="98" t="str">
        <f t="shared" si="8"/>
        <v/>
      </c>
      <c r="K14" s="98" t="str">
        <f t="shared" si="9"/>
        <v/>
      </c>
      <c r="L14" s="98" t="str">
        <f t="shared" si="10"/>
        <v/>
      </c>
      <c r="M14" s="98" t="str">
        <f t="shared" si="11"/>
        <v/>
      </c>
      <c r="N14" s="98" t="str">
        <f t="shared" si="12"/>
        <v/>
      </c>
      <c r="O14" s="98" t="str">
        <f t="shared" si="13"/>
        <v/>
      </c>
      <c r="P14" s="5"/>
      <c r="Q14" s="49"/>
      <c r="R14" s="45"/>
      <c r="W14" s="60"/>
      <c r="X14" s="66">
        <v>4</v>
      </c>
      <c r="Y14" s="67"/>
      <c r="Z14" s="67"/>
      <c r="AA14" s="67"/>
      <c r="AB14" s="67"/>
      <c r="AC14" s="67"/>
      <c r="AD14" s="67"/>
      <c r="AE14" s="67"/>
      <c r="AF14" s="67"/>
      <c r="AG14" s="67"/>
      <c r="AH14" s="67"/>
      <c r="AI14" s="67"/>
      <c r="AJ14" s="67"/>
      <c r="AK14" s="67"/>
      <c r="AL14" s="67"/>
      <c r="AM14" s="67"/>
      <c r="AN14" s="67"/>
      <c r="AO14" s="67"/>
      <c r="AP14" s="67"/>
      <c r="AQ14" s="67"/>
      <c r="AR14" s="67"/>
      <c r="AS14" s="67"/>
      <c r="AT14" s="67"/>
      <c r="AU14" s="67"/>
      <c r="AV14" s="67"/>
      <c r="AW14" s="67"/>
      <c r="AX14" s="67"/>
      <c r="AY14" s="67"/>
      <c r="AZ14" s="67"/>
      <c r="BA14" s="67"/>
      <c r="BB14" s="67"/>
      <c r="BC14" s="67"/>
      <c r="BD14" s="354" t="str">
        <f t="shared" si="14"/>
        <v/>
      </c>
      <c r="BE14" s="355"/>
      <c r="BF14" s="71">
        <f t="shared" si="15"/>
        <v>0</v>
      </c>
      <c r="BG14" s="71">
        <v>0</v>
      </c>
      <c r="BH14" s="72">
        <f t="shared" si="16"/>
        <v>0</v>
      </c>
      <c r="BI14" s="73">
        <v>0</v>
      </c>
      <c r="BX14" s="200">
        <v>4</v>
      </c>
      <c r="BY14" s="200" t="s">
        <v>113</v>
      </c>
    </row>
    <row r="15" spans="2:77" ht="15.5" x14ac:dyDescent="0.35">
      <c r="B15" s="60"/>
      <c r="C15" s="97">
        <v>5</v>
      </c>
      <c r="D15" s="98" t="str">
        <f t="shared" si="2"/>
        <v/>
      </c>
      <c r="E15" s="98" t="str">
        <f t="shared" si="3"/>
        <v/>
      </c>
      <c r="F15" s="98" t="str">
        <f t="shared" si="4"/>
        <v/>
      </c>
      <c r="G15" s="98" t="str">
        <f t="shared" si="5"/>
        <v/>
      </c>
      <c r="H15" s="98" t="str">
        <f t="shared" si="6"/>
        <v/>
      </c>
      <c r="I15" s="98" t="str">
        <f t="shared" si="7"/>
        <v/>
      </c>
      <c r="J15" s="98" t="str">
        <f t="shared" si="8"/>
        <v/>
      </c>
      <c r="K15" s="98" t="str">
        <f t="shared" si="9"/>
        <v/>
      </c>
      <c r="L15" s="98" t="str">
        <f t="shared" si="10"/>
        <v/>
      </c>
      <c r="M15" s="98" t="str">
        <f t="shared" si="11"/>
        <v/>
      </c>
      <c r="N15" s="98" t="str">
        <f t="shared" si="12"/>
        <v/>
      </c>
      <c r="O15" s="98" t="str">
        <f t="shared" si="13"/>
        <v/>
      </c>
      <c r="P15" s="5"/>
      <c r="Q15" s="49"/>
      <c r="R15" s="45"/>
      <c r="W15" s="60"/>
      <c r="X15" s="66">
        <v>5</v>
      </c>
      <c r="Y15" s="67"/>
      <c r="Z15" s="67"/>
      <c r="AA15" s="67"/>
      <c r="AB15" s="67"/>
      <c r="AC15" s="67"/>
      <c r="AD15" s="67"/>
      <c r="AE15" s="67"/>
      <c r="AF15" s="67"/>
      <c r="AG15" s="67"/>
      <c r="AH15" s="67"/>
      <c r="AI15" s="67"/>
      <c r="AJ15" s="67"/>
      <c r="AK15" s="67"/>
      <c r="AL15" s="67"/>
      <c r="AM15" s="67"/>
      <c r="AN15" s="67"/>
      <c r="AO15" s="67"/>
      <c r="AP15" s="67"/>
      <c r="AQ15" s="67"/>
      <c r="AR15" s="67"/>
      <c r="AS15" s="67"/>
      <c r="AT15" s="67"/>
      <c r="AU15" s="67"/>
      <c r="AV15" s="67"/>
      <c r="AW15" s="67"/>
      <c r="AX15" s="67"/>
      <c r="AY15" s="67"/>
      <c r="AZ15" s="67"/>
      <c r="BA15" s="67"/>
      <c r="BB15" s="67"/>
      <c r="BC15" s="67"/>
      <c r="BD15" s="354" t="str">
        <f t="shared" si="14"/>
        <v/>
      </c>
      <c r="BE15" s="355"/>
      <c r="BF15" s="71">
        <f t="shared" si="15"/>
        <v>0</v>
      </c>
      <c r="BG15" s="71">
        <v>0</v>
      </c>
      <c r="BH15" s="72">
        <f t="shared" si="16"/>
        <v>0</v>
      </c>
      <c r="BI15" s="73">
        <v>0</v>
      </c>
      <c r="BX15" s="200">
        <v>5</v>
      </c>
      <c r="BY15" s="200" t="s">
        <v>114</v>
      </c>
    </row>
    <row r="16" spans="2:77" ht="15.5" x14ac:dyDescent="0.35">
      <c r="B16" s="60"/>
      <c r="C16" s="97">
        <v>6</v>
      </c>
      <c r="D16" s="98" t="str">
        <f t="shared" si="2"/>
        <v/>
      </c>
      <c r="E16" s="98" t="str">
        <f t="shared" si="3"/>
        <v/>
      </c>
      <c r="F16" s="98" t="str">
        <f t="shared" si="4"/>
        <v/>
      </c>
      <c r="G16" s="98" t="str">
        <f t="shared" si="5"/>
        <v/>
      </c>
      <c r="H16" s="98" t="str">
        <f t="shared" si="6"/>
        <v/>
      </c>
      <c r="I16" s="98" t="str">
        <f t="shared" si="7"/>
        <v/>
      </c>
      <c r="J16" s="98" t="str">
        <f t="shared" si="8"/>
        <v/>
      </c>
      <c r="K16" s="98" t="str">
        <f t="shared" si="9"/>
        <v/>
      </c>
      <c r="L16" s="98" t="str">
        <f t="shared" si="10"/>
        <v/>
      </c>
      <c r="M16" s="98" t="str">
        <f t="shared" si="11"/>
        <v/>
      </c>
      <c r="N16" s="98" t="str">
        <f t="shared" si="12"/>
        <v/>
      </c>
      <c r="O16" s="98" t="str">
        <f t="shared" si="13"/>
        <v/>
      </c>
      <c r="P16" s="5"/>
      <c r="Q16" s="49"/>
      <c r="R16" s="45"/>
      <c r="W16" s="60"/>
      <c r="X16" s="66">
        <v>6</v>
      </c>
      <c r="Y16" s="67"/>
      <c r="Z16" s="67"/>
      <c r="AA16" s="67"/>
      <c r="AB16" s="67"/>
      <c r="AC16" s="67"/>
      <c r="AD16" s="67"/>
      <c r="AE16" s="67"/>
      <c r="AF16" s="67"/>
      <c r="AG16" s="67"/>
      <c r="AH16" s="67"/>
      <c r="AI16" s="67"/>
      <c r="AJ16" s="67"/>
      <c r="AK16" s="67"/>
      <c r="AL16" s="67"/>
      <c r="AM16" s="67"/>
      <c r="AN16" s="67"/>
      <c r="AO16" s="67"/>
      <c r="AP16" s="67"/>
      <c r="AQ16" s="67"/>
      <c r="AR16" s="67"/>
      <c r="AS16" s="67"/>
      <c r="AT16" s="67"/>
      <c r="AU16" s="67"/>
      <c r="AV16" s="67"/>
      <c r="AW16" s="67"/>
      <c r="AX16" s="67"/>
      <c r="AY16" s="67"/>
      <c r="AZ16" s="67"/>
      <c r="BA16" s="67"/>
      <c r="BB16" s="67"/>
      <c r="BC16" s="67"/>
      <c r="BD16" s="354" t="str">
        <f t="shared" si="14"/>
        <v/>
      </c>
      <c r="BE16" s="355"/>
      <c r="BF16" s="71">
        <f t="shared" si="15"/>
        <v>0</v>
      </c>
      <c r="BG16" s="71">
        <v>0</v>
      </c>
      <c r="BH16" s="72">
        <f t="shared" si="16"/>
        <v>0</v>
      </c>
      <c r="BI16" s="73">
        <v>0</v>
      </c>
      <c r="BX16" s="200">
        <v>6</v>
      </c>
      <c r="BY16" s="200" t="s">
        <v>115</v>
      </c>
    </row>
    <row r="17" spans="2:77" ht="15.5" x14ac:dyDescent="0.35">
      <c r="B17" s="60"/>
      <c r="C17" s="97">
        <v>7</v>
      </c>
      <c r="D17" s="98" t="str">
        <f t="shared" si="2"/>
        <v/>
      </c>
      <c r="E17" s="98" t="str">
        <f t="shared" si="3"/>
        <v/>
      </c>
      <c r="F17" s="98" t="str">
        <f t="shared" si="4"/>
        <v/>
      </c>
      <c r="G17" s="98" t="str">
        <f t="shared" si="5"/>
        <v/>
      </c>
      <c r="H17" s="98" t="str">
        <f t="shared" si="6"/>
        <v/>
      </c>
      <c r="I17" s="98" t="str">
        <f t="shared" si="7"/>
        <v/>
      </c>
      <c r="J17" s="98" t="str">
        <f t="shared" si="8"/>
        <v/>
      </c>
      <c r="K17" s="98" t="str">
        <f t="shared" si="9"/>
        <v/>
      </c>
      <c r="L17" s="98" t="str">
        <f t="shared" si="10"/>
        <v/>
      </c>
      <c r="M17" s="98" t="str">
        <f t="shared" si="11"/>
        <v/>
      </c>
      <c r="N17" s="98" t="str">
        <f t="shared" si="12"/>
        <v/>
      </c>
      <c r="O17" s="98" t="str">
        <f t="shared" si="13"/>
        <v/>
      </c>
      <c r="P17" s="5"/>
      <c r="Q17" s="49"/>
      <c r="R17" s="45"/>
      <c r="W17" s="60"/>
      <c r="X17" s="66">
        <v>7</v>
      </c>
      <c r="Y17" s="67"/>
      <c r="Z17" s="67"/>
      <c r="AA17" s="67"/>
      <c r="AB17" s="67"/>
      <c r="AC17" s="67"/>
      <c r="AD17" s="67"/>
      <c r="AE17" s="67"/>
      <c r="AF17" s="67"/>
      <c r="AG17" s="67"/>
      <c r="AH17" s="67"/>
      <c r="AI17" s="67"/>
      <c r="AJ17" s="67"/>
      <c r="AK17" s="67"/>
      <c r="AL17" s="67"/>
      <c r="AM17" s="67"/>
      <c r="AN17" s="67"/>
      <c r="AO17" s="67"/>
      <c r="AP17" s="67"/>
      <c r="AQ17" s="67"/>
      <c r="AR17" s="67"/>
      <c r="AS17" s="67"/>
      <c r="AT17" s="67"/>
      <c r="AU17" s="67"/>
      <c r="AV17" s="67"/>
      <c r="AW17" s="67"/>
      <c r="AX17" s="67"/>
      <c r="AY17" s="67"/>
      <c r="AZ17" s="67"/>
      <c r="BA17" s="67"/>
      <c r="BB17" s="67"/>
      <c r="BC17" s="67"/>
      <c r="BD17" s="354" t="str">
        <f t="shared" si="14"/>
        <v/>
      </c>
      <c r="BE17" s="355"/>
      <c r="BF17" s="71">
        <f t="shared" si="15"/>
        <v>0</v>
      </c>
      <c r="BG17" s="71">
        <v>0</v>
      </c>
      <c r="BH17" s="72">
        <f t="shared" si="16"/>
        <v>0</v>
      </c>
      <c r="BI17" s="73">
        <v>0</v>
      </c>
      <c r="BX17" s="201">
        <v>7</v>
      </c>
      <c r="BY17" s="201" t="s">
        <v>109</v>
      </c>
    </row>
    <row r="18" spans="2:77" ht="15.5" x14ac:dyDescent="0.35">
      <c r="B18" s="60"/>
      <c r="C18" s="97">
        <v>8</v>
      </c>
      <c r="D18" s="98" t="str">
        <f t="shared" si="2"/>
        <v/>
      </c>
      <c r="E18" s="98" t="str">
        <f t="shared" si="3"/>
        <v/>
      </c>
      <c r="F18" s="98" t="str">
        <f t="shared" si="4"/>
        <v/>
      </c>
      <c r="G18" s="98" t="str">
        <f t="shared" si="5"/>
        <v/>
      </c>
      <c r="H18" s="98" t="str">
        <f t="shared" si="6"/>
        <v/>
      </c>
      <c r="I18" s="98" t="str">
        <f t="shared" si="7"/>
        <v/>
      </c>
      <c r="J18" s="98" t="str">
        <f t="shared" si="8"/>
        <v/>
      </c>
      <c r="K18" s="98" t="str">
        <f t="shared" si="9"/>
        <v/>
      </c>
      <c r="L18" s="98" t="str">
        <f t="shared" si="10"/>
        <v/>
      </c>
      <c r="M18" s="98" t="str">
        <f t="shared" si="11"/>
        <v/>
      </c>
      <c r="N18" s="98" t="str">
        <f t="shared" si="12"/>
        <v/>
      </c>
      <c r="O18" s="98" t="str">
        <f t="shared" si="13"/>
        <v/>
      </c>
      <c r="P18" s="5"/>
      <c r="Q18" s="49"/>
      <c r="R18" s="45"/>
      <c r="W18" s="60"/>
      <c r="X18" s="66">
        <v>8</v>
      </c>
      <c r="Y18" s="67"/>
      <c r="Z18" s="67"/>
      <c r="AA18" s="67"/>
      <c r="AB18" s="67"/>
      <c r="AC18" s="67"/>
      <c r="AD18" s="67"/>
      <c r="AE18" s="67"/>
      <c r="AF18" s="67"/>
      <c r="AG18" s="67"/>
      <c r="AH18" s="67"/>
      <c r="AI18" s="67"/>
      <c r="AJ18" s="67"/>
      <c r="AK18" s="67"/>
      <c r="AL18" s="67"/>
      <c r="AM18" s="67"/>
      <c r="AN18" s="67"/>
      <c r="AO18" s="67"/>
      <c r="AP18" s="67"/>
      <c r="AQ18" s="67"/>
      <c r="AR18" s="67"/>
      <c r="AS18" s="67"/>
      <c r="AT18" s="67"/>
      <c r="AU18" s="67"/>
      <c r="AV18" s="67"/>
      <c r="AW18" s="67"/>
      <c r="AX18" s="67"/>
      <c r="AY18" s="67"/>
      <c r="AZ18" s="67"/>
      <c r="BA18" s="67"/>
      <c r="BB18" s="67"/>
      <c r="BC18" s="67"/>
      <c r="BD18" s="354" t="str">
        <f t="shared" si="14"/>
        <v/>
      </c>
      <c r="BE18" s="355"/>
      <c r="BF18" s="71">
        <f>(SUMIF($Y$10:$BC$10,"Sat",$Y18:$BC18)+SUMIF($Y$10:$BC$10,"Sun",$Y18:$BC18))</f>
        <v>0</v>
      </c>
      <c r="BG18" s="71">
        <f>(SUM($Y18:$BC18)-(SUMIF($Y$10:$BC$10,"Sat",$Y18:$BC18)+SUMIF($Y$10:$BC$10,"Sun",$Y18:$BC18)))</f>
        <v>0</v>
      </c>
      <c r="BH18" s="72">
        <f>(SUMIF($Y$10:$BC$10,"Sat",$Y18:$BC18)+SUMIF($Y$10:$BC$10,"Sun",$Y18:$BC18))/(COUNTIF($Y$10:$BC$10,"Sat")+COUNTIF($Y$10:$BC$10,"Sun"))</f>
        <v>0</v>
      </c>
      <c r="BI18" s="73">
        <f>(SUM($Y18:$BC18)-(SUMIF($Y$10:$BC$10,"Sat",$Y18:$BC18)+SUMIF($Y$10:$BC$10,"Sun",$Y18:$BC18)))/(COUNT(Y18:BC18)-(COUNTIF($Y$10:$BC$10,"Sat")+COUNTIF($Y$10:$BC$10,"Sun")))</f>
        <v>0</v>
      </c>
      <c r="BJ18" s="202"/>
    </row>
    <row r="19" spans="2:77" ht="15.5" x14ac:dyDescent="0.35">
      <c r="B19" s="60"/>
      <c r="C19" s="97">
        <v>9</v>
      </c>
      <c r="D19" s="98" t="str">
        <f t="shared" si="2"/>
        <v/>
      </c>
      <c r="E19" s="98" t="str">
        <f t="shared" si="3"/>
        <v/>
      </c>
      <c r="F19" s="98" t="str">
        <f t="shared" si="4"/>
        <v/>
      </c>
      <c r="G19" s="98" t="str">
        <f t="shared" si="5"/>
        <v/>
      </c>
      <c r="H19" s="98" t="str">
        <f t="shared" si="6"/>
        <v/>
      </c>
      <c r="I19" s="98" t="str">
        <f t="shared" si="7"/>
        <v/>
      </c>
      <c r="J19" s="98" t="str">
        <f t="shared" si="8"/>
        <v/>
      </c>
      <c r="K19" s="98" t="str">
        <f t="shared" si="9"/>
        <v/>
      </c>
      <c r="L19" s="98" t="str">
        <f t="shared" si="10"/>
        <v/>
      </c>
      <c r="M19" s="98" t="str">
        <f t="shared" si="11"/>
        <v/>
      </c>
      <c r="N19" s="98" t="str">
        <f t="shared" si="12"/>
        <v/>
      </c>
      <c r="O19" s="98" t="str">
        <f t="shared" si="13"/>
        <v/>
      </c>
      <c r="P19" s="5"/>
      <c r="Q19" s="49"/>
      <c r="R19" s="45"/>
      <c r="W19" s="60"/>
      <c r="X19" s="66">
        <v>9</v>
      </c>
      <c r="Y19" s="67"/>
      <c r="Z19" s="67"/>
      <c r="AA19" s="67"/>
      <c r="AB19" s="67"/>
      <c r="AC19" s="67"/>
      <c r="AD19" s="67"/>
      <c r="AE19" s="67"/>
      <c r="AF19" s="67"/>
      <c r="AG19" s="67"/>
      <c r="AH19" s="67"/>
      <c r="AI19" s="67"/>
      <c r="AJ19" s="67"/>
      <c r="AK19" s="67"/>
      <c r="AL19" s="67"/>
      <c r="AM19" s="67"/>
      <c r="AN19" s="67"/>
      <c r="AO19" s="67"/>
      <c r="AP19" s="67"/>
      <c r="AQ19" s="67"/>
      <c r="AR19" s="67"/>
      <c r="AS19" s="67"/>
      <c r="AT19" s="67"/>
      <c r="AU19" s="67"/>
      <c r="AV19" s="67"/>
      <c r="AW19" s="67"/>
      <c r="AX19" s="67"/>
      <c r="AY19" s="67"/>
      <c r="AZ19" s="67"/>
      <c r="BA19" s="67"/>
      <c r="BB19" s="67"/>
      <c r="BC19" s="67"/>
      <c r="BD19" s="354" t="str">
        <f t="shared" si="14"/>
        <v/>
      </c>
      <c r="BE19" s="355"/>
      <c r="BF19" s="71">
        <f t="shared" ref="BF19:BF33" si="17">(SUMIF($Y$10:$BC$10,"Sat",$Y19:$BC19)+SUMIF($Y$10:$BC$10,"Sun",$Y19:$BC19))</f>
        <v>0</v>
      </c>
      <c r="BG19" s="71">
        <f t="shared" ref="BG19:BG33" si="18">(SUM($Y19:$BC19)-(SUMIF($Y$10:$BC$10,"Sat",$Y19:$BC19)+SUMIF($Y$10:$BC$10,"Sun",$Y19:$BC19)))</f>
        <v>0</v>
      </c>
      <c r="BH19" s="72">
        <f t="shared" ref="BH19:BH33" si="19">(SUMIF($Y$10:$BC$10,"Sat",$Y19:$BC19)+SUMIF($Y$10:$BC$10,"Sun",$Y19:$BC19))/(COUNTIF($Y$10:$BC$10,"Sat")+COUNTIF($Y$10:$BC$10,"Sun"))</f>
        <v>0</v>
      </c>
      <c r="BI19" s="73">
        <f t="shared" ref="BI19:BI33" si="20">(SUM($Y19:$BC19)-(SUMIF($Y$10:$BC$10,"Sat",$Y19:$BC19)+SUMIF($Y$10:$BC$10,"Sun",$Y19:$BC19)))/(COUNT(Y19:BC19)-(COUNTIF($Y$10:$BC$10,"Sat")+COUNTIF($Y$10:$BC$10,"Sun")))</f>
        <v>0</v>
      </c>
    </row>
    <row r="20" spans="2:77" ht="15.5" x14ac:dyDescent="0.35">
      <c r="B20" s="60"/>
      <c r="C20" s="97">
        <v>10</v>
      </c>
      <c r="D20" s="98" t="str">
        <f t="shared" si="2"/>
        <v/>
      </c>
      <c r="E20" s="98" t="str">
        <f t="shared" si="3"/>
        <v/>
      </c>
      <c r="F20" s="98" t="str">
        <f t="shared" si="4"/>
        <v/>
      </c>
      <c r="G20" s="98" t="str">
        <f t="shared" si="5"/>
        <v/>
      </c>
      <c r="H20" s="98" t="str">
        <f t="shared" si="6"/>
        <v/>
      </c>
      <c r="I20" s="98" t="str">
        <f t="shared" si="7"/>
        <v/>
      </c>
      <c r="J20" s="98" t="str">
        <f t="shared" si="8"/>
        <v/>
      </c>
      <c r="K20" s="98" t="str">
        <f t="shared" si="9"/>
        <v/>
      </c>
      <c r="L20" s="98" t="str">
        <f t="shared" si="10"/>
        <v/>
      </c>
      <c r="M20" s="98" t="str">
        <f t="shared" si="11"/>
        <v/>
      </c>
      <c r="N20" s="98" t="str">
        <f t="shared" si="12"/>
        <v/>
      </c>
      <c r="O20" s="98" t="str">
        <f t="shared" si="13"/>
        <v/>
      </c>
      <c r="P20" s="5"/>
      <c r="Q20" s="49"/>
      <c r="R20" s="45"/>
      <c r="W20" s="60"/>
      <c r="X20" s="66">
        <v>10</v>
      </c>
      <c r="Y20" s="67"/>
      <c r="Z20" s="67"/>
      <c r="AA20" s="67"/>
      <c r="AB20" s="67"/>
      <c r="AC20" s="67"/>
      <c r="AD20" s="67"/>
      <c r="AE20" s="67"/>
      <c r="AF20" s="67"/>
      <c r="AG20" s="67"/>
      <c r="AH20" s="67"/>
      <c r="AI20" s="67"/>
      <c r="AJ20" s="67"/>
      <c r="AK20" s="67"/>
      <c r="AL20" s="67"/>
      <c r="AM20" s="67"/>
      <c r="AN20" s="67"/>
      <c r="AO20" s="67"/>
      <c r="AP20" s="67"/>
      <c r="AQ20" s="67"/>
      <c r="AR20" s="67"/>
      <c r="AS20" s="67"/>
      <c r="AT20" s="67"/>
      <c r="AU20" s="67"/>
      <c r="AV20" s="67"/>
      <c r="AW20" s="67"/>
      <c r="AX20" s="67"/>
      <c r="AY20" s="67"/>
      <c r="AZ20" s="67"/>
      <c r="BA20" s="67"/>
      <c r="BB20" s="67"/>
      <c r="BC20" s="67"/>
      <c r="BD20" s="354" t="str">
        <f t="shared" si="14"/>
        <v/>
      </c>
      <c r="BE20" s="355"/>
      <c r="BF20" s="71">
        <f t="shared" si="17"/>
        <v>0</v>
      </c>
      <c r="BG20" s="71">
        <f t="shared" si="18"/>
        <v>0</v>
      </c>
      <c r="BH20" s="72">
        <f t="shared" si="19"/>
        <v>0</v>
      </c>
      <c r="BI20" s="73">
        <f t="shared" si="20"/>
        <v>0</v>
      </c>
    </row>
    <row r="21" spans="2:77" ht="15.5" x14ac:dyDescent="0.35">
      <c r="B21" s="60"/>
      <c r="C21" s="97">
        <v>11</v>
      </c>
      <c r="D21" s="98" t="str">
        <f t="shared" si="2"/>
        <v/>
      </c>
      <c r="E21" s="98" t="str">
        <f t="shared" si="3"/>
        <v/>
      </c>
      <c r="F21" s="98" t="str">
        <f t="shared" si="4"/>
        <v/>
      </c>
      <c r="G21" s="98" t="str">
        <f t="shared" si="5"/>
        <v/>
      </c>
      <c r="H21" s="98" t="str">
        <f t="shared" si="6"/>
        <v/>
      </c>
      <c r="I21" s="98" t="str">
        <f t="shared" si="7"/>
        <v/>
      </c>
      <c r="J21" s="98" t="str">
        <f t="shared" si="8"/>
        <v/>
      </c>
      <c r="K21" s="98" t="str">
        <f t="shared" si="9"/>
        <v/>
      </c>
      <c r="L21" s="98" t="str">
        <f t="shared" si="10"/>
        <v/>
      </c>
      <c r="M21" s="98" t="str">
        <f t="shared" si="11"/>
        <v/>
      </c>
      <c r="N21" s="98" t="str">
        <f t="shared" si="12"/>
        <v/>
      </c>
      <c r="O21" s="98" t="str">
        <f t="shared" si="13"/>
        <v/>
      </c>
      <c r="P21" s="5"/>
      <c r="Q21" s="49"/>
      <c r="R21" s="45"/>
      <c r="W21" s="60"/>
      <c r="X21" s="66">
        <v>11</v>
      </c>
      <c r="Y21" s="67"/>
      <c r="Z21" s="67"/>
      <c r="AA21" s="67"/>
      <c r="AB21" s="67"/>
      <c r="AC21" s="67"/>
      <c r="AD21" s="67"/>
      <c r="AE21" s="67"/>
      <c r="AF21" s="67"/>
      <c r="AG21" s="67"/>
      <c r="AH21" s="67"/>
      <c r="AI21" s="67"/>
      <c r="AJ21" s="67"/>
      <c r="AK21" s="67"/>
      <c r="AL21" s="67"/>
      <c r="AM21" s="67"/>
      <c r="AN21" s="67"/>
      <c r="AO21" s="67"/>
      <c r="AP21" s="67"/>
      <c r="AQ21" s="67"/>
      <c r="AR21" s="67"/>
      <c r="AS21" s="67"/>
      <c r="AT21" s="67"/>
      <c r="AU21" s="67"/>
      <c r="AV21" s="67"/>
      <c r="AW21" s="67"/>
      <c r="AX21" s="67"/>
      <c r="AY21" s="67"/>
      <c r="AZ21" s="67"/>
      <c r="BA21" s="67"/>
      <c r="BB21" s="67"/>
      <c r="BC21" s="67"/>
      <c r="BD21" s="354" t="str">
        <f t="shared" si="14"/>
        <v/>
      </c>
      <c r="BE21" s="355"/>
      <c r="BF21" s="71">
        <f t="shared" si="17"/>
        <v>0</v>
      </c>
      <c r="BG21" s="71">
        <f t="shared" si="18"/>
        <v>0</v>
      </c>
      <c r="BH21" s="72">
        <f t="shared" si="19"/>
        <v>0</v>
      </c>
      <c r="BI21" s="73">
        <f t="shared" si="20"/>
        <v>0</v>
      </c>
    </row>
    <row r="22" spans="2:77" ht="15.5" x14ac:dyDescent="0.35">
      <c r="B22" s="60"/>
      <c r="C22" s="97">
        <v>12</v>
      </c>
      <c r="D22" s="98" t="str">
        <f t="shared" si="2"/>
        <v/>
      </c>
      <c r="E22" s="98" t="str">
        <f t="shared" si="3"/>
        <v/>
      </c>
      <c r="F22" s="98" t="str">
        <f t="shared" si="4"/>
        <v/>
      </c>
      <c r="G22" s="98" t="str">
        <f t="shared" si="5"/>
        <v/>
      </c>
      <c r="H22" s="98" t="str">
        <f t="shared" si="6"/>
        <v/>
      </c>
      <c r="I22" s="98" t="str">
        <f t="shared" si="7"/>
        <v/>
      </c>
      <c r="J22" s="98" t="str">
        <f t="shared" si="8"/>
        <v/>
      </c>
      <c r="K22" s="98" t="str">
        <f t="shared" si="9"/>
        <v/>
      </c>
      <c r="L22" s="98" t="str">
        <f t="shared" si="10"/>
        <v/>
      </c>
      <c r="M22" s="98" t="str">
        <f t="shared" si="11"/>
        <v/>
      </c>
      <c r="N22" s="98" t="str">
        <f t="shared" si="12"/>
        <v/>
      </c>
      <c r="O22" s="98" t="str">
        <f t="shared" si="13"/>
        <v/>
      </c>
      <c r="P22" s="5"/>
      <c r="Q22" s="49"/>
      <c r="R22" s="45"/>
      <c r="W22" s="60"/>
      <c r="X22" s="66">
        <v>12</v>
      </c>
      <c r="Y22" s="67"/>
      <c r="Z22" s="67"/>
      <c r="AA22" s="67"/>
      <c r="AB22" s="67"/>
      <c r="AC22" s="67"/>
      <c r="AD22" s="67"/>
      <c r="AE22" s="67"/>
      <c r="AF22" s="67"/>
      <c r="AG22" s="67"/>
      <c r="AH22" s="67"/>
      <c r="AI22" s="67"/>
      <c r="AJ22" s="67"/>
      <c r="AK22" s="67"/>
      <c r="AL22" s="67"/>
      <c r="AM22" s="67"/>
      <c r="AN22" s="67"/>
      <c r="AO22" s="67"/>
      <c r="AP22" s="67"/>
      <c r="AQ22" s="67"/>
      <c r="AR22" s="67"/>
      <c r="AS22" s="67"/>
      <c r="AT22" s="67"/>
      <c r="AU22" s="67"/>
      <c r="AV22" s="67"/>
      <c r="AW22" s="67"/>
      <c r="AX22" s="67"/>
      <c r="AY22" s="67"/>
      <c r="AZ22" s="67"/>
      <c r="BA22" s="67"/>
      <c r="BB22" s="67"/>
      <c r="BC22" s="67"/>
      <c r="BD22" s="354" t="str">
        <f t="shared" si="14"/>
        <v/>
      </c>
      <c r="BE22" s="355"/>
      <c r="BF22" s="71">
        <f t="shared" si="17"/>
        <v>0</v>
      </c>
      <c r="BG22" s="71">
        <f t="shared" si="18"/>
        <v>0</v>
      </c>
      <c r="BH22" s="72">
        <f t="shared" si="19"/>
        <v>0</v>
      </c>
      <c r="BI22" s="73">
        <f t="shared" si="20"/>
        <v>0</v>
      </c>
    </row>
    <row r="23" spans="2:77" ht="15.5" x14ac:dyDescent="0.35">
      <c r="B23" s="60"/>
      <c r="C23" s="97">
        <v>13</v>
      </c>
      <c r="D23" s="98" t="str">
        <f t="shared" si="2"/>
        <v/>
      </c>
      <c r="E23" s="98" t="str">
        <f t="shared" si="3"/>
        <v/>
      </c>
      <c r="F23" s="98" t="str">
        <f t="shared" si="4"/>
        <v/>
      </c>
      <c r="G23" s="98" t="str">
        <f t="shared" si="5"/>
        <v/>
      </c>
      <c r="H23" s="98" t="str">
        <f t="shared" si="6"/>
        <v/>
      </c>
      <c r="I23" s="98" t="str">
        <f t="shared" si="7"/>
        <v/>
      </c>
      <c r="J23" s="98" t="str">
        <f t="shared" si="8"/>
        <v/>
      </c>
      <c r="K23" s="98" t="str">
        <f t="shared" si="9"/>
        <v/>
      </c>
      <c r="L23" s="98" t="str">
        <f t="shared" si="10"/>
        <v/>
      </c>
      <c r="M23" s="98" t="str">
        <f t="shared" si="11"/>
        <v/>
      </c>
      <c r="N23" s="98" t="str">
        <f t="shared" si="12"/>
        <v/>
      </c>
      <c r="O23" s="98" t="str">
        <f t="shared" si="13"/>
        <v/>
      </c>
      <c r="P23" s="5"/>
      <c r="Q23" s="49"/>
      <c r="R23" s="45"/>
      <c r="W23" s="60"/>
      <c r="X23" s="66">
        <v>13</v>
      </c>
      <c r="Y23" s="67"/>
      <c r="Z23" s="67"/>
      <c r="AA23" s="67"/>
      <c r="AB23" s="67"/>
      <c r="AC23" s="67"/>
      <c r="AD23" s="67"/>
      <c r="AE23" s="67"/>
      <c r="AF23" s="67"/>
      <c r="AG23" s="67"/>
      <c r="AH23" s="67"/>
      <c r="AI23" s="67"/>
      <c r="AJ23" s="67"/>
      <c r="AK23" s="67"/>
      <c r="AL23" s="67"/>
      <c r="AM23" s="67"/>
      <c r="AN23" s="67"/>
      <c r="AO23" s="67"/>
      <c r="AP23" s="67"/>
      <c r="AQ23" s="67"/>
      <c r="AR23" s="67"/>
      <c r="AS23" s="67"/>
      <c r="AT23" s="67"/>
      <c r="AU23" s="67"/>
      <c r="AV23" s="67"/>
      <c r="AW23" s="67"/>
      <c r="AX23" s="67"/>
      <c r="AY23" s="67"/>
      <c r="AZ23" s="67"/>
      <c r="BA23" s="67"/>
      <c r="BB23" s="67"/>
      <c r="BC23" s="67"/>
      <c r="BD23" s="354" t="str">
        <f t="shared" si="14"/>
        <v/>
      </c>
      <c r="BE23" s="355"/>
      <c r="BF23" s="71">
        <f t="shared" si="17"/>
        <v>0</v>
      </c>
      <c r="BG23" s="71">
        <f t="shared" si="18"/>
        <v>0</v>
      </c>
      <c r="BH23" s="72">
        <f t="shared" si="19"/>
        <v>0</v>
      </c>
      <c r="BI23" s="73">
        <f t="shared" si="20"/>
        <v>0</v>
      </c>
    </row>
    <row r="24" spans="2:77" ht="15.5" x14ac:dyDescent="0.35">
      <c r="B24" s="60"/>
      <c r="C24" s="97">
        <v>14</v>
      </c>
      <c r="D24" s="98" t="str">
        <f t="shared" si="2"/>
        <v/>
      </c>
      <c r="E24" s="98" t="str">
        <f t="shared" si="3"/>
        <v/>
      </c>
      <c r="F24" s="98" t="str">
        <f t="shared" si="4"/>
        <v/>
      </c>
      <c r="G24" s="98" t="str">
        <f t="shared" si="5"/>
        <v/>
      </c>
      <c r="H24" s="98" t="str">
        <f t="shared" si="6"/>
        <v/>
      </c>
      <c r="I24" s="98" t="str">
        <f t="shared" si="7"/>
        <v/>
      </c>
      <c r="J24" s="98" t="str">
        <f t="shared" si="8"/>
        <v/>
      </c>
      <c r="K24" s="98" t="str">
        <f t="shared" si="9"/>
        <v/>
      </c>
      <c r="L24" s="98" t="str">
        <f t="shared" si="10"/>
        <v/>
      </c>
      <c r="M24" s="98" t="str">
        <f t="shared" si="11"/>
        <v/>
      </c>
      <c r="N24" s="98" t="str">
        <f t="shared" si="12"/>
        <v/>
      </c>
      <c r="O24" s="98" t="str">
        <f t="shared" si="13"/>
        <v/>
      </c>
      <c r="P24" s="5"/>
      <c r="Q24" s="49"/>
      <c r="R24" s="45"/>
      <c r="W24" s="60"/>
      <c r="X24" s="66">
        <v>14</v>
      </c>
      <c r="Y24" s="67"/>
      <c r="Z24" s="67"/>
      <c r="AA24" s="67"/>
      <c r="AB24" s="67"/>
      <c r="AC24" s="67"/>
      <c r="AD24" s="67"/>
      <c r="AE24" s="67"/>
      <c r="AF24" s="67"/>
      <c r="AG24" s="67"/>
      <c r="AH24" s="67"/>
      <c r="AI24" s="67"/>
      <c r="AJ24" s="67"/>
      <c r="AK24" s="67"/>
      <c r="AL24" s="67"/>
      <c r="AM24" s="67"/>
      <c r="AN24" s="67"/>
      <c r="AO24" s="67"/>
      <c r="AP24" s="67"/>
      <c r="AQ24" s="67"/>
      <c r="AR24" s="67"/>
      <c r="AS24" s="67"/>
      <c r="AT24" s="67"/>
      <c r="AU24" s="67"/>
      <c r="AV24" s="67"/>
      <c r="AW24" s="67"/>
      <c r="AX24" s="67"/>
      <c r="AY24" s="67"/>
      <c r="AZ24" s="67"/>
      <c r="BA24" s="67"/>
      <c r="BB24" s="67"/>
      <c r="BC24" s="67"/>
      <c r="BD24" s="354" t="str">
        <f>IFERROR(AVERAGE(Y24:BC24),"")</f>
        <v/>
      </c>
      <c r="BE24" s="355"/>
      <c r="BF24" s="71">
        <f t="shared" si="17"/>
        <v>0</v>
      </c>
      <c r="BG24" s="71">
        <f t="shared" si="18"/>
        <v>0</v>
      </c>
      <c r="BH24" s="72">
        <f t="shared" si="19"/>
        <v>0</v>
      </c>
      <c r="BI24" s="73">
        <f t="shared" si="20"/>
        <v>0</v>
      </c>
    </row>
    <row r="25" spans="2:77" ht="15.5" x14ac:dyDescent="0.35">
      <c r="B25" s="60"/>
      <c r="C25" s="97">
        <v>15</v>
      </c>
      <c r="D25" s="98" t="str">
        <f t="shared" si="2"/>
        <v/>
      </c>
      <c r="E25" s="98" t="str">
        <f t="shared" si="3"/>
        <v/>
      </c>
      <c r="F25" s="98" t="str">
        <f t="shared" si="4"/>
        <v/>
      </c>
      <c r="G25" s="98" t="str">
        <f t="shared" si="5"/>
        <v/>
      </c>
      <c r="H25" s="98" t="str">
        <f t="shared" si="6"/>
        <v/>
      </c>
      <c r="I25" s="98" t="str">
        <f t="shared" si="7"/>
        <v/>
      </c>
      <c r="J25" s="98" t="str">
        <f t="shared" si="8"/>
        <v/>
      </c>
      <c r="K25" s="98" t="str">
        <f t="shared" si="9"/>
        <v/>
      </c>
      <c r="L25" s="98" t="str">
        <f t="shared" si="10"/>
        <v/>
      </c>
      <c r="M25" s="98" t="str">
        <f t="shared" si="11"/>
        <v/>
      </c>
      <c r="N25" s="98" t="str">
        <f t="shared" si="12"/>
        <v/>
      </c>
      <c r="O25" s="98" t="str">
        <f t="shared" si="13"/>
        <v/>
      </c>
      <c r="P25" s="5"/>
      <c r="Q25" s="49"/>
      <c r="R25" s="45"/>
      <c r="W25" s="60"/>
      <c r="X25" s="66">
        <v>15</v>
      </c>
      <c r="Y25" s="67"/>
      <c r="Z25" s="67"/>
      <c r="AA25" s="67"/>
      <c r="AB25" s="67"/>
      <c r="AC25" s="67"/>
      <c r="AD25" s="67"/>
      <c r="AE25" s="67"/>
      <c r="AF25" s="67"/>
      <c r="AG25" s="67"/>
      <c r="AH25" s="67"/>
      <c r="AI25" s="67"/>
      <c r="AJ25" s="67"/>
      <c r="AK25" s="67"/>
      <c r="AL25" s="67"/>
      <c r="AM25" s="67"/>
      <c r="AN25" s="67"/>
      <c r="AO25" s="67"/>
      <c r="AP25" s="67"/>
      <c r="AQ25" s="67"/>
      <c r="AR25" s="67"/>
      <c r="AS25" s="67"/>
      <c r="AT25" s="67"/>
      <c r="AU25" s="67"/>
      <c r="AV25" s="67"/>
      <c r="AW25" s="67"/>
      <c r="AX25" s="67"/>
      <c r="AY25" s="67"/>
      <c r="AZ25" s="67"/>
      <c r="BA25" s="67"/>
      <c r="BB25" s="67"/>
      <c r="BC25" s="67"/>
      <c r="BD25" s="354" t="str">
        <f t="shared" si="14"/>
        <v/>
      </c>
      <c r="BE25" s="355"/>
      <c r="BF25" s="71">
        <f t="shared" si="17"/>
        <v>0</v>
      </c>
      <c r="BG25" s="71">
        <f t="shared" si="18"/>
        <v>0</v>
      </c>
      <c r="BH25" s="72">
        <f t="shared" si="19"/>
        <v>0</v>
      </c>
      <c r="BI25" s="73">
        <f t="shared" si="20"/>
        <v>0</v>
      </c>
    </row>
    <row r="26" spans="2:77" ht="15.5" x14ac:dyDescent="0.35">
      <c r="B26" s="60"/>
      <c r="C26" s="97">
        <v>16</v>
      </c>
      <c r="D26" s="98" t="str">
        <f t="shared" si="2"/>
        <v/>
      </c>
      <c r="E26" s="98" t="str">
        <f t="shared" si="3"/>
        <v/>
      </c>
      <c r="F26" s="98" t="str">
        <f t="shared" si="4"/>
        <v/>
      </c>
      <c r="G26" s="98" t="str">
        <f t="shared" si="5"/>
        <v/>
      </c>
      <c r="H26" s="98" t="str">
        <f t="shared" si="6"/>
        <v/>
      </c>
      <c r="I26" s="98" t="str">
        <f t="shared" si="7"/>
        <v/>
      </c>
      <c r="J26" s="98" t="str">
        <f t="shared" si="8"/>
        <v/>
      </c>
      <c r="K26" s="98" t="str">
        <f t="shared" si="9"/>
        <v/>
      </c>
      <c r="L26" s="98" t="str">
        <f t="shared" si="10"/>
        <v/>
      </c>
      <c r="M26" s="98" t="str">
        <f t="shared" si="11"/>
        <v/>
      </c>
      <c r="N26" s="98" t="str">
        <f t="shared" si="12"/>
        <v/>
      </c>
      <c r="O26" s="98" t="str">
        <f t="shared" si="13"/>
        <v/>
      </c>
      <c r="P26" s="5"/>
      <c r="Q26" s="49"/>
      <c r="R26" s="45"/>
      <c r="W26" s="60"/>
      <c r="X26" s="66">
        <v>16</v>
      </c>
      <c r="Y26" s="67"/>
      <c r="Z26" s="67"/>
      <c r="AA26" s="67"/>
      <c r="AB26" s="67"/>
      <c r="AC26" s="67"/>
      <c r="AD26" s="67"/>
      <c r="AE26" s="67"/>
      <c r="AF26" s="67"/>
      <c r="AG26" s="67"/>
      <c r="AH26" s="67"/>
      <c r="AI26" s="67"/>
      <c r="AJ26" s="67"/>
      <c r="AK26" s="67"/>
      <c r="AL26" s="67"/>
      <c r="AM26" s="67"/>
      <c r="AN26" s="67"/>
      <c r="AO26" s="67"/>
      <c r="AP26" s="67"/>
      <c r="AQ26" s="67"/>
      <c r="AR26" s="67"/>
      <c r="AS26" s="67"/>
      <c r="AT26" s="67"/>
      <c r="AU26" s="67"/>
      <c r="AV26" s="67"/>
      <c r="AW26" s="67"/>
      <c r="AX26" s="67"/>
      <c r="AY26" s="67"/>
      <c r="AZ26" s="67"/>
      <c r="BA26" s="67"/>
      <c r="BB26" s="67"/>
      <c r="BC26" s="67"/>
      <c r="BD26" s="354" t="str">
        <f t="shared" si="14"/>
        <v/>
      </c>
      <c r="BE26" s="355"/>
      <c r="BF26" s="71">
        <f t="shared" si="17"/>
        <v>0</v>
      </c>
      <c r="BG26" s="71">
        <f t="shared" si="18"/>
        <v>0</v>
      </c>
      <c r="BH26" s="72">
        <f t="shared" si="19"/>
        <v>0</v>
      </c>
      <c r="BI26" s="73">
        <f t="shared" si="20"/>
        <v>0</v>
      </c>
    </row>
    <row r="27" spans="2:77" ht="15.5" x14ac:dyDescent="0.35">
      <c r="B27" s="60"/>
      <c r="C27" s="97">
        <v>17</v>
      </c>
      <c r="D27" s="98" t="str">
        <f t="shared" si="2"/>
        <v/>
      </c>
      <c r="E27" s="98" t="str">
        <f t="shared" si="3"/>
        <v/>
      </c>
      <c r="F27" s="98" t="str">
        <f t="shared" si="4"/>
        <v/>
      </c>
      <c r="G27" s="98" t="str">
        <f t="shared" si="5"/>
        <v/>
      </c>
      <c r="H27" s="98" t="str">
        <f t="shared" si="6"/>
        <v/>
      </c>
      <c r="I27" s="98" t="str">
        <f t="shared" si="7"/>
        <v/>
      </c>
      <c r="J27" s="98" t="str">
        <f t="shared" si="8"/>
        <v/>
      </c>
      <c r="K27" s="98" t="str">
        <f t="shared" si="9"/>
        <v/>
      </c>
      <c r="L27" s="98" t="str">
        <f t="shared" si="10"/>
        <v/>
      </c>
      <c r="M27" s="98" t="str">
        <f t="shared" si="11"/>
        <v/>
      </c>
      <c r="N27" s="98" t="str">
        <f t="shared" si="12"/>
        <v/>
      </c>
      <c r="O27" s="98" t="str">
        <f t="shared" si="13"/>
        <v/>
      </c>
      <c r="P27" s="5"/>
      <c r="Q27" s="49"/>
      <c r="R27" s="45"/>
      <c r="W27" s="60"/>
      <c r="X27" s="66">
        <v>17</v>
      </c>
      <c r="Y27" s="67"/>
      <c r="Z27" s="67"/>
      <c r="AA27" s="67"/>
      <c r="AB27" s="67"/>
      <c r="AC27" s="67"/>
      <c r="AD27" s="67"/>
      <c r="AE27" s="67"/>
      <c r="AF27" s="67"/>
      <c r="AG27" s="67"/>
      <c r="AH27" s="67"/>
      <c r="AI27" s="67"/>
      <c r="AJ27" s="67"/>
      <c r="AK27" s="67"/>
      <c r="AL27" s="67"/>
      <c r="AM27" s="67"/>
      <c r="AN27" s="67"/>
      <c r="AO27" s="67"/>
      <c r="AP27" s="67"/>
      <c r="AQ27" s="67"/>
      <c r="AR27" s="67"/>
      <c r="AS27" s="67"/>
      <c r="AT27" s="67"/>
      <c r="AU27" s="67"/>
      <c r="AV27" s="67"/>
      <c r="AW27" s="67"/>
      <c r="AX27" s="67"/>
      <c r="AY27" s="67"/>
      <c r="AZ27" s="67"/>
      <c r="BA27" s="67"/>
      <c r="BB27" s="67"/>
      <c r="BC27" s="67"/>
      <c r="BD27" s="354" t="str">
        <f t="shared" si="14"/>
        <v/>
      </c>
      <c r="BE27" s="355"/>
      <c r="BF27" s="71">
        <f t="shared" si="17"/>
        <v>0</v>
      </c>
      <c r="BG27" s="71">
        <f t="shared" si="18"/>
        <v>0</v>
      </c>
      <c r="BH27" s="72">
        <f t="shared" si="19"/>
        <v>0</v>
      </c>
      <c r="BI27" s="73">
        <f t="shared" si="20"/>
        <v>0</v>
      </c>
    </row>
    <row r="28" spans="2:77" ht="15.5" x14ac:dyDescent="0.35">
      <c r="B28" s="60"/>
      <c r="C28" s="97">
        <v>18</v>
      </c>
      <c r="D28" s="98" t="str">
        <f t="shared" si="2"/>
        <v/>
      </c>
      <c r="E28" s="98" t="str">
        <f t="shared" si="3"/>
        <v/>
      </c>
      <c r="F28" s="98" t="str">
        <f t="shared" si="4"/>
        <v/>
      </c>
      <c r="G28" s="98" t="str">
        <f t="shared" si="5"/>
        <v/>
      </c>
      <c r="H28" s="98" t="str">
        <f t="shared" si="6"/>
        <v/>
      </c>
      <c r="I28" s="98" t="str">
        <f t="shared" si="7"/>
        <v/>
      </c>
      <c r="J28" s="98" t="str">
        <f t="shared" si="8"/>
        <v/>
      </c>
      <c r="K28" s="98" t="str">
        <f t="shared" si="9"/>
        <v/>
      </c>
      <c r="L28" s="98" t="str">
        <f t="shared" si="10"/>
        <v/>
      </c>
      <c r="M28" s="98" t="str">
        <f t="shared" si="11"/>
        <v/>
      </c>
      <c r="N28" s="98" t="str">
        <f t="shared" si="12"/>
        <v/>
      </c>
      <c r="O28" s="98" t="str">
        <f t="shared" si="13"/>
        <v/>
      </c>
      <c r="P28" s="5"/>
      <c r="Q28" s="49"/>
      <c r="R28" s="45"/>
      <c r="W28" s="60"/>
      <c r="X28" s="66">
        <v>18</v>
      </c>
      <c r="Y28" s="67"/>
      <c r="Z28" s="67"/>
      <c r="AA28" s="67"/>
      <c r="AB28" s="67"/>
      <c r="AC28" s="67"/>
      <c r="AD28" s="67"/>
      <c r="AE28" s="67"/>
      <c r="AF28" s="67"/>
      <c r="AG28" s="67"/>
      <c r="AH28" s="67"/>
      <c r="AI28" s="67"/>
      <c r="AJ28" s="67"/>
      <c r="AK28" s="67"/>
      <c r="AL28" s="67"/>
      <c r="AM28" s="67"/>
      <c r="AN28" s="67"/>
      <c r="AO28" s="67"/>
      <c r="AP28" s="67"/>
      <c r="AQ28" s="67"/>
      <c r="AR28" s="67"/>
      <c r="AS28" s="67"/>
      <c r="AT28" s="67"/>
      <c r="AU28" s="67"/>
      <c r="AV28" s="67"/>
      <c r="AW28" s="67"/>
      <c r="AX28" s="67"/>
      <c r="AY28" s="67"/>
      <c r="AZ28" s="67"/>
      <c r="BA28" s="67"/>
      <c r="BB28" s="67"/>
      <c r="BC28" s="67"/>
      <c r="BD28" s="354" t="str">
        <f t="shared" si="14"/>
        <v/>
      </c>
      <c r="BE28" s="355"/>
      <c r="BF28" s="71">
        <f t="shared" si="17"/>
        <v>0</v>
      </c>
      <c r="BG28" s="71">
        <f t="shared" si="18"/>
        <v>0</v>
      </c>
      <c r="BH28" s="72">
        <f t="shared" si="19"/>
        <v>0</v>
      </c>
      <c r="BI28" s="73">
        <f t="shared" si="20"/>
        <v>0</v>
      </c>
    </row>
    <row r="29" spans="2:77" ht="15.5" x14ac:dyDescent="0.35">
      <c r="B29" s="60"/>
      <c r="C29" s="97">
        <v>19</v>
      </c>
      <c r="D29" s="98" t="str">
        <f t="shared" si="2"/>
        <v/>
      </c>
      <c r="E29" s="98" t="str">
        <f t="shared" si="3"/>
        <v/>
      </c>
      <c r="F29" s="98" t="str">
        <f t="shared" si="4"/>
        <v/>
      </c>
      <c r="G29" s="98" t="str">
        <f t="shared" si="5"/>
        <v/>
      </c>
      <c r="H29" s="98" t="str">
        <f t="shared" si="6"/>
        <v/>
      </c>
      <c r="I29" s="98" t="str">
        <f t="shared" si="7"/>
        <v/>
      </c>
      <c r="J29" s="98" t="str">
        <f t="shared" si="8"/>
        <v/>
      </c>
      <c r="K29" s="98" t="str">
        <f t="shared" si="9"/>
        <v/>
      </c>
      <c r="L29" s="98" t="str">
        <f t="shared" si="10"/>
        <v/>
      </c>
      <c r="M29" s="98" t="str">
        <f t="shared" si="11"/>
        <v/>
      </c>
      <c r="N29" s="98" t="str">
        <f t="shared" si="12"/>
        <v/>
      </c>
      <c r="O29" s="98" t="str">
        <f t="shared" si="13"/>
        <v/>
      </c>
      <c r="P29" s="5"/>
      <c r="Q29" s="49"/>
      <c r="R29" s="45"/>
      <c r="W29" s="60"/>
      <c r="X29" s="66">
        <v>19</v>
      </c>
      <c r="Y29" s="67"/>
      <c r="Z29" s="67"/>
      <c r="AA29" s="67"/>
      <c r="AB29" s="67"/>
      <c r="AC29" s="67"/>
      <c r="AD29" s="67"/>
      <c r="AE29" s="67"/>
      <c r="AF29" s="67"/>
      <c r="AG29" s="67"/>
      <c r="AH29" s="67"/>
      <c r="AI29" s="67"/>
      <c r="AJ29" s="67"/>
      <c r="AK29" s="67"/>
      <c r="AL29" s="67"/>
      <c r="AM29" s="67"/>
      <c r="AN29" s="67"/>
      <c r="AO29" s="67"/>
      <c r="AP29" s="67"/>
      <c r="AQ29" s="67"/>
      <c r="AR29" s="67"/>
      <c r="AS29" s="67"/>
      <c r="AT29" s="67"/>
      <c r="AU29" s="67"/>
      <c r="AV29" s="67"/>
      <c r="AW29" s="67"/>
      <c r="AX29" s="67"/>
      <c r="AY29" s="67"/>
      <c r="AZ29" s="67"/>
      <c r="BA29" s="67"/>
      <c r="BB29" s="67"/>
      <c r="BC29" s="67"/>
      <c r="BD29" s="354" t="str">
        <f t="shared" si="14"/>
        <v/>
      </c>
      <c r="BE29" s="355"/>
      <c r="BF29" s="71">
        <f t="shared" si="17"/>
        <v>0</v>
      </c>
      <c r="BG29" s="71">
        <f t="shared" si="18"/>
        <v>0</v>
      </c>
      <c r="BH29" s="72">
        <f t="shared" si="19"/>
        <v>0</v>
      </c>
      <c r="BI29" s="73">
        <f t="shared" si="20"/>
        <v>0</v>
      </c>
    </row>
    <row r="30" spans="2:77" ht="15.5" x14ac:dyDescent="0.35">
      <c r="B30" s="60"/>
      <c r="C30" s="97">
        <v>20</v>
      </c>
      <c r="D30" s="98" t="str">
        <f t="shared" si="2"/>
        <v/>
      </c>
      <c r="E30" s="98" t="str">
        <f t="shared" si="3"/>
        <v/>
      </c>
      <c r="F30" s="98" t="str">
        <f t="shared" si="4"/>
        <v/>
      </c>
      <c r="G30" s="98" t="str">
        <f t="shared" si="5"/>
        <v/>
      </c>
      <c r="H30" s="98" t="str">
        <f t="shared" si="6"/>
        <v/>
      </c>
      <c r="I30" s="98" t="str">
        <f t="shared" si="7"/>
        <v/>
      </c>
      <c r="J30" s="98" t="str">
        <f t="shared" si="8"/>
        <v/>
      </c>
      <c r="K30" s="98" t="str">
        <f t="shared" si="9"/>
        <v/>
      </c>
      <c r="L30" s="98" t="str">
        <f t="shared" si="10"/>
        <v/>
      </c>
      <c r="M30" s="98" t="str">
        <f t="shared" si="11"/>
        <v/>
      </c>
      <c r="N30" s="98" t="str">
        <f t="shared" si="12"/>
        <v/>
      </c>
      <c r="O30" s="98" t="str">
        <f t="shared" si="13"/>
        <v/>
      </c>
      <c r="P30" s="5"/>
      <c r="Q30" s="49"/>
      <c r="R30" s="45"/>
      <c r="W30" s="60"/>
      <c r="X30" s="66">
        <v>20</v>
      </c>
      <c r="Y30" s="67"/>
      <c r="Z30" s="67"/>
      <c r="AA30" s="67"/>
      <c r="AB30" s="67"/>
      <c r="AC30" s="67"/>
      <c r="AD30" s="67"/>
      <c r="AE30" s="67"/>
      <c r="AF30" s="67"/>
      <c r="AG30" s="67"/>
      <c r="AH30" s="67"/>
      <c r="AI30" s="67"/>
      <c r="AJ30" s="67"/>
      <c r="AK30" s="67"/>
      <c r="AL30" s="67"/>
      <c r="AM30" s="67"/>
      <c r="AN30" s="67"/>
      <c r="AO30" s="67"/>
      <c r="AP30" s="67"/>
      <c r="AQ30" s="67"/>
      <c r="AR30" s="67"/>
      <c r="AS30" s="67"/>
      <c r="AT30" s="67"/>
      <c r="AU30" s="67"/>
      <c r="AV30" s="67"/>
      <c r="AW30" s="67"/>
      <c r="AX30" s="67"/>
      <c r="AY30" s="67"/>
      <c r="AZ30" s="67"/>
      <c r="BA30" s="67"/>
      <c r="BB30" s="67"/>
      <c r="BC30" s="67"/>
      <c r="BD30" s="354" t="str">
        <f t="shared" si="14"/>
        <v/>
      </c>
      <c r="BE30" s="355"/>
      <c r="BF30" s="71">
        <f t="shared" si="17"/>
        <v>0</v>
      </c>
      <c r="BG30" s="71">
        <f t="shared" si="18"/>
        <v>0</v>
      </c>
      <c r="BH30" s="72">
        <f t="shared" si="19"/>
        <v>0</v>
      </c>
      <c r="BI30" s="73">
        <f t="shared" si="20"/>
        <v>0</v>
      </c>
    </row>
    <row r="31" spans="2:77" ht="15.5" x14ac:dyDescent="0.35">
      <c r="B31" s="60"/>
      <c r="C31" s="97">
        <v>21</v>
      </c>
      <c r="D31" s="98" t="str">
        <f t="shared" si="2"/>
        <v/>
      </c>
      <c r="E31" s="98" t="str">
        <f t="shared" si="3"/>
        <v/>
      </c>
      <c r="F31" s="98" t="str">
        <f t="shared" si="4"/>
        <v/>
      </c>
      <c r="G31" s="98" t="str">
        <f t="shared" si="5"/>
        <v/>
      </c>
      <c r="H31" s="98" t="str">
        <f t="shared" si="6"/>
        <v/>
      </c>
      <c r="I31" s="98" t="str">
        <f t="shared" si="7"/>
        <v/>
      </c>
      <c r="J31" s="98" t="str">
        <f t="shared" si="8"/>
        <v/>
      </c>
      <c r="K31" s="98" t="str">
        <f t="shared" si="9"/>
        <v/>
      </c>
      <c r="L31" s="98" t="str">
        <f t="shared" si="10"/>
        <v/>
      </c>
      <c r="M31" s="98" t="str">
        <f t="shared" si="11"/>
        <v/>
      </c>
      <c r="N31" s="98" t="str">
        <f t="shared" si="12"/>
        <v/>
      </c>
      <c r="O31" s="98" t="str">
        <f t="shared" si="13"/>
        <v/>
      </c>
      <c r="P31" s="5"/>
      <c r="Q31" s="49"/>
      <c r="R31" s="45"/>
      <c r="W31" s="60"/>
      <c r="X31" s="66">
        <v>21</v>
      </c>
      <c r="Y31" s="67"/>
      <c r="Z31" s="67"/>
      <c r="AA31" s="67"/>
      <c r="AB31" s="67"/>
      <c r="AC31" s="67"/>
      <c r="AD31" s="67"/>
      <c r="AE31" s="67"/>
      <c r="AF31" s="67"/>
      <c r="AG31" s="67"/>
      <c r="AH31" s="67"/>
      <c r="AI31" s="67"/>
      <c r="AJ31" s="67"/>
      <c r="AK31" s="67"/>
      <c r="AL31" s="67"/>
      <c r="AM31" s="67"/>
      <c r="AN31" s="67"/>
      <c r="AO31" s="67"/>
      <c r="AP31" s="67"/>
      <c r="AQ31" s="67"/>
      <c r="AR31" s="67"/>
      <c r="AS31" s="67"/>
      <c r="AT31" s="67"/>
      <c r="AU31" s="67"/>
      <c r="AV31" s="67"/>
      <c r="AW31" s="67"/>
      <c r="AX31" s="67"/>
      <c r="AY31" s="67"/>
      <c r="AZ31" s="67"/>
      <c r="BA31" s="67"/>
      <c r="BB31" s="67"/>
      <c r="BC31" s="67"/>
      <c r="BD31" s="354" t="str">
        <f t="shared" si="14"/>
        <v/>
      </c>
      <c r="BE31" s="355"/>
      <c r="BF31" s="71">
        <f t="shared" si="17"/>
        <v>0</v>
      </c>
      <c r="BG31" s="71">
        <f t="shared" si="18"/>
        <v>0</v>
      </c>
      <c r="BH31" s="72">
        <f t="shared" si="19"/>
        <v>0</v>
      </c>
      <c r="BI31" s="73">
        <f t="shared" si="20"/>
        <v>0</v>
      </c>
    </row>
    <row r="32" spans="2:77" ht="15.5" x14ac:dyDescent="0.35">
      <c r="B32" s="60"/>
      <c r="C32" s="97">
        <v>22</v>
      </c>
      <c r="D32" s="98" t="str">
        <f t="shared" si="2"/>
        <v/>
      </c>
      <c r="E32" s="98" t="str">
        <f t="shared" si="3"/>
        <v/>
      </c>
      <c r="F32" s="98" t="str">
        <f t="shared" si="4"/>
        <v/>
      </c>
      <c r="G32" s="98" t="str">
        <f t="shared" si="5"/>
        <v/>
      </c>
      <c r="H32" s="98" t="str">
        <f t="shared" si="6"/>
        <v/>
      </c>
      <c r="I32" s="98" t="str">
        <f t="shared" si="7"/>
        <v/>
      </c>
      <c r="J32" s="98" t="str">
        <f t="shared" si="8"/>
        <v/>
      </c>
      <c r="K32" s="98" t="str">
        <f t="shared" si="9"/>
        <v/>
      </c>
      <c r="L32" s="98" t="str">
        <f t="shared" si="10"/>
        <v/>
      </c>
      <c r="M32" s="98" t="str">
        <f t="shared" si="11"/>
        <v/>
      </c>
      <c r="N32" s="98" t="str">
        <f t="shared" si="12"/>
        <v/>
      </c>
      <c r="O32" s="98" t="str">
        <f t="shared" si="13"/>
        <v/>
      </c>
      <c r="P32" s="5"/>
      <c r="Q32" s="49"/>
      <c r="R32" s="45"/>
      <c r="W32" s="60"/>
      <c r="X32" s="66">
        <v>22</v>
      </c>
      <c r="Y32" s="67"/>
      <c r="Z32" s="67"/>
      <c r="AA32" s="67"/>
      <c r="AB32" s="67"/>
      <c r="AC32" s="67"/>
      <c r="AD32" s="67"/>
      <c r="AE32" s="67"/>
      <c r="AF32" s="67"/>
      <c r="AG32" s="67"/>
      <c r="AH32" s="67"/>
      <c r="AI32" s="67"/>
      <c r="AJ32" s="67"/>
      <c r="AK32" s="67"/>
      <c r="AL32" s="67"/>
      <c r="AM32" s="67"/>
      <c r="AN32" s="67"/>
      <c r="AO32" s="67"/>
      <c r="AP32" s="67"/>
      <c r="AQ32" s="67"/>
      <c r="AR32" s="67"/>
      <c r="AS32" s="67"/>
      <c r="AT32" s="67"/>
      <c r="AU32" s="67"/>
      <c r="AV32" s="67"/>
      <c r="AW32" s="67"/>
      <c r="AX32" s="67"/>
      <c r="AY32" s="67"/>
      <c r="AZ32" s="67"/>
      <c r="BA32" s="67"/>
      <c r="BB32" s="67"/>
      <c r="BC32" s="67"/>
      <c r="BD32" s="354" t="str">
        <f t="shared" si="14"/>
        <v/>
      </c>
      <c r="BE32" s="355"/>
      <c r="BF32" s="71">
        <f t="shared" si="17"/>
        <v>0</v>
      </c>
      <c r="BG32" s="71">
        <f t="shared" si="18"/>
        <v>0</v>
      </c>
      <c r="BH32" s="72">
        <f t="shared" si="19"/>
        <v>0</v>
      </c>
      <c r="BI32" s="73">
        <f t="shared" si="20"/>
        <v>0</v>
      </c>
    </row>
    <row r="33" spans="2:61" ht="15.5" x14ac:dyDescent="0.35">
      <c r="B33" s="60"/>
      <c r="C33" s="97">
        <v>23</v>
      </c>
      <c r="D33" s="98" t="str">
        <f t="shared" si="2"/>
        <v/>
      </c>
      <c r="E33" s="98" t="str">
        <f t="shared" si="3"/>
        <v/>
      </c>
      <c r="F33" s="98" t="str">
        <f t="shared" si="4"/>
        <v/>
      </c>
      <c r="G33" s="98" t="str">
        <f t="shared" si="5"/>
        <v/>
      </c>
      <c r="H33" s="98" t="str">
        <f t="shared" si="6"/>
        <v/>
      </c>
      <c r="I33" s="98" t="str">
        <f t="shared" si="7"/>
        <v/>
      </c>
      <c r="J33" s="98" t="str">
        <f t="shared" si="8"/>
        <v/>
      </c>
      <c r="K33" s="98" t="str">
        <f t="shared" si="9"/>
        <v/>
      </c>
      <c r="L33" s="98" t="str">
        <f t="shared" si="10"/>
        <v/>
      </c>
      <c r="M33" s="98" t="str">
        <f t="shared" si="11"/>
        <v/>
      </c>
      <c r="N33" s="98" t="str">
        <f t="shared" si="12"/>
        <v/>
      </c>
      <c r="O33" s="98" t="str">
        <f t="shared" si="13"/>
        <v/>
      </c>
      <c r="P33" s="5"/>
      <c r="Q33" s="49"/>
      <c r="W33" s="60"/>
      <c r="X33" s="66">
        <v>23</v>
      </c>
      <c r="Y33" s="67"/>
      <c r="Z33" s="67"/>
      <c r="AA33" s="67"/>
      <c r="AB33" s="67"/>
      <c r="AC33" s="67"/>
      <c r="AD33" s="67"/>
      <c r="AE33" s="67"/>
      <c r="AF33" s="67"/>
      <c r="AG33" s="67"/>
      <c r="AH33" s="67"/>
      <c r="AI33" s="67"/>
      <c r="AJ33" s="67"/>
      <c r="AK33" s="67"/>
      <c r="AL33" s="67"/>
      <c r="AM33" s="67"/>
      <c r="AN33" s="67"/>
      <c r="AO33" s="67"/>
      <c r="AP33" s="67"/>
      <c r="AQ33" s="67"/>
      <c r="AR33" s="67"/>
      <c r="AS33" s="67"/>
      <c r="AT33" s="67"/>
      <c r="AU33" s="67"/>
      <c r="AV33" s="67"/>
      <c r="AW33" s="67"/>
      <c r="AX33" s="67"/>
      <c r="AY33" s="67"/>
      <c r="AZ33" s="67"/>
      <c r="BA33" s="67"/>
      <c r="BB33" s="67"/>
      <c r="BC33" s="67"/>
      <c r="BD33" s="354" t="str">
        <f t="shared" si="14"/>
        <v/>
      </c>
      <c r="BE33" s="355"/>
      <c r="BF33" s="71">
        <f t="shared" si="17"/>
        <v>0</v>
      </c>
      <c r="BG33" s="71">
        <f t="shared" si="18"/>
        <v>0</v>
      </c>
      <c r="BH33" s="72">
        <f t="shared" si="19"/>
        <v>0</v>
      </c>
      <c r="BI33" s="73">
        <f t="shared" si="20"/>
        <v>0</v>
      </c>
    </row>
    <row r="34" spans="2:61" ht="15.5" x14ac:dyDescent="0.35">
      <c r="B34" s="60"/>
      <c r="C34" s="118">
        <v>24</v>
      </c>
      <c r="D34" s="103" t="str">
        <f t="shared" si="2"/>
        <v/>
      </c>
      <c r="E34" s="103" t="str">
        <f t="shared" si="3"/>
        <v/>
      </c>
      <c r="F34" s="103" t="str">
        <f t="shared" si="4"/>
        <v/>
      </c>
      <c r="G34" s="103" t="str">
        <f t="shared" si="5"/>
        <v/>
      </c>
      <c r="H34" s="103" t="str">
        <f t="shared" si="6"/>
        <v/>
      </c>
      <c r="I34" s="103" t="str">
        <f t="shared" si="7"/>
        <v/>
      </c>
      <c r="J34" s="103" t="str">
        <f t="shared" si="8"/>
        <v/>
      </c>
      <c r="K34" s="103" t="str">
        <f t="shared" si="9"/>
        <v/>
      </c>
      <c r="L34" s="103" t="str">
        <f t="shared" si="10"/>
        <v/>
      </c>
      <c r="M34" s="103" t="str">
        <f t="shared" si="11"/>
        <v/>
      </c>
      <c r="N34" s="103" t="str">
        <f t="shared" si="12"/>
        <v/>
      </c>
      <c r="O34" s="103" t="str">
        <f t="shared" si="13"/>
        <v/>
      </c>
      <c r="P34" s="5"/>
      <c r="Q34" s="49"/>
      <c r="W34" s="60"/>
      <c r="X34" s="74">
        <v>24</v>
      </c>
      <c r="Y34" s="75"/>
      <c r="Z34" s="75"/>
      <c r="AA34" s="75"/>
      <c r="AB34" s="75"/>
      <c r="AC34" s="75"/>
      <c r="AD34" s="75"/>
      <c r="AE34" s="75"/>
      <c r="AF34" s="75"/>
      <c r="AG34" s="75"/>
      <c r="AH34" s="75"/>
      <c r="AI34" s="75"/>
      <c r="AJ34" s="75"/>
      <c r="AK34" s="75"/>
      <c r="AL34" s="75"/>
      <c r="AM34" s="75"/>
      <c r="AN34" s="75"/>
      <c r="AO34" s="75"/>
      <c r="AP34" s="75"/>
      <c r="AQ34" s="75"/>
      <c r="AR34" s="75"/>
      <c r="AS34" s="75"/>
      <c r="AT34" s="75"/>
      <c r="AU34" s="75"/>
      <c r="AV34" s="75"/>
      <c r="AW34" s="75"/>
      <c r="AX34" s="75"/>
      <c r="AY34" s="75"/>
      <c r="AZ34" s="75"/>
      <c r="BA34" s="75"/>
      <c r="BB34" s="75"/>
      <c r="BC34" s="75"/>
      <c r="BD34" s="356" t="str">
        <f t="shared" si="14"/>
        <v/>
      </c>
      <c r="BE34" s="357"/>
      <c r="BF34" s="76">
        <f>SUM($Y34:$BC34)</f>
        <v>0</v>
      </c>
      <c r="BG34" s="76">
        <v>0</v>
      </c>
      <c r="BH34" s="77">
        <f t="shared" ref="BH34:BH35" si="21">IFERROR(SUM(Y34:BC34)/COUNT(Y34:BC34),0)</f>
        <v>0</v>
      </c>
      <c r="BI34" s="78">
        <v>0</v>
      </c>
    </row>
    <row r="35" spans="2:61" ht="5.25" customHeight="1" x14ac:dyDescent="0.35">
      <c r="B35" s="60"/>
      <c r="C35" s="79"/>
      <c r="D35" s="5"/>
      <c r="E35" s="5"/>
      <c r="F35" s="5"/>
      <c r="G35" s="5"/>
      <c r="H35" s="5"/>
      <c r="I35" s="5"/>
      <c r="J35" s="5"/>
      <c r="K35" s="5"/>
      <c r="L35" s="5"/>
      <c r="M35" s="5"/>
      <c r="N35" s="5"/>
      <c r="O35" s="5"/>
      <c r="P35" s="5"/>
      <c r="Q35" s="49"/>
      <c r="W35" s="60"/>
      <c r="X35" s="79"/>
      <c r="Y35" s="5">
        <v>1</v>
      </c>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80">
        <f>SUM($Y35:$BC35)</f>
        <v>1</v>
      </c>
      <c r="BG35" s="80"/>
      <c r="BH35" s="81">
        <f t="shared" si="21"/>
        <v>1</v>
      </c>
      <c r="BI35" s="82"/>
    </row>
    <row r="36" spans="2:61" ht="16" thickBot="1" x14ac:dyDescent="0.4">
      <c r="B36" s="104"/>
      <c r="C36" s="105"/>
      <c r="D36" s="15"/>
      <c r="E36" s="15"/>
      <c r="F36" s="15"/>
      <c r="G36" s="15"/>
      <c r="H36" s="15"/>
      <c r="I36" s="15"/>
      <c r="J36" s="15"/>
      <c r="K36" s="15"/>
      <c r="L36" s="15"/>
      <c r="M36" s="15"/>
      <c r="N36" s="15"/>
      <c r="O36" s="15"/>
      <c r="P36" s="15"/>
      <c r="Q36" s="106"/>
      <c r="S36" s="370" t="s">
        <v>116</v>
      </c>
      <c r="T36" s="371"/>
      <c r="U36" s="371"/>
      <c r="W36" s="83"/>
      <c r="X36" s="84"/>
      <c r="Y36" s="85"/>
      <c r="Z36" s="85"/>
      <c r="AA36" s="85"/>
      <c r="AB36" s="85"/>
      <c r="AC36" s="85"/>
      <c r="AD36" s="85"/>
      <c r="AE36" s="85"/>
      <c r="AF36" s="85"/>
      <c r="AG36" s="85"/>
      <c r="AH36" s="85"/>
      <c r="AI36" s="85"/>
      <c r="AJ36" s="85"/>
      <c r="AK36" s="85"/>
      <c r="AL36" s="85"/>
      <c r="AM36" s="85"/>
      <c r="AN36" s="85"/>
      <c r="AO36" s="85"/>
      <c r="AP36" s="85"/>
      <c r="AQ36" s="85"/>
      <c r="AR36" s="85"/>
      <c r="AS36" s="85"/>
      <c r="AT36" s="85"/>
      <c r="AU36" s="85"/>
      <c r="AV36" s="85"/>
      <c r="AW36" s="85"/>
      <c r="AX36" s="85"/>
      <c r="AY36" s="85"/>
      <c r="AZ36" s="85"/>
      <c r="BA36" s="85"/>
      <c r="BB36" s="85"/>
      <c r="BC36" s="85"/>
      <c r="BD36" s="85"/>
      <c r="BE36" s="85"/>
      <c r="BF36" s="76">
        <f>SUM(BF11:BF35)</f>
        <v>1</v>
      </c>
      <c r="BG36" s="76">
        <f>SUM(BG18:BG33)</f>
        <v>0</v>
      </c>
      <c r="BH36" s="86"/>
      <c r="BI36" s="87"/>
    </row>
    <row r="37" spans="2:61" ht="15.5" x14ac:dyDescent="0.35">
      <c r="B37" s="9"/>
      <c r="C37" s="88"/>
      <c r="D37" s="88"/>
      <c r="E37" s="88"/>
      <c r="F37" s="88"/>
      <c r="G37" s="88"/>
      <c r="H37" s="88"/>
      <c r="I37" s="88"/>
      <c r="J37" s="1"/>
      <c r="K37" s="1"/>
      <c r="L37" s="1"/>
      <c r="M37" s="1"/>
      <c r="N37" s="1"/>
      <c r="O37" s="1"/>
      <c r="P37" s="1"/>
      <c r="Q37" s="89"/>
      <c r="S37" s="203"/>
      <c r="T37" s="204"/>
      <c r="U37" s="205"/>
      <c r="W37" s="51"/>
      <c r="X37" s="50"/>
      <c r="Y37" s="50"/>
      <c r="Z37" s="50"/>
      <c r="AA37" s="50"/>
      <c r="AB37" s="50"/>
      <c r="AC37" s="50"/>
      <c r="AD37" s="50"/>
      <c r="AE37" s="50"/>
      <c r="AF37" s="50"/>
      <c r="AG37" s="50"/>
      <c r="AH37" s="50"/>
      <c r="AI37" s="50"/>
      <c r="AJ37" s="50"/>
      <c r="AK37" s="50"/>
      <c r="AL37" s="50"/>
      <c r="AM37" s="53"/>
      <c r="AN37" s="5"/>
      <c r="AO37" s="5"/>
      <c r="AP37" s="5"/>
      <c r="AQ37" s="5"/>
      <c r="AR37" s="5"/>
      <c r="AS37" s="5"/>
      <c r="AT37" s="5"/>
      <c r="AU37" s="5"/>
      <c r="AV37" s="5"/>
      <c r="AW37" s="5"/>
      <c r="AX37" s="5"/>
      <c r="AY37" s="5"/>
      <c r="AZ37" s="5"/>
      <c r="BA37" s="5"/>
      <c r="BB37" s="5"/>
      <c r="BC37" s="5"/>
      <c r="BD37" s="5"/>
      <c r="BE37" s="5"/>
      <c r="BF37" s="5"/>
      <c r="BG37" s="5"/>
      <c r="BH37" s="5"/>
      <c r="BI37" s="49"/>
    </row>
    <row r="38" spans="2:61" ht="15.5" x14ac:dyDescent="0.35">
      <c r="B38" s="56"/>
      <c r="C38" s="6"/>
      <c r="D38" s="6"/>
      <c r="E38" s="6"/>
      <c r="F38" s="6"/>
      <c r="G38" s="6"/>
      <c r="H38" s="6"/>
      <c r="I38" s="6"/>
      <c r="J38" s="6"/>
      <c r="K38" s="6"/>
      <c r="L38" s="6"/>
      <c r="M38" s="6"/>
      <c r="N38" s="6"/>
      <c r="O38" s="6"/>
      <c r="P38" s="6"/>
      <c r="Q38" s="242"/>
      <c r="S38" s="90" t="s">
        <v>118</v>
      </c>
      <c r="T38" s="368"/>
      <c r="U38" s="369"/>
      <c r="W38" s="60" t="s">
        <v>119</v>
      </c>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49"/>
    </row>
    <row r="39" spans="2:61" ht="15.5" x14ac:dyDescent="0.35">
      <c r="B39" s="56"/>
      <c r="C39" s="6"/>
      <c r="D39" s="6"/>
      <c r="E39" s="6"/>
      <c r="F39" s="6"/>
      <c r="G39" s="6"/>
      <c r="H39" s="6"/>
      <c r="I39" s="6"/>
      <c r="J39" s="6"/>
      <c r="K39" s="6"/>
      <c r="L39" s="6"/>
      <c r="M39" s="6"/>
      <c r="N39" s="6"/>
      <c r="O39" s="6"/>
      <c r="P39" s="6"/>
      <c r="Q39" s="242"/>
      <c r="S39" s="207"/>
      <c r="T39" s="208"/>
      <c r="U39" s="209"/>
      <c r="W39" s="60"/>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46"/>
      <c r="BF39" s="46"/>
      <c r="BG39" s="46"/>
      <c r="BH39" s="46"/>
      <c r="BI39" s="62"/>
    </row>
    <row r="40" spans="2:61" ht="15.5" x14ac:dyDescent="0.35">
      <c r="B40" s="95"/>
      <c r="C40" s="243"/>
      <c r="D40" s="243"/>
      <c r="E40" s="243"/>
      <c r="F40" s="243"/>
      <c r="G40" s="243"/>
      <c r="H40" s="243"/>
      <c r="I40" s="243"/>
      <c r="J40" s="243"/>
      <c r="K40" s="243"/>
      <c r="L40" s="243"/>
      <c r="M40" s="243"/>
      <c r="N40" s="243"/>
      <c r="O40" s="243"/>
      <c r="P40" s="243"/>
      <c r="Q40" s="156"/>
      <c r="S40" s="90" t="s">
        <v>120</v>
      </c>
      <c r="T40" s="368"/>
      <c r="U40" s="369"/>
      <c r="W40" s="60"/>
      <c r="X40" s="63" t="s">
        <v>54</v>
      </c>
      <c r="Y40" s="64">
        <v>1</v>
      </c>
      <c r="Z40" s="64">
        <v>2</v>
      </c>
      <c r="AA40" s="64">
        <v>3</v>
      </c>
      <c r="AB40" s="64">
        <v>4</v>
      </c>
      <c r="AC40" s="64">
        <v>5</v>
      </c>
      <c r="AD40" s="64">
        <v>6</v>
      </c>
      <c r="AE40" s="64">
        <v>7</v>
      </c>
      <c r="AF40" s="64">
        <v>8</v>
      </c>
      <c r="AG40" s="64">
        <v>9</v>
      </c>
      <c r="AH40" s="64">
        <v>10</v>
      </c>
      <c r="AI40" s="64">
        <v>11</v>
      </c>
      <c r="AJ40" s="64">
        <v>12</v>
      </c>
      <c r="AK40" s="64">
        <v>13</v>
      </c>
      <c r="AL40" s="64">
        <v>14</v>
      </c>
      <c r="AM40" s="64">
        <v>15</v>
      </c>
      <c r="AN40" s="64">
        <v>16</v>
      </c>
      <c r="AO40" s="64">
        <v>17</v>
      </c>
      <c r="AP40" s="64">
        <v>18</v>
      </c>
      <c r="AQ40" s="64">
        <v>19</v>
      </c>
      <c r="AR40" s="64">
        <v>20</v>
      </c>
      <c r="AS40" s="64">
        <v>21</v>
      </c>
      <c r="AT40" s="64">
        <v>22</v>
      </c>
      <c r="AU40" s="64">
        <v>23</v>
      </c>
      <c r="AV40" s="64">
        <v>24</v>
      </c>
      <c r="AW40" s="64">
        <v>25</v>
      </c>
      <c r="AX40" s="64">
        <v>26</v>
      </c>
      <c r="AY40" s="64">
        <v>27</v>
      </c>
      <c r="AZ40" s="64">
        <v>28</v>
      </c>
      <c r="BA40" s="64">
        <f>IF(AE6/4=ROUND(AE6/4,0),29,"")</f>
        <v>29</v>
      </c>
      <c r="BB40" s="5"/>
      <c r="BC40" s="5"/>
      <c r="BD40" s="366" t="s">
        <v>101</v>
      </c>
      <c r="BE40" s="366"/>
      <c r="BF40" s="157" t="s">
        <v>102</v>
      </c>
      <c r="BG40" s="157" t="s">
        <v>103</v>
      </c>
      <c r="BH40" s="157" t="s">
        <v>102</v>
      </c>
      <c r="BI40" s="65" t="s">
        <v>103</v>
      </c>
    </row>
    <row r="41" spans="2:61" ht="15.5" x14ac:dyDescent="0.35">
      <c r="B41" s="95"/>
      <c r="C41" s="243"/>
      <c r="D41" s="243"/>
      <c r="E41" s="243"/>
      <c r="F41" s="243"/>
      <c r="G41" s="243"/>
      <c r="H41" s="243"/>
      <c r="I41" s="243"/>
      <c r="J41" s="243"/>
      <c r="K41" s="243"/>
      <c r="L41" s="243"/>
      <c r="M41" s="243"/>
      <c r="N41" s="243"/>
      <c r="O41" s="243"/>
      <c r="P41" s="243"/>
      <c r="Q41" s="156"/>
      <c r="S41" s="210"/>
      <c r="T41" s="208"/>
      <c r="U41" s="209"/>
      <c r="W41" s="60"/>
      <c r="X41" s="63"/>
      <c r="Y41" s="64" t="str">
        <f t="shared" ref="Y41:AE41" si="22">VLOOKUP(WEEKDAY(CONCATENATE("2","/",Y40,"/",$AE$6)),$BX$11:$BY$17,2,FALSE)</f>
        <v>Wed</v>
      </c>
      <c r="Z41" s="64" t="str">
        <f t="shared" si="22"/>
        <v>Thur</v>
      </c>
      <c r="AA41" s="64" t="str">
        <f t="shared" si="22"/>
        <v>Fri</v>
      </c>
      <c r="AB41" s="64" t="str">
        <f t="shared" si="22"/>
        <v>Sat</v>
      </c>
      <c r="AC41" s="64" t="str">
        <f t="shared" si="22"/>
        <v>Sun</v>
      </c>
      <c r="AD41" s="64" t="str">
        <f t="shared" si="22"/>
        <v>Mon</v>
      </c>
      <c r="AE41" s="64" t="str">
        <f t="shared" si="22"/>
        <v>Tues</v>
      </c>
      <c r="AF41" s="64" t="str">
        <f>Y41</f>
        <v>Wed</v>
      </c>
      <c r="AG41" s="64" t="str">
        <f t="shared" ref="AG41:AZ41" si="23">Z41</f>
        <v>Thur</v>
      </c>
      <c r="AH41" s="64" t="str">
        <f t="shared" si="23"/>
        <v>Fri</v>
      </c>
      <c r="AI41" s="64" t="str">
        <f t="shared" si="23"/>
        <v>Sat</v>
      </c>
      <c r="AJ41" s="64" t="str">
        <f t="shared" si="23"/>
        <v>Sun</v>
      </c>
      <c r="AK41" s="64" t="str">
        <f t="shared" si="23"/>
        <v>Mon</v>
      </c>
      <c r="AL41" s="64" t="str">
        <f t="shared" si="23"/>
        <v>Tues</v>
      </c>
      <c r="AM41" s="64" t="str">
        <f t="shared" si="23"/>
        <v>Wed</v>
      </c>
      <c r="AN41" s="64" t="str">
        <f t="shared" si="23"/>
        <v>Thur</v>
      </c>
      <c r="AO41" s="64" t="str">
        <f t="shared" si="23"/>
        <v>Fri</v>
      </c>
      <c r="AP41" s="64" t="str">
        <f t="shared" si="23"/>
        <v>Sat</v>
      </c>
      <c r="AQ41" s="64" t="str">
        <f t="shared" si="23"/>
        <v>Sun</v>
      </c>
      <c r="AR41" s="64" t="str">
        <f t="shared" si="23"/>
        <v>Mon</v>
      </c>
      <c r="AS41" s="64" t="str">
        <f t="shared" si="23"/>
        <v>Tues</v>
      </c>
      <c r="AT41" s="64" t="str">
        <f t="shared" si="23"/>
        <v>Wed</v>
      </c>
      <c r="AU41" s="64" t="str">
        <f t="shared" si="23"/>
        <v>Thur</v>
      </c>
      <c r="AV41" s="64" t="str">
        <f t="shared" si="23"/>
        <v>Fri</v>
      </c>
      <c r="AW41" s="64" t="str">
        <f t="shared" si="23"/>
        <v>Sat</v>
      </c>
      <c r="AX41" s="64" t="str">
        <f t="shared" si="23"/>
        <v>Sun</v>
      </c>
      <c r="AY41" s="64" t="str">
        <f t="shared" si="23"/>
        <v>Mon</v>
      </c>
      <c r="AZ41" s="64" t="str">
        <f t="shared" si="23"/>
        <v>Tues</v>
      </c>
      <c r="BA41" s="64" t="str">
        <f>IF(BA40="","",AT41)</f>
        <v>Wed</v>
      </c>
      <c r="BB41" s="5"/>
      <c r="BC41" s="5"/>
      <c r="BD41" s="358" t="s">
        <v>106</v>
      </c>
      <c r="BE41" s="367"/>
      <c r="BF41" s="157" t="s">
        <v>90</v>
      </c>
      <c r="BG41" s="157" t="s">
        <v>90</v>
      </c>
      <c r="BH41" s="157" t="s">
        <v>106</v>
      </c>
      <c r="BI41" s="65" t="s">
        <v>106</v>
      </c>
    </row>
    <row r="42" spans="2:61" ht="15.5" x14ac:dyDescent="0.35">
      <c r="B42" s="95"/>
      <c r="C42" s="243"/>
      <c r="D42" s="243"/>
      <c r="E42" s="243"/>
      <c r="F42" s="243"/>
      <c r="G42" s="243"/>
      <c r="H42" s="243"/>
      <c r="I42" s="243"/>
      <c r="J42" s="243"/>
      <c r="K42" s="243"/>
      <c r="L42" s="243"/>
      <c r="M42" s="243"/>
      <c r="N42" s="243"/>
      <c r="O42" s="243"/>
      <c r="P42" s="243"/>
      <c r="Q42" s="96"/>
      <c r="S42" s="211"/>
      <c r="T42" s="212"/>
      <c r="U42" s="213"/>
      <c r="W42" s="60"/>
      <c r="X42" s="66">
        <v>1</v>
      </c>
      <c r="Y42" s="67"/>
      <c r="Z42" s="67"/>
      <c r="AA42" s="67"/>
      <c r="AB42" s="67"/>
      <c r="AC42" s="67"/>
      <c r="AD42" s="67"/>
      <c r="AE42" s="67"/>
      <c r="AF42" s="67"/>
      <c r="AG42" s="67"/>
      <c r="AH42" s="67"/>
      <c r="AI42" s="67"/>
      <c r="AJ42" s="67"/>
      <c r="AK42" s="67"/>
      <c r="AL42" s="67"/>
      <c r="AM42" s="67"/>
      <c r="AN42" s="67"/>
      <c r="AO42" s="67"/>
      <c r="AP42" s="67"/>
      <c r="AQ42" s="67"/>
      <c r="AR42" s="67"/>
      <c r="AS42" s="67"/>
      <c r="AT42" s="67"/>
      <c r="AU42" s="67"/>
      <c r="AV42" s="67"/>
      <c r="AW42" s="67"/>
      <c r="AX42" s="67"/>
      <c r="AY42" s="67"/>
      <c r="AZ42" s="67"/>
      <c r="BA42" s="67"/>
      <c r="BB42" s="5"/>
      <c r="BC42" s="5"/>
      <c r="BD42" s="354" t="str">
        <f t="shared" ref="BD42:BD65" si="24">IFERROR(AVERAGE(Y42:BA42),"")</f>
        <v/>
      </c>
      <c r="BE42" s="364"/>
      <c r="BF42" s="68">
        <f>SUM($Y42:$BC42)</f>
        <v>0</v>
      </c>
      <c r="BG42" s="68">
        <v>0</v>
      </c>
      <c r="BH42" s="69">
        <f>IFERROR(SUM(Y42:BC42)/COUNT(Y42:BC42),0)</f>
        <v>0</v>
      </c>
      <c r="BI42" s="70">
        <v>0</v>
      </c>
    </row>
    <row r="43" spans="2:61" ht="15.5" x14ac:dyDescent="0.35">
      <c r="B43" s="56"/>
      <c r="C43" s="6"/>
      <c r="D43" s="6"/>
      <c r="E43" s="6"/>
      <c r="F43" s="6"/>
      <c r="G43" s="6"/>
      <c r="H43" s="6"/>
      <c r="I43" s="6"/>
      <c r="J43" s="6"/>
      <c r="K43" s="6"/>
      <c r="L43" s="6"/>
      <c r="M43" s="6"/>
      <c r="N43" s="6"/>
      <c r="O43" s="6"/>
      <c r="P43" s="6"/>
      <c r="Q43" s="242"/>
      <c r="W43" s="60"/>
      <c r="X43" s="66">
        <v>2</v>
      </c>
      <c r="Y43" s="67"/>
      <c r="Z43" s="67"/>
      <c r="AA43" s="67"/>
      <c r="AB43" s="67"/>
      <c r="AC43" s="67"/>
      <c r="AD43" s="67"/>
      <c r="AE43" s="67"/>
      <c r="AF43" s="67"/>
      <c r="AG43" s="67"/>
      <c r="AH43" s="67"/>
      <c r="AI43" s="67"/>
      <c r="AJ43" s="67"/>
      <c r="AK43" s="67"/>
      <c r="AL43" s="67"/>
      <c r="AM43" s="67"/>
      <c r="AN43" s="67"/>
      <c r="AO43" s="67"/>
      <c r="AP43" s="67"/>
      <c r="AQ43" s="67"/>
      <c r="AR43" s="67"/>
      <c r="AS43" s="67"/>
      <c r="AT43" s="67"/>
      <c r="AU43" s="67"/>
      <c r="AV43" s="67"/>
      <c r="AW43" s="67"/>
      <c r="AX43" s="67"/>
      <c r="AY43" s="67"/>
      <c r="AZ43" s="67"/>
      <c r="BA43" s="67"/>
      <c r="BB43" s="5"/>
      <c r="BC43" s="5"/>
      <c r="BD43" s="354" t="str">
        <f t="shared" si="24"/>
        <v/>
      </c>
      <c r="BE43" s="364"/>
      <c r="BF43" s="71">
        <f t="shared" ref="BF43:BF48" si="25">SUM($Y43:$BC43)</f>
        <v>0</v>
      </c>
      <c r="BG43" s="71">
        <v>0</v>
      </c>
      <c r="BH43" s="72">
        <f t="shared" ref="BH43:BH48" si="26">IFERROR(SUM(Y43:BC43)/COUNT(Y43:BC43),0)</f>
        <v>0</v>
      </c>
      <c r="BI43" s="73">
        <v>0</v>
      </c>
    </row>
    <row r="44" spans="2:61" ht="15.5" x14ac:dyDescent="0.35">
      <c r="B44" s="60"/>
      <c r="C44" s="6"/>
      <c r="D44" s="6"/>
      <c r="E44" s="6"/>
      <c r="F44" s="6"/>
      <c r="G44" s="6"/>
      <c r="H44" s="6"/>
      <c r="I44" s="6"/>
      <c r="J44" s="6"/>
      <c r="K44" s="6"/>
      <c r="L44" s="6"/>
      <c r="M44" s="6"/>
      <c r="N44" s="6"/>
      <c r="O44" s="6"/>
      <c r="P44" s="5"/>
      <c r="Q44" s="49"/>
      <c r="S44" s="196"/>
      <c r="W44" s="60"/>
      <c r="X44" s="66">
        <v>3</v>
      </c>
      <c r="Y44" s="67"/>
      <c r="Z44" s="67"/>
      <c r="AA44" s="67"/>
      <c r="AB44" s="67"/>
      <c r="AC44" s="67"/>
      <c r="AD44" s="67"/>
      <c r="AE44" s="67"/>
      <c r="AF44" s="67"/>
      <c r="AG44" s="67"/>
      <c r="AH44" s="67"/>
      <c r="AI44" s="67"/>
      <c r="AJ44" s="67"/>
      <c r="AK44" s="67"/>
      <c r="AL44" s="67"/>
      <c r="AM44" s="67"/>
      <c r="AN44" s="67"/>
      <c r="AO44" s="67"/>
      <c r="AP44" s="67"/>
      <c r="AQ44" s="67"/>
      <c r="AR44" s="67"/>
      <c r="AS44" s="67"/>
      <c r="AT44" s="67"/>
      <c r="AU44" s="67"/>
      <c r="AV44" s="67"/>
      <c r="AW44" s="67"/>
      <c r="AX44" s="67"/>
      <c r="AY44" s="67"/>
      <c r="AZ44" s="67"/>
      <c r="BA44" s="67"/>
      <c r="BB44" s="5"/>
      <c r="BC44" s="5"/>
      <c r="BD44" s="354" t="str">
        <f t="shared" si="24"/>
        <v/>
      </c>
      <c r="BE44" s="364"/>
      <c r="BF44" s="71">
        <f t="shared" si="25"/>
        <v>0</v>
      </c>
      <c r="BG44" s="71">
        <v>0</v>
      </c>
      <c r="BH44" s="72">
        <f t="shared" si="26"/>
        <v>0</v>
      </c>
      <c r="BI44" s="73">
        <v>0</v>
      </c>
    </row>
    <row r="45" spans="2:61" ht="15.5" x14ac:dyDescent="0.35">
      <c r="B45" s="60"/>
      <c r="C45" s="6"/>
      <c r="D45" s="6"/>
      <c r="E45" s="6"/>
      <c r="F45" s="6"/>
      <c r="G45" s="6"/>
      <c r="H45" s="6"/>
      <c r="I45" s="6"/>
      <c r="J45" s="6"/>
      <c r="K45" s="6"/>
      <c r="L45" s="6"/>
      <c r="M45" s="6"/>
      <c r="N45" s="6"/>
      <c r="O45" s="6"/>
      <c r="P45" s="5"/>
      <c r="Q45" s="49"/>
      <c r="W45" s="60"/>
      <c r="X45" s="66">
        <v>4</v>
      </c>
      <c r="Y45" s="67"/>
      <c r="Z45" s="67"/>
      <c r="AA45" s="67"/>
      <c r="AB45" s="67"/>
      <c r="AC45" s="67"/>
      <c r="AD45" s="67"/>
      <c r="AE45" s="67"/>
      <c r="AF45" s="67"/>
      <c r="AG45" s="67"/>
      <c r="AH45" s="67"/>
      <c r="AI45" s="67"/>
      <c r="AJ45" s="67"/>
      <c r="AK45" s="67"/>
      <c r="AL45" s="67"/>
      <c r="AM45" s="67"/>
      <c r="AN45" s="67"/>
      <c r="AO45" s="67"/>
      <c r="AP45" s="67"/>
      <c r="AQ45" s="67"/>
      <c r="AR45" s="67"/>
      <c r="AS45" s="67"/>
      <c r="AT45" s="67"/>
      <c r="AU45" s="67"/>
      <c r="AV45" s="67"/>
      <c r="AW45" s="67"/>
      <c r="AX45" s="67"/>
      <c r="AY45" s="67"/>
      <c r="AZ45" s="67"/>
      <c r="BA45" s="67"/>
      <c r="BB45" s="5"/>
      <c r="BC45" s="5"/>
      <c r="BD45" s="354" t="str">
        <f t="shared" si="24"/>
        <v/>
      </c>
      <c r="BE45" s="364"/>
      <c r="BF45" s="71">
        <f t="shared" si="25"/>
        <v>0</v>
      </c>
      <c r="BG45" s="71">
        <v>0</v>
      </c>
      <c r="BH45" s="72">
        <f t="shared" si="26"/>
        <v>0</v>
      </c>
      <c r="BI45" s="73">
        <v>0</v>
      </c>
    </row>
    <row r="46" spans="2:61" ht="15.5" x14ac:dyDescent="0.35">
      <c r="B46" s="60"/>
      <c r="C46" s="6"/>
      <c r="D46" s="6"/>
      <c r="E46" s="6"/>
      <c r="F46" s="6"/>
      <c r="G46" s="6"/>
      <c r="H46" s="6"/>
      <c r="I46" s="6"/>
      <c r="J46" s="6"/>
      <c r="K46" s="6"/>
      <c r="L46" s="6"/>
      <c r="M46" s="6"/>
      <c r="N46" s="6"/>
      <c r="O46" s="6"/>
      <c r="P46" s="5"/>
      <c r="Q46" s="49"/>
      <c r="W46" s="60"/>
      <c r="X46" s="66">
        <v>5</v>
      </c>
      <c r="Y46" s="67"/>
      <c r="Z46" s="67"/>
      <c r="AA46" s="67"/>
      <c r="AB46" s="67"/>
      <c r="AC46" s="67"/>
      <c r="AD46" s="67"/>
      <c r="AE46" s="67"/>
      <c r="AF46" s="67"/>
      <c r="AG46" s="67"/>
      <c r="AH46" s="67"/>
      <c r="AI46" s="67"/>
      <c r="AJ46" s="67"/>
      <c r="AK46" s="67"/>
      <c r="AL46" s="67"/>
      <c r="AM46" s="67"/>
      <c r="AN46" s="67"/>
      <c r="AO46" s="67"/>
      <c r="AP46" s="67"/>
      <c r="AQ46" s="67"/>
      <c r="AR46" s="67"/>
      <c r="AS46" s="67"/>
      <c r="AT46" s="67"/>
      <c r="AU46" s="67"/>
      <c r="AV46" s="67"/>
      <c r="AW46" s="67"/>
      <c r="AX46" s="67"/>
      <c r="AY46" s="67"/>
      <c r="AZ46" s="67"/>
      <c r="BA46" s="67"/>
      <c r="BB46" s="5"/>
      <c r="BC46" s="5"/>
      <c r="BD46" s="354" t="str">
        <f t="shared" si="24"/>
        <v/>
      </c>
      <c r="BE46" s="364"/>
      <c r="BF46" s="71">
        <f t="shared" si="25"/>
        <v>0</v>
      </c>
      <c r="BG46" s="71">
        <v>0</v>
      </c>
      <c r="BH46" s="72">
        <f t="shared" si="26"/>
        <v>0</v>
      </c>
      <c r="BI46" s="73">
        <v>0</v>
      </c>
    </row>
    <row r="47" spans="2:61" ht="15.5" x14ac:dyDescent="0.35">
      <c r="B47" s="60"/>
      <c r="C47" s="6"/>
      <c r="D47" s="6"/>
      <c r="E47" s="6"/>
      <c r="F47" s="6"/>
      <c r="G47" s="6"/>
      <c r="H47" s="6"/>
      <c r="I47" s="6"/>
      <c r="J47" s="6"/>
      <c r="K47" s="6"/>
      <c r="L47" s="6"/>
      <c r="M47" s="6"/>
      <c r="N47" s="6"/>
      <c r="O47" s="6"/>
      <c r="P47" s="5"/>
      <c r="Q47" s="49"/>
      <c r="W47" s="60"/>
      <c r="X47" s="66">
        <v>6</v>
      </c>
      <c r="Y47" s="67"/>
      <c r="Z47" s="67"/>
      <c r="AA47" s="67"/>
      <c r="AB47" s="67"/>
      <c r="AC47" s="67"/>
      <c r="AD47" s="67"/>
      <c r="AE47" s="67"/>
      <c r="AF47" s="67"/>
      <c r="AG47" s="67"/>
      <c r="AH47" s="67"/>
      <c r="AI47" s="67"/>
      <c r="AJ47" s="67"/>
      <c r="AK47" s="67"/>
      <c r="AL47" s="67"/>
      <c r="AM47" s="67"/>
      <c r="AN47" s="67"/>
      <c r="AO47" s="67"/>
      <c r="AP47" s="67"/>
      <c r="AQ47" s="67"/>
      <c r="AR47" s="67"/>
      <c r="AS47" s="67"/>
      <c r="AT47" s="67"/>
      <c r="AU47" s="67"/>
      <c r="AV47" s="67"/>
      <c r="AW47" s="67"/>
      <c r="AX47" s="67"/>
      <c r="AY47" s="67"/>
      <c r="AZ47" s="67"/>
      <c r="BA47" s="67"/>
      <c r="BB47" s="5"/>
      <c r="BC47" s="5"/>
      <c r="BD47" s="354" t="str">
        <f t="shared" si="24"/>
        <v/>
      </c>
      <c r="BE47" s="364"/>
      <c r="BF47" s="71">
        <f t="shared" si="25"/>
        <v>0</v>
      </c>
      <c r="BG47" s="71">
        <v>0</v>
      </c>
      <c r="BH47" s="72">
        <f t="shared" si="26"/>
        <v>0</v>
      </c>
      <c r="BI47" s="73">
        <v>0</v>
      </c>
    </row>
    <row r="48" spans="2:61" ht="15.5" x14ac:dyDescent="0.35">
      <c r="B48" s="60"/>
      <c r="C48" s="6"/>
      <c r="D48" s="6"/>
      <c r="E48" s="6"/>
      <c r="F48" s="6"/>
      <c r="G48" s="6"/>
      <c r="H48" s="6"/>
      <c r="I48" s="6"/>
      <c r="J48" s="6"/>
      <c r="K48" s="6"/>
      <c r="L48" s="6"/>
      <c r="M48" s="6"/>
      <c r="N48" s="6"/>
      <c r="O48" s="6"/>
      <c r="P48" s="5"/>
      <c r="Q48" s="49"/>
      <c r="W48" s="60"/>
      <c r="X48" s="66">
        <v>7</v>
      </c>
      <c r="Y48" s="67"/>
      <c r="Z48" s="67"/>
      <c r="AA48" s="67"/>
      <c r="AB48" s="67"/>
      <c r="AC48" s="67"/>
      <c r="AD48" s="67"/>
      <c r="AE48" s="67"/>
      <c r="AF48" s="67"/>
      <c r="AG48" s="67"/>
      <c r="AH48" s="67"/>
      <c r="AI48" s="67"/>
      <c r="AJ48" s="67"/>
      <c r="AK48" s="67"/>
      <c r="AL48" s="67"/>
      <c r="AM48" s="67"/>
      <c r="AN48" s="67"/>
      <c r="AO48" s="67"/>
      <c r="AP48" s="67"/>
      <c r="AQ48" s="67"/>
      <c r="AR48" s="67"/>
      <c r="AS48" s="67"/>
      <c r="AT48" s="67"/>
      <c r="AU48" s="67"/>
      <c r="AV48" s="67"/>
      <c r="AW48" s="67"/>
      <c r="AX48" s="67"/>
      <c r="AY48" s="67"/>
      <c r="AZ48" s="67"/>
      <c r="BA48" s="67"/>
      <c r="BB48" s="5"/>
      <c r="BC48" s="5"/>
      <c r="BD48" s="354" t="str">
        <f t="shared" si="24"/>
        <v/>
      </c>
      <c r="BE48" s="364"/>
      <c r="BF48" s="71">
        <f t="shared" si="25"/>
        <v>0</v>
      </c>
      <c r="BG48" s="71">
        <v>0</v>
      </c>
      <c r="BH48" s="72">
        <f t="shared" si="26"/>
        <v>0</v>
      </c>
      <c r="BI48" s="73">
        <v>0</v>
      </c>
    </row>
    <row r="49" spans="2:61" ht="15.5" x14ac:dyDescent="0.35">
      <c r="B49" s="60"/>
      <c r="C49" s="6"/>
      <c r="D49" s="6"/>
      <c r="E49" s="6"/>
      <c r="F49" s="6"/>
      <c r="G49" s="6"/>
      <c r="H49" s="6"/>
      <c r="I49" s="6"/>
      <c r="J49" s="6"/>
      <c r="K49" s="6"/>
      <c r="L49" s="6"/>
      <c r="M49" s="6"/>
      <c r="N49" s="6"/>
      <c r="O49" s="6"/>
      <c r="P49" s="5"/>
      <c r="Q49" s="49"/>
      <c r="W49" s="60"/>
      <c r="X49" s="66">
        <v>8</v>
      </c>
      <c r="Y49" s="67"/>
      <c r="Z49" s="67"/>
      <c r="AA49" s="67"/>
      <c r="AB49" s="67"/>
      <c r="AC49" s="67"/>
      <c r="AD49" s="67"/>
      <c r="AE49" s="67"/>
      <c r="AF49" s="67"/>
      <c r="AG49" s="67"/>
      <c r="AH49" s="67"/>
      <c r="AI49" s="67"/>
      <c r="AJ49" s="67"/>
      <c r="AK49" s="67"/>
      <c r="AL49" s="67"/>
      <c r="AM49" s="67"/>
      <c r="AN49" s="67"/>
      <c r="AO49" s="67"/>
      <c r="AP49" s="67"/>
      <c r="AQ49" s="67"/>
      <c r="AR49" s="67"/>
      <c r="AS49" s="67"/>
      <c r="AT49" s="67"/>
      <c r="AU49" s="67"/>
      <c r="AV49" s="67"/>
      <c r="AW49" s="67"/>
      <c r="AX49" s="67"/>
      <c r="AY49" s="67"/>
      <c r="AZ49" s="67"/>
      <c r="BA49" s="67"/>
      <c r="BB49" s="5"/>
      <c r="BC49" s="5"/>
      <c r="BD49" s="354" t="str">
        <f t="shared" si="24"/>
        <v/>
      </c>
      <c r="BE49" s="364"/>
      <c r="BF49" s="71">
        <f t="shared" ref="BF49:BF64" si="27">(SUMIF($Y$41:$BC$41,"Sat",$Y49:$BC49)+SUMIF($Y$41:$BC$41,"Sun",$Y49:$BC49))</f>
        <v>0</v>
      </c>
      <c r="BG49" s="71">
        <f t="shared" ref="BG49:BG64" si="28">(SUM($Y49:$BC49)-(SUMIF($Y$41:$BC$41,"Sat",$Y49:$BC49)+SUMIF($Y$41:$BC$41,"Sun",$Y49:$BC49)))</f>
        <v>0</v>
      </c>
      <c r="BH49" s="72">
        <f t="shared" ref="BH49:BH64" si="29">(SUMIF($Y$41:$BC$41,"Sat",$Y49:$BC49)+SUMIF($Y$41:$BC$41,"Sun",$Y49:$BC49))/(COUNTIF($Y$41:$BC$41,"Sat")+COUNTIF($Y$41:$BC$41,"Sun"))</f>
        <v>0</v>
      </c>
      <c r="BI49" s="73">
        <f t="shared" ref="BI49:BI64" si="30">(SUM($Y49:$BC49)-(SUMIF($Y$41:$BC$41,"Sat",$Y49:$BC49)+SUMIF($Y$41:$BC$41,"Sun",$Y49:$BC49)))/(COUNT(Y49:BC49)-(COUNTIF($Y$41:$BC$41,"Sat")+COUNTIF($Y$41:$BC$41,"Sun")))</f>
        <v>0</v>
      </c>
    </row>
    <row r="50" spans="2:61" ht="15.5" x14ac:dyDescent="0.35">
      <c r="B50" s="60"/>
      <c r="C50" s="6"/>
      <c r="D50" s="6"/>
      <c r="E50" s="6"/>
      <c r="F50" s="6"/>
      <c r="G50" s="6"/>
      <c r="H50" s="6"/>
      <c r="I50" s="6"/>
      <c r="J50" s="6"/>
      <c r="K50" s="6"/>
      <c r="L50" s="6"/>
      <c r="M50" s="6"/>
      <c r="N50" s="6"/>
      <c r="O50" s="6"/>
      <c r="P50" s="5"/>
      <c r="Q50" s="49"/>
      <c r="W50" s="60"/>
      <c r="X50" s="66">
        <v>9</v>
      </c>
      <c r="Y50" s="67"/>
      <c r="Z50" s="67"/>
      <c r="AA50" s="67"/>
      <c r="AB50" s="67"/>
      <c r="AC50" s="67"/>
      <c r="AD50" s="67"/>
      <c r="AE50" s="67"/>
      <c r="AF50" s="67"/>
      <c r="AG50" s="67"/>
      <c r="AH50" s="67"/>
      <c r="AI50" s="67"/>
      <c r="AJ50" s="67"/>
      <c r="AK50" s="67"/>
      <c r="AL50" s="67"/>
      <c r="AM50" s="67"/>
      <c r="AN50" s="67"/>
      <c r="AO50" s="67"/>
      <c r="AP50" s="67"/>
      <c r="AQ50" s="67"/>
      <c r="AR50" s="67"/>
      <c r="AS50" s="67"/>
      <c r="AT50" s="67"/>
      <c r="AU50" s="67"/>
      <c r="AV50" s="67"/>
      <c r="AW50" s="67"/>
      <c r="AX50" s="67"/>
      <c r="AY50" s="67"/>
      <c r="AZ50" s="67"/>
      <c r="BA50" s="67"/>
      <c r="BB50" s="5"/>
      <c r="BC50" s="5"/>
      <c r="BD50" s="354" t="str">
        <f t="shared" si="24"/>
        <v/>
      </c>
      <c r="BE50" s="364"/>
      <c r="BF50" s="71">
        <f t="shared" si="27"/>
        <v>0</v>
      </c>
      <c r="BG50" s="71">
        <f t="shared" si="28"/>
        <v>0</v>
      </c>
      <c r="BH50" s="72">
        <f t="shared" si="29"/>
        <v>0</v>
      </c>
      <c r="BI50" s="73">
        <f t="shared" si="30"/>
        <v>0</v>
      </c>
    </row>
    <row r="51" spans="2:61" ht="15.5" x14ac:dyDescent="0.35">
      <c r="B51" s="60"/>
      <c r="C51" s="6"/>
      <c r="D51" s="6"/>
      <c r="E51" s="6"/>
      <c r="F51" s="6"/>
      <c r="G51" s="6"/>
      <c r="H51" s="6"/>
      <c r="I51" s="6"/>
      <c r="J51" s="6"/>
      <c r="K51" s="6"/>
      <c r="L51" s="6"/>
      <c r="M51" s="6"/>
      <c r="N51" s="6"/>
      <c r="O51" s="6"/>
      <c r="P51" s="5"/>
      <c r="Q51" s="49"/>
      <c r="W51" s="60"/>
      <c r="X51" s="66">
        <v>10</v>
      </c>
      <c r="Y51" s="67"/>
      <c r="Z51" s="67"/>
      <c r="AA51" s="67"/>
      <c r="AB51" s="67"/>
      <c r="AC51" s="67"/>
      <c r="AD51" s="67"/>
      <c r="AE51" s="67"/>
      <c r="AF51" s="67"/>
      <c r="AG51" s="67"/>
      <c r="AH51" s="67"/>
      <c r="AI51" s="67"/>
      <c r="AJ51" s="67"/>
      <c r="AK51" s="67"/>
      <c r="AL51" s="67"/>
      <c r="AM51" s="67"/>
      <c r="AN51" s="67"/>
      <c r="AO51" s="67"/>
      <c r="AP51" s="67"/>
      <c r="AQ51" s="67"/>
      <c r="AR51" s="67"/>
      <c r="AS51" s="67"/>
      <c r="AT51" s="67"/>
      <c r="AU51" s="67"/>
      <c r="AV51" s="67"/>
      <c r="AW51" s="67"/>
      <c r="AX51" s="67"/>
      <c r="AY51" s="67"/>
      <c r="AZ51" s="67"/>
      <c r="BA51" s="67"/>
      <c r="BB51" s="5"/>
      <c r="BC51" s="5"/>
      <c r="BD51" s="354" t="str">
        <f t="shared" si="24"/>
        <v/>
      </c>
      <c r="BE51" s="364"/>
      <c r="BF51" s="71">
        <f t="shared" si="27"/>
        <v>0</v>
      </c>
      <c r="BG51" s="71">
        <f t="shared" si="28"/>
        <v>0</v>
      </c>
      <c r="BH51" s="72">
        <f t="shared" si="29"/>
        <v>0</v>
      </c>
      <c r="BI51" s="73">
        <f t="shared" si="30"/>
        <v>0</v>
      </c>
    </row>
    <row r="52" spans="2:61" ht="15.5" x14ac:dyDescent="0.35">
      <c r="B52" s="60"/>
      <c r="C52" s="6"/>
      <c r="D52" s="6"/>
      <c r="E52" s="6"/>
      <c r="F52" s="6"/>
      <c r="G52" s="6"/>
      <c r="H52" s="6"/>
      <c r="I52" s="6"/>
      <c r="J52" s="6"/>
      <c r="K52" s="6"/>
      <c r="L52" s="6"/>
      <c r="M52" s="6"/>
      <c r="N52" s="6"/>
      <c r="O52" s="6"/>
      <c r="P52" s="5"/>
      <c r="Q52" s="49"/>
      <c r="W52" s="60"/>
      <c r="X52" s="66">
        <v>11</v>
      </c>
      <c r="Y52" s="67"/>
      <c r="Z52" s="67"/>
      <c r="AA52" s="67"/>
      <c r="AB52" s="67"/>
      <c r="AC52" s="67"/>
      <c r="AD52" s="67"/>
      <c r="AE52" s="67"/>
      <c r="AF52" s="67"/>
      <c r="AG52" s="67"/>
      <c r="AH52" s="67"/>
      <c r="AI52" s="67"/>
      <c r="AJ52" s="67"/>
      <c r="AK52" s="67"/>
      <c r="AL52" s="67"/>
      <c r="AM52" s="67"/>
      <c r="AN52" s="67"/>
      <c r="AO52" s="67"/>
      <c r="AP52" s="67"/>
      <c r="AQ52" s="67"/>
      <c r="AR52" s="67"/>
      <c r="AS52" s="67"/>
      <c r="AT52" s="67"/>
      <c r="AU52" s="67"/>
      <c r="AV52" s="67"/>
      <c r="AW52" s="67"/>
      <c r="AX52" s="67"/>
      <c r="AY52" s="67"/>
      <c r="AZ52" s="67"/>
      <c r="BA52" s="67"/>
      <c r="BB52" s="5"/>
      <c r="BC52" s="5"/>
      <c r="BD52" s="354" t="str">
        <f t="shared" si="24"/>
        <v/>
      </c>
      <c r="BE52" s="364"/>
      <c r="BF52" s="71">
        <f t="shared" si="27"/>
        <v>0</v>
      </c>
      <c r="BG52" s="71">
        <f t="shared" si="28"/>
        <v>0</v>
      </c>
      <c r="BH52" s="72">
        <f t="shared" si="29"/>
        <v>0</v>
      </c>
      <c r="BI52" s="73">
        <f t="shared" si="30"/>
        <v>0</v>
      </c>
    </row>
    <row r="53" spans="2:61" ht="15.5" x14ac:dyDescent="0.35">
      <c r="B53" s="60"/>
      <c r="C53" s="6"/>
      <c r="D53" s="6"/>
      <c r="E53" s="6"/>
      <c r="F53" s="6"/>
      <c r="G53" s="6"/>
      <c r="H53" s="6"/>
      <c r="I53" s="6"/>
      <c r="J53" s="6"/>
      <c r="K53" s="6"/>
      <c r="L53" s="6"/>
      <c r="M53" s="6"/>
      <c r="N53" s="6"/>
      <c r="O53" s="6"/>
      <c r="P53" s="5"/>
      <c r="Q53" s="49"/>
      <c r="W53" s="60"/>
      <c r="X53" s="66">
        <v>12</v>
      </c>
      <c r="Y53" s="67"/>
      <c r="Z53" s="67"/>
      <c r="AA53" s="67"/>
      <c r="AB53" s="67"/>
      <c r="AC53" s="67"/>
      <c r="AD53" s="67"/>
      <c r="AE53" s="67"/>
      <c r="AF53" s="67"/>
      <c r="AG53" s="67"/>
      <c r="AH53" s="67"/>
      <c r="AI53" s="67"/>
      <c r="AJ53" s="67"/>
      <c r="AK53" s="67"/>
      <c r="AL53" s="67"/>
      <c r="AM53" s="67"/>
      <c r="AN53" s="67"/>
      <c r="AO53" s="67"/>
      <c r="AP53" s="67"/>
      <c r="AQ53" s="67"/>
      <c r="AR53" s="67"/>
      <c r="AS53" s="67"/>
      <c r="AT53" s="67"/>
      <c r="AU53" s="67"/>
      <c r="AV53" s="67"/>
      <c r="AW53" s="67"/>
      <c r="AX53" s="67"/>
      <c r="AY53" s="67"/>
      <c r="AZ53" s="67"/>
      <c r="BA53" s="67"/>
      <c r="BB53" s="5"/>
      <c r="BC53" s="5"/>
      <c r="BD53" s="354" t="str">
        <f t="shared" si="24"/>
        <v/>
      </c>
      <c r="BE53" s="364"/>
      <c r="BF53" s="71">
        <f t="shared" si="27"/>
        <v>0</v>
      </c>
      <c r="BG53" s="71">
        <f t="shared" si="28"/>
        <v>0</v>
      </c>
      <c r="BH53" s="72">
        <f t="shared" si="29"/>
        <v>0</v>
      </c>
      <c r="BI53" s="73">
        <f t="shared" si="30"/>
        <v>0</v>
      </c>
    </row>
    <row r="54" spans="2:61" ht="15.5" x14ac:dyDescent="0.35">
      <c r="B54" s="60"/>
      <c r="C54" s="6"/>
      <c r="D54" s="6"/>
      <c r="E54" s="6"/>
      <c r="F54" s="6"/>
      <c r="G54" s="6"/>
      <c r="H54" s="6"/>
      <c r="I54" s="6"/>
      <c r="J54" s="6"/>
      <c r="K54" s="6"/>
      <c r="L54" s="6"/>
      <c r="M54" s="6"/>
      <c r="N54" s="6"/>
      <c r="O54" s="6"/>
      <c r="P54" s="5"/>
      <c r="Q54" s="49"/>
      <c r="W54" s="60"/>
      <c r="X54" s="66">
        <v>13</v>
      </c>
      <c r="Y54" s="67"/>
      <c r="Z54" s="67"/>
      <c r="AA54" s="67"/>
      <c r="AB54" s="67"/>
      <c r="AC54" s="67"/>
      <c r="AD54" s="67"/>
      <c r="AE54" s="67"/>
      <c r="AF54" s="67"/>
      <c r="AG54" s="67"/>
      <c r="AH54" s="67"/>
      <c r="AI54" s="67"/>
      <c r="AJ54" s="67"/>
      <c r="AK54" s="67"/>
      <c r="AL54" s="67"/>
      <c r="AM54" s="67"/>
      <c r="AN54" s="67"/>
      <c r="AO54" s="67"/>
      <c r="AP54" s="67"/>
      <c r="AQ54" s="67"/>
      <c r="AR54" s="67"/>
      <c r="AS54" s="67"/>
      <c r="AT54" s="67"/>
      <c r="AU54" s="67"/>
      <c r="AV54" s="67"/>
      <c r="AW54" s="67"/>
      <c r="AX54" s="67"/>
      <c r="AY54" s="67"/>
      <c r="AZ54" s="67"/>
      <c r="BA54" s="67"/>
      <c r="BB54" s="5"/>
      <c r="BC54" s="5"/>
      <c r="BD54" s="354" t="str">
        <f t="shared" si="24"/>
        <v/>
      </c>
      <c r="BE54" s="364"/>
      <c r="BF54" s="71">
        <f t="shared" si="27"/>
        <v>0</v>
      </c>
      <c r="BG54" s="71">
        <f t="shared" si="28"/>
        <v>0</v>
      </c>
      <c r="BH54" s="72">
        <f t="shared" si="29"/>
        <v>0</v>
      </c>
      <c r="BI54" s="73">
        <f t="shared" si="30"/>
        <v>0</v>
      </c>
    </row>
    <row r="55" spans="2:61" ht="15.5" x14ac:dyDescent="0.35">
      <c r="B55" s="60"/>
      <c r="C55" s="6"/>
      <c r="D55" s="6"/>
      <c r="E55" s="6"/>
      <c r="F55" s="6"/>
      <c r="G55" s="6"/>
      <c r="H55" s="6"/>
      <c r="I55" s="6"/>
      <c r="J55" s="6"/>
      <c r="K55" s="6"/>
      <c r="L55" s="6"/>
      <c r="M55" s="6"/>
      <c r="N55" s="6"/>
      <c r="O55" s="6"/>
      <c r="P55" s="5"/>
      <c r="Q55" s="49"/>
      <c r="W55" s="60"/>
      <c r="X55" s="66">
        <v>14</v>
      </c>
      <c r="Y55" s="67"/>
      <c r="Z55" s="67"/>
      <c r="AA55" s="67"/>
      <c r="AB55" s="67"/>
      <c r="AC55" s="67"/>
      <c r="AD55" s="67"/>
      <c r="AE55" s="67"/>
      <c r="AF55" s="67"/>
      <c r="AG55" s="67"/>
      <c r="AH55" s="67"/>
      <c r="AI55" s="67"/>
      <c r="AJ55" s="67"/>
      <c r="AK55" s="67"/>
      <c r="AL55" s="67"/>
      <c r="AM55" s="67"/>
      <c r="AN55" s="67"/>
      <c r="AO55" s="67"/>
      <c r="AP55" s="67"/>
      <c r="AQ55" s="67"/>
      <c r="AR55" s="67"/>
      <c r="AS55" s="67"/>
      <c r="AT55" s="67"/>
      <c r="AU55" s="67"/>
      <c r="AV55" s="67"/>
      <c r="AW55" s="67"/>
      <c r="AX55" s="67"/>
      <c r="AY55" s="67"/>
      <c r="AZ55" s="67"/>
      <c r="BA55" s="67"/>
      <c r="BB55" s="5"/>
      <c r="BC55" s="5"/>
      <c r="BD55" s="354" t="str">
        <f t="shared" si="24"/>
        <v/>
      </c>
      <c r="BE55" s="364"/>
      <c r="BF55" s="71">
        <f t="shared" si="27"/>
        <v>0</v>
      </c>
      <c r="BG55" s="71">
        <f t="shared" si="28"/>
        <v>0</v>
      </c>
      <c r="BH55" s="72">
        <f t="shared" si="29"/>
        <v>0</v>
      </c>
      <c r="BI55" s="73">
        <f t="shared" si="30"/>
        <v>0</v>
      </c>
    </row>
    <row r="56" spans="2:61" ht="15.5" x14ac:dyDescent="0.35">
      <c r="B56" s="60"/>
      <c r="C56" s="6"/>
      <c r="D56" s="6"/>
      <c r="E56" s="6"/>
      <c r="F56" s="6"/>
      <c r="G56" s="6"/>
      <c r="H56" s="6"/>
      <c r="I56" s="6"/>
      <c r="J56" s="6"/>
      <c r="K56" s="6"/>
      <c r="L56" s="6"/>
      <c r="M56" s="6"/>
      <c r="N56" s="6"/>
      <c r="O56" s="6"/>
      <c r="P56" s="5"/>
      <c r="Q56" s="49"/>
      <c r="W56" s="60"/>
      <c r="X56" s="66">
        <v>15</v>
      </c>
      <c r="Y56" s="67"/>
      <c r="Z56" s="67"/>
      <c r="AA56" s="67"/>
      <c r="AB56" s="67"/>
      <c r="AC56" s="67"/>
      <c r="AD56" s="67"/>
      <c r="AE56" s="67"/>
      <c r="AF56" s="67"/>
      <c r="AG56" s="67"/>
      <c r="AH56" s="67"/>
      <c r="AI56" s="67"/>
      <c r="AJ56" s="67"/>
      <c r="AK56" s="67"/>
      <c r="AL56" s="67"/>
      <c r="AM56" s="67"/>
      <c r="AN56" s="67"/>
      <c r="AO56" s="67"/>
      <c r="AP56" s="67"/>
      <c r="AQ56" s="67"/>
      <c r="AR56" s="67"/>
      <c r="AS56" s="67"/>
      <c r="AT56" s="67"/>
      <c r="AU56" s="67"/>
      <c r="AV56" s="67"/>
      <c r="AW56" s="67"/>
      <c r="AX56" s="67"/>
      <c r="AY56" s="67"/>
      <c r="AZ56" s="67"/>
      <c r="BA56" s="67"/>
      <c r="BB56" s="5"/>
      <c r="BC56" s="5"/>
      <c r="BD56" s="354" t="str">
        <f t="shared" si="24"/>
        <v/>
      </c>
      <c r="BE56" s="364"/>
      <c r="BF56" s="71">
        <f t="shared" si="27"/>
        <v>0</v>
      </c>
      <c r="BG56" s="71">
        <f t="shared" si="28"/>
        <v>0</v>
      </c>
      <c r="BH56" s="72">
        <f t="shared" si="29"/>
        <v>0</v>
      </c>
      <c r="BI56" s="73">
        <f t="shared" si="30"/>
        <v>0</v>
      </c>
    </row>
    <row r="57" spans="2:61" ht="15.5" x14ac:dyDescent="0.35">
      <c r="B57" s="60"/>
      <c r="C57" s="6"/>
      <c r="D57" s="6"/>
      <c r="E57" s="6"/>
      <c r="F57" s="6"/>
      <c r="G57" s="6"/>
      <c r="H57" s="6"/>
      <c r="I57" s="6"/>
      <c r="J57" s="6"/>
      <c r="K57" s="6"/>
      <c r="L57" s="6"/>
      <c r="M57" s="6"/>
      <c r="N57" s="6"/>
      <c r="O57" s="6"/>
      <c r="P57" s="5"/>
      <c r="Q57" s="49"/>
      <c r="W57" s="60"/>
      <c r="X57" s="66">
        <v>16</v>
      </c>
      <c r="Y57" s="67"/>
      <c r="Z57" s="67"/>
      <c r="AA57" s="67"/>
      <c r="AB57" s="67"/>
      <c r="AC57" s="67"/>
      <c r="AD57" s="67"/>
      <c r="AE57" s="67"/>
      <c r="AF57" s="67"/>
      <c r="AG57" s="67"/>
      <c r="AH57" s="67"/>
      <c r="AI57" s="67"/>
      <c r="AJ57" s="67"/>
      <c r="AK57" s="67"/>
      <c r="AL57" s="67"/>
      <c r="AM57" s="67"/>
      <c r="AN57" s="67"/>
      <c r="AO57" s="67"/>
      <c r="AP57" s="67"/>
      <c r="AQ57" s="67"/>
      <c r="AR57" s="67"/>
      <c r="AS57" s="67"/>
      <c r="AT57" s="67"/>
      <c r="AU57" s="67"/>
      <c r="AV57" s="67"/>
      <c r="AW57" s="67"/>
      <c r="AX57" s="67"/>
      <c r="AY57" s="67"/>
      <c r="AZ57" s="67"/>
      <c r="BA57" s="67"/>
      <c r="BB57" s="5"/>
      <c r="BC57" s="5"/>
      <c r="BD57" s="354" t="str">
        <f t="shared" si="24"/>
        <v/>
      </c>
      <c r="BE57" s="364"/>
      <c r="BF57" s="71">
        <f t="shared" si="27"/>
        <v>0</v>
      </c>
      <c r="BG57" s="71">
        <f t="shared" si="28"/>
        <v>0</v>
      </c>
      <c r="BH57" s="72">
        <f t="shared" si="29"/>
        <v>0</v>
      </c>
      <c r="BI57" s="73">
        <f t="shared" si="30"/>
        <v>0</v>
      </c>
    </row>
    <row r="58" spans="2:61" ht="15.5" x14ac:dyDescent="0.35">
      <c r="B58" s="60"/>
      <c r="C58" s="6"/>
      <c r="D58" s="6"/>
      <c r="E58" s="6"/>
      <c r="F58" s="6"/>
      <c r="G58" s="6"/>
      <c r="H58" s="6"/>
      <c r="I58" s="6"/>
      <c r="J58" s="6"/>
      <c r="K58" s="6"/>
      <c r="L58" s="6"/>
      <c r="M58" s="6"/>
      <c r="N58" s="6"/>
      <c r="O58" s="6"/>
      <c r="P58" s="5"/>
      <c r="Q58" s="49"/>
      <c r="W58" s="60"/>
      <c r="X58" s="66">
        <v>17</v>
      </c>
      <c r="Y58" s="67"/>
      <c r="Z58" s="67"/>
      <c r="AA58" s="67"/>
      <c r="AB58" s="67"/>
      <c r="AC58" s="67"/>
      <c r="AD58" s="67"/>
      <c r="AE58" s="67"/>
      <c r="AF58" s="67"/>
      <c r="AG58" s="67"/>
      <c r="AH58" s="67"/>
      <c r="AI58" s="67"/>
      <c r="AJ58" s="67"/>
      <c r="AK58" s="67"/>
      <c r="AL58" s="67"/>
      <c r="AM58" s="67"/>
      <c r="AN58" s="67"/>
      <c r="AO58" s="67"/>
      <c r="AP58" s="67"/>
      <c r="AQ58" s="67"/>
      <c r="AR58" s="67"/>
      <c r="AS58" s="67"/>
      <c r="AT58" s="67"/>
      <c r="AU58" s="67"/>
      <c r="AV58" s="67"/>
      <c r="AW58" s="67"/>
      <c r="AX58" s="67"/>
      <c r="AY58" s="67"/>
      <c r="AZ58" s="67"/>
      <c r="BA58" s="67"/>
      <c r="BB58" s="5"/>
      <c r="BC58" s="5"/>
      <c r="BD58" s="354" t="str">
        <f t="shared" si="24"/>
        <v/>
      </c>
      <c r="BE58" s="364"/>
      <c r="BF58" s="71">
        <f t="shared" si="27"/>
        <v>0</v>
      </c>
      <c r="BG58" s="71">
        <f t="shared" si="28"/>
        <v>0</v>
      </c>
      <c r="BH58" s="72">
        <f t="shared" si="29"/>
        <v>0</v>
      </c>
      <c r="BI58" s="73">
        <f t="shared" si="30"/>
        <v>0</v>
      </c>
    </row>
    <row r="59" spans="2:61" ht="15.5" x14ac:dyDescent="0.35">
      <c r="B59" s="60"/>
      <c r="C59" s="6"/>
      <c r="D59" s="6"/>
      <c r="E59" s="6"/>
      <c r="F59" s="6"/>
      <c r="G59" s="6"/>
      <c r="H59" s="6"/>
      <c r="I59" s="6"/>
      <c r="J59" s="6"/>
      <c r="K59" s="6"/>
      <c r="L59" s="6"/>
      <c r="M59" s="6"/>
      <c r="N59" s="6"/>
      <c r="O59" s="6"/>
      <c r="P59" s="5"/>
      <c r="Q59" s="49"/>
      <c r="W59" s="60"/>
      <c r="X59" s="66">
        <v>18</v>
      </c>
      <c r="Y59" s="67"/>
      <c r="Z59" s="67"/>
      <c r="AA59" s="67"/>
      <c r="AB59" s="67"/>
      <c r="AC59" s="67"/>
      <c r="AD59" s="67"/>
      <c r="AE59" s="67"/>
      <c r="AF59" s="67"/>
      <c r="AG59" s="67"/>
      <c r="AH59" s="67"/>
      <c r="AI59" s="67"/>
      <c r="AJ59" s="67"/>
      <c r="AK59" s="67"/>
      <c r="AL59" s="67"/>
      <c r="AM59" s="67"/>
      <c r="AN59" s="67"/>
      <c r="AO59" s="67"/>
      <c r="AP59" s="67"/>
      <c r="AQ59" s="67"/>
      <c r="AR59" s="67"/>
      <c r="AS59" s="67"/>
      <c r="AT59" s="67"/>
      <c r="AU59" s="67"/>
      <c r="AV59" s="67"/>
      <c r="AW59" s="67"/>
      <c r="AX59" s="67"/>
      <c r="AY59" s="67"/>
      <c r="AZ59" s="67"/>
      <c r="BA59" s="67"/>
      <c r="BB59" s="5"/>
      <c r="BC59" s="5"/>
      <c r="BD59" s="354" t="str">
        <f t="shared" si="24"/>
        <v/>
      </c>
      <c r="BE59" s="364"/>
      <c r="BF59" s="71">
        <f t="shared" si="27"/>
        <v>0</v>
      </c>
      <c r="BG59" s="71">
        <f t="shared" si="28"/>
        <v>0</v>
      </c>
      <c r="BH59" s="72">
        <f t="shared" si="29"/>
        <v>0</v>
      </c>
      <c r="BI59" s="73">
        <f t="shared" si="30"/>
        <v>0</v>
      </c>
    </row>
    <row r="60" spans="2:61" ht="15.5" x14ac:dyDescent="0.35">
      <c r="B60" s="60"/>
      <c r="C60" s="6"/>
      <c r="D60" s="6"/>
      <c r="E60" s="6"/>
      <c r="F60" s="6"/>
      <c r="G60" s="6"/>
      <c r="H60" s="6"/>
      <c r="I60" s="6"/>
      <c r="J60" s="6"/>
      <c r="K60" s="6"/>
      <c r="L60" s="6"/>
      <c r="M60" s="6"/>
      <c r="N60" s="6"/>
      <c r="O60" s="6"/>
      <c r="P60" s="5"/>
      <c r="Q60" s="49"/>
      <c r="W60" s="60"/>
      <c r="X60" s="66">
        <v>19</v>
      </c>
      <c r="Y60" s="67"/>
      <c r="Z60" s="67"/>
      <c r="AA60" s="67"/>
      <c r="AB60" s="67"/>
      <c r="AC60" s="67"/>
      <c r="AD60" s="67"/>
      <c r="AE60" s="67"/>
      <c r="AF60" s="67"/>
      <c r="AG60" s="67"/>
      <c r="AH60" s="67"/>
      <c r="AI60" s="67"/>
      <c r="AJ60" s="67"/>
      <c r="AK60" s="67"/>
      <c r="AL60" s="67"/>
      <c r="AM60" s="67"/>
      <c r="AN60" s="67"/>
      <c r="AO60" s="67"/>
      <c r="AP60" s="67"/>
      <c r="AQ60" s="67"/>
      <c r="AR60" s="67"/>
      <c r="AS60" s="67"/>
      <c r="AT60" s="67"/>
      <c r="AU60" s="67"/>
      <c r="AV60" s="67"/>
      <c r="AW60" s="67"/>
      <c r="AX60" s="67"/>
      <c r="AY60" s="67"/>
      <c r="AZ60" s="67"/>
      <c r="BA60" s="67"/>
      <c r="BB60" s="5"/>
      <c r="BC60" s="5"/>
      <c r="BD60" s="354" t="str">
        <f t="shared" si="24"/>
        <v/>
      </c>
      <c r="BE60" s="364"/>
      <c r="BF60" s="71">
        <f t="shared" si="27"/>
        <v>0</v>
      </c>
      <c r="BG60" s="71">
        <f t="shared" si="28"/>
        <v>0</v>
      </c>
      <c r="BH60" s="72">
        <f t="shared" si="29"/>
        <v>0</v>
      </c>
      <c r="BI60" s="73">
        <f t="shared" si="30"/>
        <v>0</v>
      </c>
    </row>
    <row r="61" spans="2:61" ht="15.5" x14ac:dyDescent="0.35">
      <c r="B61" s="60"/>
      <c r="C61" s="6"/>
      <c r="D61" s="6"/>
      <c r="E61" s="6"/>
      <c r="F61" s="6"/>
      <c r="G61" s="6"/>
      <c r="H61" s="6"/>
      <c r="I61" s="6"/>
      <c r="J61" s="6"/>
      <c r="K61" s="6"/>
      <c r="L61" s="6"/>
      <c r="M61" s="6"/>
      <c r="N61" s="6"/>
      <c r="O61" s="6"/>
      <c r="P61" s="5"/>
      <c r="Q61" s="49"/>
      <c r="W61" s="60"/>
      <c r="X61" s="66">
        <v>20</v>
      </c>
      <c r="Y61" s="67"/>
      <c r="Z61" s="67"/>
      <c r="AA61" s="67"/>
      <c r="AB61" s="67"/>
      <c r="AC61" s="67"/>
      <c r="AD61" s="67"/>
      <c r="AE61" s="67"/>
      <c r="AF61" s="67"/>
      <c r="AG61" s="67"/>
      <c r="AH61" s="67"/>
      <c r="AI61" s="67"/>
      <c r="AJ61" s="67"/>
      <c r="AK61" s="67"/>
      <c r="AL61" s="67"/>
      <c r="AM61" s="67"/>
      <c r="AN61" s="67"/>
      <c r="AO61" s="67"/>
      <c r="AP61" s="67"/>
      <c r="AQ61" s="67"/>
      <c r="AR61" s="67"/>
      <c r="AS61" s="67"/>
      <c r="AT61" s="67"/>
      <c r="AU61" s="67"/>
      <c r="AV61" s="67"/>
      <c r="AW61" s="67"/>
      <c r="AX61" s="67"/>
      <c r="AY61" s="67"/>
      <c r="AZ61" s="67"/>
      <c r="BA61" s="67"/>
      <c r="BB61" s="5"/>
      <c r="BC61" s="5"/>
      <c r="BD61" s="354" t="str">
        <f t="shared" si="24"/>
        <v/>
      </c>
      <c r="BE61" s="364"/>
      <c r="BF61" s="71">
        <f t="shared" si="27"/>
        <v>0</v>
      </c>
      <c r="BG61" s="71">
        <f t="shared" si="28"/>
        <v>0</v>
      </c>
      <c r="BH61" s="72">
        <f t="shared" si="29"/>
        <v>0</v>
      </c>
      <c r="BI61" s="73">
        <f t="shared" si="30"/>
        <v>0</v>
      </c>
    </row>
    <row r="62" spans="2:61" ht="15.5" x14ac:dyDescent="0.35">
      <c r="B62" s="60"/>
      <c r="C62" s="6"/>
      <c r="D62" s="6"/>
      <c r="E62" s="6"/>
      <c r="F62" s="6"/>
      <c r="G62" s="6"/>
      <c r="H62" s="6"/>
      <c r="I62" s="6"/>
      <c r="J62" s="6"/>
      <c r="K62" s="6"/>
      <c r="L62" s="6"/>
      <c r="M62" s="6"/>
      <c r="N62" s="6"/>
      <c r="O62" s="6"/>
      <c r="P62" s="5"/>
      <c r="Q62" s="49"/>
      <c r="W62" s="60"/>
      <c r="X62" s="66">
        <v>21</v>
      </c>
      <c r="Y62" s="67"/>
      <c r="Z62" s="67"/>
      <c r="AA62" s="67"/>
      <c r="AB62" s="67"/>
      <c r="AC62" s="67"/>
      <c r="AD62" s="67"/>
      <c r="AE62" s="67"/>
      <c r="AF62" s="67"/>
      <c r="AG62" s="67"/>
      <c r="AH62" s="67"/>
      <c r="AI62" s="67"/>
      <c r="AJ62" s="67"/>
      <c r="AK62" s="67"/>
      <c r="AL62" s="67"/>
      <c r="AM62" s="67"/>
      <c r="AN62" s="67"/>
      <c r="AO62" s="67"/>
      <c r="AP62" s="67"/>
      <c r="AQ62" s="67"/>
      <c r="AR62" s="67"/>
      <c r="AS62" s="67"/>
      <c r="AT62" s="67"/>
      <c r="AU62" s="67"/>
      <c r="AV62" s="67"/>
      <c r="AW62" s="67"/>
      <c r="AX62" s="67"/>
      <c r="AY62" s="67"/>
      <c r="AZ62" s="67"/>
      <c r="BA62" s="67"/>
      <c r="BB62" s="5"/>
      <c r="BC62" s="5"/>
      <c r="BD62" s="354" t="str">
        <f t="shared" si="24"/>
        <v/>
      </c>
      <c r="BE62" s="364"/>
      <c r="BF62" s="71">
        <f t="shared" si="27"/>
        <v>0</v>
      </c>
      <c r="BG62" s="71">
        <f t="shared" si="28"/>
        <v>0</v>
      </c>
      <c r="BH62" s="72">
        <f t="shared" si="29"/>
        <v>0</v>
      </c>
      <c r="BI62" s="73">
        <f t="shared" si="30"/>
        <v>0</v>
      </c>
    </row>
    <row r="63" spans="2:61" ht="15.5" x14ac:dyDescent="0.35">
      <c r="B63" s="60"/>
      <c r="C63" s="6"/>
      <c r="D63" s="6"/>
      <c r="E63" s="6"/>
      <c r="F63" s="6"/>
      <c r="G63" s="6"/>
      <c r="H63" s="6"/>
      <c r="I63" s="6"/>
      <c r="J63" s="6"/>
      <c r="K63" s="6"/>
      <c r="L63" s="6"/>
      <c r="M63" s="6"/>
      <c r="N63" s="6"/>
      <c r="O63" s="6"/>
      <c r="P63" s="5"/>
      <c r="Q63" s="49"/>
      <c r="W63" s="60"/>
      <c r="X63" s="66">
        <v>22</v>
      </c>
      <c r="Y63" s="67"/>
      <c r="Z63" s="67"/>
      <c r="AA63" s="67"/>
      <c r="AB63" s="67"/>
      <c r="AC63" s="67"/>
      <c r="AD63" s="67"/>
      <c r="AE63" s="67"/>
      <c r="AF63" s="67"/>
      <c r="AG63" s="67"/>
      <c r="AH63" s="67"/>
      <c r="AI63" s="67"/>
      <c r="AJ63" s="67"/>
      <c r="AK63" s="67"/>
      <c r="AL63" s="67"/>
      <c r="AM63" s="67"/>
      <c r="AN63" s="67"/>
      <c r="AO63" s="67"/>
      <c r="AP63" s="67"/>
      <c r="AQ63" s="67"/>
      <c r="AR63" s="67"/>
      <c r="AS63" s="67"/>
      <c r="AT63" s="67"/>
      <c r="AU63" s="67"/>
      <c r="AV63" s="67"/>
      <c r="AW63" s="67"/>
      <c r="AX63" s="67"/>
      <c r="AY63" s="67"/>
      <c r="AZ63" s="67"/>
      <c r="BA63" s="67"/>
      <c r="BB63" s="5"/>
      <c r="BC63" s="5"/>
      <c r="BD63" s="354" t="str">
        <f t="shared" si="24"/>
        <v/>
      </c>
      <c r="BE63" s="364"/>
      <c r="BF63" s="71">
        <f t="shared" si="27"/>
        <v>0</v>
      </c>
      <c r="BG63" s="71">
        <f t="shared" si="28"/>
        <v>0</v>
      </c>
      <c r="BH63" s="72">
        <f t="shared" si="29"/>
        <v>0</v>
      </c>
      <c r="BI63" s="73">
        <f t="shared" si="30"/>
        <v>0</v>
      </c>
    </row>
    <row r="64" spans="2:61" ht="15.5" x14ac:dyDescent="0.35">
      <c r="B64" s="60"/>
      <c r="C64" s="6"/>
      <c r="D64" s="6"/>
      <c r="E64" s="6"/>
      <c r="F64" s="6"/>
      <c r="G64" s="6"/>
      <c r="H64" s="6"/>
      <c r="I64" s="6"/>
      <c r="J64" s="6"/>
      <c r="K64" s="6"/>
      <c r="L64" s="6"/>
      <c r="M64" s="6"/>
      <c r="N64" s="6"/>
      <c r="O64" s="6"/>
      <c r="P64" s="5"/>
      <c r="Q64" s="49"/>
      <c r="W64" s="60"/>
      <c r="X64" s="66">
        <v>23</v>
      </c>
      <c r="Y64" s="67"/>
      <c r="Z64" s="67"/>
      <c r="AA64" s="67"/>
      <c r="AB64" s="67"/>
      <c r="AC64" s="67"/>
      <c r="AD64" s="67"/>
      <c r="AE64" s="67"/>
      <c r="AF64" s="67"/>
      <c r="AG64" s="67"/>
      <c r="AH64" s="67"/>
      <c r="AI64" s="67"/>
      <c r="AJ64" s="67"/>
      <c r="AK64" s="67"/>
      <c r="AL64" s="67"/>
      <c r="AM64" s="67"/>
      <c r="AN64" s="67"/>
      <c r="AO64" s="67"/>
      <c r="AP64" s="67"/>
      <c r="AQ64" s="67"/>
      <c r="AR64" s="67"/>
      <c r="AS64" s="67"/>
      <c r="AT64" s="67"/>
      <c r="AU64" s="67"/>
      <c r="AV64" s="67"/>
      <c r="AW64" s="67"/>
      <c r="AX64" s="67"/>
      <c r="AY64" s="67"/>
      <c r="AZ64" s="67"/>
      <c r="BA64" s="67"/>
      <c r="BB64" s="5"/>
      <c r="BC64" s="5"/>
      <c r="BD64" s="354" t="str">
        <f t="shared" si="24"/>
        <v/>
      </c>
      <c r="BE64" s="364"/>
      <c r="BF64" s="71">
        <f t="shared" si="27"/>
        <v>0</v>
      </c>
      <c r="BG64" s="71">
        <f t="shared" si="28"/>
        <v>0</v>
      </c>
      <c r="BH64" s="72">
        <f t="shared" si="29"/>
        <v>0</v>
      </c>
      <c r="BI64" s="73">
        <f t="shared" si="30"/>
        <v>0</v>
      </c>
    </row>
    <row r="65" spans="2:61" ht="16" thickBot="1" x14ac:dyDescent="0.4">
      <c r="B65" s="104"/>
      <c r="C65" s="105"/>
      <c r="D65" s="15"/>
      <c r="E65" s="15"/>
      <c r="F65" s="15"/>
      <c r="G65" s="15"/>
      <c r="H65" s="15"/>
      <c r="I65" s="15"/>
      <c r="J65" s="15"/>
      <c r="K65" s="15"/>
      <c r="L65" s="15"/>
      <c r="M65" s="15"/>
      <c r="N65" s="15"/>
      <c r="O65" s="15"/>
      <c r="P65" s="15"/>
      <c r="Q65" s="106"/>
      <c r="W65" s="60"/>
      <c r="X65" s="74">
        <v>24</v>
      </c>
      <c r="Y65" s="75"/>
      <c r="Z65" s="75"/>
      <c r="AA65" s="75"/>
      <c r="AB65" s="75"/>
      <c r="AC65" s="75"/>
      <c r="AD65" s="75"/>
      <c r="AE65" s="75"/>
      <c r="AF65" s="75"/>
      <c r="AG65" s="75"/>
      <c r="AH65" s="75"/>
      <c r="AI65" s="75"/>
      <c r="AJ65" s="75"/>
      <c r="AK65" s="75"/>
      <c r="AL65" s="75"/>
      <c r="AM65" s="75"/>
      <c r="AN65" s="75"/>
      <c r="AO65" s="75"/>
      <c r="AP65" s="75"/>
      <c r="AQ65" s="75"/>
      <c r="AR65" s="75"/>
      <c r="AS65" s="75"/>
      <c r="AT65" s="75"/>
      <c r="AU65" s="75"/>
      <c r="AV65" s="75"/>
      <c r="AW65" s="75"/>
      <c r="AX65" s="75"/>
      <c r="AY65" s="75"/>
      <c r="AZ65" s="75"/>
      <c r="BA65" s="75"/>
      <c r="BB65" s="5"/>
      <c r="BC65" s="5"/>
      <c r="BD65" s="356" t="str">
        <f t="shared" si="24"/>
        <v/>
      </c>
      <c r="BE65" s="365"/>
      <c r="BF65" s="76">
        <f>SUM($Y65:$BC65)</f>
        <v>0</v>
      </c>
      <c r="BG65" s="76">
        <v>0</v>
      </c>
      <c r="BH65" s="77">
        <f t="shared" ref="BH65" si="31">IFERROR(SUM(Y65:BC65)/COUNT(Y65:BC65),0)</f>
        <v>0</v>
      </c>
      <c r="BI65" s="78">
        <v>0</v>
      </c>
    </row>
    <row r="66" spans="2:61" ht="15.5" x14ac:dyDescent="0.35">
      <c r="B66" s="9" t="str">
        <f>"Version: " &amp; Version</f>
        <v>Version: v1 10/14/22</v>
      </c>
      <c r="C66" s="88"/>
      <c r="D66" s="88"/>
      <c r="E66" s="88"/>
      <c r="F66" s="88"/>
      <c r="G66" s="88"/>
      <c r="H66" s="88"/>
      <c r="I66" s="88"/>
      <c r="J66" s="1"/>
      <c r="K66" s="1"/>
      <c r="L66" s="1"/>
      <c r="M66" s="1"/>
      <c r="N66" s="1"/>
      <c r="O66" s="1"/>
      <c r="P66" s="1"/>
      <c r="Q66" s="89"/>
      <c r="W66" s="60"/>
      <c r="X66" s="79"/>
      <c r="Y66" s="5"/>
      <c r="Z66" s="5"/>
      <c r="AA66" s="5"/>
      <c r="AB66" s="5"/>
      <c r="AC66" s="5"/>
      <c r="AD66" s="5"/>
      <c r="AE66" s="5"/>
      <c r="AF66" s="5"/>
      <c r="AG66" s="5"/>
      <c r="AH66" s="5"/>
      <c r="AI66" s="5"/>
      <c r="AJ66" s="5"/>
      <c r="AK66" s="5"/>
      <c r="AL66" s="5"/>
      <c r="AM66" s="5"/>
      <c r="AN66" s="5"/>
      <c r="AO66" s="5"/>
      <c r="AP66" s="5"/>
      <c r="AQ66" s="5"/>
      <c r="AR66" s="5"/>
      <c r="AS66" s="5"/>
      <c r="AT66" s="5"/>
      <c r="AU66" s="5"/>
      <c r="AV66" s="5"/>
      <c r="AW66" s="5"/>
      <c r="AX66" s="5"/>
      <c r="AY66" s="5"/>
      <c r="AZ66" s="5"/>
      <c r="BA66" s="5"/>
      <c r="BB66" s="5"/>
      <c r="BC66" s="5"/>
      <c r="BD66" s="99"/>
      <c r="BE66" s="100"/>
      <c r="BF66" s="76">
        <f>SUM(BF42:BF65)</f>
        <v>0</v>
      </c>
      <c r="BG66" s="76">
        <f>SUM(BG49:BG64)</f>
        <v>0</v>
      </c>
      <c r="BH66" s="101"/>
      <c r="BI66" s="102"/>
    </row>
    <row r="67" spans="2:61" ht="15.5" x14ac:dyDescent="0.35">
      <c r="B67" s="258" t="s">
        <v>117</v>
      </c>
      <c r="C67" s="259"/>
      <c r="D67" s="259"/>
      <c r="E67" s="259"/>
      <c r="F67" s="259"/>
      <c r="G67" s="259"/>
      <c r="H67" s="259"/>
      <c r="I67" s="259"/>
      <c r="J67" s="259"/>
      <c r="K67" s="259"/>
      <c r="L67" s="259"/>
      <c r="M67" s="259"/>
      <c r="N67" s="259"/>
      <c r="O67" s="259"/>
      <c r="P67" s="259"/>
      <c r="Q67" s="260"/>
      <c r="W67" s="83"/>
      <c r="X67" s="84"/>
      <c r="Y67" s="85"/>
      <c r="Z67" s="85"/>
      <c r="AA67" s="85"/>
      <c r="AB67" s="85"/>
      <c r="AC67" s="85"/>
      <c r="AD67" s="85"/>
      <c r="AE67" s="85"/>
      <c r="AF67" s="85"/>
      <c r="AG67" s="85"/>
      <c r="AH67" s="85"/>
      <c r="AI67" s="85"/>
      <c r="AJ67" s="85"/>
      <c r="AK67" s="85"/>
      <c r="AL67" s="85"/>
      <c r="AM67" s="85"/>
      <c r="AN67" s="85"/>
      <c r="AO67" s="85"/>
      <c r="AP67" s="85"/>
      <c r="AQ67" s="85"/>
      <c r="AR67" s="85"/>
      <c r="AS67" s="85"/>
      <c r="AT67" s="85"/>
      <c r="AU67" s="85"/>
      <c r="AV67" s="85"/>
      <c r="AW67" s="85"/>
      <c r="AX67" s="85"/>
      <c r="AY67" s="85"/>
      <c r="AZ67" s="85"/>
      <c r="BA67" s="85"/>
      <c r="BB67" s="85"/>
      <c r="BC67" s="85"/>
      <c r="BD67" s="85"/>
      <c r="BE67" s="85"/>
      <c r="BF67" s="214"/>
      <c r="BG67" s="215"/>
      <c r="BH67" s="215"/>
      <c r="BI67" s="216"/>
    </row>
    <row r="68" spans="2:61" ht="15.5" x14ac:dyDescent="0.35">
      <c r="B68" s="258" t="str">
        <f>"Operational Information - Maintenance Profile for Off Shore Wind Project"</f>
        <v>Operational Information - Maintenance Profile for Off Shore Wind Project</v>
      </c>
      <c r="C68" s="259"/>
      <c r="D68" s="259"/>
      <c r="E68" s="259"/>
      <c r="F68" s="259"/>
      <c r="G68" s="259"/>
      <c r="H68" s="259"/>
      <c r="I68" s="259"/>
      <c r="J68" s="259"/>
      <c r="K68" s="259"/>
      <c r="L68" s="259"/>
      <c r="M68" s="259"/>
      <c r="N68" s="259"/>
      <c r="O68" s="259"/>
      <c r="P68" s="259"/>
      <c r="Q68" s="260"/>
      <c r="W68" s="51"/>
      <c r="X68" s="50"/>
      <c r="Y68" s="50"/>
      <c r="Z68" s="50"/>
      <c r="AA68" s="50"/>
      <c r="AB68" s="50"/>
      <c r="AC68" s="50"/>
      <c r="AD68" s="50"/>
      <c r="AE68" s="50"/>
      <c r="AF68" s="50"/>
      <c r="AG68" s="50"/>
      <c r="AH68" s="50"/>
      <c r="AI68" s="50"/>
      <c r="AJ68" s="50"/>
      <c r="AK68" s="50"/>
      <c r="AL68" s="50"/>
      <c r="AM68" s="53"/>
      <c r="AN68" s="5"/>
      <c r="AO68" s="5"/>
      <c r="AP68" s="5"/>
      <c r="AQ68" s="5"/>
      <c r="AR68" s="5"/>
      <c r="AS68" s="5"/>
      <c r="AT68" s="5"/>
      <c r="AU68" s="5"/>
      <c r="AV68" s="5"/>
      <c r="AW68" s="5"/>
      <c r="AX68" s="5"/>
      <c r="AY68" s="5"/>
      <c r="AZ68" s="5"/>
      <c r="BA68" s="5"/>
      <c r="BB68" s="5"/>
      <c r="BC68" s="5"/>
      <c r="BD68" s="5"/>
      <c r="BE68" s="5"/>
      <c r="BF68" s="5"/>
      <c r="BG68" s="5"/>
      <c r="BH68" s="5"/>
      <c r="BI68" s="49"/>
    </row>
    <row r="69" spans="2:61" ht="15.75" customHeight="1" x14ac:dyDescent="0.35">
      <c r="B69" s="152"/>
      <c r="C69" s="91" t="s">
        <v>56</v>
      </c>
      <c r="D69" s="50"/>
      <c r="E69" s="362" t="str">
        <f>IF(ProjTitle="","Auto-Filled",ProjTitle)</f>
        <v>Auto-Filled</v>
      </c>
      <c r="F69" s="362"/>
      <c r="G69" s="362"/>
      <c r="H69" s="362"/>
      <c r="I69" s="362"/>
      <c r="J69" s="362"/>
      <c r="K69" s="92"/>
      <c r="L69" s="120"/>
      <c r="M69" s="363"/>
      <c r="N69" s="363"/>
      <c r="O69" s="92"/>
      <c r="P69" s="92"/>
      <c r="Q69" s="156"/>
      <c r="W69" s="60" t="s">
        <v>122</v>
      </c>
      <c r="X69" s="5"/>
      <c r="Y69" s="5"/>
      <c r="Z69" s="5"/>
      <c r="AA69" s="5"/>
      <c r="AB69" s="5"/>
      <c r="AC69" s="5"/>
      <c r="AD69" s="5"/>
      <c r="AE69" s="5"/>
      <c r="AF69" s="5"/>
      <c r="AG69" s="5"/>
      <c r="AH69" s="5"/>
      <c r="AI69" s="5"/>
      <c r="AJ69" s="5"/>
      <c r="AK69" s="5"/>
      <c r="AL69" s="5"/>
      <c r="AM69" s="5"/>
      <c r="AN69" s="5"/>
      <c r="AO69" s="5"/>
      <c r="AP69" s="5"/>
      <c r="AQ69" s="5"/>
      <c r="AR69" s="5"/>
      <c r="AS69" s="5"/>
      <c r="AT69" s="5"/>
      <c r="AU69" s="5"/>
      <c r="AV69" s="5"/>
      <c r="AW69" s="5"/>
      <c r="AX69" s="5"/>
      <c r="AY69" s="5"/>
      <c r="AZ69" s="5"/>
      <c r="BA69" s="5"/>
      <c r="BB69" s="5"/>
      <c r="BC69" s="5"/>
      <c r="BD69" s="5"/>
      <c r="BE69" s="5"/>
      <c r="BF69" s="5"/>
      <c r="BG69" s="5"/>
      <c r="BH69" s="5"/>
      <c r="BI69" s="49"/>
    </row>
    <row r="70" spans="2:61" ht="15.5" x14ac:dyDescent="0.35">
      <c r="B70" s="152"/>
      <c r="C70" s="94"/>
      <c r="D70" s="163"/>
      <c r="E70" s="163"/>
      <c r="F70" s="163"/>
      <c r="G70" s="163"/>
      <c r="H70" s="163"/>
      <c r="I70" s="163"/>
      <c r="J70" s="92"/>
      <c r="K70" s="163"/>
      <c r="L70" s="92"/>
      <c r="M70" s="163"/>
      <c r="N70" s="163"/>
      <c r="O70" s="163"/>
      <c r="P70" s="163"/>
      <c r="Q70" s="156"/>
      <c r="W70" s="60"/>
      <c r="X70" s="5"/>
      <c r="Y70" s="5"/>
      <c r="Z70" s="5"/>
      <c r="AA70" s="5"/>
      <c r="AB70" s="5"/>
      <c r="AC70" s="5"/>
      <c r="AD70" s="5"/>
      <c r="AE70" s="5"/>
      <c r="AF70" s="5"/>
      <c r="AG70" s="5"/>
      <c r="AH70" s="5"/>
      <c r="AI70" s="5"/>
      <c r="AJ70" s="5"/>
      <c r="AK70" s="5"/>
      <c r="AL70" s="5"/>
      <c r="AM70" s="5"/>
      <c r="AN70" s="5"/>
      <c r="AO70" s="5"/>
      <c r="AP70" s="5"/>
      <c r="AQ70" s="5"/>
      <c r="AR70" s="5"/>
      <c r="AS70" s="5"/>
      <c r="AT70" s="5"/>
      <c r="AU70" s="5"/>
      <c r="AV70" s="5"/>
      <c r="AW70" s="5"/>
      <c r="AX70" s="5"/>
      <c r="AY70" s="5"/>
      <c r="AZ70" s="5"/>
      <c r="BA70" s="5"/>
      <c r="BB70" s="5"/>
      <c r="BC70" s="5"/>
      <c r="BD70" s="5"/>
      <c r="BE70" s="5"/>
      <c r="BF70" s="46"/>
      <c r="BG70" s="5"/>
      <c r="BH70" s="5"/>
      <c r="BI70" s="49"/>
    </row>
    <row r="71" spans="2:61" ht="15.5" x14ac:dyDescent="0.35">
      <c r="B71" s="152"/>
      <c r="C71" s="50"/>
      <c r="D71" s="50"/>
      <c r="E71" s="50"/>
      <c r="F71" s="50"/>
      <c r="G71" s="50"/>
      <c r="H71" s="50"/>
      <c r="I71" s="50"/>
      <c r="J71" s="121"/>
      <c r="K71" s="50"/>
      <c r="L71" s="50"/>
      <c r="M71" s="50"/>
      <c r="N71" s="50"/>
      <c r="O71" s="50"/>
      <c r="P71" s="50"/>
      <c r="Q71" s="156"/>
      <c r="W71" s="60"/>
      <c r="X71" s="63" t="s">
        <v>54</v>
      </c>
      <c r="Y71" s="64">
        <v>1</v>
      </c>
      <c r="Z71" s="64">
        <v>2</v>
      </c>
      <c r="AA71" s="64">
        <v>3</v>
      </c>
      <c r="AB71" s="64">
        <v>4</v>
      </c>
      <c r="AC71" s="64">
        <v>5</v>
      </c>
      <c r="AD71" s="64">
        <v>6</v>
      </c>
      <c r="AE71" s="64">
        <v>7</v>
      </c>
      <c r="AF71" s="64">
        <v>8</v>
      </c>
      <c r="AG71" s="64">
        <v>9</v>
      </c>
      <c r="AH71" s="64">
        <v>10</v>
      </c>
      <c r="AI71" s="64">
        <v>11</v>
      </c>
      <c r="AJ71" s="64">
        <v>12</v>
      </c>
      <c r="AK71" s="64">
        <v>13</v>
      </c>
      <c r="AL71" s="64">
        <v>14</v>
      </c>
      <c r="AM71" s="64">
        <v>15</v>
      </c>
      <c r="AN71" s="64">
        <v>16</v>
      </c>
      <c r="AO71" s="64">
        <v>17</v>
      </c>
      <c r="AP71" s="64">
        <v>18</v>
      </c>
      <c r="AQ71" s="64">
        <v>19</v>
      </c>
      <c r="AR71" s="64">
        <v>20</v>
      </c>
      <c r="AS71" s="64">
        <v>21</v>
      </c>
      <c r="AT71" s="64">
        <v>22</v>
      </c>
      <c r="AU71" s="64">
        <v>23</v>
      </c>
      <c r="AV71" s="64">
        <v>24</v>
      </c>
      <c r="AW71" s="64">
        <v>25</v>
      </c>
      <c r="AX71" s="64">
        <v>26</v>
      </c>
      <c r="AY71" s="64">
        <v>27</v>
      </c>
      <c r="AZ71" s="64">
        <v>28</v>
      </c>
      <c r="BA71" s="64">
        <v>29</v>
      </c>
      <c r="BB71" s="64">
        <v>30</v>
      </c>
      <c r="BC71" s="64">
        <v>31</v>
      </c>
      <c r="BD71" s="366" t="s">
        <v>101</v>
      </c>
      <c r="BE71" s="366"/>
      <c r="BF71" s="157" t="s">
        <v>102</v>
      </c>
      <c r="BG71" s="157" t="s">
        <v>103</v>
      </c>
      <c r="BH71" s="157" t="s">
        <v>102</v>
      </c>
      <c r="BI71" s="65" t="s">
        <v>103</v>
      </c>
    </row>
    <row r="72" spans="2:61" ht="15.5" x14ac:dyDescent="0.35">
      <c r="B72" s="258" t="s">
        <v>57</v>
      </c>
      <c r="C72" s="360"/>
      <c r="D72" s="360"/>
      <c r="E72" s="360"/>
      <c r="F72" s="360"/>
      <c r="G72" s="360"/>
      <c r="H72" s="360"/>
      <c r="I72" s="360"/>
      <c r="J72" s="360"/>
      <c r="K72" s="360"/>
      <c r="L72" s="360"/>
      <c r="M72" s="360"/>
      <c r="N72" s="360"/>
      <c r="O72" s="360"/>
      <c r="P72" s="360"/>
      <c r="Q72" s="361"/>
      <c r="W72" s="60"/>
      <c r="X72" s="63"/>
      <c r="Y72" s="64" t="str">
        <f t="shared" ref="Y72:AE72" si="32">VLOOKUP(WEEKDAY(CONCATENATE("3","/",Y71,"/",$AE$6)),$BX$11:$BY$17,2,FALSE)</f>
        <v>Thur</v>
      </c>
      <c r="Z72" s="64" t="str">
        <f t="shared" si="32"/>
        <v>Fri</v>
      </c>
      <c r="AA72" s="64" t="str">
        <f t="shared" si="32"/>
        <v>Sat</v>
      </c>
      <c r="AB72" s="64" t="str">
        <f t="shared" si="32"/>
        <v>Sun</v>
      </c>
      <c r="AC72" s="64" t="str">
        <f t="shared" si="32"/>
        <v>Mon</v>
      </c>
      <c r="AD72" s="64" t="str">
        <f t="shared" si="32"/>
        <v>Tues</v>
      </c>
      <c r="AE72" s="64" t="str">
        <f t="shared" si="32"/>
        <v>Wed</v>
      </c>
      <c r="AF72" s="64" t="str">
        <f>Y72</f>
        <v>Thur</v>
      </c>
      <c r="AG72" s="64" t="str">
        <f t="shared" ref="AG72:BC72" si="33">Z72</f>
        <v>Fri</v>
      </c>
      <c r="AH72" s="64" t="str">
        <f t="shared" si="33"/>
        <v>Sat</v>
      </c>
      <c r="AI72" s="64" t="str">
        <f t="shared" si="33"/>
        <v>Sun</v>
      </c>
      <c r="AJ72" s="64" t="str">
        <f t="shared" si="33"/>
        <v>Mon</v>
      </c>
      <c r="AK72" s="64" t="str">
        <f t="shared" si="33"/>
        <v>Tues</v>
      </c>
      <c r="AL72" s="64" t="str">
        <f t="shared" si="33"/>
        <v>Wed</v>
      </c>
      <c r="AM72" s="64" t="str">
        <f t="shared" si="33"/>
        <v>Thur</v>
      </c>
      <c r="AN72" s="64" t="str">
        <f t="shared" si="33"/>
        <v>Fri</v>
      </c>
      <c r="AO72" s="64" t="str">
        <f t="shared" si="33"/>
        <v>Sat</v>
      </c>
      <c r="AP72" s="64" t="str">
        <f t="shared" si="33"/>
        <v>Sun</v>
      </c>
      <c r="AQ72" s="64" t="str">
        <f t="shared" si="33"/>
        <v>Mon</v>
      </c>
      <c r="AR72" s="64" t="str">
        <f t="shared" si="33"/>
        <v>Tues</v>
      </c>
      <c r="AS72" s="64" t="str">
        <f t="shared" si="33"/>
        <v>Wed</v>
      </c>
      <c r="AT72" s="64" t="str">
        <f t="shared" si="33"/>
        <v>Thur</v>
      </c>
      <c r="AU72" s="64" t="str">
        <f t="shared" si="33"/>
        <v>Fri</v>
      </c>
      <c r="AV72" s="64" t="str">
        <f t="shared" si="33"/>
        <v>Sat</v>
      </c>
      <c r="AW72" s="64" t="str">
        <f t="shared" si="33"/>
        <v>Sun</v>
      </c>
      <c r="AX72" s="64" t="str">
        <f t="shared" si="33"/>
        <v>Mon</v>
      </c>
      <c r="AY72" s="64" t="str">
        <f t="shared" si="33"/>
        <v>Tues</v>
      </c>
      <c r="AZ72" s="64" t="str">
        <f t="shared" si="33"/>
        <v>Wed</v>
      </c>
      <c r="BA72" s="64" t="str">
        <f t="shared" si="33"/>
        <v>Thur</v>
      </c>
      <c r="BB72" s="64" t="str">
        <f t="shared" si="33"/>
        <v>Fri</v>
      </c>
      <c r="BC72" s="64" t="str">
        <f t="shared" si="33"/>
        <v>Sat</v>
      </c>
      <c r="BD72" s="358" t="s">
        <v>106</v>
      </c>
      <c r="BE72" s="367"/>
      <c r="BF72" s="157" t="s">
        <v>90</v>
      </c>
      <c r="BG72" s="157" t="s">
        <v>90</v>
      </c>
      <c r="BH72" s="157" t="s">
        <v>106</v>
      </c>
      <c r="BI72" s="65" t="s">
        <v>106</v>
      </c>
    </row>
    <row r="73" spans="2:61" ht="15.5" x14ac:dyDescent="0.35">
      <c r="B73" s="60"/>
      <c r="C73" s="122" t="s">
        <v>69</v>
      </c>
      <c r="D73" s="5"/>
      <c r="E73" s="5"/>
      <c r="F73" s="5"/>
      <c r="G73" s="5"/>
      <c r="H73" s="5"/>
      <c r="I73" s="5"/>
      <c r="J73" s="5"/>
      <c r="K73" s="5"/>
      <c r="L73" s="5"/>
      <c r="M73" s="5"/>
      <c r="N73" s="5"/>
      <c r="O73" s="5"/>
      <c r="P73" s="5"/>
      <c r="Q73" s="49"/>
      <c r="S73" s="217" t="s">
        <v>124</v>
      </c>
      <c r="W73" s="60"/>
      <c r="X73" s="66">
        <v>1</v>
      </c>
      <c r="Y73" s="67"/>
      <c r="Z73" s="67"/>
      <c r="AA73" s="67"/>
      <c r="AB73" s="67"/>
      <c r="AC73" s="67"/>
      <c r="AD73" s="67"/>
      <c r="AE73" s="67"/>
      <c r="AF73" s="67"/>
      <c r="AG73" s="67"/>
      <c r="AH73" s="67"/>
      <c r="AI73" s="67"/>
      <c r="AJ73" s="67"/>
      <c r="AK73" s="67"/>
      <c r="AL73" s="67"/>
      <c r="AM73" s="67"/>
      <c r="AN73" s="67"/>
      <c r="AO73" s="67"/>
      <c r="AP73" s="67"/>
      <c r="AQ73" s="67"/>
      <c r="AR73" s="67"/>
      <c r="AS73" s="67"/>
      <c r="AT73" s="67"/>
      <c r="AU73" s="67"/>
      <c r="AV73" s="67"/>
      <c r="AW73" s="67"/>
      <c r="AX73" s="67"/>
      <c r="AY73" s="67"/>
      <c r="AZ73" s="67"/>
      <c r="BA73" s="67"/>
      <c r="BB73" s="67"/>
      <c r="BC73" s="67"/>
      <c r="BD73" s="354" t="str">
        <f>IFERROR(AVERAGE(Y73:BC73),"")</f>
        <v/>
      </c>
      <c r="BE73" s="364"/>
      <c r="BF73" s="68">
        <f>SUM($Y73:$BC73)</f>
        <v>0</v>
      </c>
      <c r="BG73" s="68">
        <v>0</v>
      </c>
      <c r="BH73" s="69">
        <f>IFERROR(SUM(Y73:BC73)/COUNT(Y73:BC73),0)</f>
        <v>0</v>
      </c>
      <c r="BI73" s="70">
        <v>0</v>
      </c>
    </row>
    <row r="74" spans="2:61" ht="15.5" x14ac:dyDescent="0.35">
      <c r="B74" s="60"/>
      <c r="C74" s="123" t="s">
        <v>55</v>
      </c>
      <c r="D74" s="64" t="s">
        <v>43</v>
      </c>
      <c r="E74" s="64" t="s">
        <v>44</v>
      </c>
      <c r="F74" s="64" t="s">
        <v>45</v>
      </c>
      <c r="G74" s="64" t="s">
        <v>46</v>
      </c>
      <c r="H74" s="64" t="s">
        <v>14</v>
      </c>
      <c r="I74" s="64" t="s">
        <v>47</v>
      </c>
      <c r="J74" s="64" t="s">
        <v>48</v>
      </c>
      <c r="K74" s="64" t="s">
        <v>49</v>
      </c>
      <c r="L74" s="64" t="s">
        <v>50</v>
      </c>
      <c r="M74" s="64" t="s">
        <v>51</v>
      </c>
      <c r="N74" s="64" t="s">
        <v>52</v>
      </c>
      <c r="O74" s="64" t="s">
        <v>53</v>
      </c>
      <c r="P74" s="5"/>
      <c r="Q74" s="49"/>
      <c r="S74" s="17">
        <f>COUNT(D75:O95)</f>
        <v>0</v>
      </c>
      <c r="W74" s="60"/>
      <c r="X74" s="66">
        <v>2</v>
      </c>
      <c r="Y74" s="67"/>
      <c r="Z74" s="67"/>
      <c r="AA74" s="67"/>
      <c r="AB74" s="67"/>
      <c r="AC74" s="67"/>
      <c r="AD74" s="67"/>
      <c r="AE74" s="67"/>
      <c r="AF74" s="67"/>
      <c r="AG74" s="67"/>
      <c r="AH74" s="67"/>
      <c r="AI74" s="67"/>
      <c r="AJ74" s="67"/>
      <c r="AK74" s="67"/>
      <c r="AL74" s="67"/>
      <c r="AM74" s="67"/>
      <c r="AN74" s="67"/>
      <c r="AO74" s="67"/>
      <c r="AP74" s="67"/>
      <c r="AQ74" s="67"/>
      <c r="AR74" s="67"/>
      <c r="AS74" s="67"/>
      <c r="AT74" s="67"/>
      <c r="AU74" s="67"/>
      <c r="AV74" s="67"/>
      <c r="AW74" s="67"/>
      <c r="AX74" s="67"/>
      <c r="AY74" s="67"/>
      <c r="AZ74" s="67"/>
      <c r="BA74" s="67"/>
      <c r="BB74" s="67"/>
      <c r="BC74" s="67"/>
      <c r="BD74" s="354" t="str">
        <f t="shared" ref="BD74:BD85" si="34">IFERROR(AVERAGE(Y74:BC74),"")</f>
        <v/>
      </c>
      <c r="BE74" s="364"/>
      <c r="BF74" s="71">
        <f t="shared" ref="BF74:BF79" si="35">SUM($Y74:$BC74)</f>
        <v>0</v>
      </c>
      <c r="BG74" s="71">
        <v>0</v>
      </c>
      <c r="BH74" s="72">
        <f t="shared" ref="BH74:BH79" si="36">IFERROR(SUM(Y74:BC74)/COUNT(Y74:BC74),0)</f>
        <v>0</v>
      </c>
      <c r="BI74" s="73">
        <v>0</v>
      </c>
    </row>
    <row r="75" spans="2:61" ht="15.5" x14ac:dyDescent="0.35">
      <c r="B75" s="60"/>
      <c r="C75" s="124">
        <f>IF(ISBLANK(EstCOD),1,YEAR(EstCOD))</f>
        <v>1</v>
      </c>
      <c r="D75" s="112"/>
      <c r="E75" s="112"/>
      <c r="F75" s="112"/>
      <c r="G75" s="112"/>
      <c r="H75" s="112"/>
      <c r="I75" s="112"/>
      <c r="J75" s="112"/>
      <c r="K75" s="112"/>
      <c r="L75" s="112"/>
      <c r="M75" s="112"/>
      <c r="N75" s="112"/>
      <c r="O75" s="112"/>
      <c r="P75" s="5"/>
      <c r="Q75" s="49"/>
      <c r="R75" s="45" t="str">
        <f>IF(S74&lt;T73*12,"&lt;&lt;&lt; Information may be Required. Refer to Notes below.","")</f>
        <v/>
      </c>
      <c r="W75" s="60"/>
      <c r="X75" s="66">
        <v>3</v>
      </c>
      <c r="Y75" s="67"/>
      <c r="Z75" s="67"/>
      <c r="AA75" s="67"/>
      <c r="AB75" s="67"/>
      <c r="AC75" s="67"/>
      <c r="AD75" s="67"/>
      <c r="AE75" s="67"/>
      <c r="AF75" s="67"/>
      <c r="AG75" s="67"/>
      <c r="AH75" s="67"/>
      <c r="AI75" s="67"/>
      <c r="AJ75" s="67"/>
      <c r="AK75" s="67"/>
      <c r="AL75" s="67"/>
      <c r="AM75" s="67"/>
      <c r="AN75" s="67"/>
      <c r="AO75" s="67"/>
      <c r="AP75" s="67"/>
      <c r="AQ75" s="67"/>
      <c r="AR75" s="67"/>
      <c r="AS75" s="67"/>
      <c r="AT75" s="67"/>
      <c r="AU75" s="67"/>
      <c r="AV75" s="67"/>
      <c r="AW75" s="67"/>
      <c r="AX75" s="67"/>
      <c r="AY75" s="67"/>
      <c r="AZ75" s="67"/>
      <c r="BA75" s="67"/>
      <c r="BB75" s="67"/>
      <c r="BC75" s="67"/>
      <c r="BD75" s="354" t="str">
        <f t="shared" si="34"/>
        <v/>
      </c>
      <c r="BE75" s="364"/>
      <c r="BF75" s="71">
        <f t="shared" si="35"/>
        <v>0</v>
      </c>
      <c r="BG75" s="71">
        <v>0</v>
      </c>
      <c r="BH75" s="72">
        <f t="shared" si="36"/>
        <v>0</v>
      </c>
      <c r="BI75" s="73">
        <v>0</v>
      </c>
    </row>
    <row r="76" spans="2:61" ht="15.5" x14ac:dyDescent="0.35">
      <c r="B76" s="60"/>
      <c r="C76" s="125">
        <f t="shared" ref="C76:C95" si="37">C75+1</f>
        <v>2</v>
      </c>
      <c r="D76" s="113"/>
      <c r="E76" s="113"/>
      <c r="F76" s="113"/>
      <c r="G76" s="113"/>
      <c r="H76" s="113"/>
      <c r="I76" s="113"/>
      <c r="J76" s="113"/>
      <c r="K76" s="113"/>
      <c r="L76" s="113"/>
      <c r="M76" s="113"/>
      <c r="N76" s="113"/>
      <c r="O76" s="113"/>
      <c r="P76" s="5"/>
      <c r="Q76" s="49"/>
      <c r="W76" s="60"/>
      <c r="X76" s="66">
        <v>4</v>
      </c>
      <c r="Y76" s="67"/>
      <c r="Z76" s="67"/>
      <c r="AA76" s="67"/>
      <c r="AB76" s="67"/>
      <c r="AC76" s="67"/>
      <c r="AD76" s="67"/>
      <c r="AE76" s="67"/>
      <c r="AF76" s="67"/>
      <c r="AG76" s="67"/>
      <c r="AH76" s="67"/>
      <c r="AI76" s="67"/>
      <c r="AJ76" s="67"/>
      <c r="AK76" s="67"/>
      <c r="AL76" s="67"/>
      <c r="AM76" s="67"/>
      <c r="AN76" s="67"/>
      <c r="AO76" s="67"/>
      <c r="AP76" s="67"/>
      <c r="AQ76" s="67"/>
      <c r="AR76" s="67"/>
      <c r="AS76" s="67"/>
      <c r="AT76" s="67"/>
      <c r="AU76" s="67"/>
      <c r="AV76" s="67"/>
      <c r="AW76" s="67"/>
      <c r="AX76" s="67"/>
      <c r="AY76" s="67"/>
      <c r="AZ76" s="67"/>
      <c r="BA76" s="67"/>
      <c r="BB76" s="67"/>
      <c r="BC76" s="67"/>
      <c r="BD76" s="354" t="str">
        <f t="shared" si="34"/>
        <v/>
      </c>
      <c r="BE76" s="364"/>
      <c r="BF76" s="71">
        <f t="shared" si="35"/>
        <v>0</v>
      </c>
      <c r="BG76" s="71">
        <v>0</v>
      </c>
      <c r="BH76" s="72">
        <f t="shared" si="36"/>
        <v>0</v>
      </c>
      <c r="BI76" s="73">
        <v>0</v>
      </c>
    </row>
    <row r="77" spans="2:61" ht="15.5" x14ac:dyDescent="0.35">
      <c r="B77" s="60"/>
      <c r="C77" s="125">
        <f t="shared" si="37"/>
        <v>3</v>
      </c>
      <c r="D77" s="113"/>
      <c r="E77" s="113"/>
      <c r="F77" s="113"/>
      <c r="G77" s="113"/>
      <c r="H77" s="113"/>
      <c r="I77" s="113"/>
      <c r="J77" s="113"/>
      <c r="K77" s="113"/>
      <c r="L77" s="113"/>
      <c r="M77" s="113"/>
      <c r="N77" s="113"/>
      <c r="O77" s="113"/>
      <c r="P77" s="5"/>
      <c r="Q77" s="49"/>
      <c r="W77" s="60"/>
      <c r="X77" s="66">
        <v>5</v>
      </c>
      <c r="Y77" s="67"/>
      <c r="Z77" s="67"/>
      <c r="AA77" s="67"/>
      <c r="AB77" s="67"/>
      <c r="AC77" s="67"/>
      <c r="AD77" s="67"/>
      <c r="AE77" s="67"/>
      <c r="AF77" s="67"/>
      <c r="AG77" s="67"/>
      <c r="AH77" s="67"/>
      <c r="AI77" s="67"/>
      <c r="AJ77" s="67"/>
      <c r="AK77" s="67"/>
      <c r="AL77" s="67"/>
      <c r="AM77" s="67"/>
      <c r="AN77" s="67"/>
      <c r="AO77" s="67"/>
      <c r="AP77" s="67"/>
      <c r="AQ77" s="67"/>
      <c r="AR77" s="67"/>
      <c r="AS77" s="67"/>
      <c r="AT77" s="67"/>
      <c r="AU77" s="67"/>
      <c r="AV77" s="67"/>
      <c r="AW77" s="67"/>
      <c r="AX77" s="67"/>
      <c r="AY77" s="67"/>
      <c r="AZ77" s="67"/>
      <c r="BA77" s="67"/>
      <c r="BB77" s="67"/>
      <c r="BC77" s="67"/>
      <c r="BD77" s="354" t="str">
        <f t="shared" si="34"/>
        <v/>
      </c>
      <c r="BE77" s="364"/>
      <c r="BF77" s="71">
        <f t="shared" si="35"/>
        <v>0</v>
      </c>
      <c r="BG77" s="71">
        <v>0</v>
      </c>
      <c r="BH77" s="72">
        <f t="shared" si="36"/>
        <v>0</v>
      </c>
      <c r="BI77" s="73">
        <v>0</v>
      </c>
    </row>
    <row r="78" spans="2:61" ht="15.5" x14ac:dyDescent="0.35">
      <c r="B78" s="60"/>
      <c r="C78" s="125">
        <f t="shared" si="37"/>
        <v>4</v>
      </c>
      <c r="D78" s="113"/>
      <c r="E78" s="113"/>
      <c r="F78" s="113"/>
      <c r="G78" s="113"/>
      <c r="H78" s="113"/>
      <c r="I78" s="113"/>
      <c r="J78" s="113"/>
      <c r="K78" s="113"/>
      <c r="L78" s="113"/>
      <c r="M78" s="113"/>
      <c r="N78" s="113"/>
      <c r="O78" s="113"/>
      <c r="P78" s="5"/>
      <c r="Q78" s="49"/>
      <c r="W78" s="60"/>
      <c r="X78" s="66">
        <v>6</v>
      </c>
      <c r="Y78" s="67"/>
      <c r="Z78" s="67"/>
      <c r="AA78" s="67"/>
      <c r="AB78" s="67"/>
      <c r="AC78" s="67"/>
      <c r="AD78" s="67"/>
      <c r="AE78" s="67"/>
      <c r="AF78" s="67"/>
      <c r="AG78" s="67"/>
      <c r="AH78" s="67"/>
      <c r="AI78" s="67"/>
      <c r="AJ78" s="67"/>
      <c r="AK78" s="67"/>
      <c r="AL78" s="67"/>
      <c r="AM78" s="67"/>
      <c r="AN78" s="67"/>
      <c r="AO78" s="67"/>
      <c r="AP78" s="67"/>
      <c r="AQ78" s="67"/>
      <c r="AR78" s="67"/>
      <c r="AS78" s="67"/>
      <c r="AT78" s="67"/>
      <c r="AU78" s="67"/>
      <c r="AV78" s="67"/>
      <c r="AW78" s="67"/>
      <c r="AX78" s="67"/>
      <c r="AY78" s="67"/>
      <c r="AZ78" s="67"/>
      <c r="BA78" s="67"/>
      <c r="BB78" s="67"/>
      <c r="BC78" s="67"/>
      <c r="BD78" s="354" t="str">
        <f t="shared" si="34"/>
        <v/>
      </c>
      <c r="BE78" s="364"/>
      <c r="BF78" s="71">
        <f t="shared" si="35"/>
        <v>0</v>
      </c>
      <c r="BG78" s="71">
        <v>0</v>
      </c>
      <c r="BH78" s="72">
        <f t="shared" si="36"/>
        <v>0</v>
      </c>
      <c r="BI78" s="73">
        <v>0</v>
      </c>
    </row>
    <row r="79" spans="2:61" ht="15.5" x14ac:dyDescent="0.35">
      <c r="B79" s="60"/>
      <c r="C79" s="125">
        <f t="shared" si="37"/>
        <v>5</v>
      </c>
      <c r="D79" s="113"/>
      <c r="E79" s="113"/>
      <c r="F79" s="113"/>
      <c r="G79" s="113"/>
      <c r="H79" s="113"/>
      <c r="I79" s="113"/>
      <c r="J79" s="113"/>
      <c r="K79" s="113"/>
      <c r="L79" s="113"/>
      <c r="M79" s="113"/>
      <c r="N79" s="113"/>
      <c r="O79" s="113"/>
      <c r="P79" s="5"/>
      <c r="Q79" s="49"/>
      <c r="W79" s="60"/>
      <c r="X79" s="66">
        <v>7</v>
      </c>
      <c r="Y79" s="67"/>
      <c r="Z79" s="67"/>
      <c r="AA79" s="67"/>
      <c r="AB79" s="67"/>
      <c r="AC79" s="67"/>
      <c r="AD79" s="67"/>
      <c r="AE79" s="67"/>
      <c r="AF79" s="67"/>
      <c r="AG79" s="67"/>
      <c r="AH79" s="67"/>
      <c r="AI79" s="67"/>
      <c r="AJ79" s="67"/>
      <c r="AK79" s="67"/>
      <c r="AL79" s="67"/>
      <c r="AM79" s="67"/>
      <c r="AN79" s="67"/>
      <c r="AO79" s="67"/>
      <c r="AP79" s="67"/>
      <c r="AQ79" s="67"/>
      <c r="AR79" s="67"/>
      <c r="AS79" s="67"/>
      <c r="AT79" s="67"/>
      <c r="AU79" s="67"/>
      <c r="AV79" s="67"/>
      <c r="AW79" s="67"/>
      <c r="AX79" s="67"/>
      <c r="AY79" s="67"/>
      <c r="AZ79" s="67"/>
      <c r="BA79" s="67"/>
      <c r="BB79" s="67"/>
      <c r="BC79" s="67"/>
      <c r="BD79" s="354" t="str">
        <f t="shared" si="34"/>
        <v/>
      </c>
      <c r="BE79" s="364"/>
      <c r="BF79" s="71">
        <f t="shared" si="35"/>
        <v>0</v>
      </c>
      <c r="BG79" s="71">
        <v>0</v>
      </c>
      <c r="BH79" s="72">
        <f t="shared" si="36"/>
        <v>0</v>
      </c>
      <c r="BI79" s="73">
        <v>0</v>
      </c>
    </row>
    <row r="80" spans="2:61" ht="15.5" x14ac:dyDescent="0.35">
      <c r="B80" s="60"/>
      <c r="C80" s="125">
        <f t="shared" si="37"/>
        <v>6</v>
      </c>
      <c r="D80" s="113"/>
      <c r="E80" s="113"/>
      <c r="F80" s="113"/>
      <c r="G80" s="113"/>
      <c r="H80" s="113"/>
      <c r="I80" s="113"/>
      <c r="J80" s="113"/>
      <c r="K80" s="113"/>
      <c r="L80" s="113"/>
      <c r="M80" s="113"/>
      <c r="N80" s="113"/>
      <c r="O80" s="113"/>
      <c r="P80" s="5"/>
      <c r="Q80" s="49"/>
      <c r="W80" s="60"/>
      <c r="X80" s="66">
        <v>8</v>
      </c>
      <c r="Y80" s="67"/>
      <c r="Z80" s="67"/>
      <c r="AA80" s="67"/>
      <c r="AB80" s="67"/>
      <c r="AC80" s="67"/>
      <c r="AD80" s="67"/>
      <c r="AE80" s="67"/>
      <c r="AF80" s="67"/>
      <c r="AG80" s="67"/>
      <c r="AH80" s="67"/>
      <c r="AI80" s="67"/>
      <c r="AJ80" s="67"/>
      <c r="AK80" s="67"/>
      <c r="AL80" s="67"/>
      <c r="AM80" s="67"/>
      <c r="AN80" s="67"/>
      <c r="AO80" s="67"/>
      <c r="AP80" s="67"/>
      <c r="AQ80" s="67"/>
      <c r="AR80" s="67"/>
      <c r="AS80" s="67"/>
      <c r="AT80" s="67"/>
      <c r="AU80" s="67"/>
      <c r="AV80" s="67"/>
      <c r="AW80" s="67"/>
      <c r="AX80" s="67"/>
      <c r="AY80" s="67"/>
      <c r="AZ80" s="67"/>
      <c r="BA80" s="67"/>
      <c r="BB80" s="67"/>
      <c r="BC80" s="67"/>
      <c r="BD80" s="354" t="str">
        <f t="shared" si="34"/>
        <v/>
      </c>
      <c r="BE80" s="364"/>
      <c r="BF80" s="71">
        <f t="shared" ref="BF80:BF95" si="38">(SUMIF($Y$72:$BC$72,"Sat",$Y80:$BC80)+SUMIF($Y$72:$BC$72,"Sun",$Y80:$BC80))</f>
        <v>0</v>
      </c>
      <c r="BG80" s="71">
        <f t="shared" ref="BG80:BG95" si="39">(SUM($Y80:$BC80)-(SUMIF($Y$72:$BC$72,"Sat",$Y80:$BC80)+SUMIF($Y$72:$BC$72,"Sun",$Y80:$BC80)))</f>
        <v>0</v>
      </c>
      <c r="BH80" s="72">
        <f t="shared" ref="BH80:BH95" si="40">(SUMIF($Y$72:$BC$72,"Sat",$Y80:$BC80)+SUMIF($Y$72:$BC$72,"Sun",$Y80:$BC80))/(COUNTIF($Y$72:$BC$72,"Sat")+COUNTIF($Y$72:$BC$72,"Sun"))</f>
        <v>0</v>
      </c>
      <c r="BI80" s="73">
        <f t="shared" ref="BI80:BI95" si="41">(SUM($Y80:$BC80)-(SUMIF($Y$72:$BC$72,"Sat",$Y80:$BC80)+SUMIF($Y$72:$BC$72,"Sun",$Y80:$BC80)))/(COUNT(Y80:BC80)-(COUNTIF($Y$72:$BC$72,"Sat")+COUNTIF($Y$72:$BC$72,"Sun")))</f>
        <v>0</v>
      </c>
    </row>
    <row r="81" spans="2:61" ht="15.5" x14ac:dyDescent="0.35">
      <c r="B81" s="60"/>
      <c r="C81" s="125">
        <f t="shared" si="37"/>
        <v>7</v>
      </c>
      <c r="D81" s="113"/>
      <c r="E81" s="113"/>
      <c r="F81" s="113"/>
      <c r="G81" s="113"/>
      <c r="H81" s="113"/>
      <c r="I81" s="113"/>
      <c r="J81" s="113"/>
      <c r="K81" s="113"/>
      <c r="L81" s="113"/>
      <c r="M81" s="113"/>
      <c r="N81" s="113"/>
      <c r="O81" s="113"/>
      <c r="P81" s="5"/>
      <c r="Q81" s="49"/>
      <c r="W81" s="60"/>
      <c r="X81" s="66">
        <v>9</v>
      </c>
      <c r="Y81" s="67"/>
      <c r="Z81" s="67"/>
      <c r="AA81" s="67"/>
      <c r="AB81" s="67"/>
      <c r="AC81" s="67"/>
      <c r="AD81" s="67"/>
      <c r="AE81" s="67"/>
      <c r="AF81" s="67"/>
      <c r="AG81" s="67"/>
      <c r="AH81" s="67"/>
      <c r="AI81" s="67"/>
      <c r="AJ81" s="67"/>
      <c r="AK81" s="67"/>
      <c r="AL81" s="67"/>
      <c r="AM81" s="67"/>
      <c r="AN81" s="67"/>
      <c r="AO81" s="67"/>
      <c r="AP81" s="67"/>
      <c r="AQ81" s="67"/>
      <c r="AR81" s="67"/>
      <c r="AS81" s="67"/>
      <c r="AT81" s="67"/>
      <c r="AU81" s="67"/>
      <c r="AV81" s="67"/>
      <c r="AW81" s="67"/>
      <c r="AX81" s="67"/>
      <c r="AY81" s="67"/>
      <c r="AZ81" s="67"/>
      <c r="BA81" s="67"/>
      <c r="BB81" s="67"/>
      <c r="BC81" s="67"/>
      <c r="BD81" s="354" t="str">
        <f t="shared" si="34"/>
        <v/>
      </c>
      <c r="BE81" s="364"/>
      <c r="BF81" s="71">
        <f t="shared" si="38"/>
        <v>0</v>
      </c>
      <c r="BG81" s="71">
        <f t="shared" si="39"/>
        <v>0</v>
      </c>
      <c r="BH81" s="72">
        <f t="shared" si="40"/>
        <v>0</v>
      </c>
      <c r="BI81" s="73">
        <f t="shared" si="41"/>
        <v>0</v>
      </c>
    </row>
    <row r="82" spans="2:61" ht="15.5" x14ac:dyDescent="0.35">
      <c r="B82" s="60"/>
      <c r="C82" s="125">
        <f t="shared" si="37"/>
        <v>8</v>
      </c>
      <c r="D82" s="113"/>
      <c r="E82" s="113"/>
      <c r="F82" s="113"/>
      <c r="G82" s="113"/>
      <c r="H82" s="113"/>
      <c r="I82" s="113"/>
      <c r="J82" s="113"/>
      <c r="K82" s="113"/>
      <c r="L82" s="113"/>
      <c r="M82" s="113"/>
      <c r="N82" s="113"/>
      <c r="O82" s="113"/>
      <c r="P82" s="5"/>
      <c r="Q82" s="49"/>
      <c r="W82" s="60"/>
      <c r="X82" s="66">
        <v>10</v>
      </c>
      <c r="Y82" s="67"/>
      <c r="Z82" s="67"/>
      <c r="AA82" s="67"/>
      <c r="AB82" s="67"/>
      <c r="AC82" s="67"/>
      <c r="AD82" s="67"/>
      <c r="AE82" s="67"/>
      <c r="AF82" s="67"/>
      <c r="AG82" s="67"/>
      <c r="AH82" s="67"/>
      <c r="AI82" s="67"/>
      <c r="AJ82" s="67"/>
      <c r="AK82" s="67"/>
      <c r="AL82" s="67"/>
      <c r="AM82" s="67"/>
      <c r="AN82" s="67"/>
      <c r="AO82" s="67"/>
      <c r="AP82" s="67"/>
      <c r="AQ82" s="67"/>
      <c r="AR82" s="67"/>
      <c r="AS82" s="67"/>
      <c r="AT82" s="67"/>
      <c r="AU82" s="67"/>
      <c r="AV82" s="67"/>
      <c r="AW82" s="67"/>
      <c r="AX82" s="67"/>
      <c r="AY82" s="67"/>
      <c r="AZ82" s="67"/>
      <c r="BA82" s="67"/>
      <c r="BB82" s="67"/>
      <c r="BC82" s="67"/>
      <c r="BD82" s="354" t="str">
        <f t="shared" si="34"/>
        <v/>
      </c>
      <c r="BE82" s="364"/>
      <c r="BF82" s="71">
        <f t="shared" si="38"/>
        <v>0</v>
      </c>
      <c r="BG82" s="71">
        <f t="shared" si="39"/>
        <v>0</v>
      </c>
      <c r="BH82" s="72">
        <f t="shared" si="40"/>
        <v>0</v>
      </c>
      <c r="BI82" s="73">
        <f t="shared" si="41"/>
        <v>0</v>
      </c>
    </row>
    <row r="83" spans="2:61" ht="15.5" x14ac:dyDescent="0.35">
      <c r="B83" s="60"/>
      <c r="C83" s="125">
        <f t="shared" si="37"/>
        <v>9</v>
      </c>
      <c r="D83" s="113"/>
      <c r="E83" s="113"/>
      <c r="F83" s="113"/>
      <c r="G83" s="113"/>
      <c r="H83" s="113"/>
      <c r="I83" s="113"/>
      <c r="J83" s="113"/>
      <c r="K83" s="113"/>
      <c r="L83" s="113"/>
      <c r="M83" s="113"/>
      <c r="N83" s="113"/>
      <c r="O83" s="113"/>
      <c r="P83" s="5"/>
      <c r="Q83" s="49"/>
      <c r="W83" s="60"/>
      <c r="X83" s="66">
        <v>11</v>
      </c>
      <c r="Y83" s="67"/>
      <c r="Z83" s="67"/>
      <c r="AA83" s="67"/>
      <c r="AB83" s="67"/>
      <c r="AC83" s="67"/>
      <c r="AD83" s="67"/>
      <c r="AE83" s="67"/>
      <c r="AF83" s="67"/>
      <c r="AG83" s="67"/>
      <c r="AH83" s="67"/>
      <c r="AI83" s="67"/>
      <c r="AJ83" s="67"/>
      <c r="AK83" s="67"/>
      <c r="AL83" s="67"/>
      <c r="AM83" s="67"/>
      <c r="AN83" s="67"/>
      <c r="AO83" s="67"/>
      <c r="AP83" s="67"/>
      <c r="AQ83" s="67"/>
      <c r="AR83" s="67"/>
      <c r="AS83" s="67"/>
      <c r="AT83" s="67"/>
      <c r="AU83" s="67"/>
      <c r="AV83" s="67"/>
      <c r="AW83" s="67"/>
      <c r="AX83" s="67"/>
      <c r="AY83" s="67"/>
      <c r="AZ83" s="67"/>
      <c r="BA83" s="67"/>
      <c r="BB83" s="67"/>
      <c r="BC83" s="67"/>
      <c r="BD83" s="354" t="str">
        <f t="shared" si="34"/>
        <v/>
      </c>
      <c r="BE83" s="364"/>
      <c r="BF83" s="71">
        <f t="shared" si="38"/>
        <v>0</v>
      </c>
      <c r="BG83" s="71">
        <f t="shared" si="39"/>
        <v>0</v>
      </c>
      <c r="BH83" s="72">
        <f t="shared" si="40"/>
        <v>0</v>
      </c>
      <c r="BI83" s="73">
        <f t="shared" si="41"/>
        <v>0</v>
      </c>
    </row>
    <row r="84" spans="2:61" ht="15.5" x14ac:dyDescent="0.35">
      <c r="B84" s="60"/>
      <c r="C84" s="125">
        <f t="shared" si="37"/>
        <v>10</v>
      </c>
      <c r="D84" s="113"/>
      <c r="E84" s="113"/>
      <c r="F84" s="113"/>
      <c r="G84" s="113"/>
      <c r="H84" s="113"/>
      <c r="I84" s="113"/>
      <c r="J84" s="113"/>
      <c r="K84" s="113"/>
      <c r="L84" s="113"/>
      <c r="M84" s="113"/>
      <c r="N84" s="113"/>
      <c r="O84" s="113"/>
      <c r="P84" s="5"/>
      <c r="Q84" s="49"/>
      <c r="W84" s="60"/>
      <c r="X84" s="66">
        <v>12</v>
      </c>
      <c r="Y84" s="67"/>
      <c r="Z84" s="67"/>
      <c r="AA84" s="67"/>
      <c r="AB84" s="67"/>
      <c r="AC84" s="67"/>
      <c r="AD84" s="67"/>
      <c r="AE84" s="67"/>
      <c r="AF84" s="67"/>
      <c r="AG84" s="67"/>
      <c r="AH84" s="67"/>
      <c r="AI84" s="67"/>
      <c r="AJ84" s="67"/>
      <c r="AK84" s="67"/>
      <c r="AL84" s="67"/>
      <c r="AM84" s="67"/>
      <c r="AN84" s="67"/>
      <c r="AO84" s="67"/>
      <c r="AP84" s="67"/>
      <c r="AQ84" s="67"/>
      <c r="AR84" s="67"/>
      <c r="AS84" s="67"/>
      <c r="AT84" s="67"/>
      <c r="AU84" s="67"/>
      <c r="AV84" s="67"/>
      <c r="AW84" s="67"/>
      <c r="AX84" s="67"/>
      <c r="AY84" s="67"/>
      <c r="AZ84" s="67"/>
      <c r="BA84" s="67"/>
      <c r="BB84" s="67"/>
      <c r="BC84" s="67"/>
      <c r="BD84" s="354" t="str">
        <f t="shared" si="34"/>
        <v/>
      </c>
      <c r="BE84" s="364"/>
      <c r="BF84" s="71">
        <f t="shared" si="38"/>
        <v>0</v>
      </c>
      <c r="BG84" s="71">
        <f t="shared" si="39"/>
        <v>0</v>
      </c>
      <c r="BH84" s="72">
        <f t="shared" si="40"/>
        <v>0</v>
      </c>
      <c r="BI84" s="73">
        <f t="shared" si="41"/>
        <v>0</v>
      </c>
    </row>
    <row r="85" spans="2:61" ht="15.5" x14ac:dyDescent="0.35">
      <c r="B85" s="60"/>
      <c r="C85" s="125">
        <f t="shared" si="37"/>
        <v>11</v>
      </c>
      <c r="D85" s="113"/>
      <c r="E85" s="113"/>
      <c r="F85" s="113"/>
      <c r="G85" s="113"/>
      <c r="H85" s="113"/>
      <c r="I85" s="113"/>
      <c r="J85" s="113"/>
      <c r="K85" s="113"/>
      <c r="L85" s="113"/>
      <c r="M85" s="113"/>
      <c r="N85" s="113"/>
      <c r="O85" s="113"/>
      <c r="P85" s="5"/>
      <c r="Q85" s="49"/>
      <c r="W85" s="60"/>
      <c r="X85" s="66">
        <v>13</v>
      </c>
      <c r="Y85" s="67"/>
      <c r="Z85" s="67"/>
      <c r="AA85" s="67"/>
      <c r="AB85" s="67"/>
      <c r="AC85" s="67"/>
      <c r="AD85" s="67"/>
      <c r="AE85" s="67"/>
      <c r="AF85" s="67"/>
      <c r="AG85" s="67"/>
      <c r="AH85" s="67"/>
      <c r="AI85" s="67"/>
      <c r="AJ85" s="67"/>
      <c r="AK85" s="67"/>
      <c r="AL85" s="67"/>
      <c r="AM85" s="67"/>
      <c r="AN85" s="67"/>
      <c r="AO85" s="67"/>
      <c r="AP85" s="67"/>
      <c r="AQ85" s="67"/>
      <c r="AR85" s="67"/>
      <c r="AS85" s="67"/>
      <c r="AT85" s="67"/>
      <c r="AU85" s="67"/>
      <c r="AV85" s="67"/>
      <c r="AW85" s="67"/>
      <c r="AX85" s="67"/>
      <c r="AY85" s="67"/>
      <c r="AZ85" s="67"/>
      <c r="BA85" s="67"/>
      <c r="BB85" s="67"/>
      <c r="BC85" s="67"/>
      <c r="BD85" s="354" t="str">
        <f t="shared" si="34"/>
        <v/>
      </c>
      <c r="BE85" s="364"/>
      <c r="BF85" s="71">
        <f t="shared" si="38"/>
        <v>0</v>
      </c>
      <c r="BG85" s="71">
        <f t="shared" si="39"/>
        <v>0</v>
      </c>
      <c r="BH85" s="72">
        <f t="shared" si="40"/>
        <v>0</v>
      </c>
      <c r="BI85" s="73">
        <f t="shared" si="41"/>
        <v>0</v>
      </c>
    </row>
    <row r="86" spans="2:61" ht="15.5" x14ac:dyDescent="0.35">
      <c r="B86" s="60"/>
      <c r="C86" s="125">
        <f t="shared" si="37"/>
        <v>12</v>
      </c>
      <c r="D86" s="113"/>
      <c r="E86" s="113"/>
      <c r="F86" s="113"/>
      <c r="G86" s="113"/>
      <c r="H86" s="113"/>
      <c r="I86" s="113"/>
      <c r="J86" s="113"/>
      <c r="K86" s="113"/>
      <c r="L86" s="113"/>
      <c r="M86" s="113"/>
      <c r="N86" s="113"/>
      <c r="O86" s="113"/>
      <c r="P86" s="5"/>
      <c r="Q86" s="49"/>
      <c r="W86" s="60"/>
      <c r="X86" s="66">
        <v>14</v>
      </c>
      <c r="Y86" s="67"/>
      <c r="Z86" s="67"/>
      <c r="AA86" s="67"/>
      <c r="AB86" s="67"/>
      <c r="AC86" s="67"/>
      <c r="AD86" s="67"/>
      <c r="AE86" s="67"/>
      <c r="AF86" s="67"/>
      <c r="AG86" s="67"/>
      <c r="AH86" s="67"/>
      <c r="AI86" s="67"/>
      <c r="AJ86" s="67"/>
      <c r="AK86" s="67"/>
      <c r="AL86" s="67"/>
      <c r="AM86" s="67"/>
      <c r="AN86" s="67"/>
      <c r="AO86" s="67"/>
      <c r="AP86" s="67"/>
      <c r="AQ86" s="67"/>
      <c r="AR86" s="67"/>
      <c r="AS86" s="67"/>
      <c r="AT86" s="67"/>
      <c r="AU86" s="67"/>
      <c r="AV86" s="67"/>
      <c r="AW86" s="67"/>
      <c r="AX86" s="67"/>
      <c r="AY86" s="67"/>
      <c r="AZ86" s="67"/>
      <c r="BA86" s="67"/>
      <c r="BB86" s="67"/>
      <c r="BC86" s="67"/>
      <c r="BD86" s="354" t="str">
        <f>IFERROR(AVERAGE(Y86:BC86),"")</f>
        <v/>
      </c>
      <c r="BE86" s="364"/>
      <c r="BF86" s="71">
        <f t="shared" si="38"/>
        <v>0</v>
      </c>
      <c r="BG86" s="71">
        <f t="shared" si="39"/>
        <v>0</v>
      </c>
      <c r="BH86" s="72">
        <f t="shared" si="40"/>
        <v>0</v>
      </c>
      <c r="BI86" s="73">
        <f t="shared" si="41"/>
        <v>0</v>
      </c>
    </row>
    <row r="87" spans="2:61" ht="15.5" x14ac:dyDescent="0.35">
      <c r="B87" s="60"/>
      <c r="C87" s="125">
        <f t="shared" si="37"/>
        <v>13</v>
      </c>
      <c r="D87" s="113"/>
      <c r="E87" s="113"/>
      <c r="F87" s="113"/>
      <c r="G87" s="113"/>
      <c r="H87" s="113"/>
      <c r="I87" s="113"/>
      <c r="J87" s="113"/>
      <c r="K87" s="113"/>
      <c r="L87" s="113"/>
      <c r="M87" s="113"/>
      <c r="N87" s="113"/>
      <c r="O87" s="113"/>
      <c r="P87" s="5"/>
      <c r="Q87" s="49"/>
      <c r="W87" s="60"/>
      <c r="X87" s="66">
        <v>15</v>
      </c>
      <c r="Y87" s="67"/>
      <c r="Z87" s="67"/>
      <c r="AA87" s="67"/>
      <c r="AB87" s="67"/>
      <c r="AC87" s="67"/>
      <c r="AD87" s="67"/>
      <c r="AE87" s="67"/>
      <c r="AF87" s="67"/>
      <c r="AG87" s="67"/>
      <c r="AH87" s="67"/>
      <c r="AI87" s="67"/>
      <c r="AJ87" s="67"/>
      <c r="AK87" s="67"/>
      <c r="AL87" s="67"/>
      <c r="AM87" s="67"/>
      <c r="AN87" s="67"/>
      <c r="AO87" s="67"/>
      <c r="AP87" s="67"/>
      <c r="AQ87" s="67"/>
      <c r="AR87" s="67"/>
      <c r="AS87" s="67"/>
      <c r="AT87" s="67"/>
      <c r="AU87" s="67"/>
      <c r="AV87" s="67"/>
      <c r="AW87" s="67"/>
      <c r="AX87" s="67"/>
      <c r="AY87" s="67"/>
      <c r="AZ87" s="67"/>
      <c r="BA87" s="67"/>
      <c r="BB87" s="67"/>
      <c r="BC87" s="67"/>
      <c r="BD87" s="354" t="str">
        <f t="shared" ref="BD87:BD96" si="42">IFERROR(AVERAGE(Y87:BC87),"")</f>
        <v/>
      </c>
      <c r="BE87" s="364"/>
      <c r="BF87" s="71">
        <f t="shared" si="38"/>
        <v>0</v>
      </c>
      <c r="BG87" s="71">
        <f t="shared" si="39"/>
        <v>0</v>
      </c>
      <c r="BH87" s="72">
        <f t="shared" si="40"/>
        <v>0</v>
      </c>
      <c r="BI87" s="73">
        <f t="shared" si="41"/>
        <v>0</v>
      </c>
    </row>
    <row r="88" spans="2:61" ht="15.5" x14ac:dyDescent="0.35">
      <c r="B88" s="60"/>
      <c r="C88" s="125">
        <f t="shared" si="37"/>
        <v>14</v>
      </c>
      <c r="D88" s="113"/>
      <c r="E88" s="113"/>
      <c r="F88" s="113"/>
      <c r="G88" s="113"/>
      <c r="H88" s="113"/>
      <c r="I88" s="113"/>
      <c r="J88" s="113"/>
      <c r="K88" s="113"/>
      <c r="L88" s="113"/>
      <c r="M88" s="113"/>
      <c r="N88" s="113"/>
      <c r="O88" s="113"/>
      <c r="P88" s="5"/>
      <c r="Q88" s="49"/>
      <c r="W88" s="60"/>
      <c r="X88" s="66">
        <v>16</v>
      </c>
      <c r="Y88" s="67"/>
      <c r="Z88" s="67"/>
      <c r="AA88" s="67"/>
      <c r="AB88" s="67"/>
      <c r="AC88" s="67"/>
      <c r="AD88" s="67"/>
      <c r="AE88" s="67"/>
      <c r="AF88" s="67"/>
      <c r="AG88" s="67"/>
      <c r="AH88" s="67"/>
      <c r="AI88" s="67"/>
      <c r="AJ88" s="67"/>
      <c r="AK88" s="67"/>
      <c r="AL88" s="67"/>
      <c r="AM88" s="67"/>
      <c r="AN88" s="67"/>
      <c r="AO88" s="67"/>
      <c r="AP88" s="67"/>
      <c r="AQ88" s="67"/>
      <c r="AR88" s="67"/>
      <c r="AS88" s="67"/>
      <c r="AT88" s="67"/>
      <c r="AU88" s="67"/>
      <c r="AV88" s="67"/>
      <c r="AW88" s="67"/>
      <c r="AX88" s="67"/>
      <c r="AY88" s="67"/>
      <c r="AZ88" s="67"/>
      <c r="BA88" s="67"/>
      <c r="BB88" s="67"/>
      <c r="BC88" s="67"/>
      <c r="BD88" s="354" t="str">
        <f t="shared" si="42"/>
        <v/>
      </c>
      <c r="BE88" s="364"/>
      <c r="BF88" s="71">
        <f t="shared" si="38"/>
        <v>0</v>
      </c>
      <c r="BG88" s="71">
        <f t="shared" si="39"/>
        <v>0</v>
      </c>
      <c r="BH88" s="72">
        <f t="shared" si="40"/>
        <v>0</v>
      </c>
      <c r="BI88" s="73">
        <f t="shared" si="41"/>
        <v>0</v>
      </c>
    </row>
    <row r="89" spans="2:61" ht="15.5" x14ac:dyDescent="0.35">
      <c r="B89" s="60"/>
      <c r="C89" s="125">
        <f t="shared" si="37"/>
        <v>15</v>
      </c>
      <c r="D89" s="113"/>
      <c r="E89" s="113"/>
      <c r="F89" s="113"/>
      <c r="G89" s="113"/>
      <c r="H89" s="113"/>
      <c r="I89" s="113"/>
      <c r="J89" s="113"/>
      <c r="K89" s="113"/>
      <c r="L89" s="113"/>
      <c r="M89" s="113"/>
      <c r="N89" s="113"/>
      <c r="O89" s="113"/>
      <c r="P89" s="5"/>
      <c r="Q89" s="49"/>
      <c r="W89" s="60"/>
      <c r="X89" s="66">
        <v>17</v>
      </c>
      <c r="Y89" s="67"/>
      <c r="Z89" s="67"/>
      <c r="AA89" s="67"/>
      <c r="AB89" s="67"/>
      <c r="AC89" s="67"/>
      <c r="AD89" s="67"/>
      <c r="AE89" s="67"/>
      <c r="AF89" s="67"/>
      <c r="AG89" s="67"/>
      <c r="AH89" s="67"/>
      <c r="AI89" s="67"/>
      <c r="AJ89" s="67"/>
      <c r="AK89" s="67"/>
      <c r="AL89" s="67"/>
      <c r="AM89" s="67"/>
      <c r="AN89" s="67"/>
      <c r="AO89" s="67"/>
      <c r="AP89" s="67"/>
      <c r="AQ89" s="67"/>
      <c r="AR89" s="67"/>
      <c r="AS89" s="67"/>
      <c r="AT89" s="67"/>
      <c r="AU89" s="67"/>
      <c r="AV89" s="67"/>
      <c r="AW89" s="67"/>
      <c r="AX89" s="67"/>
      <c r="AY89" s="67"/>
      <c r="AZ89" s="67"/>
      <c r="BA89" s="67"/>
      <c r="BB89" s="67"/>
      <c r="BC89" s="67"/>
      <c r="BD89" s="354" t="str">
        <f t="shared" si="42"/>
        <v/>
      </c>
      <c r="BE89" s="364"/>
      <c r="BF89" s="71">
        <f t="shared" si="38"/>
        <v>0</v>
      </c>
      <c r="BG89" s="71">
        <f t="shared" si="39"/>
        <v>0</v>
      </c>
      <c r="BH89" s="72">
        <f t="shared" si="40"/>
        <v>0</v>
      </c>
      <c r="BI89" s="73">
        <f t="shared" si="41"/>
        <v>0</v>
      </c>
    </row>
    <row r="90" spans="2:61" ht="15.5" x14ac:dyDescent="0.35">
      <c r="B90" s="60"/>
      <c r="C90" s="125">
        <f t="shared" si="37"/>
        <v>16</v>
      </c>
      <c r="D90" s="113"/>
      <c r="E90" s="113"/>
      <c r="F90" s="113"/>
      <c r="G90" s="113"/>
      <c r="H90" s="113"/>
      <c r="I90" s="113"/>
      <c r="J90" s="113"/>
      <c r="K90" s="113"/>
      <c r="L90" s="113"/>
      <c r="M90" s="113"/>
      <c r="N90" s="113"/>
      <c r="O90" s="113"/>
      <c r="P90" s="5"/>
      <c r="Q90" s="49"/>
      <c r="W90" s="60"/>
      <c r="X90" s="66">
        <v>18</v>
      </c>
      <c r="Y90" s="67"/>
      <c r="Z90" s="67"/>
      <c r="AA90" s="67"/>
      <c r="AB90" s="67"/>
      <c r="AC90" s="67"/>
      <c r="AD90" s="67"/>
      <c r="AE90" s="67"/>
      <c r="AF90" s="67"/>
      <c r="AG90" s="67"/>
      <c r="AH90" s="67"/>
      <c r="AI90" s="67"/>
      <c r="AJ90" s="67"/>
      <c r="AK90" s="67"/>
      <c r="AL90" s="67"/>
      <c r="AM90" s="67"/>
      <c r="AN90" s="67"/>
      <c r="AO90" s="67"/>
      <c r="AP90" s="67"/>
      <c r="AQ90" s="67"/>
      <c r="AR90" s="67"/>
      <c r="AS90" s="67"/>
      <c r="AT90" s="67"/>
      <c r="AU90" s="67"/>
      <c r="AV90" s="67"/>
      <c r="AW90" s="67"/>
      <c r="AX90" s="67"/>
      <c r="AY90" s="67"/>
      <c r="AZ90" s="67"/>
      <c r="BA90" s="67"/>
      <c r="BB90" s="67"/>
      <c r="BC90" s="67"/>
      <c r="BD90" s="354" t="str">
        <f t="shared" si="42"/>
        <v/>
      </c>
      <c r="BE90" s="364"/>
      <c r="BF90" s="71">
        <f t="shared" si="38"/>
        <v>0</v>
      </c>
      <c r="BG90" s="71">
        <f t="shared" si="39"/>
        <v>0</v>
      </c>
      <c r="BH90" s="72">
        <f t="shared" si="40"/>
        <v>0</v>
      </c>
      <c r="BI90" s="73">
        <f t="shared" si="41"/>
        <v>0</v>
      </c>
    </row>
    <row r="91" spans="2:61" ht="15.5" x14ac:dyDescent="0.35">
      <c r="B91" s="60"/>
      <c r="C91" s="125">
        <f t="shared" si="37"/>
        <v>17</v>
      </c>
      <c r="D91" s="113"/>
      <c r="E91" s="113"/>
      <c r="F91" s="113"/>
      <c r="G91" s="113"/>
      <c r="H91" s="113"/>
      <c r="I91" s="113"/>
      <c r="J91" s="113"/>
      <c r="K91" s="113"/>
      <c r="L91" s="113"/>
      <c r="M91" s="113"/>
      <c r="N91" s="113"/>
      <c r="O91" s="113"/>
      <c r="P91" s="5"/>
      <c r="Q91" s="49"/>
      <c r="W91" s="60"/>
      <c r="X91" s="66">
        <v>19</v>
      </c>
      <c r="Y91" s="67"/>
      <c r="Z91" s="67"/>
      <c r="AA91" s="67"/>
      <c r="AB91" s="67"/>
      <c r="AC91" s="67"/>
      <c r="AD91" s="67"/>
      <c r="AE91" s="67"/>
      <c r="AF91" s="67"/>
      <c r="AG91" s="67"/>
      <c r="AH91" s="67"/>
      <c r="AI91" s="67"/>
      <c r="AJ91" s="67"/>
      <c r="AK91" s="67"/>
      <c r="AL91" s="67"/>
      <c r="AM91" s="67"/>
      <c r="AN91" s="67"/>
      <c r="AO91" s="67"/>
      <c r="AP91" s="67"/>
      <c r="AQ91" s="67"/>
      <c r="AR91" s="67"/>
      <c r="AS91" s="67"/>
      <c r="AT91" s="67"/>
      <c r="AU91" s="67"/>
      <c r="AV91" s="67"/>
      <c r="AW91" s="67"/>
      <c r="AX91" s="67"/>
      <c r="AY91" s="67"/>
      <c r="AZ91" s="67"/>
      <c r="BA91" s="67"/>
      <c r="BB91" s="67"/>
      <c r="BC91" s="67"/>
      <c r="BD91" s="354" t="str">
        <f t="shared" si="42"/>
        <v/>
      </c>
      <c r="BE91" s="364"/>
      <c r="BF91" s="71">
        <f t="shared" si="38"/>
        <v>0</v>
      </c>
      <c r="BG91" s="71">
        <f t="shared" si="39"/>
        <v>0</v>
      </c>
      <c r="BH91" s="72">
        <f t="shared" si="40"/>
        <v>0</v>
      </c>
      <c r="BI91" s="73">
        <f t="shared" si="41"/>
        <v>0</v>
      </c>
    </row>
    <row r="92" spans="2:61" ht="15.5" x14ac:dyDescent="0.35">
      <c r="B92" s="60"/>
      <c r="C92" s="125">
        <f t="shared" si="37"/>
        <v>18</v>
      </c>
      <c r="D92" s="113"/>
      <c r="E92" s="113"/>
      <c r="F92" s="113"/>
      <c r="G92" s="113"/>
      <c r="H92" s="113"/>
      <c r="I92" s="113"/>
      <c r="J92" s="113"/>
      <c r="K92" s="113"/>
      <c r="L92" s="113"/>
      <c r="M92" s="113"/>
      <c r="N92" s="113"/>
      <c r="O92" s="113"/>
      <c r="P92" s="5"/>
      <c r="Q92" s="49"/>
      <c r="W92" s="60"/>
      <c r="X92" s="66">
        <v>20</v>
      </c>
      <c r="Y92" s="67"/>
      <c r="Z92" s="67"/>
      <c r="AA92" s="67"/>
      <c r="AB92" s="67"/>
      <c r="AC92" s="67"/>
      <c r="AD92" s="67"/>
      <c r="AE92" s="67"/>
      <c r="AF92" s="67"/>
      <c r="AG92" s="67"/>
      <c r="AH92" s="67"/>
      <c r="AI92" s="67"/>
      <c r="AJ92" s="67"/>
      <c r="AK92" s="67"/>
      <c r="AL92" s="67"/>
      <c r="AM92" s="67"/>
      <c r="AN92" s="67"/>
      <c r="AO92" s="67"/>
      <c r="AP92" s="67"/>
      <c r="AQ92" s="67"/>
      <c r="AR92" s="67"/>
      <c r="AS92" s="67"/>
      <c r="AT92" s="67"/>
      <c r="AU92" s="67"/>
      <c r="AV92" s="67"/>
      <c r="AW92" s="67"/>
      <c r="AX92" s="67"/>
      <c r="AY92" s="67"/>
      <c r="AZ92" s="67"/>
      <c r="BA92" s="67"/>
      <c r="BB92" s="67"/>
      <c r="BC92" s="67"/>
      <c r="BD92" s="354" t="str">
        <f t="shared" si="42"/>
        <v/>
      </c>
      <c r="BE92" s="364"/>
      <c r="BF92" s="71">
        <f t="shared" si="38"/>
        <v>0</v>
      </c>
      <c r="BG92" s="71">
        <f t="shared" si="39"/>
        <v>0</v>
      </c>
      <c r="BH92" s="72">
        <f t="shared" si="40"/>
        <v>0</v>
      </c>
      <c r="BI92" s="73">
        <f t="shared" si="41"/>
        <v>0</v>
      </c>
    </row>
    <row r="93" spans="2:61" ht="15.5" x14ac:dyDescent="0.35">
      <c r="B93" s="60"/>
      <c r="C93" s="125">
        <f t="shared" si="37"/>
        <v>19</v>
      </c>
      <c r="D93" s="113"/>
      <c r="E93" s="113"/>
      <c r="F93" s="113"/>
      <c r="G93" s="113"/>
      <c r="H93" s="113"/>
      <c r="I93" s="113"/>
      <c r="J93" s="113"/>
      <c r="K93" s="113"/>
      <c r="L93" s="113"/>
      <c r="M93" s="113"/>
      <c r="N93" s="113"/>
      <c r="O93" s="113"/>
      <c r="P93" s="5"/>
      <c r="Q93" s="49"/>
      <c r="W93" s="60"/>
      <c r="X93" s="66">
        <v>21</v>
      </c>
      <c r="Y93" s="67"/>
      <c r="Z93" s="67"/>
      <c r="AA93" s="67"/>
      <c r="AB93" s="67"/>
      <c r="AC93" s="67"/>
      <c r="AD93" s="67"/>
      <c r="AE93" s="67"/>
      <c r="AF93" s="67"/>
      <c r="AG93" s="67"/>
      <c r="AH93" s="67"/>
      <c r="AI93" s="67"/>
      <c r="AJ93" s="67"/>
      <c r="AK93" s="67"/>
      <c r="AL93" s="67"/>
      <c r="AM93" s="67"/>
      <c r="AN93" s="67"/>
      <c r="AO93" s="67"/>
      <c r="AP93" s="67"/>
      <c r="AQ93" s="67"/>
      <c r="AR93" s="67"/>
      <c r="AS93" s="67"/>
      <c r="AT93" s="67"/>
      <c r="AU93" s="67"/>
      <c r="AV93" s="67"/>
      <c r="AW93" s="67"/>
      <c r="AX93" s="67"/>
      <c r="AY93" s="67"/>
      <c r="AZ93" s="67"/>
      <c r="BA93" s="67"/>
      <c r="BB93" s="67"/>
      <c r="BC93" s="67"/>
      <c r="BD93" s="354" t="str">
        <f t="shared" si="42"/>
        <v/>
      </c>
      <c r="BE93" s="364"/>
      <c r="BF93" s="71">
        <f t="shared" si="38"/>
        <v>0</v>
      </c>
      <c r="BG93" s="71">
        <f t="shared" si="39"/>
        <v>0</v>
      </c>
      <c r="BH93" s="72">
        <f t="shared" si="40"/>
        <v>0</v>
      </c>
      <c r="BI93" s="73">
        <f t="shared" si="41"/>
        <v>0</v>
      </c>
    </row>
    <row r="94" spans="2:61" ht="15.5" x14ac:dyDescent="0.35">
      <c r="B94" s="60"/>
      <c r="C94" s="125">
        <f t="shared" si="37"/>
        <v>20</v>
      </c>
      <c r="D94" s="113"/>
      <c r="E94" s="113"/>
      <c r="F94" s="113"/>
      <c r="G94" s="113"/>
      <c r="H94" s="113"/>
      <c r="I94" s="113"/>
      <c r="J94" s="113"/>
      <c r="K94" s="113"/>
      <c r="L94" s="113"/>
      <c r="M94" s="113"/>
      <c r="N94" s="113"/>
      <c r="O94" s="113"/>
      <c r="P94" s="5"/>
      <c r="Q94" s="49"/>
      <c r="W94" s="60"/>
      <c r="X94" s="66">
        <v>22</v>
      </c>
      <c r="Y94" s="67"/>
      <c r="Z94" s="67"/>
      <c r="AA94" s="67"/>
      <c r="AB94" s="67"/>
      <c r="AC94" s="67"/>
      <c r="AD94" s="67"/>
      <c r="AE94" s="67"/>
      <c r="AF94" s="67"/>
      <c r="AG94" s="67"/>
      <c r="AH94" s="67"/>
      <c r="AI94" s="67"/>
      <c r="AJ94" s="67"/>
      <c r="AK94" s="67"/>
      <c r="AL94" s="67"/>
      <c r="AM94" s="67"/>
      <c r="AN94" s="67"/>
      <c r="AO94" s="67"/>
      <c r="AP94" s="67"/>
      <c r="AQ94" s="67"/>
      <c r="AR94" s="67"/>
      <c r="AS94" s="67"/>
      <c r="AT94" s="67"/>
      <c r="AU94" s="67"/>
      <c r="AV94" s="67"/>
      <c r="AW94" s="67"/>
      <c r="AX94" s="67"/>
      <c r="AY94" s="67"/>
      <c r="AZ94" s="67"/>
      <c r="BA94" s="67"/>
      <c r="BB94" s="67"/>
      <c r="BC94" s="67"/>
      <c r="BD94" s="354" t="str">
        <f t="shared" si="42"/>
        <v/>
      </c>
      <c r="BE94" s="364"/>
      <c r="BF94" s="71">
        <f t="shared" si="38"/>
        <v>0</v>
      </c>
      <c r="BG94" s="71">
        <f t="shared" si="39"/>
        <v>0</v>
      </c>
      <c r="BH94" s="72">
        <f t="shared" si="40"/>
        <v>0</v>
      </c>
      <c r="BI94" s="73">
        <f t="shared" si="41"/>
        <v>0</v>
      </c>
    </row>
    <row r="95" spans="2:61" ht="15.5" x14ac:dyDescent="0.35">
      <c r="B95" s="60"/>
      <c r="C95" s="126">
        <f t="shared" si="37"/>
        <v>21</v>
      </c>
      <c r="D95" s="114"/>
      <c r="E95" s="114"/>
      <c r="F95" s="114"/>
      <c r="G95" s="114"/>
      <c r="H95" s="114"/>
      <c r="I95" s="114"/>
      <c r="J95" s="114"/>
      <c r="K95" s="114"/>
      <c r="L95" s="114"/>
      <c r="M95" s="114"/>
      <c r="N95" s="114"/>
      <c r="O95" s="114"/>
      <c r="P95" s="5"/>
      <c r="Q95" s="49"/>
      <c r="W95" s="60"/>
      <c r="X95" s="66">
        <v>23</v>
      </c>
      <c r="Y95" s="67"/>
      <c r="Z95" s="67"/>
      <c r="AA95" s="67"/>
      <c r="AB95" s="67"/>
      <c r="AC95" s="67"/>
      <c r="AD95" s="67"/>
      <c r="AE95" s="67"/>
      <c r="AF95" s="67"/>
      <c r="AG95" s="67"/>
      <c r="AH95" s="67"/>
      <c r="AI95" s="67"/>
      <c r="AJ95" s="67"/>
      <c r="AK95" s="67"/>
      <c r="AL95" s="67"/>
      <c r="AM95" s="67"/>
      <c r="AN95" s="67"/>
      <c r="AO95" s="67"/>
      <c r="AP95" s="67"/>
      <c r="AQ95" s="67"/>
      <c r="AR95" s="67"/>
      <c r="AS95" s="67"/>
      <c r="AT95" s="67"/>
      <c r="AU95" s="67"/>
      <c r="AV95" s="67"/>
      <c r="AW95" s="67"/>
      <c r="AX95" s="67"/>
      <c r="AY95" s="67"/>
      <c r="AZ95" s="67"/>
      <c r="BA95" s="67"/>
      <c r="BB95" s="67"/>
      <c r="BC95" s="67"/>
      <c r="BD95" s="354" t="str">
        <f t="shared" si="42"/>
        <v/>
      </c>
      <c r="BE95" s="364"/>
      <c r="BF95" s="71">
        <f t="shared" si="38"/>
        <v>0</v>
      </c>
      <c r="BG95" s="71">
        <f t="shared" si="39"/>
        <v>0</v>
      </c>
      <c r="BH95" s="72">
        <f t="shared" si="40"/>
        <v>0</v>
      </c>
      <c r="BI95" s="73">
        <f t="shared" si="41"/>
        <v>0</v>
      </c>
    </row>
    <row r="96" spans="2:61" ht="15.5" x14ac:dyDescent="0.35">
      <c r="B96" s="60"/>
      <c r="C96" s="127"/>
      <c r="D96" s="5"/>
      <c r="E96" s="5"/>
      <c r="F96" s="5"/>
      <c r="G96" s="5"/>
      <c r="H96" s="5"/>
      <c r="I96" s="5"/>
      <c r="J96" s="5"/>
      <c r="K96" s="5"/>
      <c r="L96" s="5"/>
      <c r="M96" s="5"/>
      <c r="N96" s="5"/>
      <c r="O96" s="5"/>
      <c r="P96" s="5"/>
      <c r="Q96" s="49"/>
      <c r="W96" s="60"/>
      <c r="X96" s="74">
        <v>24</v>
      </c>
      <c r="Y96" s="75"/>
      <c r="Z96" s="75"/>
      <c r="AA96" s="75"/>
      <c r="AB96" s="75"/>
      <c r="AC96" s="75"/>
      <c r="AD96" s="75"/>
      <c r="AE96" s="75"/>
      <c r="AF96" s="75"/>
      <c r="AG96" s="75"/>
      <c r="AH96" s="75"/>
      <c r="AI96" s="75"/>
      <c r="AJ96" s="75"/>
      <c r="AK96" s="75"/>
      <c r="AL96" s="75"/>
      <c r="AM96" s="75"/>
      <c r="AN96" s="75"/>
      <c r="AO96" s="75"/>
      <c r="AP96" s="75"/>
      <c r="AQ96" s="75"/>
      <c r="AR96" s="75"/>
      <c r="AS96" s="75"/>
      <c r="AT96" s="75"/>
      <c r="AU96" s="75"/>
      <c r="AV96" s="75"/>
      <c r="AW96" s="75"/>
      <c r="AX96" s="75"/>
      <c r="AY96" s="75"/>
      <c r="AZ96" s="75"/>
      <c r="BA96" s="75"/>
      <c r="BB96" s="75"/>
      <c r="BC96" s="75"/>
      <c r="BD96" s="356" t="str">
        <f t="shared" si="42"/>
        <v/>
      </c>
      <c r="BE96" s="365"/>
      <c r="BF96" s="76">
        <f>SUM($Y96:$BC96)</f>
        <v>0</v>
      </c>
      <c r="BG96" s="76">
        <v>0</v>
      </c>
      <c r="BH96" s="77">
        <f t="shared" ref="BH96" si="43">IFERROR(SUM(Y96:BC96)/COUNT(Y96:BC96),0)</f>
        <v>0</v>
      </c>
      <c r="BI96" s="78">
        <v>0</v>
      </c>
    </row>
    <row r="97" spans="2:61" ht="15.5" x14ac:dyDescent="0.35">
      <c r="B97" s="60"/>
      <c r="C97" s="128" t="s">
        <v>125</v>
      </c>
      <c r="D97" s="5"/>
      <c r="E97" s="5"/>
      <c r="F97" s="5"/>
      <c r="G97" s="5"/>
      <c r="H97" s="5"/>
      <c r="I97" s="5"/>
      <c r="J97" s="5"/>
      <c r="K97" s="5"/>
      <c r="L97" s="5"/>
      <c r="M97" s="5"/>
      <c r="N97" s="5"/>
      <c r="O97" s="5"/>
      <c r="P97" s="5"/>
      <c r="Q97" s="49"/>
      <c r="W97" s="60"/>
      <c r="X97" s="79"/>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107"/>
      <c r="BF97" s="76">
        <f>SUM(BF73:BF96)</f>
        <v>0</v>
      </c>
      <c r="BG97" s="76">
        <f>SUM(BG80:BG95)</f>
        <v>0</v>
      </c>
      <c r="BH97" s="101"/>
      <c r="BI97" s="102"/>
    </row>
    <row r="98" spans="2:61" ht="16" thickBot="1" x14ac:dyDescent="0.4">
      <c r="B98" s="104"/>
      <c r="C98" s="15"/>
      <c r="D98" s="15"/>
      <c r="E98" s="15"/>
      <c r="F98" s="15"/>
      <c r="G98" s="15"/>
      <c r="H98" s="15"/>
      <c r="I98" s="15"/>
      <c r="J98" s="158"/>
      <c r="K98" s="158"/>
      <c r="L98" s="158"/>
      <c r="M98" s="158"/>
      <c r="N98" s="158"/>
      <c r="O98" s="158"/>
      <c r="P98" s="158"/>
      <c r="Q98" s="106"/>
      <c r="W98" s="83"/>
      <c r="X98" s="84"/>
      <c r="Y98" s="85"/>
      <c r="Z98" s="85"/>
      <c r="AA98" s="85"/>
      <c r="AB98" s="85"/>
      <c r="AC98" s="85"/>
      <c r="AD98" s="85"/>
      <c r="AE98" s="85"/>
      <c r="AF98" s="85"/>
      <c r="AG98" s="85"/>
      <c r="AH98" s="85"/>
      <c r="AI98" s="85"/>
      <c r="AJ98" s="85"/>
      <c r="AK98" s="85"/>
      <c r="AL98" s="85"/>
      <c r="AM98" s="85"/>
      <c r="AN98" s="85"/>
      <c r="AO98" s="85"/>
      <c r="AP98" s="85"/>
      <c r="AQ98" s="85"/>
      <c r="AR98" s="85"/>
      <c r="AS98" s="85"/>
      <c r="AT98" s="85"/>
      <c r="AU98" s="85"/>
      <c r="AV98" s="85"/>
      <c r="AW98" s="85"/>
      <c r="AX98" s="85"/>
      <c r="AY98" s="85"/>
      <c r="AZ98" s="85"/>
      <c r="BA98" s="85"/>
      <c r="BB98" s="85"/>
      <c r="BC98" s="85"/>
      <c r="BD98" s="85"/>
      <c r="BE98" s="85"/>
      <c r="BF98" s="214"/>
      <c r="BG98" s="215"/>
      <c r="BH98" s="215"/>
      <c r="BI98" s="216"/>
    </row>
    <row r="99" spans="2:61" ht="15.5" x14ac:dyDescent="0.35">
      <c r="B99" s="60"/>
      <c r="C99" s="5"/>
      <c r="D99" s="5"/>
      <c r="E99" s="5"/>
      <c r="F99" s="5"/>
      <c r="G99" s="5"/>
      <c r="H99" s="5"/>
      <c r="I99" s="5"/>
      <c r="J99" s="160"/>
      <c r="K99" s="119"/>
      <c r="L99" s="119"/>
      <c r="M99" s="119"/>
      <c r="N99" s="119"/>
      <c r="O99" s="119"/>
      <c r="P99" s="119"/>
      <c r="Q99" s="49"/>
      <c r="W99" s="108"/>
      <c r="X99" s="109"/>
      <c r="Y99" s="109"/>
      <c r="Z99" s="109"/>
      <c r="AA99" s="109"/>
      <c r="AB99" s="109"/>
      <c r="AC99" s="109"/>
      <c r="AD99" s="109"/>
      <c r="AE99" s="109"/>
      <c r="AF99" s="109"/>
      <c r="AG99" s="109"/>
      <c r="AH99" s="109"/>
      <c r="AI99" s="109"/>
      <c r="AJ99" s="109"/>
      <c r="AK99" s="109"/>
      <c r="AL99" s="109"/>
      <c r="AM99" s="110"/>
      <c r="AN99" s="111"/>
      <c r="AO99" s="111"/>
      <c r="AP99" s="111"/>
      <c r="AQ99" s="111"/>
      <c r="AR99" s="111"/>
      <c r="AS99" s="111"/>
      <c r="AT99" s="111"/>
      <c r="AU99" s="111"/>
      <c r="AV99" s="111"/>
      <c r="AW99" s="111"/>
      <c r="AX99" s="111"/>
      <c r="AY99" s="111"/>
      <c r="AZ99" s="111"/>
      <c r="BA99" s="111"/>
      <c r="BB99" s="111"/>
      <c r="BC99" s="111"/>
      <c r="BD99" s="111"/>
      <c r="BE99" s="5"/>
      <c r="BF99" s="5"/>
      <c r="BG99" s="5"/>
      <c r="BH99" s="5"/>
      <c r="BI99" s="49"/>
    </row>
    <row r="100" spans="2:61" ht="15.5" x14ac:dyDescent="0.35">
      <c r="B100" s="60"/>
      <c r="C100" s="5"/>
      <c r="D100" s="5"/>
      <c r="E100" s="5"/>
      <c r="F100" s="5"/>
      <c r="G100" s="5"/>
      <c r="H100" s="5"/>
      <c r="I100" s="5"/>
      <c r="J100" s="160"/>
      <c r="K100" s="119"/>
      <c r="L100" s="119"/>
      <c r="M100" s="119"/>
      <c r="N100" s="119"/>
      <c r="O100" s="119"/>
      <c r="P100" s="119"/>
      <c r="Q100" s="49"/>
      <c r="W100" s="60" t="s">
        <v>123</v>
      </c>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49"/>
    </row>
    <row r="101" spans="2:61" ht="15.5" x14ac:dyDescent="0.35">
      <c r="B101" s="60"/>
      <c r="C101" s="5"/>
      <c r="D101" s="5"/>
      <c r="E101" s="5"/>
      <c r="F101" s="5"/>
      <c r="G101" s="5"/>
      <c r="H101" s="5"/>
      <c r="I101" s="5"/>
      <c r="J101" s="160"/>
      <c r="K101" s="119"/>
      <c r="L101" s="119"/>
      <c r="M101" s="119"/>
      <c r="N101" s="119"/>
      <c r="O101" s="119"/>
      <c r="P101" s="119"/>
      <c r="Q101" s="49"/>
      <c r="W101" s="60"/>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46"/>
      <c r="BG101" s="5"/>
      <c r="BH101" s="5"/>
      <c r="BI101" s="49"/>
    </row>
    <row r="102" spans="2:61" ht="15.5" x14ac:dyDescent="0.35">
      <c r="B102" s="60"/>
      <c r="C102" s="5"/>
      <c r="D102" s="5"/>
      <c r="E102" s="5"/>
      <c r="F102" s="5"/>
      <c r="G102" s="5"/>
      <c r="H102" s="5"/>
      <c r="I102" s="5"/>
      <c r="J102" s="160"/>
      <c r="K102" s="119"/>
      <c r="L102" s="119"/>
      <c r="M102" s="119"/>
      <c r="N102" s="119"/>
      <c r="O102" s="119"/>
      <c r="P102" s="119"/>
      <c r="Q102" s="49"/>
      <c r="W102" s="60"/>
      <c r="X102" s="63" t="s">
        <v>54</v>
      </c>
      <c r="Y102" s="64">
        <v>1</v>
      </c>
      <c r="Z102" s="64">
        <v>2</v>
      </c>
      <c r="AA102" s="64">
        <v>3</v>
      </c>
      <c r="AB102" s="64">
        <v>4</v>
      </c>
      <c r="AC102" s="64">
        <v>5</v>
      </c>
      <c r="AD102" s="64">
        <v>6</v>
      </c>
      <c r="AE102" s="64">
        <v>7</v>
      </c>
      <c r="AF102" s="64">
        <v>8</v>
      </c>
      <c r="AG102" s="64">
        <v>9</v>
      </c>
      <c r="AH102" s="64">
        <v>10</v>
      </c>
      <c r="AI102" s="64">
        <v>11</v>
      </c>
      <c r="AJ102" s="64">
        <v>12</v>
      </c>
      <c r="AK102" s="64">
        <v>13</v>
      </c>
      <c r="AL102" s="64">
        <v>14</v>
      </c>
      <c r="AM102" s="64">
        <v>15</v>
      </c>
      <c r="AN102" s="64">
        <v>16</v>
      </c>
      <c r="AO102" s="64">
        <v>17</v>
      </c>
      <c r="AP102" s="64">
        <v>18</v>
      </c>
      <c r="AQ102" s="64">
        <v>19</v>
      </c>
      <c r="AR102" s="64">
        <v>20</v>
      </c>
      <c r="AS102" s="64">
        <v>21</v>
      </c>
      <c r="AT102" s="64">
        <v>22</v>
      </c>
      <c r="AU102" s="64">
        <v>23</v>
      </c>
      <c r="AV102" s="64">
        <v>24</v>
      </c>
      <c r="AW102" s="64">
        <v>25</v>
      </c>
      <c r="AX102" s="64">
        <v>26</v>
      </c>
      <c r="AY102" s="64">
        <v>27</v>
      </c>
      <c r="AZ102" s="64">
        <v>28</v>
      </c>
      <c r="BA102" s="64">
        <v>29</v>
      </c>
      <c r="BB102" s="64">
        <v>30</v>
      </c>
      <c r="BC102" s="5"/>
      <c r="BD102" s="358" t="s">
        <v>101</v>
      </c>
      <c r="BE102" s="359"/>
      <c r="BF102" s="157" t="s">
        <v>102</v>
      </c>
      <c r="BG102" s="157" t="s">
        <v>103</v>
      </c>
      <c r="BH102" s="157" t="s">
        <v>102</v>
      </c>
      <c r="BI102" s="65" t="s">
        <v>103</v>
      </c>
    </row>
    <row r="103" spans="2:61" ht="15.5" x14ac:dyDescent="0.35">
      <c r="B103" s="60"/>
      <c r="C103" s="5"/>
      <c r="D103" s="5"/>
      <c r="E103" s="5"/>
      <c r="F103" s="5"/>
      <c r="G103" s="5"/>
      <c r="H103" s="5"/>
      <c r="I103" s="5"/>
      <c r="J103" s="160"/>
      <c r="K103" s="119"/>
      <c r="L103" s="119"/>
      <c r="M103" s="119"/>
      <c r="N103" s="119"/>
      <c r="O103" s="119"/>
      <c r="P103" s="119"/>
      <c r="Q103" s="49"/>
      <c r="W103" s="60"/>
      <c r="X103" s="63"/>
      <c r="Y103" s="64" t="str">
        <f t="shared" ref="Y103:AE103" si="44">VLOOKUP(WEEKDAY(CONCATENATE("4","/",Y102,"/",$AE$6)),$BX$11:$BY$17,2,FALSE)</f>
        <v>Sun</v>
      </c>
      <c r="Z103" s="64" t="str">
        <f t="shared" si="44"/>
        <v>Mon</v>
      </c>
      <c r="AA103" s="64" t="str">
        <f t="shared" si="44"/>
        <v>Tues</v>
      </c>
      <c r="AB103" s="64" t="str">
        <f t="shared" si="44"/>
        <v>Wed</v>
      </c>
      <c r="AC103" s="64" t="str">
        <f t="shared" si="44"/>
        <v>Thur</v>
      </c>
      <c r="AD103" s="64" t="str">
        <f t="shared" si="44"/>
        <v>Fri</v>
      </c>
      <c r="AE103" s="64" t="str">
        <f t="shared" si="44"/>
        <v>Sat</v>
      </c>
      <c r="AF103" s="64" t="str">
        <f>Y103</f>
        <v>Sun</v>
      </c>
      <c r="AG103" s="64" t="str">
        <f t="shared" ref="AG103:BB103" si="45">Z103</f>
        <v>Mon</v>
      </c>
      <c r="AH103" s="64" t="str">
        <f t="shared" si="45"/>
        <v>Tues</v>
      </c>
      <c r="AI103" s="64" t="str">
        <f t="shared" si="45"/>
        <v>Wed</v>
      </c>
      <c r="AJ103" s="64" t="str">
        <f t="shared" si="45"/>
        <v>Thur</v>
      </c>
      <c r="AK103" s="64" t="str">
        <f t="shared" si="45"/>
        <v>Fri</v>
      </c>
      <c r="AL103" s="64" t="str">
        <f t="shared" si="45"/>
        <v>Sat</v>
      </c>
      <c r="AM103" s="64" t="str">
        <f t="shared" si="45"/>
        <v>Sun</v>
      </c>
      <c r="AN103" s="64" t="str">
        <f t="shared" si="45"/>
        <v>Mon</v>
      </c>
      <c r="AO103" s="64" t="str">
        <f t="shared" si="45"/>
        <v>Tues</v>
      </c>
      <c r="AP103" s="64" t="str">
        <f t="shared" si="45"/>
        <v>Wed</v>
      </c>
      <c r="AQ103" s="64" t="str">
        <f t="shared" si="45"/>
        <v>Thur</v>
      </c>
      <c r="AR103" s="64" t="str">
        <f t="shared" si="45"/>
        <v>Fri</v>
      </c>
      <c r="AS103" s="64" t="str">
        <f t="shared" si="45"/>
        <v>Sat</v>
      </c>
      <c r="AT103" s="64" t="str">
        <f t="shared" si="45"/>
        <v>Sun</v>
      </c>
      <c r="AU103" s="64" t="str">
        <f t="shared" si="45"/>
        <v>Mon</v>
      </c>
      <c r="AV103" s="64" t="str">
        <f t="shared" si="45"/>
        <v>Tues</v>
      </c>
      <c r="AW103" s="64" t="str">
        <f t="shared" si="45"/>
        <v>Wed</v>
      </c>
      <c r="AX103" s="64" t="str">
        <f t="shared" si="45"/>
        <v>Thur</v>
      </c>
      <c r="AY103" s="64" t="str">
        <f t="shared" si="45"/>
        <v>Fri</v>
      </c>
      <c r="AZ103" s="64" t="str">
        <f t="shared" si="45"/>
        <v>Sat</v>
      </c>
      <c r="BA103" s="64" t="str">
        <f t="shared" si="45"/>
        <v>Sun</v>
      </c>
      <c r="BB103" s="64" t="str">
        <f t="shared" si="45"/>
        <v>Mon</v>
      </c>
      <c r="BC103" s="5"/>
      <c r="BD103" s="358" t="s">
        <v>106</v>
      </c>
      <c r="BE103" s="359"/>
      <c r="BF103" s="157" t="s">
        <v>90</v>
      </c>
      <c r="BG103" s="157" t="s">
        <v>90</v>
      </c>
      <c r="BH103" s="157" t="s">
        <v>106</v>
      </c>
      <c r="BI103" s="65" t="s">
        <v>106</v>
      </c>
    </row>
    <row r="104" spans="2:61" ht="15.5" x14ac:dyDescent="0.35">
      <c r="B104" s="60"/>
      <c r="C104" s="5"/>
      <c r="D104" s="5"/>
      <c r="E104" s="5"/>
      <c r="F104" s="5"/>
      <c r="G104" s="5"/>
      <c r="H104" s="5"/>
      <c r="I104" s="5"/>
      <c r="J104" s="160"/>
      <c r="K104" s="119"/>
      <c r="L104" s="119"/>
      <c r="M104" s="119"/>
      <c r="N104" s="119"/>
      <c r="O104" s="119"/>
      <c r="P104" s="119"/>
      <c r="Q104" s="49"/>
      <c r="W104" s="60"/>
      <c r="X104" s="66">
        <v>1</v>
      </c>
      <c r="Y104" s="67"/>
      <c r="Z104" s="67"/>
      <c r="AA104" s="67"/>
      <c r="AB104" s="67"/>
      <c r="AC104" s="67"/>
      <c r="AD104" s="67"/>
      <c r="AE104" s="67"/>
      <c r="AF104" s="67"/>
      <c r="AG104" s="67"/>
      <c r="AH104" s="67"/>
      <c r="AI104" s="67"/>
      <c r="AJ104" s="67"/>
      <c r="AK104" s="67"/>
      <c r="AL104" s="67"/>
      <c r="AM104" s="67"/>
      <c r="AN104" s="67"/>
      <c r="AO104" s="67"/>
      <c r="AP104" s="67"/>
      <c r="AQ104" s="67"/>
      <c r="AR104" s="67"/>
      <c r="AS104" s="67"/>
      <c r="AT104" s="67"/>
      <c r="AU104" s="67"/>
      <c r="AV104" s="67"/>
      <c r="AW104" s="67"/>
      <c r="AX104" s="67"/>
      <c r="AY104" s="67"/>
      <c r="AZ104" s="67"/>
      <c r="BA104" s="67"/>
      <c r="BB104" s="67"/>
      <c r="BC104" s="5"/>
      <c r="BD104" s="354" t="str">
        <f t="shared" ref="BD104:BD127" si="46">IFERROR(AVERAGE(Y104:BB104),"")</f>
        <v/>
      </c>
      <c r="BE104" s="355"/>
      <c r="BF104" s="68">
        <f>SUM($Y104:$BC104)</f>
        <v>0</v>
      </c>
      <c r="BG104" s="68">
        <v>0</v>
      </c>
      <c r="BH104" s="69">
        <f>IFERROR(SUM(Y104:BC104)/COUNT(Y104:BC104),0)</f>
        <v>0</v>
      </c>
      <c r="BI104" s="70">
        <v>0</v>
      </c>
    </row>
    <row r="105" spans="2:61" ht="15.5" x14ac:dyDescent="0.35">
      <c r="B105" s="60"/>
      <c r="C105" s="5"/>
      <c r="D105" s="5"/>
      <c r="E105" s="5"/>
      <c r="F105" s="5"/>
      <c r="G105" s="5"/>
      <c r="H105" s="5"/>
      <c r="I105" s="5"/>
      <c r="J105" s="160"/>
      <c r="K105" s="119"/>
      <c r="L105" s="119"/>
      <c r="M105" s="119"/>
      <c r="N105" s="119"/>
      <c r="O105" s="119"/>
      <c r="P105" s="119"/>
      <c r="Q105" s="49"/>
      <c r="W105" s="60"/>
      <c r="X105" s="66">
        <v>2</v>
      </c>
      <c r="Y105" s="67"/>
      <c r="Z105" s="67"/>
      <c r="AA105" s="67"/>
      <c r="AB105" s="67"/>
      <c r="AC105" s="67"/>
      <c r="AD105" s="67"/>
      <c r="AE105" s="67"/>
      <c r="AF105" s="67"/>
      <c r="AG105" s="67"/>
      <c r="AH105" s="67"/>
      <c r="AI105" s="67"/>
      <c r="AJ105" s="67"/>
      <c r="AK105" s="67"/>
      <c r="AL105" s="67"/>
      <c r="AM105" s="67"/>
      <c r="AN105" s="67"/>
      <c r="AO105" s="67"/>
      <c r="AP105" s="67"/>
      <c r="AQ105" s="67"/>
      <c r="AR105" s="67"/>
      <c r="AS105" s="67"/>
      <c r="AT105" s="67"/>
      <c r="AU105" s="67"/>
      <c r="AV105" s="67"/>
      <c r="AW105" s="67"/>
      <c r="AX105" s="67"/>
      <c r="AY105" s="67"/>
      <c r="AZ105" s="67"/>
      <c r="BA105" s="67"/>
      <c r="BB105" s="67"/>
      <c r="BC105" s="5"/>
      <c r="BD105" s="354" t="str">
        <f t="shared" si="46"/>
        <v/>
      </c>
      <c r="BE105" s="355"/>
      <c r="BF105" s="71">
        <f t="shared" ref="BF105:BF110" si="47">SUM($Y105:$BC105)</f>
        <v>0</v>
      </c>
      <c r="BG105" s="71">
        <v>0</v>
      </c>
      <c r="BH105" s="72">
        <f t="shared" ref="BH105:BH110" si="48">IFERROR(SUM(Y105:BC105)/COUNT(Y105:BC105),0)</f>
        <v>0</v>
      </c>
      <c r="BI105" s="73">
        <v>0</v>
      </c>
    </row>
    <row r="106" spans="2:61" ht="15.5" x14ac:dyDescent="0.35">
      <c r="B106" s="60"/>
      <c r="C106" s="5"/>
      <c r="D106" s="5"/>
      <c r="E106" s="5"/>
      <c r="F106" s="5"/>
      <c r="G106" s="5"/>
      <c r="H106" s="5"/>
      <c r="I106" s="5"/>
      <c r="J106" s="160"/>
      <c r="K106" s="119"/>
      <c r="L106" s="119"/>
      <c r="M106" s="119"/>
      <c r="N106" s="119"/>
      <c r="O106" s="119"/>
      <c r="P106" s="119"/>
      <c r="Q106" s="49"/>
      <c r="W106" s="60"/>
      <c r="X106" s="66">
        <v>3</v>
      </c>
      <c r="Y106" s="67"/>
      <c r="Z106" s="67"/>
      <c r="AA106" s="67"/>
      <c r="AB106" s="67"/>
      <c r="AC106" s="67"/>
      <c r="AD106" s="67"/>
      <c r="AE106" s="67"/>
      <c r="AF106" s="67"/>
      <c r="AG106" s="67"/>
      <c r="AH106" s="67"/>
      <c r="AI106" s="67"/>
      <c r="AJ106" s="67"/>
      <c r="AK106" s="67"/>
      <c r="AL106" s="67"/>
      <c r="AM106" s="67"/>
      <c r="AN106" s="67"/>
      <c r="AO106" s="67"/>
      <c r="AP106" s="67"/>
      <c r="AQ106" s="67"/>
      <c r="AR106" s="67"/>
      <c r="AS106" s="67"/>
      <c r="AT106" s="67"/>
      <c r="AU106" s="67"/>
      <c r="AV106" s="67"/>
      <c r="AW106" s="67"/>
      <c r="AX106" s="67"/>
      <c r="AY106" s="67"/>
      <c r="AZ106" s="67"/>
      <c r="BA106" s="67"/>
      <c r="BB106" s="67"/>
      <c r="BC106" s="5"/>
      <c r="BD106" s="354" t="str">
        <f t="shared" si="46"/>
        <v/>
      </c>
      <c r="BE106" s="355"/>
      <c r="BF106" s="71">
        <f t="shared" si="47"/>
        <v>0</v>
      </c>
      <c r="BG106" s="71">
        <v>0</v>
      </c>
      <c r="BH106" s="72">
        <f t="shared" si="48"/>
        <v>0</v>
      </c>
      <c r="BI106" s="73">
        <v>0</v>
      </c>
    </row>
    <row r="107" spans="2:61" ht="15.5" x14ac:dyDescent="0.35">
      <c r="B107" s="60"/>
      <c r="C107" s="5"/>
      <c r="D107" s="5"/>
      <c r="E107" s="5"/>
      <c r="F107" s="5"/>
      <c r="G107" s="5"/>
      <c r="H107" s="5"/>
      <c r="I107" s="5"/>
      <c r="J107" s="160"/>
      <c r="K107" s="119"/>
      <c r="L107" s="119"/>
      <c r="M107" s="119"/>
      <c r="N107" s="119"/>
      <c r="O107" s="119"/>
      <c r="P107" s="119"/>
      <c r="Q107" s="49"/>
      <c r="W107" s="60"/>
      <c r="X107" s="66">
        <v>4</v>
      </c>
      <c r="Y107" s="67"/>
      <c r="Z107" s="67"/>
      <c r="AA107" s="67"/>
      <c r="AB107" s="67"/>
      <c r="AC107" s="67"/>
      <c r="AD107" s="67"/>
      <c r="AE107" s="67"/>
      <c r="AF107" s="67"/>
      <c r="AG107" s="67"/>
      <c r="AH107" s="67"/>
      <c r="AI107" s="67"/>
      <c r="AJ107" s="67"/>
      <c r="AK107" s="67"/>
      <c r="AL107" s="67"/>
      <c r="AM107" s="67"/>
      <c r="AN107" s="67"/>
      <c r="AO107" s="67"/>
      <c r="AP107" s="67"/>
      <c r="AQ107" s="67"/>
      <c r="AR107" s="67"/>
      <c r="AS107" s="67"/>
      <c r="AT107" s="67"/>
      <c r="AU107" s="67"/>
      <c r="AV107" s="67"/>
      <c r="AW107" s="67"/>
      <c r="AX107" s="67"/>
      <c r="AY107" s="67"/>
      <c r="AZ107" s="67"/>
      <c r="BA107" s="67"/>
      <c r="BB107" s="67"/>
      <c r="BC107" s="5"/>
      <c r="BD107" s="354" t="str">
        <f t="shared" si="46"/>
        <v/>
      </c>
      <c r="BE107" s="355"/>
      <c r="BF107" s="71">
        <f t="shared" si="47"/>
        <v>0</v>
      </c>
      <c r="BG107" s="71">
        <v>0</v>
      </c>
      <c r="BH107" s="72">
        <f t="shared" si="48"/>
        <v>0</v>
      </c>
      <c r="BI107" s="73">
        <v>0</v>
      </c>
    </row>
    <row r="108" spans="2:61" ht="15.75" customHeight="1" x14ac:dyDescent="0.35">
      <c r="B108" s="60"/>
      <c r="C108" s="5"/>
      <c r="D108" s="5"/>
      <c r="E108" s="5"/>
      <c r="F108" s="5"/>
      <c r="G108" s="5"/>
      <c r="H108" s="5"/>
      <c r="I108" s="5"/>
      <c r="J108" s="160"/>
      <c r="K108" s="119"/>
      <c r="L108" s="119"/>
      <c r="M108" s="119"/>
      <c r="N108" s="119"/>
      <c r="O108" s="119"/>
      <c r="P108" s="119"/>
      <c r="Q108" s="49"/>
      <c r="W108" s="60"/>
      <c r="X108" s="66">
        <v>5</v>
      </c>
      <c r="Y108" s="67"/>
      <c r="Z108" s="67"/>
      <c r="AA108" s="67"/>
      <c r="AB108" s="67"/>
      <c r="AC108" s="67"/>
      <c r="AD108" s="67"/>
      <c r="AE108" s="67"/>
      <c r="AF108" s="67"/>
      <c r="AG108" s="67"/>
      <c r="AH108" s="67"/>
      <c r="AI108" s="67"/>
      <c r="AJ108" s="67"/>
      <c r="AK108" s="67"/>
      <c r="AL108" s="67"/>
      <c r="AM108" s="67"/>
      <c r="AN108" s="67"/>
      <c r="AO108" s="67"/>
      <c r="AP108" s="67"/>
      <c r="AQ108" s="67"/>
      <c r="AR108" s="67"/>
      <c r="AS108" s="67"/>
      <c r="AT108" s="67"/>
      <c r="AU108" s="67"/>
      <c r="AV108" s="67"/>
      <c r="AW108" s="67"/>
      <c r="AX108" s="67"/>
      <c r="AY108" s="67"/>
      <c r="AZ108" s="67"/>
      <c r="BA108" s="67"/>
      <c r="BB108" s="67"/>
      <c r="BC108" s="5"/>
      <c r="BD108" s="354" t="str">
        <f t="shared" si="46"/>
        <v/>
      </c>
      <c r="BE108" s="355"/>
      <c r="BF108" s="71">
        <f t="shared" si="47"/>
        <v>0</v>
      </c>
      <c r="BG108" s="71">
        <v>0</v>
      </c>
      <c r="BH108" s="72">
        <f t="shared" si="48"/>
        <v>0</v>
      </c>
      <c r="BI108" s="73">
        <v>0</v>
      </c>
    </row>
    <row r="109" spans="2:61" ht="15.75" customHeight="1" x14ac:dyDescent="0.35">
      <c r="B109" s="60"/>
      <c r="C109" s="5"/>
      <c r="D109" s="5"/>
      <c r="E109" s="5"/>
      <c r="F109" s="5"/>
      <c r="G109" s="5"/>
      <c r="H109" s="5"/>
      <c r="I109" s="5"/>
      <c r="J109" s="160"/>
      <c r="K109" s="119"/>
      <c r="L109" s="119"/>
      <c r="M109" s="119"/>
      <c r="N109" s="119"/>
      <c r="O109" s="119"/>
      <c r="P109" s="119"/>
      <c r="Q109" s="49"/>
      <c r="W109" s="60"/>
      <c r="X109" s="66">
        <v>6</v>
      </c>
      <c r="Y109" s="67"/>
      <c r="Z109" s="67"/>
      <c r="AA109" s="67"/>
      <c r="AB109" s="67"/>
      <c r="AC109" s="67"/>
      <c r="AD109" s="67"/>
      <c r="AE109" s="67"/>
      <c r="AF109" s="67"/>
      <c r="AG109" s="67"/>
      <c r="AH109" s="67"/>
      <c r="AI109" s="67"/>
      <c r="AJ109" s="67"/>
      <c r="AK109" s="67"/>
      <c r="AL109" s="67"/>
      <c r="AM109" s="67"/>
      <c r="AN109" s="67"/>
      <c r="AO109" s="67"/>
      <c r="AP109" s="67"/>
      <c r="AQ109" s="67"/>
      <c r="AR109" s="67"/>
      <c r="AS109" s="67"/>
      <c r="AT109" s="67"/>
      <c r="AU109" s="67"/>
      <c r="AV109" s="67"/>
      <c r="AW109" s="67"/>
      <c r="AX109" s="67"/>
      <c r="AY109" s="67"/>
      <c r="AZ109" s="67"/>
      <c r="BA109" s="67"/>
      <c r="BB109" s="67"/>
      <c r="BC109" s="5"/>
      <c r="BD109" s="354" t="str">
        <f t="shared" si="46"/>
        <v/>
      </c>
      <c r="BE109" s="355"/>
      <c r="BF109" s="71">
        <f t="shared" si="47"/>
        <v>0</v>
      </c>
      <c r="BG109" s="71">
        <v>0</v>
      </c>
      <c r="BH109" s="72">
        <f t="shared" si="48"/>
        <v>0</v>
      </c>
      <c r="BI109" s="73">
        <v>0</v>
      </c>
    </row>
    <row r="110" spans="2:61" ht="15.75" customHeight="1" thickBot="1" x14ac:dyDescent="0.4">
      <c r="B110" s="104"/>
      <c r="C110" s="15"/>
      <c r="D110" s="15"/>
      <c r="E110" s="15"/>
      <c r="F110" s="15"/>
      <c r="G110" s="15"/>
      <c r="H110" s="15"/>
      <c r="I110" s="15"/>
      <c r="J110" s="158"/>
      <c r="K110" s="159"/>
      <c r="L110" s="159"/>
      <c r="M110" s="159"/>
      <c r="N110" s="159"/>
      <c r="O110" s="159"/>
      <c r="P110" s="159"/>
      <c r="Q110" s="106"/>
      <c r="W110" s="60"/>
      <c r="X110" s="66">
        <v>7</v>
      </c>
      <c r="Y110" s="67"/>
      <c r="Z110" s="67"/>
      <c r="AA110" s="67"/>
      <c r="AB110" s="67"/>
      <c r="AC110" s="67"/>
      <c r="AD110" s="67"/>
      <c r="AE110" s="67"/>
      <c r="AF110" s="67"/>
      <c r="AG110" s="67"/>
      <c r="AH110" s="67"/>
      <c r="AI110" s="67"/>
      <c r="AJ110" s="67"/>
      <c r="AK110" s="67"/>
      <c r="AL110" s="67"/>
      <c r="AM110" s="67"/>
      <c r="AN110" s="67"/>
      <c r="AO110" s="67"/>
      <c r="AP110" s="67"/>
      <c r="AQ110" s="67"/>
      <c r="AR110" s="67"/>
      <c r="AS110" s="67"/>
      <c r="AT110" s="67"/>
      <c r="AU110" s="67"/>
      <c r="AV110" s="67"/>
      <c r="AW110" s="67"/>
      <c r="AX110" s="67"/>
      <c r="AY110" s="67"/>
      <c r="AZ110" s="67"/>
      <c r="BA110" s="67"/>
      <c r="BB110" s="67"/>
      <c r="BC110" s="5"/>
      <c r="BD110" s="354" t="str">
        <f t="shared" si="46"/>
        <v/>
      </c>
      <c r="BE110" s="355"/>
      <c r="BF110" s="71">
        <f t="shared" si="47"/>
        <v>0</v>
      </c>
      <c r="BG110" s="71">
        <v>0</v>
      </c>
      <c r="BH110" s="72">
        <f t="shared" si="48"/>
        <v>0</v>
      </c>
      <c r="BI110" s="73">
        <v>0</v>
      </c>
    </row>
    <row r="111" spans="2:61" ht="15.75" customHeight="1" x14ac:dyDescent="0.35">
      <c r="B111" s="9" t="str">
        <f>"Version: " &amp; Version</f>
        <v>Version: v1 10/14/22</v>
      </c>
      <c r="C111" s="88"/>
      <c r="D111" s="88"/>
      <c r="E111" s="88"/>
      <c r="F111" s="88"/>
      <c r="G111" s="88"/>
      <c r="H111" s="88"/>
      <c r="I111" s="88"/>
      <c r="J111" s="1"/>
      <c r="K111" s="1"/>
      <c r="L111" s="1"/>
      <c r="M111" s="1"/>
      <c r="N111" s="1"/>
      <c r="O111" s="1"/>
      <c r="P111" s="1"/>
      <c r="Q111" s="89"/>
      <c r="W111" s="60"/>
      <c r="X111" s="66">
        <v>8</v>
      </c>
      <c r="Y111" s="67"/>
      <c r="Z111" s="67"/>
      <c r="AA111" s="67"/>
      <c r="AB111" s="67"/>
      <c r="AC111" s="67"/>
      <c r="AD111" s="67"/>
      <c r="AE111" s="67"/>
      <c r="AF111" s="67"/>
      <c r="AG111" s="67"/>
      <c r="AH111" s="67"/>
      <c r="AI111" s="67"/>
      <c r="AJ111" s="67"/>
      <c r="AK111" s="67"/>
      <c r="AL111" s="67"/>
      <c r="AM111" s="67"/>
      <c r="AN111" s="67"/>
      <c r="AO111" s="67"/>
      <c r="AP111" s="67"/>
      <c r="AQ111" s="67"/>
      <c r="AR111" s="67"/>
      <c r="AS111" s="67"/>
      <c r="AT111" s="67"/>
      <c r="AU111" s="67"/>
      <c r="AV111" s="67"/>
      <c r="AW111" s="67"/>
      <c r="AX111" s="67"/>
      <c r="AY111" s="67"/>
      <c r="AZ111" s="67"/>
      <c r="BA111" s="67"/>
      <c r="BB111" s="67"/>
      <c r="BC111" s="5"/>
      <c r="BD111" s="354" t="str">
        <f t="shared" si="46"/>
        <v/>
      </c>
      <c r="BE111" s="355"/>
      <c r="BF111" s="71">
        <f t="shared" ref="BF111:BF126" si="49">(SUMIF($Y$103:$BC$103,"Sat",$Y111:$BC111)+SUMIF($Y$103:$BC$103,"Sun",$Y111:$BC111))</f>
        <v>0</v>
      </c>
      <c r="BG111" s="71">
        <f t="shared" ref="BG111:BG126" si="50">(SUM($Y111:$BC111)-(SUMIF($Y$103:$BC$103,"Sat",$Y111:$BC111)+SUMIF($Y$103:$BC$103,"Sun",$Y111:$BC111)))</f>
        <v>0</v>
      </c>
      <c r="BH111" s="72">
        <f t="shared" ref="BH111:BH126" si="51">(SUMIF($Y$103:$BC$103,"Sat",$Y111:$BC111)+SUMIF($Y$103:$BC$103,"Sun",$Y111:$BC111))/(COUNTIF($Y$103:$BC$103,"Sat")+COUNTIF($Y$103:$BC$103,"Sun"))</f>
        <v>0</v>
      </c>
      <c r="BI111" s="73">
        <f t="shared" ref="BI111:BI126" si="52">(SUM($Y111:$BC111)-(SUMIF($Y$103:$BC$103,"Sat",$Y111:$BC111)+SUMIF($Y$103:$BC$103,"Sun",$Y111:$BC111)))/(COUNT(Y111:BC111)-(COUNTIF($Y$103:$BC$103,"Sat")+COUNTIF($Y$103:$BC$103,"Sun")))</f>
        <v>0</v>
      </c>
    </row>
    <row r="112" spans="2:61" ht="15.75" customHeight="1" x14ac:dyDescent="0.35">
      <c r="B112" s="258" t="s">
        <v>127</v>
      </c>
      <c r="C112" s="259"/>
      <c r="D112" s="259"/>
      <c r="E112" s="259"/>
      <c r="F112" s="259"/>
      <c r="G112" s="259"/>
      <c r="H112" s="259"/>
      <c r="I112" s="259"/>
      <c r="J112" s="259"/>
      <c r="K112" s="259"/>
      <c r="L112" s="259"/>
      <c r="M112" s="259"/>
      <c r="N112" s="259"/>
      <c r="O112" s="259"/>
      <c r="P112" s="259"/>
      <c r="Q112" s="260"/>
      <c r="W112" s="60"/>
      <c r="X112" s="66">
        <v>9</v>
      </c>
      <c r="Y112" s="67"/>
      <c r="Z112" s="67"/>
      <c r="AA112" s="67"/>
      <c r="AB112" s="67"/>
      <c r="AC112" s="67"/>
      <c r="AD112" s="67"/>
      <c r="AE112" s="67"/>
      <c r="AF112" s="67"/>
      <c r="AG112" s="67"/>
      <c r="AH112" s="67"/>
      <c r="AI112" s="67"/>
      <c r="AJ112" s="67"/>
      <c r="AK112" s="67"/>
      <c r="AL112" s="67"/>
      <c r="AM112" s="67"/>
      <c r="AN112" s="67"/>
      <c r="AO112" s="67"/>
      <c r="AP112" s="67"/>
      <c r="AQ112" s="67"/>
      <c r="AR112" s="67"/>
      <c r="AS112" s="67"/>
      <c r="AT112" s="67"/>
      <c r="AU112" s="67"/>
      <c r="AV112" s="67"/>
      <c r="AW112" s="67"/>
      <c r="AX112" s="67"/>
      <c r="AY112" s="67"/>
      <c r="AZ112" s="67"/>
      <c r="BA112" s="67"/>
      <c r="BB112" s="67"/>
      <c r="BC112" s="5"/>
      <c r="BD112" s="354" t="str">
        <f t="shared" si="46"/>
        <v/>
      </c>
      <c r="BE112" s="355"/>
      <c r="BF112" s="71">
        <f t="shared" si="49"/>
        <v>0</v>
      </c>
      <c r="BG112" s="71">
        <f t="shared" si="50"/>
        <v>0</v>
      </c>
      <c r="BH112" s="72">
        <f t="shared" si="51"/>
        <v>0</v>
      </c>
      <c r="BI112" s="73">
        <f t="shared" si="52"/>
        <v>0</v>
      </c>
    </row>
    <row r="113" spans="2:61" ht="15.5" x14ac:dyDescent="0.35">
      <c r="B113" s="258" t="s">
        <v>128</v>
      </c>
      <c r="C113" s="259"/>
      <c r="D113" s="259"/>
      <c r="E113" s="259"/>
      <c r="F113" s="259"/>
      <c r="G113" s="259"/>
      <c r="H113" s="259"/>
      <c r="I113" s="259"/>
      <c r="J113" s="259"/>
      <c r="K113" s="259"/>
      <c r="L113" s="259"/>
      <c r="M113" s="259"/>
      <c r="N113" s="259"/>
      <c r="O113" s="259"/>
      <c r="P113" s="259"/>
      <c r="Q113" s="260"/>
      <c r="W113" s="60"/>
      <c r="X113" s="66">
        <v>10</v>
      </c>
      <c r="Y113" s="67"/>
      <c r="Z113" s="67"/>
      <c r="AA113" s="67"/>
      <c r="AB113" s="67"/>
      <c r="AC113" s="67"/>
      <c r="AD113" s="67"/>
      <c r="AE113" s="67"/>
      <c r="AF113" s="67"/>
      <c r="AG113" s="67"/>
      <c r="AH113" s="67"/>
      <c r="AI113" s="67"/>
      <c r="AJ113" s="67"/>
      <c r="AK113" s="67"/>
      <c r="AL113" s="67"/>
      <c r="AM113" s="67"/>
      <c r="AN113" s="67"/>
      <c r="AO113" s="67"/>
      <c r="AP113" s="67"/>
      <c r="AQ113" s="67"/>
      <c r="AR113" s="67"/>
      <c r="AS113" s="67"/>
      <c r="AT113" s="67"/>
      <c r="AU113" s="67"/>
      <c r="AV113" s="67"/>
      <c r="AW113" s="67"/>
      <c r="AX113" s="67"/>
      <c r="AY113" s="67"/>
      <c r="AZ113" s="67"/>
      <c r="BA113" s="67"/>
      <c r="BB113" s="67"/>
      <c r="BC113" s="5"/>
      <c r="BD113" s="354" t="str">
        <f t="shared" si="46"/>
        <v/>
      </c>
      <c r="BE113" s="355"/>
      <c r="BF113" s="71">
        <f t="shared" si="49"/>
        <v>0</v>
      </c>
      <c r="BG113" s="71">
        <f t="shared" si="50"/>
        <v>0</v>
      </c>
      <c r="BH113" s="72">
        <f t="shared" si="51"/>
        <v>0</v>
      </c>
      <c r="BI113" s="73">
        <f t="shared" si="52"/>
        <v>0</v>
      </c>
    </row>
    <row r="114" spans="2:61" ht="15.5" x14ac:dyDescent="0.35">
      <c r="B114" s="152"/>
      <c r="C114" s="50"/>
      <c r="D114" s="50"/>
      <c r="E114" s="50"/>
      <c r="F114" s="50"/>
      <c r="G114" s="50"/>
      <c r="H114" s="50"/>
      <c r="I114" s="50"/>
      <c r="J114" s="121"/>
      <c r="K114" s="50"/>
      <c r="L114" s="50"/>
      <c r="M114" s="50"/>
      <c r="N114" s="50"/>
      <c r="O114" s="50"/>
      <c r="P114" s="50"/>
      <c r="Q114" s="156"/>
      <c r="W114" s="60"/>
      <c r="X114" s="66">
        <v>11</v>
      </c>
      <c r="Y114" s="67"/>
      <c r="Z114" s="67"/>
      <c r="AA114" s="67"/>
      <c r="AB114" s="67"/>
      <c r="AC114" s="67"/>
      <c r="AD114" s="67"/>
      <c r="AE114" s="67"/>
      <c r="AF114" s="67"/>
      <c r="AG114" s="67"/>
      <c r="AH114" s="67"/>
      <c r="AI114" s="67"/>
      <c r="AJ114" s="67"/>
      <c r="AK114" s="67"/>
      <c r="AL114" s="67"/>
      <c r="AM114" s="67"/>
      <c r="AN114" s="67"/>
      <c r="AO114" s="67"/>
      <c r="AP114" s="67"/>
      <c r="AQ114" s="67"/>
      <c r="AR114" s="67"/>
      <c r="AS114" s="67"/>
      <c r="AT114" s="67"/>
      <c r="AU114" s="67"/>
      <c r="AV114" s="67"/>
      <c r="AW114" s="67"/>
      <c r="AX114" s="67"/>
      <c r="AY114" s="67"/>
      <c r="AZ114" s="67"/>
      <c r="BA114" s="67"/>
      <c r="BB114" s="67"/>
      <c r="BC114" s="5"/>
      <c r="BD114" s="354" t="str">
        <f t="shared" si="46"/>
        <v/>
      </c>
      <c r="BE114" s="355"/>
      <c r="BF114" s="71">
        <f t="shared" si="49"/>
        <v>0</v>
      </c>
      <c r="BG114" s="71">
        <f t="shared" si="50"/>
        <v>0</v>
      </c>
      <c r="BH114" s="72">
        <f t="shared" si="51"/>
        <v>0</v>
      </c>
      <c r="BI114" s="73">
        <f t="shared" si="52"/>
        <v>0</v>
      </c>
    </row>
    <row r="115" spans="2:61" ht="15.5" x14ac:dyDescent="0.35">
      <c r="B115" s="60"/>
      <c r="C115" s="107"/>
      <c r="D115" s="64" t="s">
        <v>43</v>
      </c>
      <c r="E115" s="64" t="s">
        <v>44</v>
      </c>
      <c r="F115" s="64" t="s">
        <v>45</v>
      </c>
      <c r="G115" s="64" t="s">
        <v>46</v>
      </c>
      <c r="H115" s="64" t="s">
        <v>14</v>
      </c>
      <c r="I115" s="64" t="s">
        <v>47</v>
      </c>
      <c r="J115" s="64" t="s">
        <v>48</v>
      </c>
      <c r="K115" s="64" t="s">
        <v>49</v>
      </c>
      <c r="L115" s="64" t="s">
        <v>50</v>
      </c>
      <c r="M115" s="64" t="s">
        <v>51</v>
      </c>
      <c r="N115" s="64" t="s">
        <v>52</v>
      </c>
      <c r="O115" s="64" t="s">
        <v>53</v>
      </c>
      <c r="P115" s="5"/>
      <c r="Q115" s="49"/>
      <c r="W115" s="60"/>
      <c r="X115" s="66">
        <v>12</v>
      </c>
      <c r="Y115" s="67"/>
      <c r="Z115" s="67"/>
      <c r="AA115" s="67"/>
      <c r="AB115" s="67"/>
      <c r="AC115" s="67"/>
      <c r="AD115" s="67"/>
      <c r="AE115" s="67"/>
      <c r="AF115" s="67"/>
      <c r="AG115" s="67"/>
      <c r="AH115" s="67"/>
      <c r="AI115" s="67"/>
      <c r="AJ115" s="67"/>
      <c r="AK115" s="67"/>
      <c r="AL115" s="67"/>
      <c r="AM115" s="67"/>
      <c r="AN115" s="67"/>
      <c r="AO115" s="67"/>
      <c r="AP115" s="67"/>
      <c r="AQ115" s="67"/>
      <c r="AR115" s="67"/>
      <c r="AS115" s="67"/>
      <c r="AT115" s="67"/>
      <c r="AU115" s="67"/>
      <c r="AV115" s="67"/>
      <c r="AW115" s="67"/>
      <c r="AX115" s="67"/>
      <c r="AY115" s="67"/>
      <c r="AZ115" s="67"/>
      <c r="BA115" s="67"/>
      <c r="BB115" s="67"/>
      <c r="BC115" s="5"/>
      <c r="BD115" s="354" t="str">
        <f t="shared" si="46"/>
        <v/>
      </c>
      <c r="BE115" s="355"/>
      <c r="BF115" s="71">
        <f t="shared" si="49"/>
        <v>0</v>
      </c>
      <c r="BG115" s="71">
        <f t="shared" si="50"/>
        <v>0</v>
      </c>
      <c r="BH115" s="72">
        <f t="shared" si="51"/>
        <v>0</v>
      </c>
      <c r="BI115" s="73">
        <f t="shared" si="52"/>
        <v>0</v>
      </c>
    </row>
    <row r="116" spans="2:61" ht="15.5" x14ac:dyDescent="0.35">
      <c r="B116" s="60"/>
      <c r="C116" s="79"/>
      <c r="D116" s="129"/>
      <c r="E116" s="129"/>
      <c r="F116" s="129"/>
      <c r="G116" s="129"/>
      <c r="H116" s="129"/>
      <c r="I116" s="129"/>
      <c r="J116" s="129"/>
      <c r="K116" s="129"/>
      <c r="L116" s="129"/>
      <c r="M116" s="129"/>
      <c r="N116" s="129"/>
      <c r="O116" s="129"/>
      <c r="P116" s="5"/>
      <c r="Q116" s="49"/>
      <c r="W116" s="60"/>
      <c r="X116" s="66">
        <v>13</v>
      </c>
      <c r="Y116" s="67"/>
      <c r="Z116" s="67"/>
      <c r="AA116" s="67"/>
      <c r="AB116" s="67"/>
      <c r="AC116" s="67"/>
      <c r="AD116" s="67"/>
      <c r="AE116" s="67"/>
      <c r="AF116" s="67"/>
      <c r="AG116" s="67"/>
      <c r="AH116" s="67"/>
      <c r="AI116" s="67"/>
      <c r="AJ116" s="67"/>
      <c r="AK116" s="67"/>
      <c r="AL116" s="67"/>
      <c r="AM116" s="67"/>
      <c r="AN116" s="67"/>
      <c r="AO116" s="67"/>
      <c r="AP116" s="67"/>
      <c r="AQ116" s="67"/>
      <c r="AR116" s="67"/>
      <c r="AS116" s="67"/>
      <c r="AT116" s="67"/>
      <c r="AU116" s="67"/>
      <c r="AV116" s="67"/>
      <c r="AW116" s="67"/>
      <c r="AX116" s="67"/>
      <c r="AY116" s="67"/>
      <c r="AZ116" s="67"/>
      <c r="BA116" s="67"/>
      <c r="BB116" s="67"/>
      <c r="BC116" s="5"/>
      <c r="BD116" s="354" t="str">
        <f t="shared" si="46"/>
        <v/>
      </c>
      <c r="BE116" s="355"/>
      <c r="BF116" s="71">
        <f t="shared" si="49"/>
        <v>0</v>
      </c>
      <c r="BG116" s="71">
        <f t="shared" si="50"/>
        <v>0</v>
      </c>
      <c r="BH116" s="72">
        <f t="shared" si="51"/>
        <v>0</v>
      </c>
      <c r="BI116" s="73">
        <f t="shared" si="52"/>
        <v>0</v>
      </c>
    </row>
    <row r="117" spans="2:61" ht="15.5" x14ac:dyDescent="0.35">
      <c r="B117" s="60"/>
      <c r="C117" s="6" t="s">
        <v>129</v>
      </c>
      <c r="D117" s="129"/>
      <c r="E117" s="129"/>
      <c r="F117" s="129"/>
      <c r="G117" s="129"/>
      <c r="H117" s="129"/>
      <c r="I117" s="129"/>
      <c r="J117" s="129"/>
      <c r="K117" s="129"/>
      <c r="L117" s="129"/>
      <c r="M117" s="129"/>
      <c r="N117" s="129"/>
      <c r="O117" s="129"/>
      <c r="P117" s="5"/>
      <c r="Q117" s="49"/>
      <c r="W117" s="60"/>
      <c r="X117" s="66">
        <v>14</v>
      </c>
      <c r="Y117" s="67"/>
      <c r="Z117" s="67"/>
      <c r="AA117" s="67"/>
      <c r="AB117" s="67"/>
      <c r="AC117" s="67"/>
      <c r="AD117" s="67"/>
      <c r="AE117" s="67"/>
      <c r="AF117" s="67"/>
      <c r="AG117" s="67"/>
      <c r="AH117" s="67"/>
      <c r="AI117" s="67"/>
      <c r="AJ117" s="67"/>
      <c r="AK117" s="67"/>
      <c r="AL117" s="67"/>
      <c r="AM117" s="67"/>
      <c r="AN117" s="67"/>
      <c r="AO117" s="67"/>
      <c r="AP117" s="67"/>
      <c r="AQ117" s="67"/>
      <c r="AR117" s="67"/>
      <c r="AS117" s="67"/>
      <c r="AT117" s="67"/>
      <c r="AU117" s="67"/>
      <c r="AV117" s="67"/>
      <c r="AW117" s="67"/>
      <c r="AX117" s="67"/>
      <c r="AY117" s="67"/>
      <c r="AZ117" s="67"/>
      <c r="BA117" s="67"/>
      <c r="BB117" s="67"/>
      <c r="BC117" s="5"/>
      <c r="BD117" s="354" t="str">
        <f t="shared" si="46"/>
        <v/>
      </c>
      <c r="BE117" s="355"/>
      <c r="BF117" s="71">
        <f t="shared" si="49"/>
        <v>0</v>
      </c>
      <c r="BG117" s="71">
        <f t="shared" si="50"/>
        <v>0</v>
      </c>
      <c r="BH117" s="72">
        <f t="shared" si="51"/>
        <v>0</v>
      </c>
      <c r="BI117" s="73">
        <f t="shared" si="52"/>
        <v>0</v>
      </c>
    </row>
    <row r="118" spans="2:61" ht="15.5" x14ac:dyDescent="0.35">
      <c r="B118" s="60"/>
      <c r="C118" s="130" t="s">
        <v>58</v>
      </c>
      <c r="D118" s="129"/>
      <c r="E118" s="129"/>
      <c r="F118" s="129"/>
      <c r="G118" s="129"/>
      <c r="H118" s="129"/>
      <c r="I118" s="129"/>
      <c r="J118" s="129"/>
      <c r="K118" s="129"/>
      <c r="L118" s="129"/>
      <c r="M118" s="129"/>
      <c r="N118" s="129"/>
      <c r="O118" s="129"/>
      <c r="P118" s="5"/>
      <c r="Q118" s="49"/>
      <c r="W118" s="60"/>
      <c r="X118" s="66">
        <v>15</v>
      </c>
      <c r="Y118" s="67"/>
      <c r="Z118" s="67"/>
      <c r="AA118" s="67"/>
      <c r="AB118" s="67"/>
      <c r="AC118" s="67"/>
      <c r="AD118" s="67"/>
      <c r="AE118" s="67"/>
      <c r="AF118" s="67"/>
      <c r="AG118" s="67"/>
      <c r="AH118" s="67"/>
      <c r="AI118" s="67"/>
      <c r="AJ118" s="67"/>
      <c r="AK118" s="67"/>
      <c r="AL118" s="67"/>
      <c r="AM118" s="67"/>
      <c r="AN118" s="67"/>
      <c r="AO118" s="67"/>
      <c r="AP118" s="67"/>
      <c r="AQ118" s="67"/>
      <c r="AR118" s="67"/>
      <c r="AS118" s="67"/>
      <c r="AT118" s="67"/>
      <c r="AU118" s="67"/>
      <c r="AV118" s="67"/>
      <c r="AW118" s="67"/>
      <c r="AX118" s="67"/>
      <c r="AY118" s="67"/>
      <c r="AZ118" s="67"/>
      <c r="BA118" s="67"/>
      <c r="BB118" s="67"/>
      <c r="BC118" s="5"/>
      <c r="BD118" s="354" t="str">
        <f t="shared" si="46"/>
        <v/>
      </c>
      <c r="BE118" s="355"/>
      <c r="BF118" s="71">
        <f t="shared" si="49"/>
        <v>0</v>
      </c>
      <c r="BG118" s="71">
        <f t="shared" si="50"/>
        <v>0</v>
      </c>
      <c r="BH118" s="72">
        <f t="shared" si="51"/>
        <v>0</v>
      </c>
      <c r="BI118" s="73">
        <f t="shared" si="52"/>
        <v>0</v>
      </c>
    </row>
    <row r="119" spans="2:61" ht="15.5" x14ac:dyDescent="0.35">
      <c r="B119" s="60"/>
      <c r="C119" s="79"/>
      <c r="D119" s="131">
        <f t="shared" ref="D119:O119" si="53">D123-D121</f>
        <v>22.14</v>
      </c>
      <c r="E119" s="131">
        <f t="shared" si="53"/>
        <v>20.18</v>
      </c>
      <c r="F119" s="131">
        <f t="shared" si="53"/>
        <v>22.14</v>
      </c>
      <c r="G119" s="131">
        <f t="shared" si="53"/>
        <v>21.43</v>
      </c>
      <c r="H119" s="131">
        <f t="shared" si="53"/>
        <v>22.14</v>
      </c>
      <c r="I119" s="131">
        <f t="shared" si="53"/>
        <v>21.43</v>
      </c>
      <c r="J119" s="131">
        <f t="shared" si="53"/>
        <v>22.14</v>
      </c>
      <c r="K119" s="131">
        <f t="shared" si="53"/>
        <v>22.14</v>
      </c>
      <c r="L119" s="131">
        <f t="shared" si="53"/>
        <v>21.43</v>
      </c>
      <c r="M119" s="131">
        <f t="shared" si="53"/>
        <v>22.14</v>
      </c>
      <c r="N119" s="131">
        <f t="shared" si="53"/>
        <v>21.43</v>
      </c>
      <c r="O119" s="131">
        <f t="shared" si="53"/>
        <v>22.14</v>
      </c>
      <c r="P119" s="5"/>
      <c r="Q119" s="49"/>
      <c r="W119" s="60"/>
      <c r="X119" s="66">
        <v>16</v>
      </c>
      <c r="Y119" s="67"/>
      <c r="Z119" s="67"/>
      <c r="AA119" s="67"/>
      <c r="AB119" s="67"/>
      <c r="AC119" s="67"/>
      <c r="AD119" s="67"/>
      <c r="AE119" s="67"/>
      <c r="AF119" s="67"/>
      <c r="AG119" s="67"/>
      <c r="AH119" s="67"/>
      <c r="AI119" s="67"/>
      <c r="AJ119" s="67"/>
      <c r="AK119" s="67"/>
      <c r="AL119" s="67"/>
      <c r="AM119" s="67"/>
      <c r="AN119" s="67"/>
      <c r="AO119" s="67"/>
      <c r="AP119" s="67"/>
      <c r="AQ119" s="67"/>
      <c r="AR119" s="67"/>
      <c r="AS119" s="67"/>
      <c r="AT119" s="67"/>
      <c r="AU119" s="67"/>
      <c r="AV119" s="67"/>
      <c r="AW119" s="67"/>
      <c r="AX119" s="67"/>
      <c r="AY119" s="67"/>
      <c r="AZ119" s="67"/>
      <c r="BA119" s="67"/>
      <c r="BB119" s="67"/>
      <c r="BC119" s="5"/>
      <c r="BD119" s="354" t="str">
        <f t="shared" si="46"/>
        <v/>
      </c>
      <c r="BE119" s="355"/>
      <c r="BF119" s="71">
        <f t="shared" si="49"/>
        <v>0</v>
      </c>
      <c r="BG119" s="71">
        <f t="shared" si="50"/>
        <v>0</v>
      </c>
      <c r="BH119" s="72">
        <f t="shared" si="51"/>
        <v>0</v>
      </c>
      <c r="BI119" s="73">
        <f t="shared" si="52"/>
        <v>0</v>
      </c>
    </row>
    <row r="120" spans="2:61" ht="15.5" x14ac:dyDescent="0.35">
      <c r="B120" s="60"/>
      <c r="C120" s="130" t="s">
        <v>59</v>
      </c>
      <c r="D120"/>
      <c r="E120"/>
      <c r="F120"/>
      <c r="G120" s="132"/>
      <c r="H120" s="129"/>
      <c r="I120" s="129"/>
      <c r="J120" s="129"/>
      <c r="K120" s="129"/>
      <c r="L120" s="129"/>
      <c r="M120" s="129"/>
      <c r="N120" s="129"/>
      <c r="O120" s="129"/>
      <c r="P120" s="5"/>
      <c r="Q120" s="49"/>
      <c r="W120" s="60"/>
      <c r="X120" s="66">
        <v>17</v>
      </c>
      <c r="Y120" s="67"/>
      <c r="Z120" s="67"/>
      <c r="AA120" s="67"/>
      <c r="AB120" s="67"/>
      <c r="AC120" s="67"/>
      <c r="AD120" s="67"/>
      <c r="AE120" s="67"/>
      <c r="AF120" s="67"/>
      <c r="AG120" s="67"/>
      <c r="AH120" s="67"/>
      <c r="AI120" s="67"/>
      <c r="AJ120" s="67"/>
      <c r="AK120" s="67"/>
      <c r="AL120" s="67"/>
      <c r="AM120" s="67"/>
      <c r="AN120" s="67"/>
      <c r="AO120" s="67"/>
      <c r="AP120" s="67"/>
      <c r="AQ120" s="67"/>
      <c r="AR120" s="67"/>
      <c r="AS120" s="67"/>
      <c r="AT120" s="67"/>
      <c r="AU120" s="67"/>
      <c r="AV120" s="67"/>
      <c r="AW120" s="67"/>
      <c r="AX120" s="67"/>
      <c r="AY120" s="67"/>
      <c r="AZ120" s="67"/>
      <c r="BA120" s="67"/>
      <c r="BB120" s="67"/>
      <c r="BC120" s="5"/>
      <c r="BD120" s="354" t="str">
        <f t="shared" si="46"/>
        <v/>
      </c>
      <c r="BE120" s="355"/>
      <c r="BF120" s="71">
        <f t="shared" si="49"/>
        <v>0</v>
      </c>
      <c r="BG120" s="71">
        <f t="shared" si="50"/>
        <v>0</v>
      </c>
      <c r="BH120" s="72">
        <f t="shared" si="51"/>
        <v>0</v>
      </c>
      <c r="BI120" s="73">
        <f t="shared" si="52"/>
        <v>0</v>
      </c>
    </row>
    <row r="121" spans="2:61" ht="15" customHeight="1" x14ac:dyDescent="0.35">
      <c r="B121" s="60"/>
      <c r="C121" s="79"/>
      <c r="D121" s="131">
        <f t="shared" ref="D121:O121" si="54">ROUND(2/7*D123,2)</f>
        <v>8.86</v>
      </c>
      <c r="E121" s="131">
        <f t="shared" si="54"/>
        <v>8.07</v>
      </c>
      <c r="F121" s="131">
        <f t="shared" si="54"/>
        <v>8.86</v>
      </c>
      <c r="G121" s="131">
        <f t="shared" si="54"/>
        <v>8.57</v>
      </c>
      <c r="H121" s="131">
        <f t="shared" si="54"/>
        <v>8.86</v>
      </c>
      <c r="I121" s="131">
        <f t="shared" si="54"/>
        <v>8.57</v>
      </c>
      <c r="J121" s="131">
        <f t="shared" si="54"/>
        <v>8.86</v>
      </c>
      <c r="K121" s="131">
        <f t="shared" si="54"/>
        <v>8.86</v>
      </c>
      <c r="L121" s="131">
        <f t="shared" si="54"/>
        <v>8.57</v>
      </c>
      <c r="M121" s="131">
        <f t="shared" si="54"/>
        <v>8.86</v>
      </c>
      <c r="N121" s="131">
        <f t="shared" si="54"/>
        <v>8.57</v>
      </c>
      <c r="O121" s="131">
        <f t="shared" si="54"/>
        <v>8.86</v>
      </c>
      <c r="P121" s="5"/>
      <c r="Q121" s="49"/>
      <c r="W121" s="60"/>
      <c r="X121" s="66">
        <v>18</v>
      </c>
      <c r="Y121" s="67"/>
      <c r="Z121" s="67"/>
      <c r="AA121" s="67"/>
      <c r="AB121" s="67"/>
      <c r="AC121" s="67"/>
      <c r="AD121" s="67"/>
      <c r="AE121" s="67"/>
      <c r="AF121" s="67"/>
      <c r="AG121" s="67"/>
      <c r="AH121" s="67"/>
      <c r="AI121" s="67"/>
      <c r="AJ121" s="67"/>
      <c r="AK121" s="67"/>
      <c r="AL121" s="67"/>
      <c r="AM121" s="67"/>
      <c r="AN121" s="67"/>
      <c r="AO121" s="67"/>
      <c r="AP121" s="67"/>
      <c r="AQ121" s="67"/>
      <c r="AR121" s="67"/>
      <c r="AS121" s="67"/>
      <c r="AT121" s="67"/>
      <c r="AU121" s="67"/>
      <c r="AV121" s="67"/>
      <c r="AW121" s="67"/>
      <c r="AX121" s="67"/>
      <c r="AY121" s="67"/>
      <c r="AZ121" s="67"/>
      <c r="BA121" s="67"/>
      <c r="BB121" s="67"/>
      <c r="BC121" s="5"/>
      <c r="BD121" s="354" t="str">
        <f t="shared" si="46"/>
        <v/>
      </c>
      <c r="BE121" s="355"/>
      <c r="BF121" s="71">
        <f t="shared" si="49"/>
        <v>0</v>
      </c>
      <c r="BG121" s="71">
        <f t="shared" si="50"/>
        <v>0</v>
      </c>
      <c r="BH121" s="72">
        <f t="shared" si="51"/>
        <v>0</v>
      </c>
      <c r="BI121" s="73">
        <f t="shared" si="52"/>
        <v>0</v>
      </c>
    </row>
    <row r="122" spans="2:61" ht="15" customHeight="1" x14ac:dyDescent="0.35">
      <c r="B122" s="60"/>
      <c r="C122" s="130" t="s">
        <v>60</v>
      </c>
      <c r="D122" s="129"/>
      <c r="E122" s="129"/>
      <c r="F122" s="129"/>
      <c r="G122" s="129"/>
      <c r="H122" s="129"/>
      <c r="I122" s="129"/>
      <c r="J122" s="129"/>
      <c r="K122" s="129"/>
      <c r="L122" s="129"/>
      <c r="M122" s="129"/>
      <c r="N122" s="129"/>
      <c r="O122" s="129"/>
      <c r="P122" s="5"/>
      <c r="Q122" s="49"/>
      <c r="W122" s="60"/>
      <c r="X122" s="66">
        <v>19</v>
      </c>
      <c r="Y122" s="67"/>
      <c r="Z122" s="67"/>
      <c r="AA122" s="67"/>
      <c r="AB122" s="67"/>
      <c r="AC122" s="67"/>
      <c r="AD122" s="67"/>
      <c r="AE122" s="67"/>
      <c r="AF122" s="67"/>
      <c r="AG122" s="67"/>
      <c r="AH122" s="67"/>
      <c r="AI122" s="67"/>
      <c r="AJ122" s="67"/>
      <c r="AK122" s="67"/>
      <c r="AL122" s="67"/>
      <c r="AM122" s="67"/>
      <c r="AN122" s="67"/>
      <c r="AO122" s="67"/>
      <c r="AP122" s="67"/>
      <c r="AQ122" s="67"/>
      <c r="AR122" s="67"/>
      <c r="AS122" s="67"/>
      <c r="AT122" s="67"/>
      <c r="AU122" s="67"/>
      <c r="AV122" s="67"/>
      <c r="AW122" s="67"/>
      <c r="AX122" s="67"/>
      <c r="AY122" s="67"/>
      <c r="AZ122" s="67"/>
      <c r="BA122" s="67"/>
      <c r="BB122" s="67"/>
      <c r="BC122" s="5"/>
      <c r="BD122" s="354" t="str">
        <f t="shared" si="46"/>
        <v/>
      </c>
      <c r="BE122" s="355"/>
      <c r="BF122" s="71">
        <f t="shared" si="49"/>
        <v>0</v>
      </c>
      <c r="BG122" s="71">
        <f t="shared" si="50"/>
        <v>0</v>
      </c>
      <c r="BH122" s="72">
        <f t="shared" si="51"/>
        <v>0</v>
      </c>
      <c r="BI122" s="73">
        <f t="shared" si="52"/>
        <v>0</v>
      </c>
    </row>
    <row r="123" spans="2:61" ht="15" customHeight="1" x14ac:dyDescent="0.35">
      <c r="B123" s="60"/>
      <c r="C123" s="79"/>
      <c r="D123" s="133">
        <v>31</v>
      </c>
      <c r="E123" s="133">
        <v>28.25</v>
      </c>
      <c r="F123" s="133">
        <v>31</v>
      </c>
      <c r="G123" s="133">
        <v>30</v>
      </c>
      <c r="H123" s="133">
        <v>31</v>
      </c>
      <c r="I123" s="133">
        <v>30</v>
      </c>
      <c r="J123" s="133">
        <v>31</v>
      </c>
      <c r="K123" s="133">
        <v>31</v>
      </c>
      <c r="L123" s="133">
        <v>30</v>
      </c>
      <c r="M123" s="133">
        <v>31</v>
      </c>
      <c r="N123" s="133">
        <v>30</v>
      </c>
      <c r="O123" s="133">
        <v>31</v>
      </c>
      <c r="P123" s="5"/>
      <c r="Q123" s="49"/>
      <c r="W123" s="60"/>
      <c r="X123" s="66">
        <v>20</v>
      </c>
      <c r="Y123" s="67"/>
      <c r="Z123" s="67"/>
      <c r="AA123" s="67"/>
      <c r="AB123" s="67"/>
      <c r="AC123" s="67"/>
      <c r="AD123" s="67"/>
      <c r="AE123" s="67"/>
      <c r="AF123" s="67"/>
      <c r="AG123" s="67"/>
      <c r="AH123" s="67"/>
      <c r="AI123" s="67"/>
      <c r="AJ123" s="67"/>
      <c r="AK123" s="67"/>
      <c r="AL123" s="67"/>
      <c r="AM123" s="67"/>
      <c r="AN123" s="67"/>
      <c r="AO123" s="67"/>
      <c r="AP123" s="67"/>
      <c r="AQ123" s="67"/>
      <c r="AR123" s="67"/>
      <c r="AS123" s="67"/>
      <c r="AT123" s="67"/>
      <c r="AU123" s="67"/>
      <c r="AV123" s="67"/>
      <c r="AW123" s="67"/>
      <c r="AX123" s="67"/>
      <c r="AY123" s="67"/>
      <c r="AZ123" s="67"/>
      <c r="BA123" s="67"/>
      <c r="BB123" s="67"/>
      <c r="BC123" s="5"/>
      <c r="BD123" s="354" t="str">
        <f t="shared" si="46"/>
        <v/>
      </c>
      <c r="BE123" s="355"/>
      <c r="BF123" s="71">
        <f t="shared" si="49"/>
        <v>0</v>
      </c>
      <c r="BG123" s="71">
        <f t="shared" si="50"/>
        <v>0</v>
      </c>
      <c r="BH123" s="72">
        <f t="shared" si="51"/>
        <v>0</v>
      </c>
      <c r="BI123" s="73">
        <f t="shared" si="52"/>
        <v>0</v>
      </c>
    </row>
    <row r="124" spans="2:61" ht="15" customHeight="1" x14ac:dyDescent="0.35">
      <c r="B124" s="60"/>
      <c r="C124" s="130" t="s">
        <v>63</v>
      </c>
      <c r="D124" s="133"/>
      <c r="E124" s="133"/>
      <c r="F124" s="133"/>
      <c r="G124" s="133"/>
      <c r="H124" s="133"/>
      <c r="I124" s="133"/>
      <c r="J124" s="133"/>
      <c r="K124" s="133"/>
      <c r="L124" s="133"/>
      <c r="M124" s="133"/>
      <c r="N124" s="133"/>
      <c r="O124" s="133"/>
      <c r="P124" s="5"/>
      <c r="Q124" s="49"/>
      <c r="W124" s="60"/>
      <c r="X124" s="66">
        <v>21</v>
      </c>
      <c r="Y124" s="67"/>
      <c r="Z124" s="67"/>
      <c r="AA124" s="67"/>
      <c r="AB124" s="67"/>
      <c r="AC124" s="67"/>
      <c r="AD124" s="67"/>
      <c r="AE124" s="67"/>
      <c r="AF124" s="67"/>
      <c r="AG124" s="67"/>
      <c r="AH124" s="67"/>
      <c r="AI124" s="67"/>
      <c r="AJ124" s="67"/>
      <c r="AK124" s="67"/>
      <c r="AL124" s="67"/>
      <c r="AM124" s="67"/>
      <c r="AN124" s="67"/>
      <c r="AO124" s="67"/>
      <c r="AP124" s="67"/>
      <c r="AQ124" s="67"/>
      <c r="AR124" s="67"/>
      <c r="AS124" s="67"/>
      <c r="AT124" s="67"/>
      <c r="AU124" s="67"/>
      <c r="AV124" s="67"/>
      <c r="AW124" s="67"/>
      <c r="AX124" s="67"/>
      <c r="AY124" s="67"/>
      <c r="AZ124" s="67"/>
      <c r="BA124" s="67"/>
      <c r="BB124" s="67"/>
      <c r="BC124" s="5"/>
      <c r="BD124" s="354" t="str">
        <f t="shared" si="46"/>
        <v/>
      </c>
      <c r="BE124" s="355"/>
      <c r="BF124" s="71">
        <f t="shared" si="49"/>
        <v>0</v>
      </c>
      <c r="BG124" s="71">
        <f t="shared" si="50"/>
        <v>0</v>
      </c>
      <c r="BH124" s="72">
        <f t="shared" si="51"/>
        <v>0</v>
      </c>
      <c r="BI124" s="73">
        <f t="shared" si="52"/>
        <v>0</v>
      </c>
    </row>
    <row r="125" spans="2:61" ht="15" customHeight="1" x14ac:dyDescent="0.35">
      <c r="B125" s="60"/>
      <c r="C125" s="79"/>
      <c r="D125" s="133">
        <v>1</v>
      </c>
      <c r="E125" s="133">
        <v>0</v>
      </c>
      <c r="F125" s="133">
        <v>0</v>
      </c>
      <c r="G125" s="133">
        <v>0</v>
      </c>
      <c r="H125" s="133">
        <v>1</v>
      </c>
      <c r="I125" s="133">
        <v>0</v>
      </c>
      <c r="J125" s="133">
        <v>1</v>
      </c>
      <c r="K125" s="133">
        <v>0</v>
      </c>
      <c r="L125" s="133">
        <v>1</v>
      </c>
      <c r="M125" s="133">
        <v>0</v>
      </c>
      <c r="N125" s="133">
        <v>1</v>
      </c>
      <c r="O125" s="133">
        <v>1</v>
      </c>
      <c r="P125" s="5"/>
      <c r="Q125" s="49"/>
      <c r="W125" s="60"/>
      <c r="X125" s="66">
        <v>22</v>
      </c>
      <c r="Y125" s="67"/>
      <c r="Z125" s="67"/>
      <c r="AA125" s="67"/>
      <c r="AB125" s="67"/>
      <c r="AC125" s="67"/>
      <c r="AD125" s="67"/>
      <c r="AE125" s="67"/>
      <c r="AF125" s="67"/>
      <c r="AG125" s="67"/>
      <c r="AH125" s="67"/>
      <c r="AI125" s="67"/>
      <c r="AJ125" s="67"/>
      <c r="AK125" s="67"/>
      <c r="AL125" s="67"/>
      <c r="AM125" s="67"/>
      <c r="AN125" s="67"/>
      <c r="AO125" s="67"/>
      <c r="AP125" s="67"/>
      <c r="AQ125" s="67"/>
      <c r="AR125" s="67"/>
      <c r="AS125" s="67"/>
      <c r="AT125" s="67"/>
      <c r="AU125" s="67"/>
      <c r="AV125" s="67"/>
      <c r="AW125" s="67"/>
      <c r="AX125" s="67"/>
      <c r="AY125" s="67"/>
      <c r="AZ125" s="67"/>
      <c r="BA125" s="67"/>
      <c r="BB125" s="67"/>
      <c r="BC125" s="5"/>
      <c r="BD125" s="354" t="str">
        <f t="shared" si="46"/>
        <v/>
      </c>
      <c r="BE125" s="355"/>
      <c r="BF125" s="71">
        <f t="shared" si="49"/>
        <v>0</v>
      </c>
      <c r="BG125" s="71">
        <f t="shared" si="50"/>
        <v>0</v>
      </c>
      <c r="BH125" s="72">
        <f t="shared" si="51"/>
        <v>0</v>
      </c>
      <c r="BI125" s="73">
        <f t="shared" si="52"/>
        <v>0</v>
      </c>
    </row>
    <row r="126" spans="2:61" ht="15" customHeight="1" x14ac:dyDescent="0.35">
      <c r="B126" s="60"/>
      <c r="C126" s="79"/>
      <c r="D126" s="131"/>
      <c r="E126" s="131"/>
      <c r="F126" s="131"/>
      <c r="G126" s="131"/>
      <c r="H126" s="131"/>
      <c r="I126" s="131"/>
      <c r="J126" s="131"/>
      <c r="K126" s="131"/>
      <c r="L126" s="131"/>
      <c r="M126" s="131"/>
      <c r="N126" s="131"/>
      <c r="O126" s="131"/>
      <c r="P126" s="5"/>
      <c r="Q126" s="49"/>
      <c r="W126" s="60"/>
      <c r="X126" s="66">
        <v>23</v>
      </c>
      <c r="Y126" s="67"/>
      <c r="Z126" s="67"/>
      <c r="AA126" s="67"/>
      <c r="AB126" s="67"/>
      <c r="AC126" s="67"/>
      <c r="AD126" s="67"/>
      <c r="AE126" s="67"/>
      <c r="AF126" s="67"/>
      <c r="AG126" s="67"/>
      <c r="AH126" s="67"/>
      <c r="AI126" s="67"/>
      <c r="AJ126" s="67"/>
      <c r="AK126" s="67"/>
      <c r="AL126" s="67"/>
      <c r="AM126" s="67"/>
      <c r="AN126" s="67"/>
      <c r="AO126" s="67"/>
      <c r="AP126" s="67"/>
      <c r="AQ126" s="67"/>
      <c r="AR126" s="67"/>
      <c r="AS126" s="67"/>
      <c r="AT126" s="67"/>
      <c r="AU126" s="67"/>
      <c r="AV126" s="67"/>
      <c r="AW126" s="67"/>
      <c r="AX126" s="67"/>
      <c r="AY126" s="67"/>
      <c r="AZ126" s="67"/>
      <c r="BA126" s="67"/>
      <c r="BB126" s="67"/>
      <c r="BC126" s="5"/>
      <c r="BD126" s="354" t="str">
        <f t="shared" si="46"/>
        <v/>
      </c>
      <c r="BE126" s="355"/>
      <c r="BF126" s="71">
        <f t="shared" si="49"/>
        <v>0</v>
      </c>
      <c r="BG126" s="71">
        <f t="shared" si="50"/>
        <v>0</v>
      </c>
      <c r="BH126" s="72">
        <f t="shared" si="51"/>
        <v>0</v>
      </c>
      <c r="BI126" s="73">
        <f t="shared" si="52"/>
        <v>0</v>
      </c>
    </row>
    <row r="127" spans="2:61" ht="15" customHeight="1" x14ac:dyDescent="0.35">
      <c r="B127" s="60"/>
      <c r="C127" s="91" t="s">
        <v>130</v>
      </c>
      <c r="D127" s="129"/>
      <c r="E127" s="129"/>
      <c r="F127" s="129"/>
      <c r="G127" s="129"/>
      <c r="H127" s="129"/>
      <c r="I127" s="129"/>
      <c r="J127" s="129"/>
      <c r="K127" s="129"/>
      <c r="L127" s="129"/>
      <c r="M127" s="129"/>
      <c r="N127" s="129"/>
      <c r="O127" s="129"/>
      <c r="P127" s="5"/>
      <c r="Q127" s="49"/>
      <c r="W127" s="60"/>
      <c r="X127" s="74">
        <v>24</v>
      </c>
      <c r="Y127" s="75"/>
      <c r="Z127" s="75"/>
      <c r="AA127" s="75"/>
      <c r="AB127" s="75"/>
      <c r="AC127" s="75"/>
      <c r="AD127" s="75"/>
      <c r="AE127" s="75"/>
      <c r="AF127" s="75"/>
      <c r="AG127" s="75"/>
      <c r="AH127" s="75"/>
      <c r="AI127" s="75"/>
      <c r="AJ127" s="75"/>
      <c r="AK127" s="75"/>
      <c r="AL127" s="75"/>
      <c r="AM127" s="75"/>
      <c r="AN127" s="75"/>
      <c r="AO127" s="75"/>
      <c r="AP127" s="75"/>
      <c r="AQ127" s="75"/>
      <c r="AR127" s="75"/>
      <c r="AS127" s="75"/>
      <c r="AT127" s="75"/>
      <c r="AU127" s="75"/>
      <c r="AV127" s="75"/>
      <c r="AW127" s="75"/>
      <c r="AX127" s="75"/>
      <c r="AY127" s="75"/>
      <c r="AZ127" s="75"/>
      <c r="BA127" s="75"/>
      <c r="BB127" s="75"/>
      <c r="BC127" s="5"/>
      <c r="BD127" s="356" t="str">
        <f t="shared" si="46"/>
        <v/>
      </c>
      <c r="BE127" s="357"/>
      <c r="BF127" s="76">
        <f>SUM($Y127:$BC127)</f>
        <v>0</v>
      </c>
      <c r="BG127" s="76">
        <v>0</v>
      </c>
      <c r="BH127" s="77">
        <f t="shared" ref="BH127" si="55">IFERROR(SUM(Y127:BC127)/COUNT(Y127:BC127),0)</f>
        <v>0</v>
      </c>
      <c r="BI127" s="78">
        <v>0</v>
      </c>
    </row>
    <row r="128" spans="2:61" ht="15" customHeight="1" x14ac:dyDescent="0.35">
      <c r="B128" s="60"/>
      <c r="C128" s="134" t="s">
        <v>61</v>
      </c>
      <c r="D128" s="5"/>
      <c r="E128" s="5"/>
      <c r="F128" s="5"/>
      <c r="G128" s="5"/>
      <c r="H128" s="5"/>
      <c r="I128" s="5"/>
      <c r="J128" s="5"/>
      <c r="K128" s="5"/>
      <c r="L128" s="5"/>
      <c r="M128" s="5"/>
      <c r="N128" s="5"/>
      <c r="O128" s="5"/>
      <c r="P128" s="5"/>
      <c r="Q128" s="49"/>
      <c r="W128" s="60"/>
      <c r="X128" s="79"/>
      <c r="Y128" s="5"/>
      <c r="Z128" s="5"/>
      <c r="AA128" s="5"/>
      <c r="AB128" s="5"/>
      <c r="AC128" s="5"/>
      <c r="AD128" s="5"/>
      <c r="AE128" s="5"/>
      <c r="AF128" s="5"/>
      <c r="AG128" s="5"/>
      <c r="AH128" s="5"/>
      <c r="AI128" s="5"/>
      <c r="AJ128" s="5"/>
      <c r="AK128" s="5"/>
      <c r="AL128" s="5"/>
      <c r="AM128" s="5"/>
      <c r="AN128" s="5"/>
      <c r="AO128" s="5"/>
      <c r="AP128" s="5"/>
      <c r="AQ128" s="5"/>
      <c r="AR128" s="5"/>
      <c r="AS128" s="5"/>
      <c r="AT128" s="5"/>
      <c r="AU128" s="5"/>
      <c r="AV128" s="5"/>
      <c r="AW128" s="5"/>
      <c r="AX128" s="5"/>
      <c r="AY128" s="5"/>
      <c r="AZ128" s="5"/>
      <c r="BA128" s="5"/>
      <c r="BB128" s="5"/>
      <c r="BC128" s="5"/>
      <c r="BD128" s="5"/>
      <c r="BE128" s="5"/>
      <c r="BF128" s="76">
        <f>SUM(BF104:BF127)</f>
        <v>0</v>
      </c>
      <c r="BG128" s="76">
        <f>SUM(BG111:BG126)</f>
        <v>0</v>
      </c>
      <c r="BH128" s="101"/>
      <c r="BI128" s="102"/>
    </row>
    <row r="129" spans="2:61" ht="15" customHeight="1" x14ac:dyDescent="0.35">
      <c r="B129" s="60"/>
      <c r="C129" s="41"/>
      <c r="D129" s="135">
        <f t="shared" ref="D129:O129" si="56">SUM(D11:D17,D34)</f>
        <v>0</v>
      </c>
      <c r="E129" s="135">
        <f t="shared" si="56"/>
        <v>0</v>
      </c>
      <c r="F129" s="135">
        <f t="shared" si="56"/>
        <v>0</v>
      </c>
      <c r="G129" s="135">
        <f t="shared" si="56"/>
        <v>0</v>
      </c>
      <c r="H129" s="135">
        <f t="shared" si="56"/>
        <v>0</v>
      </c>
      <c r="I129" s="135">
        <f t="shared" si="56"/>
        <v>0</v>
      </c>
      <c r="J129" s="135">
        <f t="shared" si="56"/>
        <v>0</v>
      </c>
      <c r="K129" s="135">
        <f t="shared" si="56"/>
        <v>0</v>
      </c>
      <c r="L129" s="135">
        <f t="shared" si="56"/>
        <v>0</v>
      </c>
      <c r="M129" s="135">
        <f t="shared" si="56"/>
        <v>0</v>
      </c>
      <c r="N129" s="135">
        <f t="shared" si="56"/>
        <v>0</v>
      </c>
      <c r="O129" s="135">
        <f t="shared" si="56"/>
        <v>0</v>
      </c>
      <c r="P129" s="5"/>
      <c r="Q129" s="49"/>
      <c r="W129" s="83"/>
      <c r="X129" s="84"/>
      <c r="Y129" s="85"/>
      <c r="Z129" s="85"/>
      <c r="AA129" s="85"/>
      <c r="AB129" s="85"/>
      <c r="AC129" s="85"/>
      <c r="AD129" s="85"/>
      <c r="AE129" s="85"/>
      <c r="AF129" s="85"/>
      <c r="AG129" s="85"/>
      <c r="AH129" s="85"/>
      <c r="AI129" s="85"/>
      <c r="AJ129" s="85"/>
      <c r="AK129" s="85"/>
      <c r="AL129" s="85"/>
      <c r="AM129" s="85"/>
      <c r="AN129" s="85"/>
      <c r="AO129" s="85"/>
      <c r="AP129" s="85"/>
      <c r="AQ129" s="85"/>
      <c r="AR129" s="85"/>
      <c r="AS129" s="85"/>
      <c r="AT129" s="85"/>
      <c r="AU129" s="85"/>
      <c r="AV129" s="85"/>
      <c r="AW129" s="85"/>
      <c r="AX129" s="85"/>
      <c r="AY129" s="85"/>
      <c r="AZ129" s="85"/>
      <c r="BA129" s="85"/>
      <c r="BB129" s="85"/>
      <c r="BC129" s="85"/>
      <c r="BD129" s="85"/>
      <c r="BE129" s="85"/>
      <c r="BF129" s="214"/>
      <c r="BG129" s="215"/>
      <c r="BH129" s="215"/>
      <c r="BI129" s="216"/>
    </row>
    <row r="130" spans="2:61" ht="15.75" customHeight="1" x14ac:dyDescent="0.35">
      <c r="B130" s="60"/>
      <c r="C130" s="134" t="s">
        <v>62</v>
      </c>
      <c r="D130" s="5"/>
      <c r="E130" s="5"/>
      <c r="F130" s="5"/>
      <c r="G130" s="5"/>
      <c r="H130" s="5"/>
      <c r="I130" s="5"/>
      <c r="J130" s="5"/>
      <c r="K130" s="5"/>
      <c r="L130" s="5"/>
      <c r="M130" s="5"/>
      <c r="N130" s="5"/>
      <c r="O130" s="5"/>
      <c r="P130" s="5"/>
      <c r="Q130" s="49"/>
      <c r="W130" s="115"/>
      <c r="X130" s="111"/>
      <c r="Y130" s="111"/>
      <c r="Z130" s="111"/>
      <c r="AA130" s="111"/>
      <c r="AB130" s="111"/>
      <c r="AC130" s="111"/>
      <c r="AD130" s="111"/>
      <c r="AE130" s="111"/>
      <c r="AF130" s="111"/>
      <c r="AG130" s="111"/>
      <c r="AH130" s="111"/>
      <c r="AI130" s="111"/>
      <c r="AJ130" s="111"/>
      <c r="AK130" s="111"/>
      <c r="AL130" s="111"/>
      <c r="AM130" s="111"/>
      <c r="AN130" s="111"/>
      <c r="AO130" s="111"/>
      <c r="AP130" s="111"/>
      <c r="AQ130" s="111"/>
      <c r="AR130" s="111"/>
      <c r="AS130" s="111"/>
      <c r="AT130" s="111"/>
      <c r="AU130" s="111"/>
      <c r="AV130" s="111"/>
      <c r="AW130" s="111"/>
      <c r="AX130" s="111"/>
      <c r="AY130" s="111"/>
      <c r="AZ130" s="111"/>
      <c r="BA130" s="111"/>
      <c r="BB130" s="111"/>
      <c r="BC130" s="111"/>
      <c r="BD130" s="111"/>
      <c r="BE130" s="111"/>
      <c r="BF130" s="5"/>
      <c r="BG130" s="5"/>
      <c r="BH130" s="5"/>
      <c r="BI130" s="49"/>
    </row>
    <row r="131" spans="2:61" ht="15" customHeight="1" x14ac:dyDescent="0.35">
      <c r="B131" s="60"/>
      <c r="C131" s="41"/>
      <c r="D131" s="135">
        <f t="shared" ref="D131:O131" si="57">SUM(D18:D33)</f>
        <v>0</v>
      </c>
      <c r="E131" s="135">
        <f t="shared" si="57"/>
        <v>0</v>
      </c>
      <c r="F131" s="135">
        <f t="shared" si="57"/>
        <v>0</v>
      </c>
      <c r="G131" s="135">
        <f t="shared" si="57"/>
        <v>0</v>
      </c>
      <c r="H131" s="135">
        <f t="shared" si="57"/>
        <v>0</v>
      </c>
      <c r="I131" s="135">
        <f t="shared" si="57"/>
        <v>0</v>
      </c>
      <c r="J131" s="135">
        <f t="shared" si="57"/>
        <v>0</v>
      </c>
      <c r="K131" s="135">
        <f t="shared" si="57"/>
        <v>0</v>
      </c>
      <c r="L131" s="135">
        <f t="shared" si="57"/>
        <v>0</v>
      </c>
      <c r="M131" s="135">
        <f t="shared" si="57"/>
        <v>0</v>
      </c>
      <c r="N131" s="135">
        <f t="shared" si="57"/>
        <v>0</v>
      </c>
      <c r="O131" s="135">
        <f t="shared" si="57"/>
        <v>0</v>
      </c>
      <c r="P131" s="5"/>
      <c r="Q131" s="49"/>
      <c r="W131" s="60" t="s">
        <v>126</v>
      </c>
      <c r="X131" s="5"/>
      <c r="Y131" s="5"/>
      <c r="Z131" s="5"/>
      <c r="AA131" s="5"/>
      <c r="AB131" s="5"/>
      <c r="AC131" s="5"/>
      <c r="AD131" s="5"/>
      <c r="AE131" s="5"/>
      <c r="AF131" s="5"/>
      <c r="AG131" s="5"/>
      <c r="AH131" s="5"/>
      <c r="AI131" s="5"/>
      <c r="AJ131" s="5"/>
      <c r="AK131" s="5"/>
      <c r="AL131" s="5"/>
      <c r="AM131" s="5"/>
      <c r="AN131" s="5"/>
      <c r="AO131" s="5"/>
      <c r="AP131" s="5"/>
      <c r="AQ131" s="5"/>
      <c r="AR131" s="5"/>
      <c r="AS131" s="5"/>
      <c r="AT131" s="5"/>
      <c r="AU131" s="5"/>
      <c r="AV131" s="5"/>
      <c r="AW131" s="5"/>
      <c r="AX131" s="5"/>
      <c r="AY131" s="5"/>
      <c r="AZ131" s="5"/>
      <c r="BA131" s="5"/>
      <c r="BB131" s="5"/>
      <c r="BC131" s="5"/>
      <c r="BD131" s="5"/>
      <c r="BE131" s="5"/>
      <c r="BF131" s="5"/>
      <c r="BG131" s="5"/>
      <c r="BH131" s="5"/>
      <c r="BI131" s="49"/>
    </row>
    <row r="132" spans="2:61" ht="15.5" x14ac:dyDescent="0.35">
      <c r="B132" s="60"/>
      <c r="C132" s="134" t="s">
        <v>64</v>
      </c>
      <c r="D132" s="5"/>
      <c r="E132" s="5"/>
      <c r="F132" s="5"/>
      <c r="G132" s="5"/>
      <c r="H132" s="5"/>
      <c r="I132" s="5"/>
      <c r="J132" s="5"/>
      <c r="K132" s="5"/>
      <c r="L132" s="5"/>
      <c r="M132" s="5"/>
      <c r="N132" s="5"/>
      <c r="O132" s="5"/>
      <c r="P132" s="5"/>
      <c r="Q132" s="49"/>
      <c r="W132" s="60"/>
      <c r="X132" s="5"/>
      <c r="Y132" s="5"/>
      <c r="Z132" s="5"/>
      <c r="AA132" s="5"/>
      <c r="AB132" s="5"/>
      <c r="AC132" s="5"/>
      <c r="AD132" s="5"/>
      <c r="AE132" s="5"/>
      <c r="AF132" s="5"/>
      <c r="AG132" s="5"/>
      <c r="AH132" s="5"/>
      <c r="AI132" s="5"/>
      <c r="AJ132" s="5"/>
      <c r="AK132" s="5"/>
      <c r="AL132" s="5"/>
      <c r="AM132" s="5"/>
      <c r="AN132" s="5"/>
      <c r="AO132" s="5"/>
      <c r="AP132" s="5"/>
      <c r="AQ132" s="5"/>
      <c r="AR132" s="5"/>
      <c r="AS132" s="5"/>
      <c r="AT132" s="5"/>
      <c r="AU132" s="5"/>
      <c r="AV132" s="5"/>
      <c r="AW132" s="5"/>
      <c r="AX132" s="5"/>
      <c r="AY132" s="5"/>
      <c r="AZ132" s="5"/>
      <c r="BA132" s="5"/>
      <c r="BB132" s="5"/>
      <c r="BC132" s="5"/>
      <c r="BD132" s="5"/>
      <c r="BE132" s="5"/>
      <c r="BF132" s="46"/>
      <c r="BG132" s="5"/>
      <c r="BH132" s="5"/>
      <c r="BI132" s="49"/>
    </row>
    <row r="133" spans="2:61" ht="15.5" x14ac:dyDescent="0.35">
      <c r="B133" s="60"/>
      <c r="C133" s="41"/>
      <c r="D133" s="135">
        <f t="shared" ref="D133:O133" si="58">SUM(D11:D34)</f>
        <v>0</v>
      </c>
      <c r="E133" s="135">
        <f t="shared" si="58"/>
        <v>0</v>
      </c>
      <c r="F133" s="135">
        <f t="shared" si="58"/>
        <v>0</v>
      </c>
      <c r="G133" s="135">
        <f t="shared" si="58"/>
        <v>0</v>
      </c>
      <c r="H133" s="135">
        <f t="shared" si="58"/>
        <v>0</v>
      </c>
      <c r="I133" s="135">
        <f t="shared" si="58"/>
        <v>0</v>
      </c>
      <c r="J133" s="135">
        <f t="shared" si="58"/>
        <v>0</v>
      </c>
      <c r="K133" s="135">
        <f t="shared" si="58"/>
        <v>0</v>
      </c>
      <c r="L133" s="135">
        <f t="shared" si="58"/>
        <v>0</v>
      </c>
      <c r="M133" s="135">
        <f t="shared" si="58"/>
        <v>0</v>
      </c>
      <c r="N133" s="135">
        <f t="shared" si="58"/>
        <v>0</v>
      </c>
      <c r="O133" s="135">
        <f t="shared" si="58"/>
        <v>0</v>
      </c>
      <c r="P133" s="5"/>
      <c r="Q133" s="49"/>
      <c r="W133" s="60"/>
      <c r="X133" s="63" t="s">
        <v>54</v>
      </c>
      <c r="Y133" s="64">
        <v>1</v>
      </c>
      <c r="Z133" s="64">
        <v>2</v>
      </c>
      <c r="AA133" s="64">
        <v>3</v>
      </c>
      <c r="AB133" s="64">
        <v>4</v>
      </c>
      <c r="AC133" s="64">
        <v>5</v>
      </c>
      <c r="AD133" s="64">
        <v>6</v>
      </c>
      <c r="AE133" s="64">
        <v>7</v>
      </c>
      <c r="AF133" s="64">
        <v>8</v>
      </c>
      <c r="AG133" s="64">
        <v>9</v>
      </c>
      <c r="AH133" s="64">
        <v>10</v>
      </c>
      <c r="AI133" s="64">
        <v>11</v>
      </c>
      <c r="AJ133" s="64">
        <v>12</v>
      </c>
      <c r="AK133" s="64">
        <v>13</v>
      </c>
      <c r="AL133" s="64">
        <v>14</v>
      </c>
      <c r="AM133" s="64">
        <v>15</v>
      </c>
      <c r="AN133" s="64">
        <v>16</v>
      </c>
      <c r="AO133" s="64">
        <v>17</v>
      </c>
      <c r="AP133" s="64">
        <v>18</v>
      </c>
      <c r="AQ133" s="64">
        <v>19</v>
      </c>
      <c r="AR133" s="64">
        <v>20</v>
      </c>
      <c r="AS133" s="64">
        <v>21</v>
      </c>
      <c r="AT133" s="64">
        <v>22</v>
      </c>
      <c r="AU133" s="64">
        <v>23</v>
      </c>
      <c r="AV133" s="64">
        <v>24</v>
      </c>
      <c r="AW133" s="64">
        <v>25</v>
      </c>
      <c r="AX133" s="64">
        <v>26</v>
      </c>
      <c r="AY133" s="64">
        <v>27</v>
      </c>
      <c r="AZ133" s="64">
        <v>28</v>
      </c>
      <c r="BA133" s="64">
        <v>29</v>
      </c>
      <c r="BB133" s="64">
        <v>30</v>
      </c>
      <c r="BC133" s="64">
        <v>31</v>
      </c>
      <c r="BD133" s="358" t="s">
        <v>101</v>
      </c>
      <c r="BE133" s="359"/>
      <c r="BF133" s="157" t="s">
        <v>102</v>
      </c>
      <c r="BG133" s="157" t="s">
        <v>103</v>
      </c>
      <c r="BH133" s="157" t="s">
        <v>102</v>
      </c>
      <c r="BI133" s="65" t="s">
        <v>103</v>
      </c>
    </row>
    <row r="134" spans="2:61" ht="15.5" x14ac:dyDescent="0.35">
      <c r="B134" s="60"/>
      <c r="C134" s="41"/>
      <c r="D134" s="135"/>
      <c r="E134" s="135"/>
      <c r="F134" s="135"/>
      <c r="G134" s="135"/>
      <c r="H134" s="135"/>
      <c r="I134" s="135"/>
      <c r="J134" s="135"/>
      <c r="K134" s="135"/>
      <c r="L134" s="135"/>
      <c r="M134" s="135"/>
      <c r="N134" s="135"/>
      <c r="O134" s="135"/>
      <c r="P134" s="5"/>
      <c r="Q134" s="49"/>
      <c r="W134" s="60"/>
      <c r="X134" s="63"/>
      <c r="Y134" s="64" t="str">
        <f t="shared" ref="Y134:AE134" si="59">VLOOKUP(WEEKDAY(CONCATENATE("5","/",Y133,"/",$AE$6)),$BX$11:$BY$17,2,FALSE)</f>
        <v>Tues</v>
      </c>
      <c r="Z134" s="64" t="str">
        <f t="shared" si="59"/>
        <v>Wed</v>
      </c>
      <c r="AA134" s="64" t="str">
        <f t="shared" si="59"/>
        <v>Thur</v>
      </c>
      <c r="AB134" s="64" t="str">
        <f t="shared" si="59"/>
        <v>Fri</v>
      </c>
      <c r="AC134" s="64" t="str">
        <f t="shared" si="59"/>
        <v>Sat</v>
      </c>
      <c r="AD134" s="64" t="str">
        <f t="shared" si="59"/>
        <v>Sun</v>
      </c>
      <c r="AE134" s="64" t="str">
        <f t="shared" si="59"/>
        <v>Mon</v>
      </c>
      <c r="AF134" s="64" t="str">
        <f>Y134</f>
        <v>Tues</v>
      </c>
      <c r="AG134" s="64" t="str">
        <f t="shared" ref="AG134:BC134" si="60">Z134</f>
        <v>Wed</v>
      </c>
      <c r="AH134" s="64" t="str">
        <f t="shared" si="60"/>
        <v>Thur</v>
      </c>
      <c r="AI134" s="64" t="str">
        <f t="shared" si="60"/>
        <v>Fri</v>
      </c>
      <c r="AJ134" s="64" t="str">
        <f t="shared" si="60"/>
        <v>Sat</v>
      </c>
      <c r="AK134" s="64" t="str">
        <f t="shared" si="60"/>
        <v>Sun</v>
      </c>
      <c r="AL134" s="64" t="str">
        <f t="shared" si="60"/>
        <v>Mon</v>
      </c>
      <c r="AM134" s="64" t="str">
        <f t="shared" si="60"/>
        <v>Tues</v>
      </c>
      <c r="AN134" s="64" t="str">
        <f t="shared" si="60"/>
        <v>Wed</v>
      </c>
      <c r="AO134" s="64" t="str">
        <f t="shared" si="60"/>
        <v>Thur</v>
      </c>
      <c r="AP134" s="64" t="str">
        <f t="shared" si="60"/>
        <v>Fri</v>
      </c>
      <c r="AQ134" s="64" t="str">
        <f t="shared" si="60"/>
        <v>Sat</v>
      </c>
      <c r="AR134" s="64" t="str">
        <f t="shared" si="60"/>
        <v>Sun</v>
      </c>
      <c r="AS134" s="64" t="str">
        <f t="shared" si="60"/>
        <v>Mon</v>
      </c>
      <c r="AT134" s="64" t="str">
        <f t="shared" si="60"/>
        <v>Tues</v>
      </c>
      <c r="AU134" s="64" t="str">
        <f t="shared" si="60"/>
        <v>Wed</v>
      </c>
      <c r="AV134" s="64" t="str">
        <f t="shared" si="60"/>
        <v>Thur</v>
      </c>
      <c r="AW134" s="64" t="str">
        <f t="shared" si="60"/>
        <v>Fri</v>
      </c>
      <c r="AX134" s="64" t="str">
        <f t="shared" si="60"/>
        <v>Sat</v>
      </c>
      <c r="AY134" s="64" t="str">
        <f t="shared" si="60"/>
        <v>Sun</v>
      </c>
      <c r="AZ134" s="64" t="str">
        <f t="shared" si="60"/>
        <v>Mon</v>
      </c>
      <c r="BA134" s="64" t="str">
        <f t="shared" si="60"/>
        <v>Tues</v>
      </c>
      <c r="BB134" s="64" t="str">
        <f t="shared" si="60"/>
        <v>Wed</v>
      </c>
      <c r="BC134" s="64" t="str">
        <f t="shared" si="60"/>
        <v>Thur</v>
      </c>
      <c r="BD134" s="358" t="s">
        <v>106</v>
      </c>
      <c r="BE134" s="359"/>
      <c r="BF134" s="157" t="s">
        <v>90</v>
      </c>
      <c r="BG134" s="157" t="s">
        <v>90</v>
      </c>
      <c r="BH134" s="157" t="s">
        <v>106</v>
      </c>
      <c r="BI134" s="65" t="s">
        <v>106</v>
      </c>
    </row>
    <row r="135" spans="2:61" ht="15.5" x14ac:dyDescent="0.35">
      <c r="B135" s="60"/>
      <c r="C135" s="79"/>
      <c r="D135" s="131"/>
      <c r="E135" s="131"/>
      <c r="F135" s="131"/>
      <c r="G135" s="131"/>
      <c r="H135" s="131"/>
      <c r="I135" s="131"/>
      <c r="J135" s="131"/>
      <c r="K135" s="131"/>
      <c r="L135" s="131"/>
      <c r="M135" s="131"/>
      <c r="N135" s="131"/>
      <c r="O135" s="131"/>
      <c r="P135" s="5"/>
      <c r="Q135" s="49"/>
      <c r="W135" s="60"/>
      <c r="X135" s="66">
        <v>1</v>
      </c>
      <c r="Y135" s="67"/>
      <c r="Z135" s="67"/>
      <c r="AA135" s="67"/>
      <c r="AB135" s="67"/>
      <c r="AC135" s="67"/>
      <c r="AD135" s="67"/>
      <c r="AE135" s="67"/>
      <c r="AF135" s="67"/>
      <c r="AG135" s="67"/>
      <c r="AH135" s="67"/>
      <c r="AI135" s="67"/>
      <c r="AJ135" s="67"/>
      <c r="AK135" s="67"/>
      <c r="AL135" s="67"/>
      <c r="AM135" s="67"/>
      <c r="AN135" s="67"/>
      <c r="AO135" s="67"/>
      <c r="AP135" s="67"/>
      <c r="AQ135" s="67"/>
      <c r="AR135" s="67"/>
      <c r="AS135" s="67"/>
      <c r="AT135" s="67"/>
      <c r="AU135" s="67"/>
      <c r="AV135" s="67"/>
      <c r="AW135" s="67"/>
      <c r="AX135" s="67"/>
      <c r="AY135" s="67"/>
      <c r="AZ135" s="67"/>
      <c r="BA135" s="67"/>
      <c r="BB135" s="67"/>
      <c r="BC135" s="67"/>
      <c r="BD135" s="354" t="str">
        <f>IFERROR(AVERAGE(Y135:BC135),"")</f>
        <v/>
      </c>
      <c r="BE135" s="355"/>
      <c r="BF135" s="68">
        <f>SUM($Y135:$BC135)</f>
        <v>0</v>
      </c>
      <c r="BG135" s="68">
        <v>0</v>
      </c>
      <c r="BH135" s="69">
        <f>IFERROR(SUM(Y135:BC135)/COUNT(Y135:BC135),0)</f>
        <v>0</v>
      </c>
      <c r="BI135" s="70">
        <v>0</v>
      </c>
    </row>
    <row r="136" spans="2:61" ht="15.5" x14ac:dyDescent="0.35">
      <c r="B136" s="60"/>
      <c r="C136" s="6" t="s">
        <v>132</v>
      </c>
      <c r="D136" s="5"/>
      <c r="E136" s="5"/>
      <c r="F136" s="5"/>
      <c r="G136" s="5"/>
      <c r="H136" s="5"/>
      <c r="I136" s="5"/>
      <c r="J136" s="5"/>
      <c r="K136" s="5"/>
      <c r="L136" s="5"/>
      <c r="M136" s="5"/>
      <c r="N136" s="5"/>
      <c r="O136" s="5"/>
      <c r="P136" s="5"/>
      <c r="Q136" s="49"/>
      <c r="W136" s="60"/>
      <c r="X136" s="66">
        <v>2</v>
      </c>
      <c r="Y136" s="67"/>
      <c r="Z136" s="67"/>
      <c r="AA136" s="67"/>
      <c r="AB136" s="67"/>
      <c r="AC136" s="67"/>
      <c r="AD136" s="67"/>
      <c r="AE136" s="67"/>
      <c r="AF136" s="67"/>
      <c r="AG136" s="67"/>
      <c r="AH136" s="67"/>
      <c r="AI136" s="67"/>
      <c r="AJ136" s="67"/>
      <c r="AK136" s="67"/>
      <c r="AL136" s="67"/>
      <c r="AM136" s="67"/>
      <c r="AN136" s="67"/>
      <c r="AO136" s="67"/>
      <c r="AP136" s="67"/>
      <c r="AQ136" s="67"/>
      <c r="AR136" s="67"/>
      <c r="AS136" s="67"/>
      <c r="AT136" s="67"/>
      <c r="AU136" s="67"/>
      <c r="AV136" s="67"/>
      <c r="AW136" s="67"/>
      <c r="AX136" s="67"/>
      <c r="AY136" s="67"/>
      <c r="AZ136" s="67"/>
      <c r="BA136" s="67"/>
      <c r="BB136" s="67"/>
      <c r="BC136" s="67"/>
      <c r="BD136" s="354" t="str">
        <f t="shared" ref="BD136:BD147" si="61">IFERROR(AVERAGE(Y136:BC136),"")</f>
        <v/>
      </c>
      <c r="BE136" s="355"/>
      <c r="BF136" s="71">
        <f t="shared" ref="BF136:BF141" si="62">SUM($Y136:$BC136)</f>
        <v>0</v>
      </c>
      <c r="BG136" s="71">
        <v>0</v>
      </c>
      <c r="BH136" s="72">
        <f t="shared" ref="BH136:BH141" si="63">IFERROR(SUM(Y136:BC136)/COUNT(Y136:BC136),0)</f>
        <v>0</v>
      </c>
      <c r="BI136" s="73">
        <v>0</v>
      </c>
    </row>
    <row r="137" spans="2:61" ht="15.5" x14ac:dyDescent="0.35">
      <c r="B137" s="60"/>
      <c r="C137" s="134" t="s">
        <v>76</v>
      </c>
      <c r="D137" s="5"/>
      <c r="E137" s="5"/>
      <c r="F137" s="5"/>
      <c r="G137" s="5"/>
      <c r="H137" s="5"/>
      <c r="I137" s="5"/>
      <c r="J137" s="5"/>
      <c r="K137" s="5"/>
      <c r="L137" s="5"/>
      <c r="M137" s="5"/>
      <c r="N137" s="5"/>
      <c r="O137" s="5"/>
      <c r="P137" s="5"/>
      <c r="Q137" s="49"/>
      <c r="W137" s="60"/>
      <c r="X137" s="66">
        <v>3</v>
      </c>
      <c r="Y137" s="67"/>
      <c r="Z137" s="67"/>
      <c r="AA137" s="67"/>
      <c r="AB137" s="67"/>
      <c r="AC137" s="67"/>
      <c r="AD137" s="67"/>
      <c r="AE137" s="67"/>
      <c r="AF137" s="67"/>
      <c r="AG137" s="67"/>
      <c r="AH137" s="67"/>
      <c r="AI137" s="67"/>
      <c r="AJ137" s="67"/>
      <c r="AK137" s="67"/>
      <c r="AL137" s="67"/>
      <c r="AM137" s="67"/>
      <c r="AN137" s="67"/>
      <c r="AO137" s="67"/>
      <c r="AP137" s="67"/>
      <c r="AQ137" s="67"/>
      <c r="AR137" s="67"/>
      <c r="AS137" s="67"/>
      <c r="AT137" s="67"/>
      <c r="AU137" s="67"/>
      <c r="AV137" s="67"/>
      <c r="AW137" s="67"/>
      <c r="AX137" s="67"/>
      <c r="AY137" s="67"/>
      <c r="AZ137" s="67"/>
      <c r="BA137" s="67"/>
      <c r="BB137" s="67"/>
      <c r="BC137" s="67"/>
      <c r="BD137" s="354" t="str">
        <f t="shared" si="61"/>
        <v/>
      </c>
      <c r="BE137" s="355"/>
      <c r="BF137" s="71">
        <f t="shared" si="62"/>
        <v>0</v>
      </c>
      <c r="BG137" s="71">
        <v>0</v>
      </c>
      <c r="BH137" s="72">
        <f t="shared" si="63"/>
        <v>0</v>
      </c>
      <c r="BI137" s="73">
        <v>0</v>
      </c>
    </row>
    <row r="138" spans="2:61" ht="15.5" x14ac:dyDescent="0.35">
      <c r="B138" s="60"/>
      <c r="C138" s="41"/>
      <c r="D138" s="136">
        <f>(D119-D125)*D131</f>
        <v>0</v>
      </c>
      <c r="E138" s="136">
        <f t="shared" ref="E138:O138" si="64">(E119-E125)*E131</f>
        <v>0</v>
      </c>
      <c r="F138" s="136">
        <f t="shared" si="64"/>
        <v>0</v>
      </c>
      <c r="G138" s="136">
        <f t="shared" si="64"/>
        <v>0</v>
      </c>
      <c r="H138" s="136">
        <f t="shared" si="64"/>
        <v>0</v>
      </c>
      <c r="I138" s="136">
        <f t="shared" si="64"/>
        <v>0</v>
      </c>
      <c r="J138" s="136">
        <f t="shared" si="64"/>
        <v>0</v>
      </c>
      <c r="K138" s="136">
        <f t="shared" si="64"/>
        <v>0</v>
      </c>
      <c r="L138" s="136">
        <f t="shared" si="64"/>
        <v>0</v>
      </c>
      <c r="M138" s="136">
        <f t="shared" si="64"/>
        <v>0</v>
      </c>
      <c r="N138" s="136">
        <f t="shared" si="64"/>
        <v>0</v>
      </c>
      <c r="O138" s="136">
        <f t="shared" si="64"/>
        <v>0</v>
      </c>
      <c r="P138" s="135"/>
      <c r="Q138" s="49"/>
      <c r="W138" s="60"/>
      <c r="X138" s="66">
        <v>4</v>
      </c>
      <c r="Y138" s="67"/>
      <c r="Z138" s="67"/>
      <c r="AA138" s="67"/>
      <c r="AB138" s="67"/>
      <c r="AC138" s="67"/>
      <c r="AD138" s="67"/>
      <c r="AE138" s="67"/>
      <c r="AF138" s="67"/>
      <c r="AG138" s="67"/>
      <c r="AH138" s="67"/>
      <c r="AI138" s="67"/>
      <c r="AJ138" s="67"/>
      <c r="AK138" s="67"/>
      <c r="AL138" s="67"/>
      <c r="AM138" s="67"/>
      <c r="AN138" s="67"/>
      <c r="AO138" s="67"/>
      <c r="AP138" s="67"/>
      <c r="AQ138" s="67"/>
      <c r="AR138" s="67"/>
      <c r="AS138" s="67"/>
      <c r="AT138" s="67"/>
      <c r="AU138" s="67"/>
      <c r="AV138" s="67"/>
      <c r="AW138" s="67"/>
      <c r="AX138" s="67"/>
      <c r="AY138" s="67"/>
      <c r="AZ138" s="67"/>
      <c r="BA138" s="67"/>
      <c r="BB138" s="67"/>
      <c r="BC138" s="67"/>
      <c r="BD138" s="354" t="str">
        <f t="shared" si="61"/>
        <v/>
      </c>
      <c r="BE138" s="355"/>
      <c r="BF138" s="71">
        <f t="shared" si="62"/>
        <v>0</v>
      </c>
      <c r="BG138" s="71">
        <v>0</v>
      </c>
      <c r="BH138" s="72">
        <f t="shared" si="63"/>
        <v>0</v>
      </c>
      <c r="BI138" s="73">
        <v>0</v>
      </c>
    </row>
    <row r="139" spans="2:61" ht="15.5" x14ac:dyDescent="0.35">
      <c r="B139" s="60"/>
      <c r="C139" s="134" t="s">
        <v>77</v>
      </c>
      <c r="D139" s="5"/>
      <c r="E139" s="5"/>
      <c r="F139" s="5"/>
      <c r="G139" s="5"/>
      <c r="H139" s="5"/>
      <c r="I139" s="5"/>
      <c r="J139" s="5"/>
      <c r="K139" s="5"/>
      <c r="L139" s="5"/>
      <c r="M139" s="5"/>
      <c r="N139" s="5"/>
      <c r="O139" s="5"/>
      <c r="P139" s="5"/>
      <c r="Q139" s="49"/>
      <c r="W139" s="60"/>
      <c r="X139" s="66">
        <v>5</v>
      </c>
      <c r="Y139" s="67"/>
      <c r="Z139" s="67"/>
      <c r="AA139" s="67"/>
      <c r="AB139" s="67"/>
      <c r="AC139" s="67"/>
      <c r="AD139" s="67"/>
      <c r="AE139" s="67"/>
      <c r="AF139" s="67"/>
      <c r="AG139" s="67"/>
      <c r="AH139" s="67"/>
      <c r="AI139" s="67"/>
      <c r="AJ139" s="67"/>
      <c r="AK139" s="67"/>
      <c r="AL139" s="67"/>
      <c r="AM139" s="67"/>
      <c r="AN139" s="67"/>
      <c r="AO139" s="67"/>
      <c r="AP139" s="67"/>
      <c r="AQ139" s="67"/>
      <c r="AR139" s="67"/>
      <c r="AS139" s="67"/>
      <c r="AT139" s="67"/>
      <c r="AU139" s="67"/>
      <c r="AV139" s="67"/>
      <c r="AW139" s="67"/>
      <c r="AX139" s="67"/>
      <c r="AY139" s="67"/>
      <c r="AZ139" s="67"/>
      <c r="BA139" s="67"/>
      <c r="BB139" s="67"/>
      <c r="BC139" s="67"/>
      <c r="BD139" s="354" t="str">
        <f t="shared" si="61"/>
        <v/>
      </c>
      <c r="BE139" s="355"/>
      <c r="BF139" s="71">
        <f t="shared" si="62"/>
        <v>0</v>
      </c>
      <c r="BG139" s="71">
        <v>0</v>
      </c>
      <c r="BH139" s="72">
        <f t="shared" si="63"/>
        <v>0</v>
      </c>
      <c r="BI139" s="73">
        <v>0</v>
      </c>
    </row>
    <row r="140" spans="2:61" ht="15.75" customHeight="1" x14ac:dyDescent="0.35">
      <c r="B140" s="60"/>
      <c r="C140" s="41"/>
      <c r="D140" s="137">
        <f t="shared" ref="D140:O140" si="65">(D121+D125)*D133+(D119-D125)*D129</f>
        <v>0</v>
      </c>
      <c r="E140" s="137">
        <f t="shared" si="65"/>
        <v>0</v>
      </c>
      <c r="F140" s="137">
        <f t="shared" si="65"/>
        <v>0</v>
      </c>
      <c r="G140" s="137">
        <f t="shared" si="65"/>
        <v>0</v>
      </c>
      <c r="H140" s="137">
        <f t="shared" si="65"/>
        <v>0</v>
      </c>
      <c r="I140" s="137">
        <f t="shared" si="65"/>
        <v>0</v>
      </c>
      <c r="J140" s="137">
        <f t="shared" si="65"/>
        <v>0</v>
      </c>
      <c r="K140" s="137">
        <f t="shared" si="65"/>
        <v>0</v>
      </c>
      <c r="L140" s="137">
        <f t="shared" si="65"/>
        <v>0</v>
      </c>
      <c r="M140" s="137">
        <f t="shared" si="65"/>
        <v>0</v>
      </c>
      <c r="N140" s="137">
        <f t="shared" si="65"/>
        <v>0</v>
      </c>
      <c r="O140" s="137">
        <f t="shared" si="65"/>
        <v>0</v>
      </c>
      <c r="P140" s="5"/>
      <c r="Q140" s="49"/>
      <c r="W140" s="60"/>
      <c r="X140" s="66">
        <v>6</v>
      </c>
      <c r="Y140" s="67"/>
      <c r="Z140" s="67"/>
      <c r="AA140" s="67"/>
      <c r="AB140" s="67"/>
      <c r="AC140" s="67"/>
      <c r="AD140" s="67"/>
      <c r="AE140" s="67"/>
      <c r="AF140" s="67"/>
      <c r="AG140" s="67"/>
      <c r="AH140" s="67"/>
      <c r="AI140" s="67"/>
      <c r="AJ140" s="67"/>
      <c r="AK140" s="67"/>
      <c r="AL140" s="67"/>
      <c r="AM140" s="67"/>
      <c r="AN140" s="67"/>
      <c r="AO140" s="67"/>
      <c r="AP140" s="67"/>
      <c r="AQ140" s="67"/>
      <c r="AR140" s="67"/>
      <c r="AS140" s="67"/>
      <c r="AT140" s="67"/>
      <c r="AU140" s="67"/>
      <c r="AV140" s="67"/>
      <c r="AW140" s="67"/>
      <c r="AX140" s="67"/>
      <c r="AY140" s="67"/>
      <c r="AZ140" s="67"/>
      <c r="BA140" s="67"/>
      <c r="BB140" s="67"/>
      <c r="BC140" s="67"/>
      <c r="BD140" s="354" t="str">
        <f t="shared" si="61"/>
        <v/>
      </c>
      <c r="BE140" s="355"/>
      <c r="BF140" s="71">
        <f t="shared" si="62"/>
        <v>0</v>
      </c>
      <c r="BG140" s="71">
        <v>0</v>
      </c>
      <c r="BH140" s="72">
        <f t="shared" si="63"/>
        <v>0</v>
      </c>
      <c r="BI140" s="73">
        <v>0</v>
      </c>
    </row>
    <row r="141" spans="2:61" ht="15.5" x14ac:dyDescent="0.35">
      <c r="B141" s="60"/>
      <c r="C141" s="134" t="s">
        <v>65</v>
      </c>
      <c r="D141" s="138"/>
      <c r="E141" s="138"/>
      <c r="F141" s="138"/>
      <c r="G141" s="138"/>
      <c r="H141" s="138"/>
      <c r="I141" s="138"/>
      <c r="J141" s="138"/>
      <c r="K141" s="138"/>
      <c r="L141" s="138"/>
      <c r="M141" s="138"/>
      <c r="N141" s="138"/>
      <c r="O141" s="138"/>
      <c r="P141" s="5"/>
      <c r="Q141" s="49"/>
      <c r="W141" s="60"/>
      <c r="X141" s="66">
        <v>7</v>
      </c>
      <c r="Y141" s="67"/>
      <c r="Z141" s="67"/>
      <c r="AA141" s="67"/>
      <c r="AB141" s="67"/>
      <c r="AC141" s="67"/>
      <c r="AD141" s="67"/>
      <c r="AE141" s="67"/>
      <c r="AF141" s="67"/>
      <c r="AG141" s="67"/>
      <c r="AH141" s="67"/>
      <c r="AI141" s="67"/>
      <c r="AJ141" s="67"/>
      <c r="AK141" s="67"/>
      <c r="AL141" s="67"/>
      <c r="AM141" s="67"/>
      <c r="AN141" s="67"/>
      <c r="AO141" s="67"/>
      <c r="AP141" s="67"/>
      <c r="AQ141" s="67"/>
      <c r="AR141" s="67"/>
      <c r="AS141" s="67"/>
      <c r="AT141" s="67"/>
      <c r="AU141" s="67"/>
      <c r="AV141" s="67"/>
      <c r="AW141" s="67"/>
      <c r="AX141" s="67"/>
      <c r="AY141" s="67"/>
      <c r="AZ141" s="67"/>
      <c r="BA141" s="67"/>
      <c r="BB141" s="67"/>
      <c r="BC141" s="67"/>
      <c r="BD141" s="354" t="str">
        <f t="shared" si="61"/>
        <v/>
      </c>
      <c r="BE141" s="355"/>
      <c r="BF141" s="71">
        <f t="shared" si="62"/>
        <v>0</v>
      </c>
      <c r="BG141" s="71">
        <v>0</v>
      </c>
      <c r="BH141" s="72">
        <f t="shared" si="63"/>
        <v>0</v>
      </c>
      <c r="BI141" s="73">
        <v>0</v>
      </c>
    </row>
    <row r="142" spans="2:61" ht="15.5" x14ac:dyDescent="0.35">
      <c r="B142" s="60"/>
      <c r="C142" s="41"/>
      <c r="D142" s="139">
        <f t="shared" ref="D142:O142" si="66">D123*D133</f>
        <v>0</v>
      </c>
      <c r="E142" s="139">
        <f t="shared" si="66"/>
        <v>0</v>
      </c>
      <c r="F142" s="139">
        <f t="shared" si="66"/>
        <v>0</v>
      </c>
      <c r="G142" s="139">
        <f t="shared" si="66"/>
        <v>0</v>
      </c>
      <c r="H142" s="139">
        <f t="shared" si="66"/>
        <v>0</v>
      </c>
      <c r="I142" s="139">
        <f t="shared" si="66"/>
        <v>0</v>
      </c>
      <c r="J142" s="139">
        <f t="shared" si="66"/>
        <v>0</v>
      </c>
      <c r="K142" s="139">
        <f t="shared" si="66"/>
        <v>0</v>
      </c>
      <c r="L142" s="139">
        <f t="shared" si="66"/>
        <v>0</v>
      </c>
      <c r="M142" s="139">
        <f t="shared" si="66"/>
        <v>0</v>
      </c>
      <c r="N142" s="139">
        <f t="shared" si="66"/>
        <v>0</v>
      </c>
      <c r="O142" s="139">
        <f t="shared" si="66"/>
        <v>0</v>
      </c>
      <c r="P142" s="5"/>
      <c r="Q142" s="49"/>
      <c r="W142" s="60"/>
      <c r="X142" s="66">
        <v>8</v>
      </c>
      <c r="Y142" s="67"/>
      <c r="Z142" s="67"/>
      <c r="AA142" s="67"/>
      <c r="AB142" s="67"/>
      <c r="AC142" s="67"/>
      <c r="AD142" s="67"/>
      <c r="AE142" s="67"/>
      <c r="AF142" s="67"/>
      <c r="AG142" s="67"/>
      <c r="AH142" s="67"/>
      <c r="AI142" s="67"/>
      <c r="AJ142" s="67"/>
      <c r="AK142" s="67"/>
      <c r="AL142" s="67"/>
      <c r="AM142" s="67"/>
      <c r="AN142" s="67"/>
      <c r="AO142" s="67"/>
      <c r="AP142" s="67"/>
      <c r="AQ142" s="67"/>
      <c r="AR142" s="67"/>
      <c r="AS142" s="67"/>
      <c r="AT142" s="67"/>
      <c r="AU142" s="67"/>
      <c r="AV142" s="67"/>
      <c r="AW142" s="67"/>
      <c r="AX142" s="67"/>
      <c r="AY142" s="67"/>
      <c r="AZ142" s="67"/>
      <c r="BA142" s="67"/>
      <c r="BB142" s="67"/>
      <c r="BC142" s="67"/>
      <c r="BD142" s="354" t="str">
        <f t="shared" si="61"/>
        <v/>
      </c>
      <c r="BE142" s="355"/>
      <c r="BF142" s="71">
        <f t="shared" ref="BF142:BF157" si="67">(SUMIF($Y$134:$BC$134,"Sat",$Y142:$BC142)+SUMIF($Y$134:$BC$134,"Sun",$Y142:$BC142))</f>
        <v>0</v>
      </c>
      <c r="BG142" s="71">
        <f t="shared" ref="BG142:BG157" si="68">(SUM($Y142:$BC142)-(SUMIF($Y$134:$BC$134,"Sat",$Y142:$BC142)+SUMIF($Y$134:$BC$134,"Sun",$Y142:$BC142)))</f>
        <v>0</v>
      </c>
      <c r="BH142" s="72">
        <f t="shared" ref="BH142:BH157" si="69">(SUMIF($Y$134:$BC$134,"Sat",$Y142:$BC142)+SUMIF($Y$134:$BC$134,"Sun",$Y142:$BC142))/(COUNTIF($Y$134:$BC$134,"Sat")+COUNTIF($Y$134:$BC$134,"Sun"))</f>
        <v>0</v>
      </c>
      <c r="BI142" s="73">
        <f t="shared" ref="BI142:BI157" si="70">(SUM($Y142:$BC142)-(SUMIF($Y$134:$BC$134,"Sat",$Y142:$BC142)+SUMIF($Y$134:$BC$134,"Sun",$Y142:$BC142)))/(COUNT(Y142:BC142)-(COUNTIF($Y$134:$BC$134,"Sat")+COUNTIF($Y$134:$BC$134,"Sun")))</f>
        <v>0</v>
      </c>
    </row>
    <row r="143" spans="2:61" ht="15.5" x14ac:dyDescent="0.35">
      <c r="B143" s="60"/>
      <c r="C143" s="134" t="s">
        <v>133</v>
      </c>
      <c r="D143" s="138"/>
      <c r="E143" s="138"/>
      <c r="F143" s="138"/>
      <c r="G143" s="138"/>
      <c r="H143" s="138"/>
      <c r="I143" s="138"/>
      <c r="J143" s="138"/>
      <c r="K143" s="138"/>
      <c r="L143" s="138"/>
      <c r="M143" s="138"/>
      <c r="N143" s="138"/>
      <c r="O143" s="138"/>
      <c r="P143" s="5"/>
      <c r="Q143" s="49"/>
      <c r="W143" s="60"/>
      <c r="X143" s="66">
        <v>9</v>
      </c>
      <c r="Y143" s="67"/>
      <c r="Z143" s="67"/>
      <c r="AA143" s="67"/>
      <c r="AB143" s="67"/>
      <c r="AC143" s="67"/>
      <c r="AD143" s="67"/>
      <c r="AE143" s="67"/>
      <c r="AF143" s="67"/>
      <c r="AG143" s="67"/>
      <c r="AH143" s="67"/>
      <c r="AI143" s="67"/>
      <c r="AJ143" s="67"/>
      <c r="AK143" s="67"/>
      <c r="AL143" s="67"/>
      <c r="AM143" s="67"/>
      <c r="AN143" s="67"/>
      <c r="AO143" s="67"/>
      <c r="AP143" s="67"/>
      <c r="AQ143" s="67"/>
      <c r="AR143" s="67"/>
      <c r="AS143" s="67"/>
      <c r="AT143" s="67"/>
      <c r="AU143" s="67"/>
      <c r="AV143" s="67"/>
      <c r="AW143" s="67"/>
      <c r="AX143" s="67"/>
      <c r="AY143" s="67"/>
      <c r="AZ143" s="67"/>
      <c r="BA143" s="67"/>
      <c r="BB143" s="67"/>
      <c r="BC143" s="67"/>
      <c r="BD143" s="354" t="str">
        <f t="shared" si="61"/>
        <v/>
      </c>
      <c r="BE143" s="355"/>
      <c r="BF143" s="71">
        <f t="shared" si="67"/>
        <v>0</v>
      </c>
      <c r="BG143" s="71">
        <f t="shared" si="68"/>
        <v>0</v>
      </c>
      <c r="BH143" s="72">
        <f t="shared" si="69"/>
        <v>0</v>
      </c>
      <c r="BI143" s="73">
        <f t="shared" si="70"/>
        <v>0</v>
      </c>
    </row>
    <row r="144" spans="2:61" ht="15.5" x14ac:dyDescent="0.35">
      <c r="B144" s="60"/>
      <c r="C144" s="41"/>
      <c r="D144" s="135">
        <f t="shared" ref="D144:O144" si="71">D142-D138-D140</f>
        <v>0</v>
      </c>
      <c r="E144" s="135">
        <f t="shared" si="71"/>
        <v>0</v>
      </c>
      <c r="F144" s="135">
        <f t="shared" si="71"/>
        <v>0</v>
      </c>
      <c r="G144" s="135">
        <f t="shared" si="71"/>
        <v>0</v>
      </c>
      <c r="H144" s="135">
        <f t="shared" si="71"/>
        <v>0</v>
      </c>
      <c r="I144" s="135">
        <f t="shared" si="71"/>
        <v>0</v>
      </c>
      <c r="J144" s="135">
        <f t="shared" si="71"/>
        <v>0</v>
      </c>
      <c r="K144" s="135">
        <f t="shared" si="71"/>
        <v>0</v>
      </c>
      <c r="L144" s="135">
        <f t="shared" si="71"/>
        <v>0</v>
      </c>
      <c r="M144" s="135">
        <f t="shared" si="71"/>
        <v>0</v>
      </c>
      <c r="N144" s="135">
        <f t="shared" si="71"/>
        <v>0</v>
      </c>
      <c r="O144" s="135">
        <f t="shared" si="71"/>
        <v>0</v>
      </c>
      <c r="P144" s="5"/>
      <c r="Q144" s="49"/>
      <c r="W144" s="60"/>
      <c r="X144" s="66">
        <v>10</v>
      </c>
      <c r="Y144" s="67"/>
      <c r="Z144" s="67"/>
      <c r="AA144" s="67"/>
      <c r="AB144" s="67"/>
      <c r="AC144" s="67"/>
      <c r="AD144" s="67"/>
      <c r="AE144" s="67"/>
      <c r="AF144" s="67"/>
      <c r="AG144" s="67"/>
      <c r="AH144" s="67"/>
      <c r="AI144" s="67"/>
      <c r="AJ144" s="67"/>
      <c r="AK144" s="67"/>
      <c r="AL144" s="67"/>
      <c r="AM144" s="67"/>
      <c r="AN144" s="67"/>
      <c r="AO144" s="67"/>
      <c r="AP144" s="67"/>
      <c r="AQ144" s="67"/>
      <c r="AR144" s="67"/>
      <c r="AS144" s="67"/>
      <c r="AT144" s="67"/>
      <c r="AU144" s="67"/>
      <c r="AV144" s="67"/>
      <c r="AW144" s="67"/>
      <c r="AX144" s="67"/>
      <c r="AY144" s="67"/>
      <c r="AZ144" s="67"/>
      <c r="BA144" s="67"/>
      <c r="BB144" s="67"/>
      <c r="BC144" s="67"/>
      <c r="BD144" s="354" t="str">
        <f t="shared" si="61"/>
        <v/>
      </c>
      <c r="BE144" s="355"/>
      <c r="BF144" s="71">
        <f t="shared" si="67"/>
        <v>0</v>
      </c>
      <c r="BG144" s="71">
        <f t="shared" si="68"/>
        <v>0</v>
      </c>
      <c r="BH144" s="72">
        <f t="shared" si="69"/>
        <v>0</v>
      </c>
      <c r="BI144" s="73">
        <f t="shared" si="70"/>
        <v>0</v>
      </c>
    </row>
    <row r="145" spans="2:61" ht="19.5" customHeight="1" x14ac:dyDescent="0.35">
      <c r="B145" s="60"/>
      <c r="C145" s="130"/>
      <c r="D145" s="138"/>
      <c r="E145" s="138"/>
      <c r="F145" s="138"/>
      <c r="G145" s="138"/>
      <c r="H145" s="138"/>
      <c r="I145" s="138"/>
      <c r="J145" s="138"/>
      <c r="K145" s="138"/>
      <c r="L145" s="138"/>
      <c r="M145" s="138"/>
      <c r="N145" s="138"/>
      <c r="O145" s="138"/>
      <c r="P145" s="5"/>
      <c r="Q145" s="49"/>
      <c r="W145" s="60"/>
      <c r="X145" s="66">
        <v>11</v>
      </c>
      <c r="Y145" s="67"/>
      <c r="Z145" s="67"/>
      <c r="AA145" s="67"/>
      <c r="AB145" s="67"/>
      <c r="AC145" s="67"/>
      <c r="AD145" s="67"/>
      <c r="AE145" s="67"/>
      <c r="AF145" s="67"/>
      <c r="AG145" s="67"/>
      <c r="AH145" s="67"/>
      <c r="AI145" s="67"/>
      <c r="AJ145" s="67"/>
      <c r="AK145" s="67"/>
      <c r="AL145" s="67"/>
      <c r="AM145" s="67"/>
      <c r="AN145" s="67"/>
      <c r="AO145" s="67"/>
      <c r="AP145" s="67"/>
      <c r="AQ145" s="67"/>
      <c r="AR145" s="67"/>
      <c r="AS145" s="67"/>
      <c r="AT145" s="67"/>
      <c r="AU145" s="67"/>
      <c r="AV145" s="67"/>
      <c r="AW145" s="67"/>
      <c r="AX145" s="67"/>
      <c r="AY145" s="67"/>
      <c r="AZ145" s="67"/>
      <c r="BA145" s="67"/>
      <c r="BB145" s="67"/>
      <c r="BC145" s="67"/>
      <c r="BD145" s="354" t="str">
        <f t="shared" si="61"/>
        <v/>
      </c>
      <c r="BE145" s="355"/>
      <c r="BF145" s="71">
        <f t="shared" si="67"/>
        <v>0</v>
      </c>
      <c r="BG145" s="71">
        <f t="shared" si="68"/>
        <v>0</v>
      </c>
      <c r="BH145" s="72">
        <f t="shared" si="69"/>
        <v>0</v>
      </c>
      <c r="BI145" s="73">
        <f t="shared" si="70"/>
        <v>0</v>
      </c>
    </row>
    <row r="146" spans="2:61" ht="15.5" x14ac:dyDescent="0.35">
      <c r="B146" s="60"/>
      <c r="C146" s="130"/>
      <c r="D146" s="138"/>
      <c r="E146" s="138"/>
      <c r="F146" s="138"/>
      <c r="G146" s="138"/>
      <c r="H146" s="138"/>
      <c r="I146" s="138"/>
      <c r="J146" s="138"/>
      <c r="K146" s="138"/>
      <c r="L146" s="138"/>
      <c r="M146" s="138"/>
      <c r="N146" s="138"/>
      <c r="O146" s="138"/>
      <c r="P146" s="5"/>
      <c r="Q146" s="49"/>
      <c r="W146" s="60"/>
      <c r="X146" s="66">
        <v>12</v>
      </c>
      <c r="Y146" s="67"/>
      <c r="Z146" s="67"/>
      <c r="AA146" s="67"/>
      <c r="AB146" s="67"/>
      <c r="AC146" s="67"/>
      <c r="AD146" s="67"/>
      <c r="AE146" s="67"/>
      <c r="AF146" s="67"/>
      <c r="AG146" s="67"/>
      <c r="AH146" s="67"/>
      <c r="AI146" s="67"/>
      <c r="AJ146" s="67"/>
      <c r="AK146" s="67"/>
      <c r="AL146" s="67"/>
      <c r="AM146" s="67"/>
      <c r="AN146" s="67"/>
      <c r="AO146" s="67"/>
      <c r="AP146" s="67"/>
      <c r="AQ146" s="67"/>
      <c r="AR146" s="67"/>
      <c r="AS146" s="67"/>
      <c r="AT146" s="67"/>
      <c r="AU146" s="67"/>
      <c r="AV146" s="67"/>
      <c r="AW146" s="67"/>
      <c r="AX146" s="67"/>
      <c r="AY146" s="67"/>
      <c r="AZ146" s="67"/>
      <c r="BA146" s="67"/>
      <c r="BB146" s="67"/>
      <c r="BC146" s="67"/>
      <c r="BD146" s="354" t="str">
        <f t="shared" si="61"/>
        <v/>
      </c>
      <c r="BE146" s="355"/>
      <c r="BF146" s="71">
        <f t="shared" si="67"/>
        <v>0</v>
      </c>
      <c r="BG146" s="71">
        <f t="shared" si="68"/>
        <v>0</v>
      </c>
      <c r="BH146" s="72">
        <f t="shared" si="69"/>
        <v>0</v>
      </c>
      <c r="BI146" s="73">
        <f t="shared" si="70"/>
        <v>0</v>
      </c>
    </row>
    <row r="147" spans="2:61" ht="15.5" x14ac:dyDescent="0.35">
      <c r="B147" s="60"/>
      <c r="C147" s="91" t="s">
        <v>134</v>
      </c>
      <c r="D147" s="138"/>
      <c r="E147" s="138"/>
      <c r="F147" s="138"/>
      <c r="G147" s="138"/>
      <c r="H147" s="138"/>
      <c r="I147" s="138"/>
      <c r="J147" s="138"/>
      <c r="K147" s="138"/>
      <c r="L147" s="138"/>
      <c r="M147" s="138"/>
      <c r="N147" s="138"/>
      <c r="O147" s="138"/>
      <c r="P147" s="5"/>
      <c r="Q147" s="49"/>
      <c r="W147" s="60"/>
      <c r="X147" s="66">
        <v>13</v>
      </c>
      <c r="Y147" s="67"/>
      <c r="Z147" s="67"/>
      <c r="AA147" s="67"/>
      <c r="AB147" s="67"/>
      <c r="AC147" s="67"/>
      <c r="AD147" s="67"/>
      <c r="AE147" s="67"/>
      <c r="AF147" s="67"/>
      <c r="AG147" s="67"/>
      <c r="AH147" s="67"/>
      <c r="AI147" s="67"/>
      <c r="AJ147" s="67"/>
      <c r="AK147" s="67"/>
      <c r="AL147" s="67"/>
      <c r="AM147" s="67"/>
      <c r="AN147" s="67"/>
      <c r="AO147" s="67"/>
      <c r="AP147" s="67"/>
      <c r="AQ147" s="67"/>
      <c r="AR147" s="67"/>
      <c r="AS147" s="67"/>
      <c r="AT147" s="67"/>
      <c r="AU147" s="67"/>
      <c r="AV147" s="67"/>
      <c r="AW147" s="67"/>
      <c r="AX147" s="67"/>
      <c r="AY147" s="67"/>
      <c r="AZ147" s="67"/>
      <c r="BA147" s="67"/>
      <c r="BB147" s="67"/>
      <c r="BC147" s="67"/>
      <c r="BD147" s="354" t="str">
        <f t="shared" si="61"/>
        <v/>
      </c>
      <c r="BE147" s="355"/>
      <c r="BF147" s="71">
        <f t="shared" si="67"/>
        <v>0</v>
      </c>
      <c r="BG147" s="71">
        <f t="shared" si="68"/>
        <v>0</v>
      </c>
      <c r="BH147" s="72">
        <f t="shared" si="69"/>
        <v>0</v>
      </c>
      <c r="BI147" s="73">
        <f t="shared" si="70"/>
        <v>0</v>
      </c>
    </row>
    <row r="148" spans="2:61" ht="15.5" x14ac:dyDescent="0.35">
      <c r="B148" s="60"/>
      <c r="C148" s="130"/>
      <c r="D148" s="138"/>
      <c r="E148" s="350" t="s">
        <v>135</v>
      </c>
      <c r="F148" s="353"/>
      <c r="G148" s="350" t="s">
        <v>136</v>
      </c>
      <c r="H148" s="353"/>
      <c r="I148" s="350" t="s">
        <v>137</v>
      </c>
      <c r="J148" s="353"/>
      <c r="K148" s="350" t="s">
        <v>138</v>
      </c>
      <c r="L148" s="353"/>
      <c r="M148" s="138"/>
      <c r="N148" s="350" t="s">
        <v>147</v>
      </c>
      <c r="O148" s="351"/>
      <c r="P148" s="351"/>
      <c r="Q148" s="352"/>
      <c r="W148" s="60"/>
      <c r="X148" s="66">
        <v>14</v>
      </c>
      <c r="Y148" s="67"/>
      <c r="Z148" s="67"/>
      <c r="AA148" s="67"/>
      <c r="AB148" s="67"/>
      <c r="AC148" s="67"/>
      <c r="AD148" s="67"/>
      <c r="AE148" s="67"/>
      <c r="AF148" s="67"/>
      <c r="AG148" s="67"/>
      <c r="AH148" s="67"/>
      <c r="AI148" s="67"/>
      <c r="AJ148" s="67"/>
      <c r="AK148" s="67"/>
      <c r="AL148" s="67"/>
      <c r="AM148" s="67"/>
      <c r="AN148" s="67"/>
      <c r="AO148" s="67"/>
      <c r="AP148" s="67"/>
      <c r="AQ148" s="67"/>
      <c r="AR148" s="67"/>
      <c r="AS148" s="67"/>
      <c r="AT148" s="67"/>
      <c r="AU148" s="67"/>
      <c r="AV148" s="67"/>
      <c r="AW148" s="67"/>
      <c r="AX148" s="67"/>
      <c r="AY148" s="67"/>
      <c r="AZ148" s="67"/>
      <c r="BA148" s="67"/>
      <c r="BB148" s="67"/>
      <c r="BC148" s="67"/>
      <c r="BD148" s="354" t="str">
        <f>IFERROR(AVERAGE(Y148:BC148),"")</f>
        <v/>
      </c>
      <c r="BE148" s="355"/>
      <c r="BF148" s="71">
        <f t="shared" si="67"/>
        <v>0</v>
      </c>
      <c r="BG148" s="71">
        <f t="shared" si="68"/>
        <v>0</v>
      </c>
      <c r="BH148" s="72">
        <f t="shared" si="69"/>
        <v>0</v>
      </c>
      <c r="BI148" s="73">
        <f t="shared" si="70"/>
        <v>0</v>
      </c>
    </row>
    <row r="149" spans="2:61" ht="15.5" x14ac:dyDescent="0.35">
      <c r="B149" s="60"/>
      <c r="C149" s="140" t="s">
        <v>139</v>
      </c>
      <c r="D149" s="141"/>
      <c r="E149" s="348">
        <f>SUM($D138:$O138)</f>
        <v>0</v>
      </c>
      <c r="F149" s="349"/>
      <c r="G149" s="346">
        <f>SUM($D140:$O140)</f>
        <v>0</v>
      </c>
      <c r="H149" s="347"/>
      <c r="I149" s="344">
        <f>SUM(D142:O142)</f>
        <v>0</v>
      </c>
      <c r="J149" s="345"/>
      <c r="K149" s="342">
        <f>IF(CntMax2&gt;0,AnnTotGen2/CntMax2/8766,0)</f>
        <v>0</v>
      </c>
      <c r="L149" s="343"/>
      <c r="M149" s="138"/>
      <c r="N149" s="339">
        <f>(AnnTotGen2)</f>
        <v>0</v>
      </c>
      <c r="O149" s="340"/>
      <c r="P149" s="340"/>
      <c r="Q149" s="341"/>
      <c r="W149" s="60"/>
      <c r="X149" s="66">
        <v>15</v>
      </c>
      <c r="Y149" s="67"/>
      <c r="Z149" s="67"/>
      <c r="AA149" s="67"/>
      <c r="AB149" s="67"/>
      <c r="AC149" s="67"/>
      <c r="AD149" s="67"/>
      <c r="AE149" s="67"/>
      <c r="AF149" s="67"/>
      <c r="AG149" s="67"/>
      <c r="AH149" s="67"/>
      <c r="AI149" s="67"/>
      <c r="AJ149" s="67"/>
      <c r="AK149" s="67"/>
      <c r="AL149" s="67"/>
      <c r="AM149" s="67"/>
      <c r="AN149" s="67"/>
      <c r="AO149" s="67"/>
      <c r="AP149" s="67"/>
      <c r="AQ149" s="67"/>
      <c r="AR149" s="67"/>
      <c r="AS149" s="67"/>
      <c r="AT149" s="67"/>
      <c r="AU149" s="67"/>
      <c r="AV149" s="67"/>
      <c r="AW149" s="67"/>
      <c r="AX149" s="67"/>
      <c r="AY149" s="67"/>
      <c r="AZ149" s="67"/>
      <c r="BA149" s="67"/>
      <c r="BB149" s="67"/>
      <c r="BC149" s="67"/>
      <c r="BD149" s="354" t="str">
        <f t="shared" ref="BD149:BD158" si="72">IFERROR(AVERAGE(Y149:BC149),"")</f>
        <v/>
      </c>
      <c r="BE149" s="355"/>
      <c r="BF149" s="71">
        <f t="shared" si="67"/>
        <v>0</v>
      </c>
      <c r="BG149" s="71">
        <f t="shared" si="68"/>
        <v>0</v>
      </c>
      <c r="BH149" s="72">
        <f t="shared" si="69"/>
        <v>0</v>
      </c>
      <c r="BI149" s="73">
        <f t="shared" si="70"/>
        <v>0</v>
      </c>
    </row>
    <row r="150" spans="2:61" ht="16" thickBot="1" x14ac:dyDescent="0.4">
      <c r="B150" s="104"/>
      <c r="C150" s="142"/>
      <c r="D150" s="143"/>
      <c r="E150" s="143"/>
      <c r="F150" s="144"/>
      <c r="G150" s="143"/>
      <c r="H150" s="143"/>
      <c r="I150" s="143"/>
      <c r="J150" s="143"/>
      <c r="K150" s="143"/>
      <c r="L150" s="143"/>
      <c r="M150" s="143"/>
      <c r="N150" s="143"/>
      <c r="O150" s="143"/>
      <c r="P150" s="15"/>
      <c r="Q150" s="106"/>
      <c r="W150" s="60"/>
      <c r="X150" s="66">
        <v>16</v>
      </c>
      <c r="Y150" s="67"/>
      <c r="Z150" s="67"/>
      <c r="AA150" s="67"/>
      <c r="AB150" s="67"/>
      <c r="AC150" s="67"/>
      <c r="AD150" s="67"/>
      <c r="AE150" s="67"/>
      <c r="AF150" s="67"/>
      <c r="AG150" s="67"/>
      <c r="AH150" s="67"/>
      <c r="AI150" s="67"/>
      <c r="AJ150" s="67"/>
      <c r="AK150" s="67"/>
      <c r="AL150" s="67"/>
      <c r="AM150" s="67"/>
      <c r="AN150" s="67"/>
      <c r="AO150" s="67"/>
      <c r="AP150" s="67"/>
      <c r="AQ150" s="67"/>
      <c r="AR150" s="67"/>
      <c r="AS150" s="67"/>
      <c r="AT150" s="67"/>
      <c r="AU150" s="67"/>
      <c r="AV150" s="67"/>
      <c r="AW150" s="67"/>
      <c r="AX150" s="67"/>
      <c r="AY150" s="67"/>
      <c r="AZ150" s="67"/>
      <c r="BA150" s="67"/>
      <c r="BB150" s="67"/>
      <c r="BC150" s="67"/>
      <c r="BD150" s="354" t="str">
        <f t="shared" si="72"/>
        <v/>
      </c>
      <c r="BE150" s="355"/>
      <c r="BF150" s="71">
        <f t="shared" si="67"/>
        <v>0</v>
      </c>
      <c r="BG150" s="71">
        <f t="shared" si="68"/>
        <v>0</v>
      </c>
      <c r="BH150" s="72">
        <f t="shared" si="69"/>
        <v>0</v>
      </c>
      <c r="BI150" s="73">
        <f t="shared" si="70"/>
        <v>0</v>
      </c>
    </row>
    <row r="151" spans="2:61" ht="15.5" x14ac:dyDescent="0.35">
      <c r="W151" s="60"/>
      <c r="X151" s="66">
        <v>17</v>
      </c>
      <c r="Y151" s="67"/>
      <c r="Z151" s="67"/>
      <c r="AA151" s="67"/>
      <c r="AB151" s="67"/>
      <c r="AC151" s="67"/>
      <c r="AD151" s="67"/>
      <c r="AE151" s="67"/>
      <c r="AF151" s="67"/>
      <c r="AG151" s="67"/>
      <c r="AH151" s="67"/>
      <c r="AI151" s="67"/>
      <c r="AJ151" s="67"/>
      <c r="AK151" s="67"/>
      <c r="AL151" s="67"/>
      <c r="AM151" s="67"/>
      <c r="AN151" s="67"/>
      <c r="AO151" s="67"/>
      <c r="AP151" s="67"/>
      <c r="AQ151" s="67"/>
      <c r="AR151" s="67"/>
      <c r="AS151" s="67"/>
      <c r="AT151" s="67"/>
      <c r="AU151" s="67"/>
      <c r="AV151" s="67"/>
      <c r="AW151" s="67"/>
      <c r="AX151" s="67"/>
      <c r="AY151" s="67"/>
      <c r="AZ151" s="67"/>
      <c r="BA151" s="67"/>
      <c r="BB151" s="67"/>
      <c r="BC151" s="67"/>
      <c r="BD151" s="354" t="str">
        <f t="shared" si="72"/>
        <v/>
      </c>
      <c r="BE151" s="355"/>
      <c r="BF151" s="71">
        <f t="shared" si="67"/>
        <v>0</v>
      </c>
      <c r="BG151" s="71">
        <f t="shared" si="68"/>
        <v>0</v>
      </c>
      <c r="BH151" s="72">
        <f t="shared" si="69"/>
        <v>0</v>
      </c>
      <c r="BI151" s="73">
        <f t="shared" si="70"/>
        <v>0</v>
      </c>
    </row>
    <row r="152" spans="2:61" ht="15.5" x14ac:dyDescent="0.35">
      <c r="W152" s="60"/>
      <c r="X152" s="66">
        <v>18</v>
      </c>
      <c r="Y152" s="67"/>
      <c r="Z152" s="67"/>
      <c r="AA152" s="67"/>
      <c r="AB152" s="67"/>
      <c r="AC152" s="67"/>
      <c r="AD152" s="67"/>
      <c r="AE152" s="67"/>
      <c r="AF152" s="67"/>
      <c r="AG152" s="67"/>
      <c r="AH152" s="67"/>
      <c r="AI152" s="67"/>
      <c r="AJ152" s="67"/>
      <c r="AK152" s="67"/>
      <c r="AL152" s="67"/>
      <c r="AM152" s="67"/>
      <c r="AN152" s="67"/>
      <c r="AO152" s="67"/>
      <c r="AP152" s="67"/>
      <c r="AQ152" s="67"/>
      <c r="AR152" s="67"/>
      <c r="AS152" s="67"/>
      <c r="AT152" s="67"/>
      <c r="AU152" s="67"/>
      <c r="AV152" s="67"/>
      <c r="AW152" s="67"/>
      <c r="AX152" s="67"/>
      <c r="AY152" s="67"/>
      <c r="AZ152" s="67"/>
      <c r="BA152" s="67"/>
      <c r="BB152" s="67"/>
      <c r="BC152" s="67"/>
      <c r="BD152" s="354" t="str">
        <f t="shared" si="72"/>
        <v/>
      </c>
      <c r="BE152" s="355"/>
      <c r="BF152" s="71">
        <f t="shared" si="67"/>
        <v>0</v>
      </c>
      <c r="BG152" s="71">
        <f t="shared" si="68"/>
        <v>0</v>
      </c>
      <c r="BH152" s="72">
        <f t="shared" si="69"/>
        <v>0</v>
      </c>
      <c r="BI152" s="73">
        <f t="shared" si="70"/>
        <v>0</v>
      </c>
    </row>
    <row r="153" spans="2:61" ht="15.5" x14ac:dyDescent="0.35">
      <c r="W153" s="60"/>
      <c r="X153" s="66">
        <v>19</v>
      </c>
      <c r="Y153" s="67"/>
      <c r="Z153" s="67"/>
      <c r="AA153" s="67"/>
      <c r="AB153" s="67"/>
      <c r="AC153" s="67"/>
      <c r="AD153" s="67"/>
      <c r="AE153" s="67"/>
      <c r="AF153" s="67"/>
      <c r="AG153" s="67"/>
      <c r="AH153" s="67"/>
      <c r="AI153" s="67"/>
      <c r="AJ153" s="67"/>
      <c r="AK153" s="67"/>
      <c r="AL153" s="67"/>
      <c r="AM153" s="67"/>
      <c r="AN153" s="67"/>
      <c r="AO153" s="67"/>
      <c r="AP153" s="67"/>
      <c r="AQ153" s="67"/>
      <c r="AR153" s="67"/>
      <c r="AS153" s="67"/>
      <c r="AT153" s="67"/>
      <c r="AU153" s="67"/>
      <c r="AV153" s="67"/>
      <c r="AW153" s="67"/>
      <c r="AX153" s="67"/>
      <c r="AY153" s="67"/>
      <c r="AZ153" s="67"/>
      <c r="BA153" s="67"/>
      <c r="BB153" s="67"/>
      <c r="BC153" s="67"/>
      <c r="BD153" s="354" t="str">
        <f t="shared" si="72"/>
        <v/>
      </c>
      <c r="BE153" s="355"/>
      <c r="BF153" s="71">
        <f t="shared" si="67"/>
        <v>0</v>
      </c>
      <c r="BG153" s="71">
        <f t="shared" si="68"/>
        <v>0</v>
      </c>
      <c r="BH153" s="72">
        <f t="shared" si="69"/>
        <v>0</v>
      </c>
      <c r="BI153" s="73">
        <f t="shared" si="70"/>
        <v>0</v>
      </c>
    </row>
    <row r="154" spans="2:61" ht="15.5" x14ac:dyDescent="0.35">
      <c r="W154" s="60"/>
      <c r="X154" s="66">
        <v>20</v>
      </c>
      <c r="Y154" s="67"/>
      <c r="Z154" s="67"/>
      <c r="AA154" s="67"/>
      <c r="AB154" s="67"/>
      <c r="AC154" s="67"/>
      <c r="AD154" s="67"/>
      <c r="AE154" s="67"/>
      <c r="AF154" s="67"/>
      <c r="AG154" s="67"/>
      <c r="AH154" s="67"/>
      <c r="AI154" s="67"/>
      <c r="AJ154" s="67"/>
      <c r="AK154" s="67"/>
      <c r="AL154" s="67"/>
      <c r="AM154" s="67"/>
      <c r="AN154" s="67"/>
      <c r="AO154" s="67"/>
      <c r="AP154" s="67"/>
      <c r="AQ154" s="67"/>
      <c r="AR154" s="67"/>
      <c r="AS154" s="67"/>
      <c r="AT154" s="67"/>
      <c r="AU154" s="67"/>
      <c r="AV154" s="67"/>
      <c r="AW154" s="67"/>
      <c r="AX154" s="67"/>
      <c r="AY154" s="67"/>
      <c r="AZ154" s="67"/>
      <c r="BA154" s="67"/>
      <c r="BB154" s="67"/>
      <c r="BC154" s="67"/>
      <c r="BD154" s="354" t="str">
        <f t="shared" si="72"/>
        <v/>
      </c>
      <c r="BE154" s="355"/>
      <c r="BF154" s="71">
        <f t="shared" si="67"/>
        <v>0</v>
      </c>
      <c r="BG154" s="71">
        <f t="shared" si="68"/>
        <v>0</v>
      </c>
      <c r="BH154" s="72">
        <f t="shared" si="69"/>
        <v>0</v>
      </c>
      <c r="BI154" s="73">
        <f t="shared" si="70"/>
        <v>0</v>
      </c>
    </row>
    <row r="155" spans="2:61" ht="15.5" x14ac:dyDescent="0.35">
      <c r="W155" s="60"/>
      <c r="X155" s="66">
        <v>21</v>
      </c>
      <c r="Y155" s="67"/>
      <c r="Z155" s="67"/>
      <c r="AA155" s="67"/>
      <c r="AB155" s="67"/>
      <c r="AC155" s="67"/>
      <c r="AD155" s="67"/>
      <c r="AE155" s="67"/>
      <c r="AF155" s="67"/>
      <c r="AG155" s="67"/>
      <c r="AH155" s="67"/>
      <c r="AI155" s="67"/>
      <c r="AJ155" s="67"/>
      <c r="AK155" s="67"/>
      <c r="AL155" s="67"/>
      <c r="AM155" s="67"/>
      <c r="AN155" s="67"/>
      <c r="AO155" s="67"/>
      <c r="AP155" s="67"/>
      <c r="AQ155" s="67"/>
      <c r="AR155" s="67"/>
      <c r="AS155" s="67"/>
      <c r="AT155" s="67"/>
      <c r="AU155" s="67"/>
      <c r="AV155" s="67"/>
      <c r="AW155" s="67"/>
      <c r="AX155" s="67"/>
      <c r="AY155" s="67"/>
      <c r="AZ155" s="67"/>
      <c r="BA155" s="67"/>
      <c r="BB155" s="67"/>
      <c r="BC155" s="67"/>
      <c r="BD155" s="354" t="str">
        <f t="shared" si="72"/>
        <v/>
      </c>
      <c r="BE155" s="355"/>
      <c r="BF155" s="71">
        <f t="shared" si="67"/>
        <v>0</v>
      </c>
      <c r="BG155" s="71">
        <f t="shared" si="68"/>
        <v>0</v>
      </c>
      <c r="BH155" s="72">
        <f t="shared" si="69"/>
        <v>0</v>
      </c>
      <c r="BI155" s="73">
        <f t="shared" si="70"/>
        <v>0</v>
      </c>
    </row>
    <row r="156" spans="2:61" ht="15.5" x14ac:dyDescent="0.35">
      <c r="W156" s="60"/>
      <c r="X156" s="66">
        <v>22</v>
      </c>
      <c r="Y156" s="67"/>
      <c r="Z156" s="67"/>
      <c r="AA156" s="67"/>
      <c r="AB156" s="67"/>
      <c r="AC156" s="67"/>
      <c r="AD156" s="67"/>
      <c r="AE156" s="67"/>
      <c r="AF156" s="67"/>
      <c r="AG156" s="67"/>
      <c r="AH156" s="67"/>
      <c r="AI156" s="67"/>
      <c r="AJ156" s="67"/>
      <c r="AK156" s="67"/>
      <c r="AL156" s="67"/>
      <c r="AM156" s="67"/>
      <c r="AN156" s="67"/>
      <c r="AO156" s="67"/>
      <c r="AP156" s="67"/>
      <c r="AQ156" s="67"/>
      <c r="AR156" s="67"/>
      <c r="AS156" s="67"/>
      <c r="AT156" s="67"/>
      <c r="AU156" s="67"/>
      <c r="AV156" s="67"/>
      <c r="AW156" s="67"/>
      <c r="AX156" s="67"/>
      <c r="AY156" s="67"/>
      <c r="AZ156" s="67"/>
      <c r="BA156" s="67"/>
      <c r="BB156" s="67"/>
      <c r="BC156" s="67"/>
      <c r="BD156" s="354" t="str">
        <f t="shared" si="72"/>
        <v/>
      </c>
      <c r="BE156" s="355"/>
      <c r="BF156" s="71">
        <f t="shared" si="67"/>
        <v>0</v>
      </c>
      <c r="BG156" s="71">
        <f t="shared" si="68"/>
        <v>0</v>
      </c>
      <c r="BH156" s="72">
        <f t="shared" si="69"/>
        <v>0</v>
      </c>
      <c r="BI156" s="73">
        <f t="shared" si="70"/>
        <v>0</v>
      </c>
    </row>
    <row r="157" spans="2:61" ht="15.5" x14ac:dyDescent="0.35">
      <c r="W157" s="60"/>
      <c r="X157" s="66">
        <v>23</v>
      </c>
      <c r="Y157" s="67"/>
      <c r="Z157" s="67"/>
      <c r="AA157" s="67"/>
      <c r="AB157" s="67"/>
      <c r="AC157" s="67"/>
      <c r="AD157" s="67"/>
      <c r="AE157" s="67"/>
      <c r="AF157" s="67"/>
      <c r="AG157" s="67"/>
      <c r="AH157" s="67"/>
      <c r="AI157" s="67"/>
      <c r="AJ157" s="67"/>
      <c r="AK157" s="67"/>
      <c r="AL157" s="67"/>
      <c r="AM157" s="67"/>
      <c r="AN157" s="67"/>
      <c r="AO157" s="67"/>
      <c r="AP157" s="67"/>
      <c r="AQ157" s="67"/>
      <c r="AR157" s="67"/>
      <c r="AS157" s="67"/>
      <c r="AT157" s="67"/>
      <c r="AU157" s="67"/>
      <c r="AV157" s="67"/>
      <c r="AW157" s="67"/>
      <c r="AX157" s="67"/>
      <c r="AY157" s="67"/>
      <c r="AZ157" s="67"/>
      <c r="BA157" s="67"/>
      <c r="BB157" s="67"/>
      <c r="BC157" s="67"/>
      <c r="BD157" s="354" t="str">
        <f t="shared" si="72"/>
        <v/>
      </c>
      <c r="BE157" s="355"/>
      <c r="BF157" s="71">
        <f t="shared" si="67"/>
        <v>0</v>
      </c>
      <c r="BG157" s="71">
        <f t="shared" si="68"/>
        <v>0</v>
      </c>
      <c r="BH157" s="72">
        <f t="shared" si="69"/>
        <v>0</v>
      </c>
      <c r="BI157" s="73">
        <f t="shared" si="70"/>
        <v>0</v>
      </c>
    </row>
    <row r="158" spans="2:61" ht="15.5" x14ac:dyDescent="0.35">
      <c r="W158" s="60"/>
      <c r="X158" s="74">
        <v>24</v>
      </c>
      <c r="Y158" s="75"/>
      <c r="Z158" s="75"/>
      <c r="AA158" s="75"/>
      <c r="AB158" s="75"/>
      <c r="AC158" s="75"/>
      <c r="AD158" s="75"/>
      <c r="AE158" s="75"/>
      <c r="AF158" s="75"/>
      <c r="AG158" s="75"/>
      <c r="AH158" s="75"/>
      <c r="AI158" s="75"/>
      <c r="AJ158" s="75"/>
      <c r="AK158" s="75"/>
      <c r="AL158" s="75"/>
      <c r="AM158" s="75"/>
      <c r="AN158" s="75"/>
      <c r="AO158" s="75"/>
      <c r="AP158" s="75"/>
      <c r="AQ158" s="75"/>
      <c r="AR158" s="75"/>
      <c r="AS158" s="75"/>
      <c r="AT158" s="75"/>
      <c r="AU158" s="75"/>
      <c r="AV158" s="75"/>
      <c r="AW158" s="75"/>
      <c r="AX158" s="75"/>
      <c r="AY158" s="75"/>
      <c r="AZ158" s="75"/>
      <c r="BA158" s="75"/>
      <c r="BB158" s="75"/>
      <c r="BC158" s="75"/>
      <c r="BD158" s="356" t="str">
        <f t="shared" si="72"/>
        <v/>
      </c>
      <c r="BE158" s="357"/>
      <c r="BF158" s="76">
        <f>SUM($Y158:$BC158)</f>
        <v>0</v>
      </c>
      <c r="BG158" s="76">
        <v>0</v>
      </c>
      <c r="BH158" s="77">
        <f t="shared" ref="BH158" si="73">IFERROR(SUM(Y158:BC158)/COUNT(Y158:BC158),0)</f>
        <v>0</v>
      </c>
      <c r="BI158" s="78">
        <v>0</v>
      </c>
    </row>
    <row r="159" spans="2:61" ht="15.5" x14ac:dyDescent="0.35">
      <c r="W159" s="60"/>
      <c r="X159" s="79"/>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76">
        <f>SUM(BF135:BF158)</f>
        <v>0</v>
      </c>
      <c r="BG159" s="76">
        <f>SUM(BG142:BG157)</f>
        <v>0</v>
      </c>
      <c r="BH159" s="101"/>
      <c r="BI159" s="102"/>
    </row>
    <row r="160" spans="2:61" ht="15.5" x14ac:dyDescent="0.35">
      <c r="W160" s="83"/>
      <c r="X160" s="84"/>
      <c r="Y160" s="85"/>
      <c r="Z160" s="85"/>
      <c r="AA160" s="85"/>
      <c r="AB160" s="85"/>
      <c r="AC160" s="85"/>
      <c r="AD160" s="85"/>
      <c r="AE160" s="85"/>
      <c r="AF160" s="85"/>
      <c r="AG160" s="85"/>
      <c r="AH160" s="85"/>
      <c r="AI160" s="85"/>
      <c r="AJ160" s="85"/>
      <c r="AK160" s="85"/>
      <c r="AL160" s="85"/>
      <c r="AM160" s="85"/>
      <c r="AN160" s="85"/>
      <c r="AO160" s="85"/>
      <c r="AP160" s="85"/>
      <c r="AQ160" s="85"/>
      <c r="AR160" s="85"/>
      <c r="AS160" s="85"/>
      <c r="AT160" s="85"/>
      <c r="AU160" s="85"/>
      <c r="AV160" s="85"/>
      <c r="AW160" s="85"/>
      <c r="AX160" s="85"/>
      <c r="AY160" s="85"/>
      <c r="AZ160" s="85"/>
      <c r="BA160" s="85"/>
      <c r="BB160" s="85"/>
      <c r="BC160" s="85"/>
      <c r="BD160" s="85"/>
      <c r="BE160" s="85"/>
      <c r="BF160" s="214"/>
      <c r="BG160" s="215"/>
      <c r="BH160" s="215"/>
      <c r="BI160" s="216"/>
    </row>
    <row r="161" spans="23:61" ht="15.5" x14ac:dyDescent="0.35">
      <c r="W161" s="115"/>
      <c r="X161" s="111"/>
      <c r="Y161" s="111"/>
      <c r="Z161" s="111"/>
      <c r="AA161" s="111"/>
      <c r="AB161" s="111"/>
      <c r="AC161" s="111"/>
      <c r="AD161" s="111"/>
      <c r="AE161" s="111"/>
      <c r="AF161" s="111"/>
      <c r="AG161" s="111"/>
      <c r="AH161" s="111"/>
      <c r="AI161" s="111"/>
      <c r="AJ161" s="111"/>
      <c r="AK161" s="111"/>
      <c r="AL161" s="111"/>
      <c r="AM161" s="111"/>
      <c r="AN161" s="111"/>
      <c r="AO161" s="111"/>
      <c r="AP161" s="111"/>
      <c r="AQ161" s="111"/>
      <c r="AR161" s="111"/>
      <c r="AS161" s="111"/>
      <c r="AT161" s="111"/>
      <c r="AU161" s="111"/>
      <c r="AV161" s="111"/>
      <c r="AW161" s="111"/>
      <c r="AX161" s="111"/>
      <c r="AY161" s="111"/>
      <c r="AZ161" s="111"/>
      <c r="BA161" s="111"/>
      <c r="BB161" s="111"/>
      <c r="BC161" s="111"/>
      <c r="BD161" s="111"/>
      <c r="BE161" s="111"/>
      <c r="BF161" s="5"/>
      <c r="BG161" s="5"/>
      <c r="BH161" s="5"/>
      <c r="BI161" s="49"/>
    </row>
    <row r="162" spans="23:61" ht="15.5" x14ac:dyDescent="0.35">
      <c r="W162" s="60" t="s">
        <v>131</v>
      </c>
      <c r="X162" s="5"/>
      <c r="Y162" s="5"/>
      <c r="Z162" s="5"/>
      <c r="AA162" s="5"/>
      <c r="AB162" s="5"/>
      <c r="AC162" s="5"/>
      <c r="AD162" s="5"/>
      <c r="AE162" s="5"/>
      <c r="AF162" s="5"/>
      <c r="AG162" s="5"/>
      <c r="AH162" s="5"/>
      <c r="AI162" s="5"/>
      <c r="AJ162" s="5"/>
      <c r="AK162" s="5"/>
      <c r="AL162" s="5"/>
      <c r="AM162" s="5"/>
      <c r="AN162" s="5"/>
      <c r="AO162" s="5"/>
      <c r="AP162" s="5"/>
      <c r="AQ162" s="5"/>
      <c r="AR162" s="5"/>
      <c r="AS162" s="5"/>
      <c r="AT162" s="5"/>
      <c r="AU162" s="5"/>
      <c r="AV162" s="5"/>
      <c r="AW162" s="5"/>
      <c r="AX162" s="5"/>
      <c r="AY162" s="5"/>
      <c r="AZ162" s="5"/>
      <c r="BA162" s="5"/>
      <c r="BB162" s="5"/>
      <c r="BC162" s="5"/>
      <c r="BD162" s="5"/>
      <c r="BE162" s="5"/>
      <c r="BF162" s="5"/>
      <c r="BG162" s="5"/>
      <c r="BH162" s="5"/>
      <c r="BI162" s="49"/>
    </row>
    <row r="163" spans="23:61" ht="15.5" x14ac:dyDescent="0.35">
      <c r="W163" s="60"/>
      <c r="X163" s="5"/>
      <c r="Y163" s="5"/>
      <c r="Z163" s="5"/>
      <c r="AA163" s="5"/>
      <c r="AB163" s="5"/>
      <c r="AC163" s="5"/>
      <c r="AD163" s="5"/>
      <c r="AE163" s="5"/>
      <c r="AF163" s="5"/>
      <c r="AG163" s="5"/>
      <c r="AH163" s="5"/>
      <c r="AI163" s="5"/>
      <c r="AJ163" s="5"/>
      <c r="AK163" s="5"/>
      <c r="AL163" s="5"/>
      <c r="AM163" s="5"/>
      <c r="AN163" s="5"/>
      <c r="AO163" s="5"/>
      <c r="AP163" s="5"/>
      <c r="AQ163" s="5"/>
      <c r="AR163" s="5"/>
      <c r="AS163" s="5"/>
      <c r="AT163" s="5"/>
      <c r="AU163" s="5"/>
      <c r="AV163" s="5"/>
      <c r="AW163" s="5"/>
      <c r="AX163" s="5"/>
      <c r="AY163" s="5"/>
      <c r="AZ163" s="5"/>
      <c r="BA163" s="5"/>
      <c r="BB163" s="5"/>
      <c r="BC163" s="5"/>
      <c r="BD163" s="5"/>
      <c r="BE163" s="5"/>
      <c r="BF163" s="46"/>
      <c r="BG163" s="5"/>
      <c r="BH163" s="5"/>
      <c r="BI163" s="49"/>
    </row>
    <row r="164" spans="23:61" ht="15.5" x14ac:dyDescent="0.35">
      <c r="W164" s="60"/>
      <c r="X164" s="63" t="s">
        <v>54</v>
      </c>
      <c r="Y164" s="64">
        <v>1</v>
      </c>
      <c r="Z164" s="64">
        <v>2</v>
      </c>
      <c r="AA164" s="64">
        <v>3</v>
      </c>
      <c r="AB164" s="64">
        <v>4</v>
      </c>
      <c r="AC164" s="64">
        <v>5</v>
      </c>
      <c r="AD164" s="64">
        <v>6</v>
      </c>
      <c r="AE164" s="64">
        <v>7</v>
      </c>
      <c r="AF164" s="64">
        <v>8</v>
      </c>
      <c r="AG164" s="64">
        <v>9</v>
      </c>
      <c r="AH164" s="64">
        <v>10</v>
      </c>
      <c r="AI164" s="64">
        <v>11</v>
      </c>
      <c r="AJ164" s="64">
        <v>12</v>
      </c>
      <c r="AK164" s="64">
        <v>13</v>
      </c>
      <c r="AL164" s="64">
        <v>14</v>
      </c>
      <c r="AM164" s="64">
        <v>15</v>
      </c>
      <c r="AN164" s="64">
        <v>16</v>
      </c>
      <c r="AO164" s="64">
        <v>17</v>
      </c>
      <c r="AP164" s="64">
        <v>18</v>
      </c>
      <c r="AQ164" s="64">
        <v>19</v>
      </c>
      <c r="AR164" s="64">
        <v>20</v>
      </c>
      <c r="AS164" s="64">
        <v>21</v>
      </c>
      <c r="AT164" s="64">
        <v>22</v>
      </c>
      <c r="AU164" s="64">
        <v>23</v>
      </c>
      <c r="AV164" s="64">
        <v>24</v>
      </c>
      <c r="AW164" s="64">
        <v>25</v>
      </c>
      <c r="AX164" s="64">
        <v>26</v>
      </c>
      <c r="AY164" s="64">
        <v>27</v>
      </c>
      <c r="AZ164" s="64">
        <v>28</v>
      </c>
      <c r="BA164" s="64">
        <v>29</v>
      </c>
      <c r="BB164" s="64">
        <v>30</v>
      </c>
      <c r="BC164" s="5"/>
      <c r="BD164" s="358" t="s">
        <v>101</v>
      </c>
      <c r="BE164" s="359"/>
      <c r="BF164" s="157" t="s">
        <v>102</v>
      </c>
      <c r="BG164" s="157" t="s">
        <v>103</v>
      </c>
      <c r="BH164" s="157" t="s">
        <v>102</v>
      </c>
      <c r="BI164" s="65" t="s">
        <v>103</v>
      </c>
    </row>
    <row r="165" spans="23:61" ht="15.5" x14ac:dyDescent="0.35">
      <c r="W165" s="60"/>
      <c r="X165" s="63"/>
      <c r="Y165" s="64" t="str">
        <f t="shared" ref="Y165:AE165" si="74">VLOOKUP(WEEKDAY(CONCATENATE("6","/",Y164,"/",$AE$6)),$BX$11:$BY$17,2,FALSE)</f>
        <v>Fri</v>
      </c>
      <c r="Z165" s="64" t="str">
        <f t="shared" si="74"/>
        <v>Sat</v>
      </c>
      <c r="AA165" s="64" t="str">
        <f t="shared" si="74"/>
        <v>Sun</v>
      </c>
      <c r="AB165" s="64" t="str">
        <f t="shared" si="74"/>
        <v>Mon</v>
      </c>
      <c r="AC165" s="64" t="str">
        <f t="shared" si="74"/>
        <v>Tues</v>
      </c>
      <c r="AD165" s="64" t="str">
        <f t="shared" si="74"/>
        <v>Wed</v>
      </c>
      <c r="AE165" s="64" t="str">
        <f t="shared" si="74"/>
        <v>Thur</v>
      </c>
      <c r="AF165" s="64" t="str">
        <f>Y165</f>
        <v>Fri</v>
      </c>
      <c r="AG165" s="64" t="str">
        <f t="shared" ref="AG165:BB165" si="75">Z165</f>
        <v>Sat</v>
      </c>
      <c r="AH165" s="64" t="str">
        <f t="shared" si="75"/>
        <v>Sun</v>
      </c>
      <c r="AI165" s="64" t="str">
        <f t="shared" si="75"/>
        <v>Mon</v>
      </c>
      <c r="AJ165" s="64" t="str">
        <f t="shared" si="75"/>
        <v>Tues</v>
      </c>
      <c r="AK165" s="64" t="str">
        <f t="shared" si="75"/>
        <v>Wed</v>
      </c>
      <c r="AL165" s="64" t="str">
        <f t="shared" si="75"/>
        <v>Thur</v>
      </c>
      <c r="AM165" s="64" t="str">
        <f t="shared" si="75"/>
        <v>Fri</v>
      </c>
      <c r="AN165" s="64" t="str">
        <f t="shared" si="75"/>
        <v>Sat</v>
      </c>
      <c r="AO165" s="64" t="str">
        <f t="shared" si="75"/>
        <v>Sun</v>
      </c>
      <c r="AP165" s="64" t="str">
        <f t="shared" si="75"/>
        <v>Mon</v>
      </c>
      <c r="AQ165" s="64" t="str">
        <f t="shared" si="75"/>
        <v>Tues</v>
      </c>
      <c r="AR165" s="64" t="str">
        <f t="shared" si="75"/>
        <v>Wed</v>
      </c>
      <c r="AS165" s="64" t="str">
        <f t="shared" si="75"/>
        <v>Thur</v>
      </c>
      <c r="AT165" s="64" t="str">
        <f t="shared" si="75"/>
        <v>Fri</v>
      </c>
      <c r="AU165" s="64" t="str">
        <f t="shared" si="75"/>
        <v>Sat</v>
      </c>
      <c r="AV165" s="64" t="str">
        <f t="shared" si="75"/>
        <v>Sun</v>
      </c>
      <c r="AW165" s="64" t="str">
        <f t="shared" si="75"/>
        <v>Mon</v>
      </c>
      <c r="AX165" s="64" t="str">
        <f t="shared" si="75"/>
        <v>Tues</v>
      </c>
      <c r="AY165" s="64" t="str">
        <f t="shared" si="75"/>
        <v>Wed</v>
      </c>
      <c r="AZ165" s="64" t="str">
        <f t="shared" si="75"/>
        <v>Thur</v>
      </c>
      <c r="BA165" s="64" t="str">
        <f t="shared" si="75"/>
        <v>Fri</v>
      </c>
      <c r="BB165" s="64" t="str">
        <f t="shared" si="75"/>
        <v>Sat</v>
      </c>
      <c r="BC165" s="5"/>
      <c r="BD165" s="358" t="s">
        <v>106</v>
      </c>
      <c r="BE165" s="359"/>
      <c r="BF165" s="157" t="s">
        <v>90</v>
      </c>
      <c r="BG165" s="157" t="s">
        <v>90</v>
      </c>
      <c r="BH165" s="157" t="s">
        <v>106</v>
      </c>
      <c r="BI165" s="65" t="s">
        <v>106</v>
      </c>
    </row>
    <row r="166" spans="23:61" ht="15.5" x14ac:dyDescent="0.35">
      <c r="W166" s="60"/>
      <c r="X166" s="66">
        <v>1</v>
      </c>
      <c r="Y166" s="67"/>
      <c r="Z166" s="67"/>
      <c r="AA166" s="67"/>
      <c r="AB166" s="67"/>
      <c r="AC166" s="67"/>
      <c r="AD166" s="67"/>
      <c r="AE166" s="67"/>
      <c r="AF166" s="67"/>
      <c r="AG166" s="67"/>
      <c r="AH166" s="67"/>
      <c r="AI166" s="67"/>
      <c r="AJ166" s="67"/>
      <c r="AK166" s="67"/>
      <c r="AL166" s="67"/>
      <c r="AM166" s="67"/>
      <c r="AN166" s="67"/>
      <c r="AO166" s="67"/>
      <c r="AP166" s="67"/>
      <c r="AQ166" s="67"/>
      <c r="AR166" s="67"/>
      <c r="AS166" s="67"/>
      <c r="AT166" s="67"/>
      <c r="AU166" s="67"/>
      <c r="AV166" s="67"/>
      <c r="AW166" s="67"/>
      <c r="AX166" s="67"/>
      <c r="AY166" s="67"/>
      <c r="AZ166" s="67"/>
      <c r="BA166" s="67"/>
      <c r="BB166" s="67"/>
      <c r="BC166" s="5"/>
      <c r="BD166" s="354" t="str">
        <f t="shared" ref="BD166:BD189" si="76">IFERROR(AVERAGE(Y166:BB166),"")</f>
        <v/>
      </c>
      <c r="BE166" s="355"/>
      <c r="BF166" s="68">
        <f>SUM($Y166:$BC166)</f>
        <v>0</v>
      </c>
      <c r="BG166" s="68">
        <v>0</v>
      </c>
      <c r="BH166" s="69">
        <f>IFERROR(SUM(Y166:BC166)/COUNT(Y166:BC166),0)</f>
        <v>0</v>
      </c>
      <c r="BI166" s="70">
        <v>0</v>
      </c>
    </row>
    <row r="167" spans="23:61" ht="15.5" x14ac:dyDescent="0.35">
      <c r="W167" s="60"/>
      <c r="X167" s="66">
        <v>2</v>
      </c>
      <c r="Y167" s="67"/>
      <c r="Z167" s="67"/>
      <c r="AA167" s="67"/>
      <c r="AB167" s="67"/>
      <c r="AC167" s="67"/>
      <c r="AD167" s="67"/>
      <c r="AE167" s="67"/>
      <c r="AF167" s="67"/>
      <c r="AG167" s="67"/>
      <c r="AH167" s="67"/>
      <c r="AI167" s="67"/>
      <c r="AJ167" s="67"/>
      <c r="AK167" s="67"/>
      <c r="AL167" s="67"/>
      <c r="AM167" s="67"/>
      <c r="AN167" s="67"/>
      <c r="AO167" s="67"/>
      <c r="AP167" s="67"/>
      <c r="AQ167" s="67"/>
      <c r="AR167" s="67"/>
      <c r="AS167" s="67"/>
      <c r="AT167" s="67"/>
      <c r="AU167" s="67"/>
      <c r="AV167" s="67"/>
      <c r="AW167" s="67"/>
      <c r="AX167" s="67"/>
      <c r="AY167" s="67"/>
      <c r="AZ167" s="67"/>
      <c r="BA167" s="67"/>
      <c r="BB167" s="67"/>
      <c r="BC167" s="5"/>
      <c r="BD167" s="354" t="str">
        <f t="shared" si="76"/>
        <v/>
      </c>
      <c r="BE167" s="355"/>
      <c r="BF167" s="71">
        <f t="shared" ref="BF167:BF172" si="77">SUM($Y167:$BC167)</f>
        <v>0</v>
      </c>
      <c r="BG167" s="71">
        <v>0</v>
      </c>
      <c r="BH167" s="72">
        <f t="shared" ref="BH167:BH172" si="78">IFERROR(SUM(Y167:BC167)/COUNT(Y167:BC167),0)</f>
        <v>0</v>
      </c>
      <c r="BI167" s="73">
        <v>0</v>
      </c>
    </row>
    <row r="168" spans="23:61" ht="15.5" x14ac:dyDescent="0.35">
      <c r="W168" s="60"/>
      <c r="X168" s="66">
        <v>3</v>
      </c>
      <c r="Y168" s="67"/>
      <c r="Z168" s="67"/>
      <c r="AA168" s="67"/>
      <c r="AB168" s="67"/>
      <c r="AC168" s="67"/>
      <c r="AD168" s="67"/>
      <c r="AE168" s="67"/>
      <c r="AF168" s="67"/>
      <c r="AG168" s="67"/>
      <c r="AH168" s="67"/>
      <c r="AI168" s="67"/>
      <c r="AJ168" s="67"/>
      <c r="AK168" s="67"/>
      <c r="AL168" s="67"/>
      <c r="AM168" s="67"/>
      <c r="AN168" s="67"/>
      <c r="AO168" s="67"/>
      <c r="AP168" s="67"/>
      <c r="AQ168" s="67"/>
      <c r="AR168" s="67"/>
      <c r="AS168" s="67"/>
      <c r="AT168" s="67"/>
      <c r="AU168" s="67"/>
      <c r="AV168" s="67"/>
      <c r="AW168" s="67"/>
      <c r="AX168" s="67"/>
      <c r="AY168" s="67"/>
      <c r="AZ168" s="67"/>
      <c r="BA168" s="67"/>
      <c r="BB168" s="67"/>
      <c r="BC168" s="5"/>
      <c r="BD168" s="354" t="str">
        <f t="shared" si="76"/>
        <v/>
      </c>
      <c r="BE168" s="355"/>
      <c r="BF168" s="71">
        <f t="shared" si="77"/>
        <v>0</v>
      </c>
      <c r="BG168" s="71">
        <v>0</v>
      </c>
      <c r="BH168" s="72">
        <f t="shared" si="78"/>
        <v>0</v>
      </c>
      <c r="BI168" s="73">
        <v>0</v>
      </c>
    </row>
    <row r="169" spans="23:61" ht="15.5" x14ac:dyDescent="0.35">
      <c r="W169" s="60"/>
      <c r="X169" s="66">
        <v>4</v>
      </c>
      <c r="Y169" s="67"/>
      <c r="Z169" s="67"/>
      <c r="AA169" s="67"/>
      <c r="AB169" s="67"/>
      <c r="AC169" s="67"/>
      <c r="AD169" s="67"/>
      <c r="AE169" s="67"/>
      <c r="AF169" s="67"/>
      <c r="AG169" s="67"/>
      <c r="AH169" s="67"/>
      <c r="AI169" s="67"/>
      <c r="AJ169" s="67"/>
      <c r="AK169" s="67"/>
      <c r="AL169" s="67"/>
      <c r="AM169" s="67"/>
      <c r="AN169" s="67"/>
      <c r="AO169" s="67"/>
      <c r="AP169" s="67"/>
      <c r="AQ169" s="67"/>
      <c r="AR169" s="67"/>
      <c r="AS169" s="67"/>
      <c r="AT169" s="67"/>
      <c r="AU169" s="67"/>
      <c r="AV169" s="67"/>
      <c r="AW169" s="67"/>
      <c r="AX169" s="67"/>
      <c r="AY169" s="67"/>
      <c r="AZ169" s="67"/>
      <c r="BA169" s="67"/>
      <c r="BB169" s="67"/>
      <c r="BC169" s="5"/>
      <c r="BD169" s="354" t="str">
        <f t="shared" si="76"/>
        <v/>
      </c>
      <c r="BE169" s="355"/>
      <c r="BF169" s="71">
        <f t="shared" si="77"/>
        <v>0</v>
      </c>
      <c r="BG169" s="71">
        <v>0</v>
      </c>
      <c r="BH169" s="72">
        <f t="shared" si="78"/>
        <v>0</v>
      </c>
      <c r="BI169" s="73">
        <v>0</v>
      </c>
    </row>
    <row r="170" spans="23:61" ht="15.5" x14ac:dyDescent="0.35">
      <c r="W170" s="60"/>
      <c r="X170" s="66">
        <v>5</v>
      </c>
      <c r="Y170" s="67"/>
      <c r="Z170" s="67"/>
      <c r="AA170" s="67"/>
      <c r="AB170" s="67"/>
      <c r="AC170" s="67"/>
      <c r="AD170" s="67"/>
      <c r="AE170" s="67"/>
      <c r="AF170" s="67"/>
      <c r="AG170" s="67"/>
      <c r="AH170" s="67"/>
      <c r="AI170" s="67"/>
      <c r="AJ170" s="67"/>
      <c r="AK170" s="67"/>
      <c r="AL170" s="67"/>
      <c r="AM170" s="67"/>
      <c r="AN170" s="67"/>
      <c r="AO170" s="67"/>
      <c r="AP170" s="67"/>
      <c r="AQ170" s="67"/>
      <c r="AR170" s="67"/>
      <c r="AS170" s="67"/>
      <c r="AT170" s="67"/>
      <c r="AU170" s="67"/>
      <c r="AV170" s="67"/>
      <c r="AW170" s="67"/>
      <c r="AX170" s="67"/>
      <c r="AY170" s="67"/>
      <c r="AZ170" s="67"/>
      <c r="BA170" s="67"/>
      <c r="BB170" s="67"/>
      <c r="BC170" s="5"/>
      <c r="BD170" s="354" t="str">
        <f t="shared" si="76"/>
        <v/>
      </c>
      <c r="BE170" s="355"/>
      <c r="BF170" s="71">
        <f t="shared" si="77"/>
        <v>0</v>
      </c>
      <c r="BG170" s="71">
        <v>0</v>
      </c>
      <c r="BH170" s="72">
        <f t="shared" si="78"/>
        <v>0</v>
      </c>
      <c r="BI170" s="73">
        <v>0</v>
      </c>
    </row>
    <row r="171" spans="23:61" ht="15.5" x14ac:dyDescent="0.35">
      <c r="W171" s="60"/>
      <c r="X171" s="66">
        <v>6</v>
      </c>
      <c r="Y171" s="67"/>
      <c r="Z171" s="67"/>
      <c r="AA171" s="67"/>
      <c r="AB171" s="67"/>
      <c r="AC171" s="67"/>
      <c r="AD171" s="67"/>
      <c r="AE171" s="67"/>
      <c r="AF171" s="67"/>
      <c r="AG171" s="67"/>
      <c r="AH171" s="67"/>
      <c r="AI171" s="67"/>
      <c r="AJ171" s="67"/>
      <c r="AK171" s="67"/>
      <c r="AL171" s="67"/>
      <c r="AM171" s="67"/>
      <c r="AN171" s="67"/>
      <c r="AO171" s="67"/>
      <c r="AP171" s="67"/>
      <c r="AQ171" s="67"/>
      <c r="AR171" s="67"/>
      <c r="AS171" s="67"/>
      <c r="AT171" s="67"/>
      <c r="AU171" s="67"/>
      <c r="AV171" s="67"/>
      <c r="AW171" s="67"/>
      <c r="AX171" s="67"/>
      <c r="AY171" s="67"/>
      <c r="AZ171" s="67"/>
      <c r="BA171" s="67"/>
      <c r="BB171" s="67"/>
      <c r="BC171" s="5"/>
      <c r="BD171" s="354" t="str">
        <f t="shared" si="76"/>
        <v/>
      </c>
      <c r="BE171" s="355"/>
      <c r="BF171" s="71">
        <f t="shared" si="77"/>
        <v>0</v>
      </c>
      <c r="BG171" s="71">
        <v>0</v>
      </c>
      <c r="BH171" s="72">
        <f t="shared" si="78"/>
        <v>0</v>
      </c>
      <c r="BI171" s="73">
        <v>0</v>
      </c>
    </row>
    <row r="172" spans="23:61" ht="15.5" x14ac:dyDescent="0.35">
      <c r="W172" s="60"/>
      <c r="X172" s="66">
        <v>7</v>
      </c>
      <c r="Y172" s="67"/>
      <c r="Z172" s="67"/>
      <c r="AA172" s="67"/>
      <c r="AB172" s="67"/>
      <c r="AC172" s="67"/>
      <c r="AD172" s="67"/>
      <c r="AE172" s="67"/>
      <c r="AF172" s="67"/>
      <c r="AG172" s="67"/>
      <c r="AH172" s="67"/>
      <c r="AI172" s="67"/>
      <c r="AJ172" s="67"/>
      <c r="AK172" s="67"/>
      <c r="AL172" s="67"/>
      <c r="AM172" s="67"/>
      <c r="AN172" s="67"/>
      <c r="AO172" s="67"/>
      <c r="AP172" s="67"/>
      <c r="AQ172" s="67"/>
      <c r="AR172" s="67"/>
      <c r="AS172" s="67"/>
      <c r="AT172" s="67"/>
      <c r="AU172" s="67"/>
      <c r="AV172" s="67"/>
      <c r="AW172" s="67"/>
      <c r="AX172" s="67"/>
      <c r="AY172" s="67"/>
      <c r="AZ172" s="67"/>
      <c r="BA172" s="67"/>
      <c r="BB172" s="67"/>
      <c r="BC172" s="5"/>
      <c r="BD172" s="354" t="str">
        <f t="shared" si="76"/>
        <v/>
      </c>
      <c r="BE172" s="355"/>
      <c r="BF172" s="71">
        <f t="shared" si="77"/>
        <v>0</v>
      </c>
      <c r="BG172" s="71">
        <v>0</v>
      </c>
      <c r="BH172" s="72">
        <f t="shared" si="78"/>
        <v>0</v>
      </c>
      <c r="BI172" s="73">
        <v>0</v>
      </c>
    </row>
    <row r="173" spans="23:61" ht="15.5" x14ac:dyDescent="0.35">
      <c r="W173" s="60"/>
      <c r="X173" s="66">
        <v>8</v>
      </c>
      <c r="Y173" s="67"/>
      <c r="Z173" s="67"/>
      <c r="AA173" s="67"/>
      <c r="AB173" s="67"/>
      <c r="AC173" s="67"/>
      <c r="AD173" s="67"/>
      <c r="AE173" s="67"/>
      <c r="AF173" s="67"/>
      <c r="AG173" s="67"/>
      <c r="AH173" s="67"/>
      <c r="AI173" s="67"/>
      <c r="AJ173" s="67"/>
      <c r="AK173" s="67"/>
      <c r="AL173" s="67"/>
      <c r="AM173" s="67"/>
      <c r="AN173" s="67"/>
      <c r="AO173" s="67"/>
      <c r="AP173" s="67"/>
      <c r="AQ173" s="67"/>
      <c r="AR173" s="67"/>
      <c r="AS173" s="67"/>
      <c r="AT173" s="67"/>
      <c r="AU173" s="67"/>
      <c r="AV173" s="67"/>
      <c r="AW173" s="67"/>
      <c r="AX173" s="67"/>
      <c r="AY173" s="67"/>
      <c r="AZ173" s="67"/>
      <c r="BA173" s="67"/>
      <c r="BB173" s="67"/>
      <c r="BC173" s="5"/>
      <c r="BD173" s="354" t="str">
        <f t="shared" si="76"/>
        <v/>
      </c>
      <c r="BE173" s="355"/>
      <c r="BF173" s="71">
        <f t="shared" ref="BF173:BF188" si="79">(SUMIF($Y$165:$BC$165,"Sat",$Y173:$BC173)+SUMIF($Y$165:$BC$165,"Sun",$Y173:$BC173))</f>
        <v>0</v>
      </c>
      <c r="BG173" s="71">
        <f t="shared" ref="BG173:BG188" si="80">(SUM($Y173:$BC173)-(SUMIF($Y$165:$BC$165,"Sat",$Y173:$BC173)+SUMIF($Y$165:$BC$165,"Sun",$Y173:$BC173)))</f>
        <v>0</v>
      </c>
      <c r="BH173" s="72">
        <f t="shared" ref="BH173:BH188" si="81">(SUMIF($Y$165:$BC$165,"Sat",$Y173:$BC173)+SUMIF($Y$165:$BC$165,"Sun",$Y173:$BC173))/(COUNTIF($Y$165:$BC$165,"Sat")+COUNTIF($Y$165:$BC$165,"Sun"))</f>
        <v>0</v>
      </c>
      <c r="BI173" s="73">
        <f t="shared" ref="BI173:BI188" si="82">(SUM($Y173:$BC173)-(SUMIF($Y$165:$BC$165,"Sat",$Y173:$BC173)+SUMIF($Y$165:$BC$165,"Sun",$Y173:$BC173)))/(COUNT(Y173:BC173)-(COUNTIF($Y$165:$BC$165,"Sat")+COUNTIF($Y$165:$BC$165,"Sun")))</f>
        <v>0</v>
      </c>
    </row>
    <row r="174" spans="23:61" ht="15.5" x14ac:dyDescent="0.35">
      <c r="W174" s="60"/>
      <c r="X174" s="66">
        <v>9</v>
      </c>
      <c r="Y174" s="67"/>
      <c r="Z174" s="67"/>
      <c r="AA174" s="67"/>
      <c r="AB174" s="67"/>
      <c r="AC174" s="67"/>
      <c r="AD174" s="67"/>
      <c r="AE174" s="67"/>
      <c r="AF174" s="67"/>
      <c r="AG174" s="67"/>
      <c r="AH174" s="67"/>
      <c r="AI174" s="67"/>
      <c r="AJ174" s="67"/>
      <c r="AK174" s="67"/>
      <c r="AL174" s="67"/>
      <c r="AM174" s="67"/>
      <c r="AN174" s="67"/>
      <c r="AO174" s="67"/>
      <c r="AP174" s="67"/>
      <c r="AQ174" s="67"/>
      <c r="AR174" s="67"/>
      <c r="AS174" s="67"/>
      <c r="AT174" s="67"/>
      <c r="AU174" s="67"/>
      <c r="AV174" s="67"/>
      <c r="AW174" s="67"/>
      <c r="AX174" s="67"/>
      <c r="AY174" s="67"/>
      <c r="AZ174" s="67"/>
      <c r="BA174" s="67"/>
      <c r="BB174" s="67"/>
      <c r="BC174" s="5"/>
      <c r="BD174" s="354" t="str">
        <f t="shared" si="76"/>
        <v/>
      </c>
      <c r="BE174" s="355"/>
      <c r="BF174" s="71">
        <f t="shared" si="79"/>
        <v>0</v>
      </c>
      <c r="BG174" s="71">
        <f t="shared" si="80"/>
        <v>0</v>
      </c>
      <c r="BH174" s="72">
        <f t="shared" si="81"/>
        <v>0</v>
      </c>
      <c r="BI174" s="73">
        <f t="shared" si="82"/>
        <v>0</v>
      </c>
    </row>
    <row r="175" spans="23:61" ht="15.5" x14ac:dyDescent="0.35">
      <c r="W175" s="60"/>
      <c r="X175" s="66">
        <v>10</v>
      </c>
      <c r="Y175" s="67"/>
      <c r="Z175" s="67"/>
      <c r="AA175" s="67"/>
      <c r="AB175" s="67"/>
      <c r="AC175" s="67"/>
      <c r="AD175" s="67"/>
      <c r="AE175" s="67"/>
      <c r="AF175" s="67"/>
      <c r="AG175" s="67"/>
      <c r="AH175" s="67"/>
      <c r="AI175" s="67"/>
      <c r="AJ175" s="67"/>
      <c r="AK175" s="67"/>
      <c r="AL175" s="67"/>
      <c r="AM175" s="67"/>
      <c r="AN175" s="67"/>
      <c r="AO175" s="67"/>
      <c r="AP175" s="67"/>
      <c r="AQ175" s="67"/>
      <c r="AR175" s="67"/>
      <c r="AS175" s="67"/>
      <c r="AT175" s="67"/>
      <c r="AU175" s="67"/>
      <c r="AV175" s="67"/>
      <c r="AW175" s="67"/>
      <c r="AX175" s="67"/>
      <c r="AY175" s="67"/>
      <c r="AZ175" s="67"/>
      <c r="BA175" s="67"/>
      <c r="BB175" s="67"/>
      <c r="BC175" s="5"/>
      <c r="BD175" s="354" t="str">
        <f t="shared" si="76"/>
        <v/>
      </c>
      <c r="BE175" s="355"/>
      <c r="BF175" s="71">
        <f t="shared" si="79"/>
        <v>0</v>
      </c>
      <c r="BG175" s="71">
        <f t="shared" si="80"/>
        <v>0</v>
      </c>
      <c r="BH175" s="72">
        <f t="shared" si="81"/>
        <v>0</v>
      </c>
      <c r="BI175" s="73">
        <f t="shared" si="82"/>
        <v>0</v>
      </c>
    </row>
    <row r="176" spans="23:61" ht="15.5" x14ac:dyDescent="0.35">
      <c r="W176" s="60"/>
      <c r="X176" s="66">
        <v>11</v>
      </c>
      <c r="Y176" s="67"/>
      <c r="Z176" s="67"/>
      <c r="AA176" s="67"/>
      <c r="AB176" s="67"/>
      <c r="AC176" s="67"/>
      <c r="AD176" s="67"/>
      <c r="AE176" s="67"/>
      <c r="AF176" s="67"/>
      <c r="AG176" s="67"/>
      <c r="AH176" s="67"/>
      <c r="AI176" s="67"/>
      <c r="AJ176" s="67"/>
      <c r="AK176" s="67"/>
      <c r="AL176" s="67"/>
      <c r="AM176" s="67"/>
      <c r="AN176" s="67"/>
      <c r="AO176" s="67"/>
      <c r="AP176" s="67"/>
      <c r="AQ176" s="67"/>
      <c r="AR176" s="67"/>
      <c r="AS176" s="67"/>
      <c r="AT176" s="67"/>
      <c r="AU176" s="67"/>
      <c r="AV176" s="67"/>
      <c r="AW176" s="67"/>
      <c r="AX176" s="67"/>
      <c r="AY176" s="67"/>
      <c r="AZ176" s="67"/>
      <c r="BA176" s="67"/>
      <c r="BB176" s="67"/>
      <c r="BC176" s="5"/>
      <c r="BD176" s="354" t="str">
        <f t="shared" si="76"/>
        <v/>
      </c>
      <c r="BE176" s="355"/>
      <c r="BF176" s="71">
        <f t="shared" si="79"/>
        <v>0</v>
      </c>
      <c r="BG176" s="71">
        <f t="shared" si="80"/>
        <v>0</v>
      </c>
      <c r="BH176" s="72">
        <f t="shared" si="81"/>
        <v>0</v>
      </c>
      <c r="BI176" s="73">
        <f t="shared" si="82"/>
        <v>0</v>
      </c>
    </row>
    <row r="177" spans="23:61" ht="15.5" x14ac:dyDescent="0.35">
      <c r="W177" s="60"/>
      <c r="X177" s="66">
        <v>12</v>
      </c>
      <c r="Y177" s="67"/>
      <c r="Z177" s="67"/>
      <c r="AA177" s="67"/>
      <c r="AB177" s="67"/>
      <c r="AC177" s="67"/>
      <c r="AD177" s="67"/>
      <c r="AE177" s="67"/>
      <c r="AF177" s="67"/>
      <c r="AG177" s="67"/>
      <c r="AH177" s="67"/>
      <c r="AI177" s="67"/>
      <c r="AJ177" s="67"/>
      <c r="AK177" s="67"/>
      <c r="AL177" s="67"/>
      <c r="AM177" s="67"/>
      <c r="AN177" s="67"/>
      <c r="AO177" s="67"/>
      <c r="AP177" s="67"/>
      <c r="AQ177" s="67"/>
      <c r="AR177" s="67"/>
      <c r="AS177" s="67"/>
      <c r="AT177" s="67"/>
      <c r="AU177" s="67"/>
      <c r="AV177" s="67"/>
      <c r="AW177" s="67"/>
      <c r="AX177" s="67"/>
      <c r="AY177" s="67"/>
      <c r="AZ177" s="67"/>
      <c r="BA177" s="67"/>
      <c r="BB177" s="67"/>
      <c r="BC177" s="5"/>
      <c r="BD177" s="354" t="str">
        <f t="shared" si="76"/>
        <v/>
      </c>
      <c r="BE177" s="355"/>
      <c r="BF177" s="71">
        <f t="shared" si="79"/>
        <v>0</v>
      </c>
      <c r="BG177" s="71">
        <f t="shared" si="80"/>
        <v>0</v>
      </c>
      <c r="BH177" s="72">
        <f t="shared" si="81"/>
        <v>0</v>
      </c>
      <c r="BI177" s="73">
        <f t="shared" si="82"/>
        <v>0</v>
      </c>
    </row>
    <row r="178" spans="23:61" ht="15.5" x14ac:dyDescent="0.35">
      <c r="W178" s="60"/>
      <c r="X178" s="66">
        <v>13</v>
      </c>
      <c r="Y178" s="67"/>
      <c r="Z178" s="67"/>
      <c r="AA178" s="67"/>
      <c r="AB178" s="67"/>
      <c r="AC178" s="67"/>
      <c r="AD178" s="67"/>
      <c r="AE178" s="67"/>
      <c r="AF178" s="67"/>
      <c r="AG178" s="67"/>
      <c r="AH178" s="67"/>
      <c r="AI178" s="67"/>
      <c r="AJ178" s="67"/>
      <c r="AK178" s="67"/>
      <c r="AL178" s="67"/>
      <c r="AM178" s="67"/>
      <c r="AN178" s="67"/>
      <c r="AO178" s="67"/>
      <c r="AP178" s="67"/>
      <c r="AQ178" s="67"/>
      <c r="AR178" s="67"/>
      <c r="AS178" s="67"/>
      <c r="AT178" s="67"/>
      <c r="AU178" s="67"/>
      <c r="AV178" s="67"/>
      <c r="AW178" s="67"/>
      <c r="AX178" s="67"/>
      <c r="AY178" s="67"/>
      <c r="AZ178" s="67"/>
      <c r="BA178" s="67"/>
      <c r="BB178" s="67"/>
      <c r="BC178" s="5"/>
      <c r="BD178" s="354" t="str">
        <f t="shared" si="76"/>
        <v/>
      </c>
      <c r="BE178" s="355"/>
      <c r="BF178" s="71">
        <f t="shared" si="79"/>
        <v>0</v>
      </c>
      <c r="BG178" s="71">
        <f t="shared" si="80"/>
        <v>0</v>
      </c>
      <c r="BH178" s="72">
        <f t="shared" si="81"/>
        <v>0</v>
      </c>
      <c r="BI178" s="73">
        <f t="shared" si="82"/>
        <v>0</v>
      </c>
    </row>
    <row r="179" spans="23:61" ht="15.5" x14ac:dyDescent="0.35">
      <c r="W179" s="60"/>
      <c r="X179" s="66">
        <v>14</v>
      </c>
      <c r="Y179" s="67"/>
      <c r="Z179" s="67"/>
      <c r="AA179" s="67"/>
      <c r="AB179" s="67"/>
      <c r="AC179" s="67"/>
      <c r="AD179" s="67"/>
      <c r="AE179" s="67"/>
      <c r="AF179" s="67"/>
      <c r="AG179" s="67"/>
      <c r="AH179" s="67"/>
      <c r="AI179" s="67"/>
      <c r="AJ179" s="67"/>
      <c r="AK179" s="67"/>
      <c r="AL179" s="67"/>
      <c r="AM179" s="67"/>
      <c r="AN179" s="67"/>
      <c r="AO179" s="67"/>
      <c r="AP179" s="67"/>
      <c r="AQ179" s="67"/>
      <c r="AR179" s="67"/>
      <c r="AS179" s="67"/>
      <c r="AT179" s="67"/>
      <c r="AU179" s="67"/>
      <c r="AV179" s="67"/>
      <c r="AW179" s="67"/>
      <c r="AX179" s="67"/>
      <c r="AY179" s="67"/>
      <c r="AZ179" s="67"/>
      <c r="BA179" s="67"/>
      <c r="BB179" s="67"/>
      <c r="BC179" s="5"/>
      <c r="BD179" s="354" t="str">
        <f t="shared" si="76"/>
        <v/>
      </c>
      <c r="BE179" s="355"/>
      <c r="BF179" s="71">
        <f t="shared" si="79"/>
        <v>0</v>
      </c>
      <c r="BG179" s="71">
        <f t="shared" si="80"/>
        <v>0</v>
      </c>
      <c r="BH179" s="72">
        <f t="shared" si="81"/>
        <v>0</v>
      </c>
      <c r="BI179" s="73">
        <f t="shared" si="82"/>
        <v>0</v>
      </c>
    </row>
    <row r="180" spans="23:61" ht="15.5" x14ac:dyDescent="0.35">
      <c r="W180" s="60"/>
      <c r="X180" s="66">
        <v>15</v>
      </c>
      <c r="Y180" s="67"/>
      <c r="Z180" s="67"/>
      <c r="AA180" s="67"/>
      <c r="AB180" s="67"/>
      <c r="AC180" s="67"/>
      <c r="AD180" s="67"/>
      <c r="AE180" s="67"/>
      <c r="AF180" s="67"/>
      <c r="AG180" s="67"/>
      <c r="AH180" s="67"/>
      <c r="AI180" s="67"/>
      <c r="AJ180" s="67"/>
      <c r="AK180" s="67"/>
      <c r="AL180" s="67"/>
      <c r="AM180" s="67"/>
      <c r="AN180" s="67"/>
      <c r="AO180" s="67"/>
      <c r="AP180" s="67"/>
      <c r="AQ180" s="67"/>
      <c r="AR180" s="67"/>
      <c r="AS180" s="67"/>
      <c r="AT180" s="67"/>
      <c r="AU180" s="67"/>
      <c r="AV180" s="67"/>
      <c r="AW180" s="67"/>
      <c r="AX180" s="67"/>
      <c r="AY180" s="67"/>
      <c r="AZ180" s="67"/>
      <c r="BA180" s="67"/>
      <c r="BB180" s="67"/>
      <c r="BC180" s="5"/>
      <c r="BD180" s="354" t="str">
        <f t="shared" si="76"/>
        <v/>
      </c>
      <c r="BE180" s="355"/>
      <c r="BF180" s="71">
        <f t="shared" si="79"/>
        <v>0</v>
      </c>
      <c r="BG180" s="71">
        <f t="shared" si="80"/>
        <v>0</v>
      </c>
      <c r="BH180" s="72">
        <f t="shared" si="81"/>
        <v>0</v>
      </c>
      <c r="BI180" s="73">
        <f t="shared" si="82"/>
        <v>0</v>
      </c>
    </row>
    <row r="181" spans="23:61" ht="15.5" x14ac:dyDescent="0.35">
      <c r="W181" s="60"/>
      <c r="X181" s="66">
        <v>16</v>
      </c>
      <c r="Y181" s="67"/>
      <c r="Z181" s="67"/>
      <c r="AA181" s="67"/>
      <c r="AB181" s="67"/>
      <c r="AC181" s="67"/>
      <c r="AD181" s="67"/>
      <c r="AE181" s="67"/>
      <c r="AF181" s="67"/>
      <c r="AG181" s="67"/>
      <c r="AH181" s="67"/>
      <c r="AI181" s="67"/>
      <c r="AJ181" s="67"/>
      <c r="AK181" s="67"/>
      <c r="AL181" s="67"/>
      <c r="AM181" s="67"/>
      <c r="AN181" s="67"/>
      <c r="AO181" s="67"/>
      <c r="AP181" s="67"/>
      <c r="AQ181" s="67"/>
      <c r="AR181" s="67"/>
      <c r="AS181" s="67"/>
      <c r="AT181" s="67"/>
      <c r="AU181" s="67"/>
      <c r="AV181" s="67"/>
      <c r="AW181" s="67"/>
      <c r="AX181" s="67"/>
      <c r="AY181" s="67"/>
      <c r="AZ181" s="67"/>
      <c r="BA181" s="67"/>
      <c r="BB181" s="67"/>
      <c r="BC181" s="5"/>
      <c r="BD181" s="354" t="str">
        <f t="shared" si="76"/>
        <v/>
      </c>
      <c r="BE181" s="355"/>
      <c r="BF181" s="71">
        <f t="shared" si="79"/>
        <v>0</v>
      </c>
      <c r="BG181" s="71">
        <f t="shared" si="80"/>
        <v>0</v>
      </c>
      <c r="BH181" s="72">
        <f t="shared" si="81"/>
        <v>0</v>
      </c>
      <c r="BI181" s="73">
        <f t="shared" si="82"/>
        <v>0</v>
      </c>
    </row>
    <row r="182" spans="23:61" ht="15.5" x14ac:dyDescent="0.35">
      <c r="W182" s="60"/>
      <c r="X182" s="66">
        <v>17</v>
      </c>
      <c r="Y182" s="67"/>
      <c r="Z182" s="67"/>
      <c r="AA182" s="67"/>
      <c r="AB182" s="67"/>
      <c r="AC182" s="67"/>
      <c r="AD182" s="67"/>
      <c r="AE182" s="67"/>
      <c r="AF182" s="67"/>
      <c r="AG182" s="67"/>
      <c r="AH182" s="67"/>
      <c r="AI182" s="67"/>
      <c r="AJ182" s="67"/>
      <c r="AK182" s="67"/>
      <c r="AL182" s="67"/>
      <c r="AM182" s="67"/>
      <c r="AN182" s="67"/>
      <c r="AO182" s="67"/>
      <c r="AP182" s="67"/>
      <c r="AQ182" s="67"/>
      <c r="AR182" s="67"/>
      <c r="AS182" s="67"/>
      <c r="AT182" s="67"/>
      <c r="AU182" s="67"/>
      <c r="AV182" s="67"/>
      <c r="AW182" s="67"/>
      <c r="AX182" s="67"/>
      <c r="AY182" s="67"/>
      <c r="AZ182" s="67"/>
      <c r="BA182" s="67"/>
      <c r="BB182" s="67"/>
      <c r="BC182" s="5"/>
      <c r="BD182" s="354" t="str">
        <f t="shared" si="76"/>
        <v/>
      </c>
      <c r="BE182" s="355"/>
      <c r="BF182" s="71">
        <f t="shared" si="79"/>
        <v>0</v>
      </c>
      <c r="BG182" s="71">
        <f t="shared" si="80"/>
        <v>0</v>
      </c>
      <c r="BH182" s="72">
        <f t="shared" si="81"/>
        <v>0</v>
      </c>
      <c r="BI182" s="73">
        <f t="shared" si="82"/>
        <v>0</v>
      </c>
    </row>
    <row r="183" spans="23:61" ht="15.5" x14ac:dyDescent="0.35">
      <c r="W183" s="60"/>
      <c r="X183" s="66">
        <v>18</v>
      </c>
      <c r="Y183" s="67"/>
      <c r="Z183" s="67"/>
      <c r="AA183" s="67"/>
      <c r="AB183" s="67"/>
      <c r="AC183" s="67"/>
      <c r="AD183" s="67"/>
      <c r="AE183" s="67"/>
      <c r="AF183" s="67"/>
      <c r="AG183" s="67"/>
      <c r="AH183" s="67"/>
      <c r="AI183" s="67"/>
      <c r="AJ183" s="67"/>
      <c r="AK183" s="67"/>
      <c r="AL183" s="67"/>
      <c r="AM183" s="67"/>
      <c r="AN183" s="67"/>
      <c r="AO183" s="67"/>
      <c r="AP183" s="67"/>
      <c r="AQ183" s="67"/>
      <c r="AR183" s="67"/>
      <c r="AS183" s="67"/>
      <c r="AT183" s="67"/>
      <c r="AU183" s="67"/>
      <c r="AV183" s="67"/>
      <c r="AW183" s="67"/>
      <c r="AX183" s="67"/>
      <c r="AY183" s="67"/>
      <c r="AZ183" s="67"/>
      <c r="BA183" s="67"/>
      <c r="BB183" s="67"/>
      <c r="BC183" s="5"/>
      <c r="BD183" s="354" t="str">
        <f t="shared" si="76"/>
        <v/>
      </c>
      <c r="BE183" s="355"/>
      <c r="BF183" s="71">
        <f t="shared" si="79"/>
        <v>0</v>
      </c>
      <c r="BG183" s="71">
        <f t="shared" si="80"/>
        <v>0</v>
      </c>
      <c r="BH183" s="72">
        <f t="shared" si="81"/>
        <v>0</v>
      </c>
      <c r="BI183" s="73">
        <f t="shared" si="82"/>
        <v>0</v>
      </c>
    </row>
    <row r="184" spans="23:61" ht="15.5" x14ac:dyDescent="0.35">
      <c r="W184" s="60"/>
      <c r="X184" s="66">
        <v>19</v>
      </c>
      <c r="Y184" s="67"/>
      <c r="Z184" s="67"/>
      <c r="AA184" s="67"/>
      <c r="AB184" s="67"/>
      <c r="AC184" s="67"/>
      <c r="AD184" s="67"/>
      <c r="AE184" s="67"/>
      <c r="AF184" s="67"/>
      <c r="AG184" s="67"/>
      <c r="AH184" s="67"/>
      <c r="AI184" s="67"/>
      <c r="AJ184" s="67"/>
      <c r="AK184" s="67"/>
      <c r="AL184" s="67"/>
      <c r="AM184" s="67"/>
      <c r="AN184" s="67"/>
      <c r="AO184" s="67"/>
      <c r="AP184" s="67"/>
      <c r="AQ184" s="67"/>
      <c r="AR184" s="67"/>
      <c r="AS184" s="67"/>
      <c r="AT184" s="67"/>
      <c r="AU184" s="67"/>
      <c r="AV184" s="67"/>
      <c r="AW184" s="67"/>
      <c r="AX184" s="67"/>
      <c r="AY184" s="67"/>
      <c r="AZ184" s="67"/>
      <c r="BA184" s="67"/>
      <c r="BB184" s="67"/>
      <c r="BC184" s="5"/>
      <c r="BD184" s="354" t="str">
        <f t="shared" si="76"/>
        <v/>
      </c>
      <c r="BE184" s="355"/>
      <c r="BF184" s="71">
        <f t="shared" si="79"/>
        <v>0</v>
      </c>
      <c r="BG184" s="71">
        <f t="shared" si="80"/>
        <v>0</v>
      </c>
      <c r="BH184" s="72">
        <f t="shared" si="81"/>
        <v>0</v>
      </c>
      <c r="BI184" s="73">
        <f t="shared" si="82"/>
        <v>0</v>
      </c>
    </row>
    <row r="185" spans="23:61" ht="15.5" x14ac:dyDescent="0.35">
      <c r="W185" s="60"/>
      <c r="X185" s="66">
        <v>20</v>
      </c>
      <c r="Y185" s="67"/>
      <c r="Z185" s="67"/>
      <c r="AA185" s="67"/>
      <c r="AB185" s="67"/>
      <c r="AC185" s="67"/>
      <c r="AD185" s="67"/>
      <c r="AE185" s="67"/>
      <c r="AF185" s="67"/>
      <c r="AG185" s="67"/>
      <c r="AH185" s="67"/>
      <c r="AI185" s="67"/>
      <c r="AJ185" s="67"/>
      <c r="AK185" s="67"/>
      <c r="AL185" s="67"/>
      <c r="AM185" s="67"/>
      <c r="AN185" s="67"/>
      <c r="AO185" s="67"/>
      <c r="AP185" s="67"/>
      <c r="AQ185" s="67"/>
      <c r="AR185" s="67"/>
      <c r="AS185" s="67"/>
      <c r="AT185" s="67"/>
      <c r="AU185" s="67"/>
      <c r="AV185" s="67"/>
      <c r="AW185" s="67"/>
      <c r="AX185" s="67"/>
      <c r="AY185" s="67"/>
      <c r="AZ185" s="67"/>
      <c r="BA185" s="67"/>
      <c r="BB185" s="67"/>
      <c r="BC185" s="5"/>
      <c r="BD185" s="354" t="str">
        <f t="shared" si="76"/>
        <v/>
      </c>
      <c r="BE185" s="355"/>
      <c r="BF185" s="71">
        <f t="shared" si="79"/>
        <v>0</v>
      </c>
      <c r="BG185" s="71">
        <f t="shared" si="80"/>
        <v>0</v>
      </c>
      <c r="BH185" s="72">
        <f t="shared" si="81"/>
        <v>0</v>
      </c>
      <c r="BI185" s="73">
        <f t="shared" si="82"/>
        <v>0</v>
      </c>
    </row>
    <row r="186" spans="23:61" ht="15.5" x14ac:dyDescent="0.35">
      <c r="W186" s="60"/>
      <c r="X186" s="66">
        <v>21</v>
      </c>
      <c r="Y186" s="67"/>
      <c r="Z186" s="67"/>
      <c r="AA186" s="67"/>
      <c r="AB186" s="67"/>
      <c r="AC186" s="67"/>
      <c r="AD186" s="67"/>
      <c r="AE186" s="67"/>
      <c r="AF186" s="67"/>
      <c r="AG186" s="67"/>
      <c r="AH186" s="67"/>
      <c r="AI186" s="67"/>
      <c r="AJ186" s="67"/>
      <c r="AK186" s="67"/>
      <c r="AL186" s="67"/>
      <c r="AM186" s="67"/>
      <c r="AN186" s="67"/>
      <c r="AO186" s="67"/>
      <c r="AP186" s="67"/>
      <c r="AQ186" s="67"/>
      <c r="AR186" s="67"/>
      <c r="AS186" s="67"/>
      <c r="AT186" s="67"/>
      <c r="AU186" s="67"/>
      <c r="AV186" s="67"/>
      <c r="AW186" s="67"/>
      <c r="AX186" s="67"/>
      <c r="AY186" s="67"/>
      <c r="AZ186" s="67"/>
      <c r="BA186" s="67"/>
      <c r="BB186" s="67"/>
      <c r="BC186" s="5"/>
      <c r="BD186" s="354" t="str">
        <f t="shared" si="76"/>
        <v/>
      </c>
      <c r="BE186" s="355"/>
      <c r="BF186" s="71">
        <f t="shared" si="79"/>
        <v>0</v>
      </c>
      <c r="BG186" s="71">
        <f t="shared" si="80"/>
        <v>0</v>
      </c>
      <c r="BH186" s="72">
        <f t="shared" si="81"/>
        <v>0</v>
      </c>
      <c r="BI186" s="73">
        <f t="shared" si="82"/>
        <v>0</v>
      </c>
    </row>
    <row r="187" spans="23:61" ht="15.5" x14ac:dyDescent="0.35">
      <c r="W187" s="60"/>
      <c r="X187" s="66">
        <v>22</v>
      </c>
      <c r="Y187" s="67"/>
      <c r="Z187" s="67"/>
      <c r="AA187" s="67"/>
      <c r="AB187" s="67"/>
      <c r="AC187" s="67"/>
      <c r="AD187" s="67"/>
      <c r="AE187" s="67"/>
      <c r="AF187" s="67"/>
      <c r="AG187" s="67"/>
      <c r="AH187" s="67"/>
      <c r="AI187" s="67"/>
      <c r="AJ187" s="67"/>
      <c r="AK187" s="67"/>
      <c r="AL187" s="67"/>
      <c r="AM187" s="67"/>
      <c r="AN187" s="67"/>
      <c r="AO187" s="67"/>
      <c r="AP187" s="67"/>
      <c r="AQ187" s="67"/>
      <c r="AR187" s="67"/>
      <c r="AS187" s="67"/>
      <c r="AT187" s="67"/>
      <c r="AU187" s="67"/>
      <c r="AV187" s="67"/>
      <c r="AW187" s="67"/>
      <c r="AX187" s="67"/>
      <c r="AY187" s="67"/>
      <c r="AZ187" s="67"/>
      <c r="BA187" s="67"/>
      <c r="BB187" s="67"/>
      <c r="BC187" s="5"/>
      <c r="BD187" s="354" t="str">
        <f t="shared" si="76"/>
        <v/>
      </c>
      <c r="BE187" s="355"/>
      <c r="BF187" s="71">
        <f t="shared" si="79"/>
        <v>0</v>
      </c>
      <c r="BG187" s="71">
        <f t="shared" si="80"/>
        <v>0</v>
      </c>
      <c r="BH187" s="72">
        <f t="shared" si="81"/>
        <v>0</v>
      </c>
      <c r="BI187" s="73">
        <f t="shared" si="82"/>
        <v>0</v>
      </c>
    </row>
    <row r="188" spans="23:61" ht="15.5" x14ac:dyDescent="0.35">
      <c r="W188" s="60"/>
      <c r="X188" s="66">
        <v>23</v>
      </c>
      <c r="Y188" s="67"/>
      <c r="Z188" s="67"/>
      <c r="AA188" s="67"/>
      <c r="AB188" s="67"/>
      <c r="AC188" s="67"/>
      <c r="AD188" s="67"/>
      <c r="AE188" s="67"/>
      <c r="AF188" s="67"/>
      <c r="AG188" s="67"/>
      <c r="AH188" s="67"/>
      <c r="AI188" s="67"/>
      <c r="AJ188" s="67"/>
      <c r="AK188" s="67"/>
      <c r="AL188" s="67"/>
      <c r="AM188" s="67"/>
      <c r="AN188" s="67"/>
      <c r="AO188" s="67"/>
      <c r="AP188" s="67"/>
      <c r="AQ188" s="67"/>
      <c r="AR188" s="67"/>
      <c r="AS188" s="67"/>
      <c r="AT188" s="67"/>
      <c r="AU188" s="67"/>
      <c r="AV188" s="67"/>
      <c r="AW188" s="67"/>
      <c r="AX188" s="67"/>
      <c r="AY188" s="67"/>
      <c r="AZ188" s="67"/>
      <c r="BA188" s="67"/>
      <c r="BB188" s="67"/>
      <c r="BC188" s="5"/>
      <c r="BD188" s="354" t="str">
        <f t="shared" si="76"/>
        <v/>
      </c>
      <c r="BE188" s="355"/>
      <c r="BF188" s="71">
        <f t="shared" si="79"/>
        <v>0</v>
      </c>
      <c r="BG188" s="71">
        <f t="shared" si="80"/>
        <v>0</v>
      </c>
      <c r="BH188" s="72">
        <f t="shared" si="81"/>
        <v>0</v>
      </c>
      <c r="BI188" s="73">
        <f t="shared" si="82"/>
        <v>0</v>
      </c>
    </row>
    <row r="189" spans="23:61" ht="15.5" x14ac:dyDescent="0.35">
      <c r="W189" s="60"/>
      <c r="X189" s="74">
        <v>24</v>
      </c>
      <c r="Y189" s="75"/>
      <c r="Z189" s="75"/>
      <c r="AA189" s="75"/>
      <c r="AB189" s="75"/>
      <c r="AC189" s="75"/>
      <c r="AD189" s="75"/>
      <c r="AE189" s="75"/>
      <c r="AF189" s="75"/>
      <c r="AG189" s="75"/>
      <c r="AH189" s="75"/>
      <c r="AI189" s="75"/>
      <c r="AJ189" s="75"/>
      <c r="AK189" s="75"/>
      <c r="AL189" s="75"/>
      <c r="AM189" s="75"/>
      <c r="AN189" s="75"/>
      <c r="AO189" s="75"/>
      <c r="AP189" s="75"/>
      <c r="AQ189" s="75"/>
      <c r="AR189" s="75"/>
      <c r="AS189" s="75"/>
      <c r="AT189" s="75"/>
      <c r="AU189" s="75"/>
      <c r="AV189" s="75"/>
      <c r="AW189" s="75"/>
      <c r="AX189" s="75"/>
      <c r="AY189" s="75"/>
      <c r="AZ189" s="75"/>
      <c r="BA189" s="75"/>
      <c r="BB189" s="75"/>
      <c r="BC189" s="5"/>
      <c r="BD189" s="356" t="str">
        <f t="shared" si="76"/>
        <v/>
      </c>
      <c r="BE189" s="357"/>
      <c r="BF189" s="76">
        <f>SUM($Y189:$BC189)</f>
        <v>0</v>
      </c>
      <c r="BG189" s="76">
        <v>0</v>
      </c>
      <c r="BH189" s="77">
        <f t="shared" ref="BH189" si="83">IFERROR(SUM(Y189:BC189)/COUNT(Y189:BC189),0)</f>
        <v>0</v>
      </c>
      <c r="BI189" s="78">
        <v>0</v>
      </c>
    </row>
    <row r="190" spans="23:61" ht="15.5" x14ac:dyDescent="0.35">
      <c r="W190" s="60"/>
      <c r="X190" s="79"/>
      <c r="Y190" s="5"/>
      <c r="Z190" s="5"/>
      <c r="AA190" s="5"/>
      <c r="AB190" s="5"/>
      <c r="AC190" s="5"/>
      <c r="AD190" s="5"/>
      <c r="AE190" s="5"/>
      <c r="AF190" s="5"/>
      <c r="AG190" s="5"/>
      <c r="AH190" s="5"/>
      <c r="AI190" s="5"/>
      <c r="AJ190" s="5"/>
      <c r="AK190" s="5"/>
      <c r="AL190" s="5"/>
      <c r="AM190" s="5"/>
      <c r="AN190" s="5"/>
      <c r="AO190" s="5"/>
      <c r="AP190" s="5"/>
      <c r="AQ190" s="5"/>
      <c r="AR190" s="5"/>
      <c r="AS190" s="5"/>
      <c r="AT190" s="5"/>
      <c r="AU190" s="5"/>
      <c r="AV190" s="5"/>
      <c r="AW190" s="5"/>
      <c r="AX190" s="5"/>
      <c r="AY190" s="5"/>
      <c r="AZ190" s="5"/>
      <c r="BA190" s="5"/>
      <c r="BB190" s="5"/>
      <c r="BC190" s="5"/>
      <c r="BD190" s="5"/>
      <c r="BE190" s="5"/>
      <c r="BF190" s="76">
        <f>SUM(BF166:BF189)</f>
        <v>0</v>
      </c>
      <c r="BG190" s="76">
        <f>SUM(BG173:BG188)</f>
        <v>0</v>
      </c>
      <c r="BH190" s="101"/>
      <c r="BI190" s="102"/>
    </row>
    <row r="191" spans="23:61" ht="15.5" x14ac:dyDescent="0.35">
      <c r="W191" s="83"/>
      <c r="X191" s="84"/>
      <c r="Y191" s="85"/>
      <c r="Z191" s="85"/>
      <c r="AA191" s="85"/>
      <c r="AB191" s="85"/>
      <c r="AC191" s="85"/>
      <c r="AD191" s="85"/>
      <c r="AE191" s="85"/>
      <c r="AF191" s="85"/>
      <c r="AG191" s="85"/>
      <c r="AH191" s="85"/>
      <c r="AI191" s="85"/>
      <c r="AJ191" s="85"/>
      <c r="AK191" s="85"/>
      <c r="AL191" s="85"/>
      <c r="AM191" s="85"/>
      <c r="AN191" s="85"/>
      <c r="AO191" s="85"/>
      <c r="AP191" s="85"/>
      <c r="AQ191" s="85"/>
      <c r="AR191" s="85"/>
      <c r="AS191" s="85"/>
      <c r="AT191" s="85"/>
      <c r="AU191" s="85"/>
      <c r="AV191" s="85"/>
      <c r="AW191" s="85"/>
      <c r="AX191" s="85"/>
      <c r="AY191" s="85"/>
      <c r="AZ191" s="85"/>
      <c r="BA191" s="85"/>
      <c r="BB191" s="85"/>
      <c r="BC191" s="85"/>
      <c r="BD191" s="85"/>
      <c r="BE191" s="85"/>
      <c r="BF191" s="214"/>
      <c r="BG191" s="215"/>
      <c r="BH191" s="215"/>
      <c r="BI191" s="216"/>
    </row>
    <row r="192" spans="23:61" ht="15.5" x14ac:dyDescent="0.35">
      <c r="W192" s="115"/>
      <c r="X192" s="111"/>
      <c r="Y192" s="111"/>
      <c r="Z192" s="111"/>
      <c r="AA192" s="111"/>
      <c r="AB192" s="111"/>
      <c r="AC192" s="111"/>
      <c r="AD192" s="111"/>
      <c r="AE192" s="111"/>
      <c r="AF192" s="111"/>
      <c r="AG192" s="111"/>
      <c r="AH192" s="111"/>
      <c r="AI192" s="111"/>
      <c r="AJ192" s="111"/>
      <c r="AK192" s="111"/>
      <c r="AL192" s="111"/>
      <c r="AM192" s="111"/>
      <c r="AN192" s="111"/>
      <c r="AO192" s="111"/>
      <c r="AP192" s="111"/>
      <c r="AQ192" s="111"/>
      <c r="AR192" s="111"/>
      <c r="AS192" s="111"/>
      <c r="AT192" s="111"/>
      <c r="AU192" s="111"/>
      <c r="AV192" s="111"/>
      <c r="AW192" s="111"/>
      <c r="AX192" s="111"/>
      <c r="AY192" s="111"/>
      <c r="AZ192" s="111"/>
      <c r="BA192" s="111"/>
      <c r="BB192" s="111"/>
      <c r="BC192" s="111"/>
      <c r="BD192" s="111"/>
      <c r="BE192" s="111"/>
      <c r="BF192" s="5"/>
      <c r="BG192" s="5"/>
      <c r="BH192" s="5"/>
      <c r="BI192" s="49"/>
    </row>
    <row r="193" spans="23:61" ht="15.5" x14ac:dyDescent="0.35">
      <c r="W193" s="60" t="s">
        <v>140</v>
      </c>
      <c r="X193" s="5"/>
      <c r="Y193" s="5"/>
      <c r="Z193" s="5"/>
      <c r="AA193" s="5"/>
      <c r="AB193" s="5"/>
      <c r="AC193" s="5"/>
      <c r="AD193" s="5"/>
      <c r="AE193" s="5"/>
      <c r="AF193" s="5"/>
      <c r="AG193" s="5"/>
      <c r="AH193" s="5"/>
      <c r="AI193" s="5"/>
      <c r="AJ193" s="5"/>
      <c r="AK193" s="5"/>
      <c r="AL193" s="5"/>
      <c r="AM193" s="5"/>
      <c r="AN193" s="5"/>
      <c r="AO193" s="5"/>
      <c r="AP193" s="5"/>
      <c r="AQ193" s="5"/>
      <c r="AR193" s="5"/>
      <c r="AS193" s="5"/>
      <c r="AT193" s="5"/>
      <c r="AU193" s="5"/>
      <c r="AV193" s="5"/>
      <c r="AW193" s="5"/>
      <c r="AX193" s="5"/>
      <c r="AY193" s="5"/>
      <c r="AZ193" s="5"/>
      <c r="BA193" s="5"/>
      <c r="BB193" s="5"/>
      <c r="BC193" s="5"/>
      <c r="BD193" s="5"/>
      <c r="BE193" s="5"/>
      <c r="BF193" s="5"/>
      <c r="BG193" s="5"/>
      <c r="BH193" s="5"/>
      <c r="BI193" s="49"/>
    </row>
    <row r="194" spans="23:61" ht="15.5" x14ac:dyDescent="0.35">
      <c r="W194" s="60"/>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46"/>
      <c r="BG194" s="5"/>
      <c r="BH194" s="5"/>
      <c r="BI194" s="49"/>
    </row>
    <row r="195" spans="23:61" ht="15.5" x14ac:dyDescent="0.35">
      <c r="W195" s="60"/>
      <c r="X195" s="63" t="s">
        <v>54</v>
      </c>
      <c r="Y195" s="64">
        <v>1</v>
      </c>
      <c r="Z195" s="64">
        <v>2</v>
      </c>
      <c r="AA195" s="64">
        <v>3</v>
      </c>
      <c r="AB195" s="64">
        <v>4</v>
      </c>
      <c r="AC195" s="64">
        <v>5</v>
      </c>
      <c r="AD195" s="64">
        <v>6</v>
      </c>
      <c r="AE195" s="64">
        <v>7</v>
      </c>
      <c r="AF195" s="64">
        <v>8</v>
      </c>
      <c r="AG195" s="64">
        <v>9</v>
      </c>
      <c r="AH195" s="64">
        <v>10</v>
      </c>
      <c r="AI195" s="64">
        <v>11</v>
      </c>
      <c r="AJ195" s="64">
        <v>12</v>
      </c>
      <c r="AK195" s="64">
        <v>13</v>
      </c>
      <c r="AL195" s="64">
        <v>14</v>
      </c>
      <c r="AM195" s="64">
        <v>15</v>
      </c>
      <c r="AN195" s="64">
        <v>16</v>
      </c>
      <c r="AO195" s="64">
        <v>17</v>
      </c>
      <c r="AP195" s="64">
        <v>18</v>
      </c>
      <c r="AQ195" s="64">
        <v>19</v>
      </c>
      <c r="AR195" s="64">
        <v>20</v>
      </c>
      <c r="AS195" s="64">
        <v>21</v>
      </c>
      <c r="AT195" s="64">
        <v>22</v>
      </c>
      <c r="AU195" s="64">
        <v>23</v>
      </c>
      <c r="AV195" s="64">
        <v>24</v>
      </c>
      <c r="AW195" s="64">
        <v>25</v>
      </c>
      <c r="AX195" s="64">
        <v>26</v>
      </c>
      <c r="AY195" s="64">
        <v>27</v>
      </c>
      <c r="AZ195" s="64">
        <v>28</v>
      </c>
      <c r="BA195" s="64">
        <v>29</v>
      </c>
      <c r="BB195" s="64">
        <v>30</v>
      </c>
      <c r="BC195" s="64">
        <v>31</v>
      </c>
      <c r="BD195" s="358" t="s">
        <v>101</v>
      </c>
      <c r="BE195" s="359"/>
      <c r="BF195" s="157" t="s">
        <v>102</v>
      </c>
      <c r="BG195" s="157" t="s">
        <v>103</v>
      </c>
      <c r="BH195" s="157" t="s">
        <v>102</v>
      </c>
      <c r="BI195" s="65" t="s">
        <v>103</v>
      </c>
    </row>
    <row r="196" spans="23:61" ht="15.5" x14ac:dyDescent="0.35">
      <c r="W196" s="60"/>
      <c r="X196" s="63"/>
      <c r="Y196" s="64" t="str">
        <f t="shared" ref="Y196:AE196" si="84">VLOOKUP(WEEKDAY(CONCATENATE("7","/",Y195,"/",$AE$6)),$BX$11:$BY$17,2,FALSE)</f>
        <v>Sun</v>
      </c>
      <c r="Z196" s="64" t="str">
        <f t="shared" si="84"/>
        <v>Mon</v>
      </c>
      <c r="AA196" s="64" t="str">
        <f t="shared" si="84"/>
        <v>Tues</v>
      </c>
      <c r="AB196" s="64" t="str">
        <f t="shared" si="84"/>
        <v>Wed</v>
      </c>
      <c r="AC196" s="64" t="str">
        <f t="shared" si="84"/>
        <v>Thur</v>
      </c>
      <c r="AD196" s="64" t="str">
        <f t="shared" si="84"/>
        <v>Fri</v>
      </c>
      <c r="AE196" s="64" t="str">
        <f t="shared" si="84"/>
        <v>Sat</v>
      </c>
      <c r="AF196" s="64" t="str">
        <f>Y196</f>
        <v>Sun</v>
      </c>
      <c r="AG196" s="64" t="str">
        <f t="shared" ref="AG196:BC196" si="85">Z196</f>
        <v>Mon</v>
      </c>
      <c r="AH196" s="64" t="str">
        <f t="shared" si="85"/>
        <v>Tues</v>
      </c>
      <c r="AI196" s="64" t="str">
        <f t="shared" si="85"/>
        <v>Wed</v>
      </c>
      <c r="AJ196" s="64" t="str">
        <f t="shared" si="85"/>
        <v>Thur</v>
      </c>
      <c r="AK196" s="64" t="str">
        <f t="shared" si="85"/>
        <v>Fri</v>
      </c>
      <c r="AL196" s="64" t="str">
        <f t="shared" si="85"/>
        <v>Sat</v>
      </c>
      <c r="AM196" s="64" t="str">
        <f t="shared" si="85"/>
        <v>Sun</v>
      </c>
      <c r="AN196" s="64" t="str">
        <f t="shared" si="85"/>
        <v>Mon</v>
      </c>
      <c r="AO196" s="64" t="str">
        <f t="shared" si="85"/>
        <v>Tues</v>
      </c>
      <c r="AP196" s="64" t="str">
        <f t="shared" si="85"/>
        <v>Wed</v>
      </c>
      <c r="AQ196" s="64" t="str">
        <f t="shared" si="85"/>
        <v>Thur</v>
      </c>
      <c r="AR196" s="64" t="str">
        <f t="shared" si="85"/>
        <v>Fri</v>
      </c>
      <c r="AS196" s="64" t="str">
        <f t="shared" si="85"/>
        <v>Sat</v>
      </c>
      <c r="AT196" s="64" t="str">
        <f t="shared" si="85"/>
        <v>Sun</v>
      </c>
      <c r="AU196" s="64" t="str">
        <f t="shared" si="85"/>
        <v>Mon</v>
      </c>
      <c r="AV196" s="64" t="str">
        <f t="shared" si="85"/>
        <v>Tues</v>
      </c>
      <c r="AW196" s="64" t="str">
        <f t="shared" si="85"/>
        <v>Wed</v>
      </c>
      <c r="AX196" s="64" t="str">
        <f t="shared" si="85"/>
        <v>Thur</v>
      </c>
      <c r="AY196" s="64" t="str">
        <f t="shared" si="85"/>
        <v>Fri</v>
      </c>
      <c r="AZ196" s="64" t="str">
        <f t="shared" si="85"/>
        <v>Sat</v>
      </c>
      <c r="BA196" s="64" t="str">
        <f t="shared" si="85"/>
        <v>Sun</v>
      </c>
      <c r="BB196" s="64" t="str">
        <f t="shared" si="85"/>
        <v>Mon</v>
      </c>
      <c r="BC196" s="64" t="str">
        <f t="shared" si="85"/>
        <v>Tues</v>
      </c>
      <c r="BD196" s="358" t="s">
        <v>106</v>
      </c>
      <c r="BE196" s="359"/>
      <c r="BF196" s="157" t="s">
        <v>90</v>
      </c>
      <c r="BG196" s="157" t="s">
        <v>90</v>
      </c>
      <c r="BH196" s="157" t="s">
        <v>106</v>
      </c>
      <c r="BI196" s="65" t="s">
        <v>106</v>
      </c>
    </row>
    <row r="197" spans="23:61" ht="15.5" x14ac:dyDescent="0.35">
      <c r="W197" s="60"/>
      <c r="X197" s="66">
        <v>1</v>
      </c>
      <c r="Y197" s="67"/>
      <c r="Z197" s="67"/>
      <c r="AA197" s="67"/>
      <c r="AB197" s="67"/>
      <c r="AC197" s="67"/>
      <c r="AD197" s="67"/>
      <c r="AE197" s="67"/>
      <c r="AF197" s="67"/>
      <c r="AG197" s="67"/>
      <c r="AH197" s="67"/>
      <c r="AI197" s="67"/>
      <c r="AJ197" s="67"/>
      <c r="AK197" s="67"/>
      <c r="AL197" s="67"/>
      <c r="AM197" s="67"/>
      <c r="AN197" s="67"/>
      <c r="AO197" s="67"/>
      <c r="AP197" s="67"/>
      <c r="AQ197" s="67"/>
      <c r="AR197" s="67"/>
      <c r="AS197" s="67"/>
      <c r="AT197" s="67"/>
      <c r="AU197" s="67"/>
      <c r="AV197" s="67"/>
      <c r="AW197" s="67"/>
      <c r="AX197" s="67"/>
      <c r="AY197" s="67"/>
      <c r="AZ197" s="67"/>
      <c r="BA197" s="67"/>
      <c r="BB197" s="67"/>
      <c r="BC197" s="67"/>
      <c r="BD197" s="354" t="str">
        <f>IFERROR(AVERAGE(Y197:BC197),"")</f>
        <v/>
      </c>
      <c r="BE197" s="355"/>
      <c r="BF197" s="68">
        <f>SUM($Y197:$BC197)</f>
        <v>0</v>
      </c>
      <c r="BG197" s="68">
        <v>0</v>
      </c>
      <c r="BH197" s="69">
        <f>IFERROR(SUM(Y197:BC197)/COUNT(Y197:BC197),0)</f>
        <v>0</v>
      </c>
      <c r="BI197" s="70">
        <v>0</v>
      </c>
    </row>
    <row r="198" spans="23:61" ht="15.5" x14ac:dyDescent="0.35">
      <c r="W198" s="60"/>
      <c r="X198" s="66">
        <v>2</v>
      </c>
      <c r="Y198" s="67"/>
      <c r="Z198" s="67"/>
      <c r="AA198" s="67"/>
      <c r="AB198" s="67"/>
      <c r="AC198" s="67"/>
      <c r="AD198" s="67"/>
      <c r="AE198" s="67"/>
      <c r="AF198" s="67"/>
      <c r="AG198" s="67"/>
      <c r="AH198" s="67"/>
      <c r="AI198" s="67"/>
      <c r="AJ198" s="67"/>
      <c r="AK198" s="67"/>
      <c r="AL198" s="67"/>
      <c r="AM198" s="67"/>
      <c r="AN198" s="67"/>
      <c r="AO198" s="67"/>
      <c r="AP198" s="67"/>
      <c r="AQ198" s="67"/>
      <c r="AR198" s="67"/>
      <c r="AS198" s="67"/>
      <c r="AT198" s="67"/>
      <c r="AU198" s="67"/>
      <c r="AV198" s="67"/>
      <c r="AW198" s="67"/>
      <c r="AX198" s="67"/>
      <c r="AY198" s="67"/>
      <c r="AZ198" s="67"/>
      <c r="BA198" s="67"/>
      <c r="BB198" s="67"/>
      <c r="BC198" s="67"/>
      <c r="BD198" s="354" t="str">
        <f t="shared" ref="BD198:BD209" si="86">IFERROR(AVERAGE(Y198:BC198),"")</f>
        <v/>
      </c>
      <c r="BE198" s="355"/>
      <c r="BF198" s="71">
        <f t="shared" ref="BF198:BF203" si="87">SUM($Y198:$BC198)</f>
        <v>0</v>
      </c>
      <c r="BG198" s="71">
        <v>0</v>
      </c>
      <c r="BH198" s="72">
        <f t="shared" ref="BH198:BH203" si="88">IFERROR(SUM(Y198:BC198)/COUNT(Y198:BC198),0)</f>
        <v>0</v>
      </c>
      <c r="BI198" s="73">
        <v>0</v>
      </c>
    </row>
    <row r="199" spans="23:61" ht="15.5" x14ac:dyDescent="0.35">
      <c r="W199" s="60"/>
      <c r="X199" s="66">
        <v>3</v>
      </c>
      <c r="Y199" s="67"/>
      <c r="Z199" s="67"/>
      <c r="AA199" s="67"/>
      <c r="AB199" s="67"/>
      <c r="AC199" s="67"/>
      <c r="AD199" s="67"/>
      <c r="AE199" s="67"/>
      <c r="AF199" s="67"/>
      <c r="AG199" s="67"/>
      <c r="AH199" s="67"/>
      <c r="AI199" s="67"/>
      <c r="AJ199" s="67"/>
      <c r="AK199" s="67"/>
      <c r="AL199" s="67"/>
      <c r="AM199" s="67"/>
      <c r="AN199" s="67"/>
      <c r="AO199" s="67"/>
      <c r="AP199" s="67"/>
      <c r="AQ199" s="67"/>
      <c r="AR199" s="67"/>
      <c r="AS199" s="67"/>
      <c r="AT199" s="67"/>
      <c r="AU199" s="67"/>
      <c r="AV199" s="67"/>
      <c r="AW199" s="67"/>
      <c r="AX199" s="67"/>
      <c r="AY199" s="67"/>
      <c r="AZ199" s="67"/>
      <c r="BA199" s="67"/>
      <c r="BB199" s="67"/>
      <c r="BC199" s="67"/>
      <c r="BD199" s="354" t="str">
        <f t="shared" si="86"/>
        <v/>
      </c>
      <c r="BE199" s="355"/>
      <c r="BF199" s="71">
        <f t="shared" si="87"/>
        <v>0</v>
      </c>
      <c r="BG199" s="71">
        <v>0</v>
      </c>
      <c r="BH199" s="72">
        <f t="shared" si="88"/>
        <v>0</v>
      </c>
      <c r="BI199" s="73">
        <v>0</v>
      </c>
    </row>
    <row r="200" spans="23:61" ht="15.5" x14ac:dyDescent="0.35">
      <c r="W200" s="60"/>
      <c r="X200" s="66">
        <v>4</v>
      </c>
      <c r="Y200" s="67"/>
      <c r="Z200" s="67"/>
      <c r="AA200" s="67"/>
      <c r="AB200" s="67"/>
      <c r="AC200" s="67"/>
      <c r="AD200" s="67"/>
      <c r="AE200" s="67"/>
      <c r="AF200" s="67"/>
      <c r="AG200" s="67"/>
      <c r="AH200" s="67"/>
      <c r="AI200" s="67"/>
      <c r="AJ200" s="67"/>
      <c r="AK200" s="67"/>
      <c r="AL200" s="67"/>
      <c r="AM200" s="67"/>
      <c r="AN200" s="67"/>
      <c r="AO200" s="67"/>
      <c r="AP200" s="67"/>
      <c r="AQ200" s="67"/>
      <c r="AR200" s="67"/>
      <c r="AS200" s="67"/>
      <c r="AT200" s="67"/>
      <c r="AU200" s="67"/>
      <c r="AV200" s="67"/>
      <c r="AW200" s="67"/>
      <c r="AX200" s="67"/>
      <c r="AY200" s="67"/>
      <c r="AZ200" s="67"/>
      <c r="BA200" s="67"/>
      <c r="BB200" s="67"/>
      <c r="BC200" s="67"/>
      <c r="BD200" s="354" t="str">
        <f t="shared" si="86"/>
        <v/>
      </c>
      <c r="BE200" s="355"/>
      <c r="BF200" s="71">
        <f t="shared" si="87"/>
        <v>0</v>
      </c>
      <c r="BG200" s="71">
        <v>0</v>
      </c>
      <c r="BH200" s="72">
        <f t="shared" si="88"/>
        <v>0</v>
      </c>
      <c r="BI200" s="73">
        <v>0</v>
      </c>
    </row>
    <row r="201" spans="23:61" ht="15.5" x14ac:dyDescent="0.35">
      <c r="W201" s="60"/>
      <c r="X201" s="66">
        <v>5</v>
      </c>
      <c r="Y201" s="67"/>
      <c r="Z201" s="67"/>
      <c r="AA201" s="67"/>
      <c r="AB201" s="67"/>
      <c r="AC201" s="67"/>
      <c r="AD201" s="67"/>
      <c r="AE201" s="67"/>
      <c r="AF201" s="67"/>
      <c r="AG201" s="67"/>
      <c r="AH201" s="67"/>
      <c r="AI201" s="67"/>
      <c r="AJ201" s="67"/>
      <c r="AK201" s="67"/>
      <c r="AL201" s="67"/>
      <c r="AM201" s="67"/>
      <c r="AN201" s="67"/>
      <c r="AO201" s="67"/>
      <c r="AP201" s="67"/>
      <c r="AQ201" s="67"/>
      <c r="AR201" s="67"/>
      <c r="AS201" s="67"/>
      <c r="AT201" s="67"/>
      <c r="AU201" s="67"/>
      <c r="AV201" s="67"/>
      <c r="AW201" s="67"/>
      <c r="AX201" s="67"/>
      <c r="AY201" s="67"/>
      <c r="AZ201" s="67"/>
      <c r="BA201" s="67"/>
      <c r="BB201" s="67"/>
      <c r="BC201" s="67"/>
      <c r="BD201" s="354" t="str">
        <f t="shared" si="86"/>
        <v/>
      </c>
      <c r="BE201" s="355"/>
      <c r="BF201" s="71">
        <f t="shared" si="87"/>
        <v>0</v>
      </c>
      <c r="BG201" s="71">
        <v>0</v>
      </c>
      <c r="BH201" s="72">
        <f t="shared" si="88"/>
        <v>0</v>
      </c>
      <c r="BI201" s="73">
        <v>0</v>
      </c>
    </row>
    <row r="202" spans="23:61" ht="15.5" x14ac:dyDescent="0.35">
      <c r="W202" s="60"/>
      <c r="X202" s="66">
        <v>6</v>
      </c>
      <c r="Y202" s="67"/>
      <c r="Z202" s="67"/>
      <c r="AA202" s="67"/>
      <c r="AB202" s="67"/>
      <c r="AC202" s="67"/>
      <c r="AD202" s="67"/>
      <c r="AE202" s="67"/>
      <c r="AF202" s="67"/>
      <c r="AG202" s="67"/>
      <c r="AH202" s="67"/>
      <c r="AI202" s="67"/>
      <c r="AJ202" s="67"/>
      <c r="AK202" s="67"/>
      <c r="AL202" s="67"/>
      <c r="AM202" s="67"/>
      <c r="AN202" s="67"/>
      <c r="AO202" s="67"/>
      <c r="AP202" s="67"/>
      <c r="AQ202" s="67"/>
      <c r="AR202" s="67"/>
      <c r="AS202" s="67"/>
      <c r="AT202" s="67"/>
      <c r="AU202" s="67"/>
      <c r="AV202" s="67"/>
      <c r="AW202" s="67"/>
      <c r="AX202" s="67"/>
      <c r="AY202" s="67"/>
      <c r="AZ202" s="67"/>
      <c r="BA202" s="67"/>
      <c r="BB202" s="67"/>
      <c r="BC202" s="67"/>
      <c r="BD202" s="354" t="str">
        <f t="shared" si="86"/>
        <v/>
      </c>
      <c r="BE202" s="355"/>
      <c r="BF202" s="71">
        <f t="shared" si="87"/>
        <v>0</v>
      </c>
      <c r="BG202" s="71">
        <v>0</v>
      </c>
      <c r="BH202" s="72">
        <f t="shared" si="88"/>
        <v>0</v>
      </c>
      <c r="BI202" s="73">
        <v>0</v>
      </c>
    </row>
    <row r="203" spans="23:61" ht="15.5" x14ac:dyDescent="0.35">
      <c r="W203" s="60"/>
      <c r="X203" s="66">
        <v>7</v>
      </c>
      <c r="Y203" s="67"/>
      <c r="Z203" s="67"/>
      <c r="AA203" s="67"/>
      <c r="AB203" s="67"/>
      <c r="AC203" s="67"/>
      <c r="AD203" s="67"/>
      <c r="AE203" s="67"/>
      <c r="AF203" s="67"/>
      <c r="AG203" s="67"/>
      <c r="AH203" s="67"/>
      <c r="AI203" s="67"/>
      <c r="AJ203" s="67"/>
      <c r="AK203" s="67"/>
      <c r="AL203" s="67"/>
      <c r="AM203" s="67"/>
      <c r="AN203" s="67"/>
      <c r="AO203" s="67"/>
      <c r="AP203" s="67"/>
      <c r="AQ203" s="67"/>
      <c r="AR203" s="67"/>
      <c r="AS203" s="67"/>
      <c r="AT203" s="67"/>
      <c r="AU203" s="67"/>
      <c r="AV203" s="67"/>
      <c r="AW203" s="67"/>
      <c r="AX203" s="67"/>
      <c r="AY203" s="67"/>
      <c r="AZ203" s="67"/>
      <c r="BA203" s="67"/>
      <c r="BB203" s="67"/>
      <c r="BC203" s="67"/>
      <c r="BD203" s="354" t="str">
        <f t="shared" si="86"/>
        <v/>
      </c>
      <c r="BE203" s="355"/>
      <c r="BF203" s="71">
        <f t="shared" si="87"/>
        <v>0</v>
      </c>
      <c r="BG203" s="71">
        <v>0</v>
      </c>
      <c r="BH203" s="72">
        <f t="shared" si="88"/>
        <v>0</v>
      </c>
      <c r="BI203" s="73">
        <v>0</v>
      </c>
    </row>
    <row r="204" spans="23:61" ht="15.5" x14ac:dyDescent="0.35">
      <c r="W204" s="60"/>
      <c r="X204" s="66">
        <v>8</v>
      </c>
      <c r="Y204" s="67"/>
      <c r="Z204" s="67"/>
      <c r="AA204" s="67"/>
      <c r="AB204" s="67"/>
      <c r="AC204" s="67"/>
      <c r="AD204" s="67"/>
      <c r="AE204" s="67"/>
      <c r="AF204" s="67"/>
      <c r="AG204" s="67"/>
      <c r="AH204" s="67"/>
      <c r="AI204" s="67"/>
      <c r="AJ204" s="67"/>
      <c r="AK204" s="67"/>
      <c r="AL204" s="67"/>
      <c r="AM204" s="67"/>
      <c r="AN204" s="67"/>
      <c r="AO204" s="67"/>
      <c r="AP204" s="67"/>
      <c r="AQ204" s="67"/>
      <c r="AR204" s="67"/>
      <c r="AS204" s="67"/>
      <c r="AT204" s="67"/>
      <c r="AU204" s="67"/>
      <c r="AV204" s="67"/>
      <c r="AW204" s="67"/>
      <c r="AX204" s="67"/>
      <c r="AY204" s="67"/>
      <c r="AZ204" s="67"/>
      <c r="BA204" s="67"/>
      <c r="BB204" s="67"/>
      <c r="BC204" s="67"/>
      <c r="BD204" s="354" t="str">
        <f t="shared" si="86"/>
        <v/>
      </c>
      <c r="BE204" s="355"/>
      <c r="BF204" s="71">
        <f t="shared" ref="BF204:BF219" si="89">(SUMIF($Y$196:$BC$196,"Sat",$Y204:$BC204)+SUMIF($Y$196:$BC$196,"Sun",$Y204:$BC204))</f>
        <v>0</v>
      </c>
      <c r="BG204" s="71">
        <f t="shared" ref="BG204:BG219" si="90">(SUM($Y204:$BC204)-(SUMIF($Y$196:$BC$196,"Sat",$Y204:$BC204)+SUMIF($Y$196:$BC$196,"Sun",$Y204:$BC204)))</f>
        <v>0</v>
      </c>
      <c r="BH204" s="72">
        <f t="shared" ref="BH204:BH219" si="91">(SUMIF($Y$196:$BC$196,"Sat",$Y204:$BC204)+SUMIF($Y$196:$BC$196,"Sun",$Y204:$BC204))/(COUNTIF($Y$196:$BC$196,"Sat")+COUNTIF($Y$196:$BC$196,"Sun"))</f>
        <v>0</v>
      </c>
      <c r="BI204" s="73">
        <f t="shared" ref="BI204:BI219" si="92">(SUM($Y204:$BC204)-(SUMIF($Y$196:$BC$196,"Sat",$Y204:$BC204)+SUMIF($Y$196:$BC$196,"Sun",$Y204:$BC204)))/(COUNT(Y204:BC204)-(COUNTIF($Y$196:$BC$196,"Sat")+COUNTIF($Y$196:$BC$196,"Sun")))</f>
        <v>0</v>
      </c>
    </row>
    <row r="205" spans="23:61" ht="15.5" x14ac:dyDescent="0.35">
      <c r="W205" s="60"/>
      <c r="X205" s="66">
        <v>9</v>
      </c>
      <c r="Y205" s="67"/>
      <c r="Z205" s="67"/>
      <c r="AA205" s="67"/>
      <c r="AB205" s="67"/>
      <c r="AC205" s="67"/>
      <c r="AD205" s="67"/>
      <c r="AE205" s="67"/>
      <c r="AF205" s="67"/>
      <c r="AG205" s="67"/>
      <c r="AH205" s="67"/>
      <c r="AI205" s="67"/>
      <c r="AJ205" s="67"/>
      <c r="AK205" s="67"/>
      <c r="AL205" s="67"/>
      <c r="AM205" s="67"/>
      <c r="AN205" s="67"/>
      <c r="AO205" s="67"/>
      <c r="AP205" s="67"/>
      <c r="AQ205" s="67"/>
      <c r="AR205" s="67"/>
      <c r="AS205" s="67"/>
      <c r="AT205" s="67"/>
      <c r="AU205" s="67"/>
      <c r="AV205" s="67"/>
      <c r="AW205" s="67"/>
      <c r="AX205" s="67"/>
      <c r="AY205" s="67"/>
      <c r="AZ205" s="67"/>
      <c r="BA205" s="67"/>
      <c r="BB205" s="67"/>
      <c r="BC205" s="67"/>
      <c r="BD205" s="354" t="str">
        <f t="shared" si="86"/>
        <v/>
      </c>
      <c r="BE205" s="355"/>
      <c r="BF205" s="71">
        <f t="shared" si="89"/>
        <v>0</v>
      </c>
      <c r="BG205" s="71">
        <f t="shared" si="90"/>
        <v>0</v>
      </c>
      <c r="BH205" s="72">
        <f t="shared" si="91"/>
        <v>0</v>
      </c>
      <c r="BI205" s="73">
        <f t="shared" si="92"/>
        <v>0</v>
      </c>
    </row>
    <row r="206" spans="23:61" ht="15.5" x14ac:dyDescent="0.35">
      <c r="W206" s="60"/>
      <c r="X206" s="66">
        <v>10</v>
      </c>
      <c r="Y206" s="67"/>
      <c r="Z206" s="67"/>
      <c r="AA206" s="67"/>
      <c r="AB206" s="67"/>
      <c r="AC206" s="67"/>
      <c r="AD206" s="67"/>
      <c r="AE206" s="67"/>
      <c r="AF206" s="67"/>
      <c r="AG206" s="67"/>
      <c r="AH206" s="67"/>
      <c r="AI206" s="67"/>
      <c r="AJ206" s="67"/>
      <c r="AK206" s="67"/>
      <c r="AL206" s="67"/>
      <c r="AM206" s="67"/>
      <c r="AN206" s="67"/>
      <c r="AO206" s="67"/>
      <c r="AP206" s="67"/>
      <c r="AQ206" s="67"/>
      <c r="AR206" s="67"/>
      <c r="AS206" s="67"/>
      <c r="AT206" s="67"/>
      <c r="AU206" s="67"/>
      <c r="AV206" s="67"/>
      <c r="AW206" s="67"/>
      <c r="AX206" s="67"/>
      <c r="AY206" s="67"/>
      <c r="AZ206" s="67"/>
      <c r="BA206" s="67"/>
      <c r="BB206" s="67"/>
      <c r="BC206" s="67"/>
      <c r="BD206" s="354" t="str">
        <f t="shared" si="86"/>
        <v/>
      </c>
      <c r="BE206" s="355"/>
      <c r="BF206" s="71">
        <f t="shared" si="89"/>
        <v>0</v>
      </c>
      <c r="BG206" s="71">
        <f t="shared" si="90"/>
        <v>0</v>
      </c>
      <c r="BH206" s="72">
        <f t="shared" si="91"/>
        <v>0</v>
      </c>
      <c r="BI206" s="73">
        <f t="shared" si="92"/>
        <v>0</v>
      </c>
    </row>
    <row r="207" spans="23:61" ht="15.5" x14ac:dyDescent="0.35">
      <c r="W207" s="60"/>
      <c r="X207" s="66">
        <v>11</v>
      </c>
      <c r="Y207" s="67"/>
      <c r="Z207" s="67"/>
      <c r="AA207" s="67"/>
      <c r="AB207" s="67"/>
      <c r="AC207" s="67"/>
      <c r="AD207" s="67"/>
      <c r="AE207" s="67"/>
      <c r="AF207" s="67"/>
      <c r="AG207" s="67"/>
      <c r="AH207" s="67"/>
      <c r="AI207" s="67"/>
      <c r="AJ207" s="67"/>
      <c r="AK207" s="67"/>
      <c r="AL207" s="67"/>
      <c r="AM207" s="67"/>
      <c r="AN207" s="67"/>
      <c r="AO207" s="67"/>
      <c r="AP207" s="67"/>
      <c r="AQ207" s="67"/>
      <c r="AR207" s="67"/>
      <c r="AS207" s="67"/>
      <c r="AT207" s="67"/>
      <c r="AU207" s="67"/>
      <c r="AV207" s="67"/>
      <c r="AW207" s="67"/>
      <c r="AX207" s="67"/>
      <c r="AY207" s="67"/>
      <c r="AZ207" s="67"/>
      <c r="BA207" s="67"/>
      <c r="BB207" s="67"/>
      <c r="BC207" s="67"/>
      <c r="BD207" s="354" t="str">
        <f t="shared" si="86"/>
        <v/>
      </c>
      <c r="BE207" s="355"/>
      <c r="BF207" s="71">
        <f t="shared" si="89"/>
        <v>0</v>
      </c>
      <c r="BG207" s="71">
        <f t="shared" si="90"/>
        <v>0</v>
      </c>
      <c r="BH207" s="72">
        <f t="shared" si="91"/>
        <v>0</v>
      </c>
      <c r="BI207" s="73">
        <f t="shared" si="92"/>
        <v>0</v>
      </c>
    </row>
    <row r="208" spans="23:61" ht="15.5" x14ac:dyDescent="0.35">
      <c r="W208" s="60"/>
      <c r="X208" s="66">
        <v>12</v>
      </c>
      <c r="Y208" s="67"/>
      <c r="Z208" s="67"/>
      <c r="AA208" s="67"/>
      <c r="AB208" s="67"/>
      <c r="AC208" s="67"/>
      <c r="AD208" s="67"/>
      <c r="AE208" s="67"/>
      <c r="AF208" s="67"/>
      <c r="AG208" s="67"/>
      <c r="AH208" s="67"/>
      <c r="AI208" s="67"/>
      <c r="AJ208" s="67"/>
      <c r="AK208" s="67"/>
      <c r="AL208" s="67"/>
      <c r="AM208" s="67"/>
      <c r="AN208" s="67"/>
      <c r="AO208" s="67"/>
      <c r="AP208" s="67"/>
      <c r="AQ208" s="67"/>
      <c r="AR208" s="67"/>
      <c r="AS208" s="67"/>
      <c r="AT208" s="67"/>
      <c r="AU208" s="67"/>
      <c r="AV208" s="67"/>
      <c r="AW208" s="67"/>
      <c r="AX208" s="67"/>
      <c r="AY208" s="67"/>
      <c r="AZ208" s="67"/>
      <c r="BA208" s="67"/>
      <c r="BB208" s="67"/>
      <c r="BC208" s="67"/>
      <c r="BD208" s="354" t="str">
        <f t="shared" si="86"/>
        <v/>
      </c>
      <c r="BE208" s="355"/>
      <c r="BF208" s="71">
        <f t="shared" si="89"/>
        <v>0</v>
      </c>
      <c r="BG208" s="71">
        <f t="shared" si="90"/>
        <v>0</v>
      </c>
      <c r="BH208" s="72">
        <f t="shared" si="91"/>
        <v>0</v>
      </c>
      <c r="BI208" s="73">
        <f t="shared" si="92"/>
        <v>0</v>
      </c>
    </row>
    <row r="209" spans="23:61" ht="15.5" x14ac:dyDescent="0.35">
      <c r="W209" s="60"/>
      <c r="X209" s="66">
        <v>13</v>
      </c>
      <c r="Y209" s="67"/>
      <c r="Z209" s="67"/>
      <c r="AA209" s="67"/>
      <c r="AB209" s="67"/>
      <c r="AC209" s="67"/>
      <c r="AD209" s="67"/>
      <c r="AE209" s="67"/>
      <c r="AF209" s="67"/>
      <c r="AG209" s="67"/>
      <c r="AH209" s="67"/>
      <c r="AI209" s="67"/>
      <c r="AJ209" s="67"/>
      <c r="AK209" s="67"/>
      <c r="AL209" s="67"/>
      <c r="AM209" s="67"/>
      <c r="AN209" s="67"/>
      <c r="AO209" s="67"/>
      <c r="AP209" s="67"/>
      <c r="AQ209" s="67"/>
      <c r="AR209" s="67"/>
      <c r="AS209" s="67"/>
      <c r="AT209" s="67"/>
      <c r="AU209" s="67"/>
      <c r="AV209" s="67"/>
      <c r="AW209" s="67"/>
      <c r="AX209" s="67"/>
      <c r="AY209" s="67"/>
      <c r="AZ209" s="67"/>
      <c r="BA209" s="67"/>
      <c r="BB209" s="67"/>
      <c r="BC209" s="67"/>
      <c r="BD209" s="354" t="str">
        <f t="shared" si="86"/>
        <v/>
      </c>
      <c r="BE209" s="355"/>
      <c r="BF209" s="71">
        <f t="shared" si="89"/>
        <v>0</v>
      </c>
      <c r="BG209" s="71">
        <f t="shared" si="90"/>
        <v>0</v>
      </c>
      <c r="BH209" s="72">
        <f t="shared" si="91"/>
        <v>0</v>
      </c>
      <c r="BI209" s="73">
        <f t="shared" si="92"/>
        <v>0</v>
      </c>
    </row>
    <row r="210" spans="23:61" ht="15.5" x14ac:dyDescent="0.35">
      <c r="W210" s="60"/>
      <c r="X210" s="66">
        <v>14</v>
      </c>
      <c r="Y210" s="67"/>
      <c r="Z210" s="67"/>
      <c r="AA210" s="67"/>
      <c r="AB210" s="67"/>
      <c r="AC210" s="67"/>
      <c r="AD210" s="67"/>
      <c r="AE210" s="67"/>
      <c r="AF210" s="67"/>
      <c r="AG210" s="67"/>
      <c r="AH210" s="67"/>
      <c r="AI210" s="67"/>
      <c r="AJ210" s="67"/>
      <c r="AK210" s="67"/>
      <c r="AL210" s="67"/>
      <c r="AM210" s="67"/>
      <c r="AN210" s="67"/>
      <c r="AO210" s="67"/>
      <c r="AP210" s="67"/>
      <c r="AQ210" s="67"/>
      <c r="AR210" s="67"/>
      <c r="AS210" s="67"/>
      <c r="AT210" s="67"/>
      <c r="AU210" s="67"/>
      <c r="AV210" s="67"/>
      <c r="AW210" s="67"/>
      <c r="AX210" s="67"/>
      <c r="AY210" s="67"/>
      <c r="AZ210" s="67"/>
      <c r="BA210" s="67"/>
      <c r="BB210" s="67"/>
      <c r="BC210" s="67"/>
      <c r="BD210" s="354" t="str">
        <f>IFERROR(AVERAGE(Y210:BC210),"")</f>
        <v/>
      </c>
      <c r="BE210" s="355"/>
      <c r="BF210" s="71">
        <f t="shared" si="89"/>
        <v>0</v>
      </c>
      <c r="BG210" s="71">
        <f t="shared" si="90"/>
        <v>0</v>
      </c>
      <c r="BH210" s="72">
        <f t="shared" si="91"/>
        <v>0</v>
      </c>
      <c r="BI210" s="73">
        <f t="shared" si="92"/>
        <v>0</v>
      </c>
    </row>
    <row r="211" spans="23:61" ht="15.5" x14ac:dyDescent="0.35">
      <c r="W211" s="60"/>
      <c r="X211" s="66">
        <v>15</v>
      </c>
      <c r="Y211" s="67"/>
      <c r="Z211" s="67"/>
      <c r="AA211" s="67"/>
      <c r="AB211" s="67"/>
      <c r="AC211" s="67"/>
      <c r="AD211" s="67"/>
      <c r="AE211" s="67"/>
      <c r="AF211" s="67"/>
      <c r="AG211" s="67"/>
      <c r="AH211" s="67"/>
      <c r="AI211" s="67"/>
      <c r="AJ211" s="67"/>
      <c r="AK211" s="67"/>
      <c r="AL211" s="67"/>
      <c r="AM211" s="67"/>
      <c r="AN211" s="67"/>
      <c r="AO211" s="67"/>
      <c r="AP211" s="67"/>
      <c r="AQ211" s="67"/>
      <c r="AR211" s="67"/>
      <c r="AS211" s="67"/>
      <c r="AT211" s="67"/>
      <c r="AU211" s="67"/>
      <c r="AV211" s="67"/>
      <c r="AW211" s="67"/>
      <c r="AX211" s="67"/>
      <c r="AY211" s="67"/>
      <c r="AZ211" s="67"/>
      <c r="BA211" s="67"/>
      <c r="BB211" s="67"/>
      <c r="BC211" s="67"/>
      <c r="BD211" s="354" t="str">
        <f t="shared" ref="BD211:BD220" si="93">IFERROR(AVERAGE(Y211:BC211),"")</f>
        <v/>
      </c>
      <c r="BE211" s="355"/>
      <c r="BF211" s="71">
        <f t="shared" si="89"/>
        <v>0</v>
      </c>
      <c r="BG211" s="71">
        <f t="shared" si="90"/>
        <v>0</v>
      </c>
      <c r="BH211" s="72">
        <f t="shared" si="91"/>
        <v>0</v>
      </c>
      <c r="BI211" s="73">
        <f t="shared" si="92"/>
        <v>0</v>
      </c>
    </row>
    <row r="212" spans="23:61" ht="15.5" x14ac:dyDescent="0.35">
      <c r="W212" s="60"/>
      <c r="X212" s="66">
        <v>16</v>
      </c>
      <c r="Y212" s="67"/>
      <c r="Z212" s="67"/>
      <c r="AA212" s="67"/>
      <c r="AB212" s="67"/>
      <c r="AC212" s="67"/>
      <c r="AD212" s="67"/>
      <c r="AE212" s="67"/>
      <c r="AF212" s="67"/>
      <c r="AG212" s="67"/>
      <c r="AH212" s="67"/>
      <c r="AI212" s="67"/>
      <c r="AJ212" s="67"/>
      <c r="AK212" s="67"/>
      <c r="AL212" s="67"/>
      <c r="AM212" s="67"/>
      <c r="AN212" s="67"/>
      <c r="AO212" s="67"/>
      <c r="AP212" s="67"/>
      <c r="AQ212" s="67"/>
      <c r="AR212" s="67"/>
      <c r="AS212" s="67"/>
      <c r="AT212" s="67"/>
      <c r="AU212" s="67"/>
      <c r="AV212" s="67"/>
      <c r="AW212" s="67"/>
      <c r="AX212" s="67"/>
      <c r="AY212" s="67"/>
      <c r="AZ212" s="67"/>
      <c r="BA212" s="67"/>
      <c r="BB212" s="67"/>
      <c r="BC212" s="67"/>
      <c r="BD212" s="354" t="str">
        <f t="shared" si="93"/>
        <v/>
      </c>
      <c r="BE212" s="355"/>
      <c r="BF212" s="71">
        <f t="shared" si="89"/>
        <v>0</v>
      </c>
      <c r="BG212" s="71">
        <f t="shared" si="90"/>
        <v>0</v>
      </c>
      <c r="BH212" s="72">
        <f t="shared" si="91"/>
        <v>0</v>
      </c>
      <c r="BI212" s="73">
        <f t="shared" si="92"/>
        <v>0</v>
      </c>
    </row>
    <row r="213" spans="23:61" ht="15.5" x14ac:dyDescent="0.35">
      <c r="W213" s="60"/>
      <c r="X213" s="66">
        <v>17</v>
      </c>
      <c r="Y213" s="67"/>
      <c r="Z213" s="67"/>
      <c r="AA213" s="67"/>
      <c r="AB213" s="67"/>
      <c r="AC213" s="67"/>
      <c r="AD213" s="67"/>
      <c r="AE213" s="67"/>
      <c r="AF213" s="67"/>
      <c r="AG213" s="67"/>
      <c r="AH213" s="67"/>
      <c r="AI213" s="67"/>
      <c r="AJ213" s="67"/>
      <c r="AK213" s="67"/>
      <c r="AL213" s="67"/>
      <c r="AM213" s="67"/>
      <c r="AN213" s="67"/>
      <c r="AO213" s="67"/>
      <c r="AP213" s="67"/>
      <c r="AQ213" s="67"/>
      <c r="AR213" s="67"/>
      <c r="AS213" s="67"/>
      <c r="AT213" s="67"/>
      <c r="AU213" s="67"/>
      <c r="AV213" s="67"/>
      <c r="AW213" s="67"/>
      <c r="AX213" s="67"/>
      <c r="AY213" s="67"/>
      <c r="AZ213" s="67"/>
      <c r="BA213" s="67"/>
      <c r="BB213" s="67"/>
      <c r="BC213" s="67"/>
      <c r="BD213" s="354" t="str">
        <f t="shared" si="93"/>
        <v/>
      </c>
      <c r="BE213" s="355"/>
      <c r="BF213" s="71">
        <f t="shared" si="89"/>
        <v>0</v>
      </c>
      <c r="BG213" s="71">
        <f t="shared" si="90"/>
        <v>0</v>
      </c>
      <c r="BH213" s="72">
        <f t="shared" si="91"/>
        <v>0</v>
      </c>
      <c r="BI213" s="73">
        <f t="shared" si="92"/>
        <v>0</v>
      </c>
    </row>
    <row r="214" spans="23:61" ht="15.5" x14ac:dyDescent="0.35">
      <c r="W214" s="60"/>
      <c r="X214" s="66">
        <v>18</v>
      </c>
      <c r="Y214" s="67"/>
      <c r="Z214" s="67"/>
      <c r="AA214" s="67"/>
      <c r="AB214" s="67"/>
      <c r="AC214" s="67"/>
      <c r="AD214" s="67"/>
      <c r="AE214" s="67"/>
      <c r="AF214" s="67"/>
      <c r="AG214" s="67"/>
      <c r="AH214" s="67"/>
      <c r="AI214" s="67"/>
      <c r="AJ214" s="67"/>
      <c r="AK214" s="67"/>
      <c r="AL214" s="67"/>
      <c r="AM214" s="67"/>
      <c r="AN214" s="67"/>
      <c r="AO214" s="67"/>
      <c r="AP214" s="67"/>
      <c r="AQ214" s="67"/>
      <c r="AR214" s="67"/>
      <c r="AS214" s="67"/>
      <c r="AT214" s="67"/>
      <c r="AU214" s="67"/>
      <c r="AV214" s="67"/>
      <c r="AW214" s="67"/>
      <c r="AX214" s="67"/>
      <c r="AY214" s="67"/>
      <c r="AZ214" s="67"/>
      <c r="BA214" s="67"/>
      <c r="BB214" s="67"/>
      <c r="BC214" s="67"/>
      <c r="BD214" s="354" t="str">
        <f t="shared" si="93"/>
        <v/>
      </c>
      <c r="BE214" s="355"/>
      <c r="BF214" s="71">
        <f t="shared" si="89"/>
        <v>0</v>
      </c>
      <c r="BG214" s="71">
        <f t="shared" si="90"/>
        <v>0</v>
      </c>
      <c r="BH214" s="72">
        <f t="shared" si="91"/>
        <v>0</v>
      </c>
      <c r="BI214" s="73">
        <f t="shared" si="92"/>
        <v>0</v>
      </c>
    </row>
    <row r="215" spans="23:61" ht="15.5" x14ac:dyDescent="0.35">
      <c r="W215" s="60"/>
      <c r="X215" s="66">
        <v>19</v>
      </c>
      <c r="Y215" s="67"/>
      <c r="Z215" s="67"/>
      <c r="AA215" s="67"/>
      <c r="AB215" s="67"/>
      <c r="AC215" s="67"/>
      <c r="AD215" s="67"/>
      <c r="AE215" s="67"/>
      <c r="AF215" s="67"/>
      <c r="AG215" s="67"/>
      <c r="AH215" s="67"/>
      <c r="AI215" s="67"/>
      <c r="AJ215" s="67"/>
      <c r="AK215" s="67"/>
      <c r="AL215" s="67"/>
      <c r="AM215" s="67"/>
      <c r="AN215" s="67"/>
      <c r="AO215" s="67"/>
      <c r="AP215" s="67"/>
      <c r="AQ215" s="67"/>
      <c r="AR215" s="67"/>
      <c r="AS215" s="67"/>
      <c r="AT215" s="67"/>
      <c r="AU215" s="67"/>
      <c r="AV215" s="67"/>
      <c r="AW215" s="67"/>
      <c r="AX215" s="67"/>
      <c r="AY215" s="67"/>
      <c r="AZ215" s="67"/>
      <c r="BA215" s="67"/>
      <c r="BB215" s="67"/>
      <c r="BC215" s="67"/>
      <c r="BD215" s="354" t="str">
        <f t="shared" si="93"/>
        <v/>
      </c>
      <c r="BE215" s="355"/>
      <c r="BF215" s="71">
        <f t="shared" si="89"/>
        <v>0</v>
      </c>
      <c r="BG215" s="71">
        <f t="shared" si="90"/>
        <v>0</v>
      </c>
      <c r="BH215" s="72">
        <f t="shared" si="91"/>
        <v>0</v>
      </c>
      <c r="BI215" s="73">
        <f t="shared" si="92"/>
        <v>0</v>
      </c>
    </row>
    <row r="216" spans="23:61" ht="15.5" x14ac:dyDescent="0.35">
      <c r="W216" s="60"/>
      <c r="X216" s="66">
        <v>20</v>
      </c>
      <c r="Y216" s="67"/>
      <c r="Z216" s="67"/>
      <c r="AA216" s="67"/>
      <c r="AB216" s="67"/>
      <c r="AC216" s="67"/>
      <c r="AD216" s="67"/>
      <c r="AE216" s="67"/>
      <c r="AF216" s="67"/>
      <c r="AG216" s="67"/>
      <c r="AH216" s="67"/>
      <c r="AI216" s="67"/>
      <c r="AJ216" s="67"/>
      <c r="AK216" s="67"/>
      <c r="AL216" s="67"/>
      <c r="AM216" s="67"/>
      <c r="AN216" s="67"/>
      <c r="AO216" s="67"/>
      <c r="AP216" s="67"/>
      <c r="AQ216" s="67"/>
      <c r="AR216" s="67"/>
      <c r="AS216" s="67"/>
      <c r="AT216" s="67"/>
      <c r="AU216" s="67"/>
      <c r="AV216" s="67"/>
      <c r="AW216" s="67"/>
      <c r="AX216" s="67"/>
      <c r="AY216" s="67"/>
      <c r="AZ216" s="67"/>
      <c r="BA216" s="67"/>
      <c r="BB216" s="67"/>
      <c r="BC216" s="67"/>
      <c r="BD216" s="354" t="str">
        <f t="shared" si="93"/>
        <v/>
      </c>
      <c r="BE216" s="355"/>
      <c r="BF216" s="71">
        <f t="shared" si="89"/>
        <v>0</v>
      </c>
      <c r="BG216" s="71">
        <f t="shared" si="90"/>
        <v>0</v>
      </c>
      <c r="BH216" s="72">
        <f t="shared" si="91"/>
        <v>0</v>
      </c>
      <c r="BI216" s="73">
        <f t="shared" si="92"/>
        <v>0</v>
      </c>
    </row>
    <row r="217" spans="23:61" ht="15.5" x14ac:dyDescent="0.35">
      <c r="W217" s="60"/>
      <c r="X217" s="66">
        <v>21</v>
      </c>
      <c r="Y217" s="67"/>
      <c r="Z217" s="67"/>
      <c r="AA217" s="67"/>
      <c r="AB217" s="67"/>
      <c r="AC217" s="67"/>
      <c r="AD217" s="67"/>
      <c r="AE217" s="67"/>
      <c r="AF217" s="67"/>
      <c r="AG217" s="67"/>
      <c r="AH217" s="67"/>
      <c r="AI217" s="67"/>
      <c r="AJ217" s="67"/>
      <c r="AK217" s="67"/>
      <c r="AL217" s="67"/>
      <c r="AM217" s="67"/>
      <c r="AN217" s="67"/>
      <c r="AO217" s="67"/>
      <c r="AP217" s="67"/>
      <c r="AQ217" s="67"/>
      <c r="AR217" s="67"/>
      <c r="AS217" s="67"/>
      <c r="AT217" s="67"/>
      <c r="AU217" s="67"/>
      <c r="AV217" s="67"/>
      <c r="AW217" s="67"/>
      <c r="AX217" s="67"/>
      <c r="AY217" s="67"/>
      <c r="AZ217" s="67"/>
      <c r="BA217" s="67"/>
      <c r="BB217" s="67"/>
      <c r="BC217" s="67"/>
      <c r="BD217" s="354" t="str">
        <f t="shared" si="93"/>
        <v/>
      </c>
      <c r="BE217" s="355"/>
      <c r="BF217" s="71">
        <f t="shared" si="89"/>
        <v>0</v>
      </c>
      <c r="BG217" s="71">
        <f t="shared" si="90"/>
        <v>0</v>
      </c>
      <c r="BH217" s="72">
        <f t="shared" si="91"/>
        <v>0</v>
      </c>
      <c r="BI217" s="73">
        <f t="shared" si="92"/>
        <v>0</v>
      </c>
    </row>
    <row r="218" spans="23:61" ht="15.5" x14ac:dyDescent="0.35">
      <c r="W218" s="60"/>
      <c r="X218" s="66">
        <v>22</v>
      </c>
      <c r="Y218" s="67"/>
      <c r="Z218" s="67"/>
      <c r="AA218" s="67"/>
      <c r="AB218" s="67"/>
      <c r="AC218" s="67"/>
      <c r="AD218" s="67"/>
      <c r="AE218" s="67"/>
      <c r="AF218" s="67"/>
      <c r="AG218" s="67"/>
      <c r="AH218" s="67"/>
      <c r="AI218" s="67"/>
      <c r="AJ218" s="67"/>
      <c r="AK218" s="67"/>
      <c r="AL218" s="67"/>
      <c r="AM218" s="67"/>
      <c r="AN218" s="67"/>
      <c r="AO218" s="67"/>
      <c r="AP218" s="67"/>
      <c r="AQ218" s="67"/>
      <c r="AR218" s="67"/>
      <c r="AS218" s="67"/>
      <c r="AT218" s="67"/>
      <c r="AU218" s="67"/>
      <c r="AV218" s="67"/>
      <c r="AW218" s="67"/>
      <c r="AX218" s="67"/>
      <c r="AY218" s="67"/>
      <c r="AZ218" s="67"/>
      <c r="BA218" s="67"/>
      <c r="BB218" s="67"/>
      <c r="BC218" s="67"/>
      <c r="BD218" s="354" t="str">
        <f t="shared" si="93"/>
        <v/>
      </c>
      <c r="BE218" s="355"/>
      <c r="BF218" s="71">
        <f t="shared" si="89"/>
        <v>0</v>
      </c>
      <c r="BG218" s="71">
        <f t="shared" si="90"/>
        <v>0</v>
      </c>
      <c r="BH218" s="72">
        <f t="shared" si="91"/>
        <v>0</v>
      </c>
      <c r="BI218" s="73">
        <f t="shared" si="92"/>
        <v>0</v>
      </c>
    </row>
    <row r="219" spans="23:61" ht="15.5" x14ac:dyDescent="0.35">
      <c r="W219" s="60"/>
      <c r="X219" s="66">
        <v>23</v>
      </c>
      <c r="Y219" s="67"/>
      <c r="Z219" s="67"/>
      <c r="AA219" s="67"/>
      <c r="AB219" s="67"/>
      <c r="AC219" s="67"/>
      <c r="AD219" s="67"/>
      <c r="AE219" s="67"/>
      <c r="AF219" s="67"/>
      <c r="AG219" s="67"/>
      <c r="AH219" s="67"/>
      <c r="AI219" s="67"/>
      <c r="AJ219" s="67"/>
      <c r="AK219" s="67"/>
      <c r="AL219" s="67"/>
      <c r="AM219" s="67"/>
      <c r="AN219" s="67"/>
      <c r="AO219" s="67"/>
      <c r="AP219" s="67"/>
      <c r="AQ219" s="67"/>
      <c r="AR219" s="67"/>
      <c r="AS219" s="67"/>
      <c r="AT219" s="67"/>
      <c r="AU219" s="67"/>
      <c r="AV219" s="67"/>
      <c r="AW219" s="67"/>
      <c r="AX219" s="67"/>
      <c r="AY219" s="67"/>
      <c r="AZ219" s="67"/>
      <c r="BA219" s="67"/>
      <c r="BB219" s="67"/>
      <c r="BC219" s="67"/>
      <c r="BD219" s="354" t="str">
        <f t="shared" si="93"/>
        <v/>
      </c>
      <c r="BE219" s="355"/>
      <c r="BF219" s="71">
        <f t="shared" si="89"/>
        <v>0</v>
      </c>
      <c r="BG219" s="71">
        <f t="shared" si="90"/>
        <v>0</v>
      </c>
      <c r="BH219" s="72">
        <f t="shared" si="91"/>
        <v>0</v>
      </c>
      <c r="BI219" s="73">
        <f t="shared" si="92"/>
        <v>0</v>
      </c>
    </row>
    <row r="220" spans="23:61" ht="15.5" x14ac:dyDescent="0.35">
      <c r="W220" s="60"/>
      <c r="X220" s="74">
        <v>24</v>
      </c>
      <c r="Y220" s="75"/>
      <c r="Z220" s="75"/>
      <c r="AA220" s="75"/>
      <c r="AB220" s="75"/>
      <c r="AC220" s="75"/>
      <c r="AD220" s="75"/>
      <c r="AE220" s="75"/>
      <c r="AF220" s="75"/>
      <c r="AG220" s="75"/>
      <c r="AH220" s="75"/>
      <c r="AI220" s="75"/>
      <c r="AJ220" s="75"/>
      <c r="AK220" s="75"/>
      <c r="AL220" s="75"/>
      <c r="AM220" s="75"/>
      <c r="AN220" s="75"/>
      <c r="AO220" s="75"/>
      <c r="AP220" s="75"/>
      <c r="AQ220" s="75"/>
      <c r="AR220" s="75"/>
      <c r="AS220" s="75"/>
      <c r="AT220" s="75"/>
      <c r="AU220" s="75"/>
      <c r="AV220" s="75"/>
      <c r="AW220" s="75"/>
      <c r="AX220" s="75"/>
      <c r="AY220" s="75"/>
      <c r="AZ220" s="75"/>
      <c r="BA220" s="75"/>
      <c r="BB220" s="75"/>
      <c r="BC220" s="75"/>
      <c r="BD220" s="356" t="str">
        <f t="shared" si="93"/>
        <v/>
      </c>
      <c r="BE220" s="357"/>
      <c r="BF220" s="76">
        <f>SUM($Y220:$BC220)</f>
        <v>0</v>
      </c>
      <c r="BG220" s="76">
        <v>0</v>
      </c>
      <c r="BH220" s="77">
        <f t="shared" ref="BH220" si="94">IFERROR(SUM(Y220:BC220)/COUNT(Y220:BC220),0)</f>
        <v>0</v>
      </c>
      <c r="BI220" s="78">
        <v>0</v>
      </c>
    </row>
    <row r="221" spans="23:61" ht="15.5" x14ac:dyDescent="0.35">
      <c r="W221" s="60"/>
      <c r="X221" s="79"/>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76">
        <f>SUM(BF197:BF220)</f>
        <v>0</v>
      </c>
      <c r="BG221" s="76">
        <f>SUM(BG204:BG219)</f>
        <v>0</v>
      </c>
      <c r="BH221" s="101"/>
      <c r="BI221" s="102"/>
    </row>
    <row r="222" spans="23:61" ht="15.5" x14ac:dyDescent="0.35">
      <c r="W222" s="83"/>
      <c r="X222" s="84"/>
      <c r="Y222" s="85"/>
      <c r="Z222" s="85"/>
      <c r="AA222" s="85"/>
      <c r="AB222" s="85"/>
      <c r="AC222" s="85"/>
      <c r="AD222" s="85"/>
      <c r="AE222" s="85"/>
      <c r="AF222" s="85"/>
      <c r="AG222" s="85"/>
      <c r="AH222" s="85"/>
      <c r="AI222" s="85"/>
      <c r="AJ222" s="85"/>
      <c r="AK222" s="85"/>
      <c r="AL222" s="85"/>
      <c r="AM222" s="85"/>
      <c r="AN222" s="85"/>
      <c r="AO222" s="85"/>
      <c r="AP222" s="85"/>
      <c r="AQ222" s="85"/>
      <c r="AR222" s="85"/>
      <c r="AS222" s="85"/>
      <c r="AT222" s="85"/>
      <c r="AU222" s="85"/>
      <c r="AV222" s="85"/>
      <c r="AW222" s="85"/>
      <c r="AX222" s="85"/>
      <c r="AY222" s="85"/>
      <c r="AZ222" s="85"/>
      <c r="BA222" s="85"/>
      <c r="BB222" s="85"/>
      <c r="BC222" s="85"/>
      <c r="BD222" s="85"/>
      <c r="BE222" s="85"/>
      <c r="BF222" s="214"/>
      <c r="BG222" s="215"/>
      <c r="BH222" s="215"/>
      <c r="BI222" s="216"/>
    </row>
    <row r="223" spans="23:61" ht="15.5" x14ac:dyDescent="0.35">
      <c r="W223" s="115"/>
      <c r="X223" s="111"/>
      <c r="Y223" s="111"/>
      <c r="Z223" s="111"/>
      <c r="AA223" s="111"/>
      <c r="AB223" s="111"/>
      <c r="AC223" s="111"/>
      <c r="AD223" s="111"/>
      <c r="AE223" s="111"/>
      <c r="AF223" s="111"/>
      <c r="AG223" s="111"/>
      <c r="AH223" s="111"/>
      <c r="AI223" s="111"/>
      <c r="AJ223" s="111"/>
      <c r="AK223" s="111"/>
      <c r="AL223" s="111"/>
      <c r="AM223" s="111"/>
      <c r="AN223" s="111"/>
      <c r="AO223" s="111"/>
      <c r="AP223" s="111"/>
      <c r="AQ223" s="111"/>
      <c r="AR223" s="111"/>
      <c r="AS223" s="111"/>
      <c r="AT223" s="111"/>
      <c r="AU223" s="111"/>
      <c r="AV223" s="111"/>
      <c r="AW223" s="111"/>
      <c r="AX223" s="111"/>
      <c r="AY223" s="111"/>
      <c r="AZ223" s="111"/>
      <c r="BA223" s="111"/>
      <c r="BB223" s="111"/>
      <c r="BC223" s="111"/>
      <c r="BD223" s="111"/>
      <c r="BE223" s="111"/>
      <c r="BF223" s="5"/>
      <c r="BG223" s="5"/>
      <c r="BH223" s="5"/>
      <c r="BI223" s="49"/>
    </row>
    <row r="224" spans="23:61" ht="15.5" x14ac:dyDescent="0.35">
      <c r="W224" s="60" t="s">
        <v>141</v>
      </c>
      <c r="X224" s="5"/>
      <c r="Y224" s="5"/>
      <c r="Z224" s="5"/>
      <c r="AA224" s="5"/>
      <c r="AB224" s="5"/>
      <c r="AC224" s="5"/>
      <c r="AD224" s="5"/>
      <c r="AE224" s="5"/>
      <c r="AF224" s="5"/>
      <c r="AG224" s="5"/>
      <c r="AH224" s="5"/>
      <c r="AI224" s="5"/>
      <c r="AJ224" s="5"/>
      <c r="AK224" s="5"/>
      <c r="AL224" s="5"/>
      <c r="AM224" s="5"/>
      <c r="AN224" s="5"/>
      <c r="AO224" s="5"/>
      <c r="AP224" s="5"/>
      <c r="AQ224" s="5"/>
      <c r="AR224" s="5"/>
      <c r="AS224" s="5"/>
      <c r="AT224" s="5"/>
      <c r="AU224" s="5"/>
      <c r="AV224" s="5"/>
      <c r="AW224" s="5"/>
      <c r="AX224" s="5"/>
      <c r="AY224" s="5"/>
      <c r="AZ224" s="5"/>
      <c r="BA224" s="5"/>
      <c r="BB224" s="5"/>
      <c r="BC224" s="5"/>
      <c r="BD224" s="5"/>
      <c r="BE224" s="5"/>
      <c r="BF224" s="5"/>
      <c r="BG224" s="5"/>
      <c r="BH224" s="5"/>
      <c r="BI224" s="49"/>
    </row>
    <row r="225" spans="23:61" ht="15.5" x14ac:dyDescent="0.35">
      <c r="W225" s="60"/>
      <c r="X225" s="5"/>
      <c r="Y225" s="5"/>
      <c r="Z225" s="5"/>
      <c r="AA225" s="5"/>
      <c r="AB225" s="5"/>
      <c r="AC225" s="5"/>
      <c r="AD225" s="5"/>
      <c r="AE225" s="5"/>
      <c r="AF225" s="5"/>
      <c r="AG225" s="5"/>
      <c r="AH225" s="5"/>
      <c r="AI225" s="5"/>
      <c r="AJ225" s="5"/>
      <c r="AK225" s="5"/>
      <c r="AL225" s="5"/>
      <c r="AM225" s="5"/>
      <c r="AN225" s="5"/>
      <c r="AO225" s="5"/>
      <c r="AP225" s="5"/>
      <c r="AQ225" s="5"/>
      <c r="AR225" s="5"/>
      <c r="AS225" s="5"/>
      <c r="AT225" s="5"/>
      <c r="AU225" s="5"/>
      <c r="AV225" s="5"/>
      <c r="AW225" s="5"/>
      <c r="AX225" s="5"/>
      <c r="AY225" s="5"/>
      <c r="AZ225" s="5"/>
      <c r="BA225" s="5"/>
      <c r="BB225" s="5"/>
      <c r="BC225" s="5"/>
      <c r="BD225" s="5"/>
      <c r="BE225" s="5"/>
      <c r="BF225" s="46"/>
      <c r="BG225" s="5"/>
      <c r="BH225" s="5"/>
      <c r="BI225" s="49"/>
    </row>
    <row r="226" spans="23:61" ht="15.5" x14ac:dyDescent="0.35">
      <c r="W226" s="60"/>
      <c r="X226" s="63" t="s">
        <v>54</v>
      </c>
      <c r="Y226" s="64">
        <v>1</v>
      </c>
      <c r="Z226" s="64">
        <v>2</v>
      </c>
      <c r="AA226" s="64">
        <v>3</v>
      </c>
      <c r="AB226" s="64">
        <v>4</v>
      </c>
      <c r="AC226" s="64">
        <v>5</v>
      </c>
      <c r="AD226" s="64">
        <v>6</v>
      </c>
      <c r="AE226" s="64">
        <v>7</v>
      </c>
      <c r="AF226" s="64">
        <v>8</v>
      </c>
      <c r="AG226" s="64">
        <v>9</v>
      </c>
      <c r="AH226" s="64">
        <v>10</v>
      </c>
      <c r="AI226" s="64">
        <v>11</v>
      </c>
      <c r="AJ226" s="64">
        <v>12</v>
      </c>
      <c r="AK226" s="64">
        <v>13</v>
      </c>
      <c r="AL226" s="64">
        <v>14</v>
      </c>
      <c r="AM226" s="64">
        <v>15</v>
      </c>
      <c r="AN226" s="64">
        <v>16</v>
      </c>
      <c r="AO226" s="64">
        <v>17</v>
      </c>
      <c r="AP226" s="64">
        <v>18</v>
      </c>
      <c r="AQ226" s="64">
        <v>19</v>
      </c>
      <c r="AR226" s="64">
        <v>20</v>
      </c>
      <c r="AS226" s="64">
        <v>21</v>
      </c>
      <c r="AT226" s="64">
        <v>22</v>
      </c>
      <c r="AU226" s="64">
        <v>23</v>
      </c>
      <c r="AV226" s="64">
        <v>24</v>
      </c>
      <c r="AW226" s="64">
        <v>25</v>
      </c>
      <c r="AX226" s="64">
        <v>26</v>
      </c>
      <c r="AY226" s="64">
        <v>27</v>
      </c>
      <c r="AZ226" s="64">
        <v>28</v>
      </c>
      <c r="BA226" s="64">
        <v>29</v>
      </c>
      <c r="BB226" s="64">
        <v>30</v>
      </c>
      <c r="BC226" s="64">
        <v>31</v>
      </c>
      <c r="BD226" s="358" t="s">
        <v>101</v>
      </c>
      <c r="BE226" s="359"/>
      <c r="BF226" s="157" t="s">
        <v>102</v>
      </c>
      <c r="BG226" s="157" t="s">
        <v>103</v>
      </c>
      <c r="BH226" s="157" t="s">
        <v>102</v>
      </c>
      <c r="BI226" s="65" t="s">
        <v>103</v>
      </c>
    </row>
    <row r="227" spans="23:61" ht="15.5" x14ac:dyDescent="0.35">
      <c r="W227" s="60"/>
      <c r="X227" s="63"/>
      <c r="Y227" s="64" t="str">
        <f t="shared" ref="Y227:AE227" si="95">VLOOKUP(WEEKDAY(CONCATENATE("8","/",Y226,"/",$AE$6)),$BX$11:$BY$17,2,FALSE)</f>
        <v>Wed</v>
      </c>
      <c r="Z227" s="64" t="str">
        <f t="shared" si="95"/>
        <v>Thur</v>
      </c>
      <c r="AA227" s="64" t="str">
        <f t="shared" si="95"/>
        <v>Fri</v>
      </c>
      <c r="AB227" s="64" t="str">
        <f t="shared" si="95"/>
        <v>Sat</v>
      </c>
      <c r="AC227" s="64" t="str">
        <f t="shared" si="95"/>
        <v>Sun</v>
      </c>
      <c r="AD227" s="64" t="str">
        <f t="shared" si="95"/>
        <v>Mon</v>
      </c>
      <c r="AE227" s="64" t="str">
        <f t="shared" si="95"/>
        <v>Tues</v>
      </c>
      <c r="AF227" s="64" t="str">
        <f>Y227</f>
        <v>Wed</v>
      </c>
      <c r="AG227" s="64" t="str">
        <f t="shared" ref="AG227:BC227" si="96">Z227</f>
        <v>Thur</v>
      </c>
      <c r="AH227" s="64" t="str">
        <f t="shared" si="96"/>
        <v>Fri</v>
      </c>
      <c r="AI227" s="64" t="str">
        <f t="shared" si="96"/>
        <v>Sat</v>
      </c>
      <c r="AJ227" s="64" t="str">
        <f t="shared" si="96"/>
        <v>Sun</v>
      </c>
      <c r="AK227" s="64" t="str">
        <f t="shared" si="96"/>
        <v>Mon</v>
      </c>
      <c r="AL227" s="64" t="str">
        <f t="shared" si="96"/>
        <v>Tues</v>
      </c>
      <c r="AM227" s="64" t="str">
        <f t="shared" si="96"/>
        <v>Wed</v>
      </c>
      <c r="AN227" s="64" t="str">
        <f t="shared" si="96"/>
        <v>Thur</v>
      </c>
      <c r="AO227" s="64" t="str">
        <f t="shared" si="96"/>
        <v>Fri</v>
      </c>
      <c r="AP227" s="64" t="str">
        <f t="shared" si="96"/>
        <v>Sat</v>
      </c>
      <c r="AQ227" s="64" t="str">
        <f t="shared" si="96"/>
        <v>Sun</v>
      </c>
      <c r="AR227" s="64" t="str">
        <f t="shared" si="96"/>
        <v>Mon</v>
      </c>
      <c r="AS227" s="64" t="str">
        <f t="shared" si="96"/>
        <v>Tues</v>
      </c>
      <c r="AT227" s="64" t="str">
        <f t="shared" si="96"/>
        <v>Wed</v>
      </c>
      <c r="AU227" s="64" t="str">
        <f t="shared" si="96"/>
        <v>Thur</v>
      </c>
      <c r="AV227" s="64" t="str">
        <f t="shared" si="96"/>
        <v>Fri</v>
      </c>
      <c r="AW227" s="64" t="str">
        <f t="shared" si="96"/>
        <v>Sat</v>
      </c>
      <c r="AX227" s="64" t="str">
        <f t="shared" si="96"/>
        <v>Sun</v>
      </c>
      <c r="AY227" s="64" t="str">
        <f t="shared" si="96"/>
        <v>Mon</v>
      </c>
      <c r="AZ227" s="64" t="str">
        <f t="shared" si="96"/>
        <v>Tues</v>
      </c>
      <c r="BA227" s="64" t="str">
        <f t="shared" si="96"/>
        <v>Wed</v>
      </c>
      <c r="BB227" s="64" t="str">
        <f t="shared" si="96"/>
        <v>Thur</v>
      </c>
      <c r="BC227" s="64" t="str">
        <f t="shared" si="96"/>
        <v>Fri</v>
      </c>
      <c r="BD227" s="358" t="s">
        <v>106</v>
      </c>
      <c r="BE227" s="359"/>
      <c r="BF227" s="157" t="s">
        <v>90</v>
      </c>
      <c r="BG227" s="157" t="s">
        <v>90</v>
      </c>
      <c r="BH227" s="157" t="s">
        <v>106</v>
      </c>
      <c r="BI227" s="65" t="s">
        <v>106</v>
      </c>
    </row>
    <row r="228" spans="23:61" ht="15.5" x14ac:dyDescent="0.35">
      <c r="W228" s="60"/>
      <c r="X228" s="66">
        <v>1</v>
      </c>
      <c r="Y228" s="67"/>
      <c r="Z228" s="67"/>
      <c r="AA228" s="67"/>
      <c r="AB228" s="67"/>
      <c r="AC228" s="67"/>
      <c r="AD228" s="67"/>
      <c r="AE228" s="67"/>
      <c r="AF228" s="67"/>
      <c r="AG228" s="67"/>
      <c r="AH228" s="67"/>
      <c r="AI228" s="67"/>
      <c r="AJ228" s="67"/>
      <c r="AK228" s="67"/>
      <c r="AL228" s="67"/>
      <c r="AM228" s="67"/>
      <c r="AN228" s="67"/>
      <c r="AO228" s="67"/>
      <c r="AP228" s="67"/>
      <c r="AQ228" s="67"/>
      <c r="AR228" s="67"/>
      <c r="AS228" s="67"/>
      <c r="AT228" s="67"/>
      <c r="AU228" s="67"/>
      <c r="AV228" s="67"/>
      <c r="AW228" s="67"/>
      <c r="AX228" s="67"/>
      <c r="AY228" s="67"/>
      <c r="AZ228" s="67"/>
      <c r="BA228" s="67"/>
      <c r="BB228" s="67"/>
      <c r="BC228" s="67"/>
      <c r="BD228" s="354" t="str">
        <f>IFERROR(AVERAGE(Y228:BC228),"")</f>
        <v/>
      </c>
      <c r="BE228" s="355"/>
      <c r="BF228" s="68">
        <f>SUM($Y228:$BC228)</f>
        <v>0</v>
      </c>
      <c r="BG228" s="68">
        <v>0</v>
      </c>
      <c r="BH228" s="69">
        <f>IFERROR(SUM(Y228:BC228)/COUNT(Y228:BC228),0)</f>
        <v>0</v>
      </c>
      <c r="BI228" s="70">
        <v>0</v>
      </c>
    </row>
    <row r="229" spans="23:61" ht="15.5" x14ac:dyDescent="0.35">
      <c r="W229" s="60"/>
      <c r="X229" s="66">
        <v>2</v>
      </c>
      <c r="Y229" s="67"/>
      <c r="Z229" s="67"/>
      <c r="AA229" s="67"/>
      <c r="AB229" s="67"/>
      <c r="AC229" s="67"/>
      <c r="AD229" s="67"/>
      <c r="AE229" s="67"/>
      <c r="AF229" s="67"/>
      <c r="AG229" s="67"/>
      <c r="AH229" s="67"/>
      <c r="AI229" s="67"/>
      <c r="AJ229" s="67"/>
      <c r="AK229" s="67"/>
      <c r="AL229" s="67"/>
      <c r="AM229" s="67"/>
      <c r="AN229" s="67"/>
      <c r="AO229" s="67"/>
      <c r="AP229" s="67"/>
      <c r="AQ229" s="67"/>
      <c r="AR229" s="67"/>
      <c r="AS229" s="67"/>
      <c r="AT229" s="67"/>
      <c r="AU229" s="67"/>
      <c r="AV229" s="67"/>
      <c r="AW229" s="67"/>
      <c r="AX229" s="67"/>
      <c r="AY229" s="67"/>
      <c r="AZ229" s="67"/>
      <c r="BA229" s="67"/>
      <c r="BB229" s="67"/>
      <c r="BC229" s="67"/>
      <c r="BD229" s="354" t="str">
        <f t="shared" ref="BD229:BD240" si="97">IFERROR(AVERAGE(Y229:BC229),"")</f>
        <v/>
      </c>
      <c r="BE229" s="355"/>
      <c r="BF229" s="71">
        <f t="shared" ref="BF229:BF234" si="98">SUM($Y229:$BC229)</f>
        <v>0</v>
      </c>
      <c r="BG229" s="71">
        <v>0</v>
      </c>
      <c r="BH229" s="72">
        <f t="shared" ref="BH229:BH234" si="99">IFERROR(SUM(Y229:BC229)/COUNT(Y229:BC229),0)</f>
        <v>0</v>
      </c>
      <c r="BI229" s="73">
        <v>0</v>
      </c>
    </row>
    <row r="230" spans="23:61" ht="15.5" x14ac:dyDescent="0.35">
      <c r="W230" s="60"/>
      <c r="X230" s="66">
        <v>3</v>
      </c>
      <c r="Y230" s="67"/>
      <c r="Z230" s="67"/>
      <c r="AA230" s="67"/>
      <c r="AB230" s="67"/>
      <c r="AC230" s="67"/>
      <c r="AD230" s="67"/>
      <c r="AE230" s="67"/>
      <c r="AF230" s="67"/>
      <c r="AG230" s="67"/>
      <c r="AH230" s="67"/>
      <c r="AI230" s="67"/>
      <c r="AJ230" s="67"/>
      <c r="AK230" s="67"/>
      <c r="AL230" s="67"/>
      <c r="AM230" s="67"/>
      <c r="AN230" s="67"/>
      <c r="AO230" s="67"/>
      <c r="AP230" s="67"/>
      <c r="AQ230" s="67"/>
      <c r="AR230" s="67"/>
      <c r="AS230" s="67"/>
      <c r="AT230" s="67"/>
      <c r="AU230" s="67"/>
      <c r="AV230" s="67"/>
      <c r="AW230" s="67"/>
      <c r="AX230" s="67"/>
      <c r="AY230" s="67"/>
      <c r="AZ230" s="67"/>
      <c r="BA230" s="67"/>
      <c r="BB230" s="67"/>
      <c r="BC230" s="67"/>
      <c r="BD230" s="354" t="str">
        <f t="shared" si="97"/>
        <v/>
      </c>
      <c r="BE230" s="355"/>
      <c r="BF230" s="71">
        <f t="shared" si="98"/>
        <v>0</v>
      </c>
      <c r="BG230" s="71">
        <v>0</v>
      </c>
      <c r="BH230" s="72">
        <f t="shared" si="99"/>
        <v>0</v>
      </c>
      <c r="BI230" s="73">
        <v>0</v>
      </c>
    </row>
    <row r="231" spans="23:61" ht="15.5" x14ac:dyDescent="0.35">
      <c r="W231" s="60"/>
      <c r="X231" s="66">
        <v>4</v>
      </c>
      <c r="Y231" s="67"/>
      <c r="Z231" s="67"/>
      <c r="AA231" s="67"/>
      <c r="AB231" s="67"/>
      <c r="AC231" s="67"/>
      <c r="AD231" s="67"/>
      <c r="AE231" s="67"/>
      <c r="AF231" s="67"/>
      <c r="AG231" s="67"/>
      <c r="AH231" s="67"/>
      <c r="AI231" s="67"/>
      <c r="AJ231" s="67"/>
      <c r="AK231" s="67"/>
      <c r="AL231" s="67"/>
      <c r="AM231" s="67"/>
      <c r="AN231" s="67"/>
      <c r="AO231" s="67"/>
      <c r="AP231" s="67"/>
      <c r="AQ231" s="67"/>
      <c r="AR231" s="67"/>
      <c r="AS231" s="67"/>
      <c r="AT231" s="67"/>
      <c r="AU231" s="67"/>
      <c r="AV231" s="67"/>
      <c r="AW231" s="67"/>
      <c r="AX231" s="67"/>
      <c r="AY231" s="67"/>
      <c r="AZ231" s="67"/>
      <c r="BA231" s="67"/>
      <c r="BB231" s="67"/>
      <c r="BC231" s="67"/>
      <c r="BD231" s="354" t="str">
        <f t="shared" si="97"/>
        <v/>
      </c>
      <c r="BE231" s="355"/>
      <c r="BF231" s="71">
        <f t="shared" si="98"/>
        <v>0</v>
      </c>
      <c r="BG231" s="71">
        <v>0</v>
      </c>
      <c r="BH231" s="72">
        <f t="shared" si="99"/>
        <v>0</v>
      </c>
      <c r="BI231" s="73">
        <v>0</v>
      </c>
    </row>
    <row r="232" spans="23:61" ht="15.5" x14ac:dyDescent="0.35">
      <c r="W232" s="60"/>
      <c r="X232" s="66">
        <v>5</v>
      </c>
      <c r="Y232" s="67"/>
      <c r="Z232" s="67"/>
      <c r="AA232" s="67"/>
      <c r="AB232" s="67"/>
      <c r="AC232" s="67"/>
      <c r="AD232" s="67"/>
      <c r="AE232" s="67"/>
      <c r="AF232" s="67"/>
      <c r="AG232" s="67"/>
      <c r="AH232" s="67"/>
      <c r="AI232" s="67"/>
      <c r="AJ232" s="67"/>
      <c r="AK232" s="67"/>
      <c r="AL232" s="67"/>
      <c r="AM232" s="67"/>
      <c r="AN232" s="67"/>
      <c r="AO232" s="67"/>
      <c r="AP232" s="67"/>
      <c r="AQ232" s="67"/>
      <c r="AR232" s="67"/>
      <c r="AS232" s="67"/>
      <c r="AT232" s="67"/>
      <c r="AU232" s="67"/>
      <c r="AV232" s="67"/>
      <c r="AW232" s="67"/>
      <c r="AX232" s="67"/>
      <c r="AY232" s="67"/>
      <c r="AZ232" s="67"/>
      <c r="BA232" s="67"/>
      <c r="BB232" s="67"/>
      <c r="BC232" s="67"/>
      <c r="BD232" s="354" t="str">
        <f t="shared" si="97"/>
        <v/>
      </c>
      <c r="BE232" s="355"/>
      <c r="BF232" s="71">
        <f t="shared" si="98"/>
        <v>0</v>
      </c>
      <c r="BG232" s="71">
        <v>0</v>
      </c>
      <c r="BH232" s="72">
        <f t="shared" si="99"/>
        <v>0</v>
      </c>
      <c r="BI232" s="73">
        <v>0</v>
      </c>
    </row>
    <row r="233" spans="23:61" ht="15.5" x14ac:dyDescent="0.35">
      <c r="W233" s="60"/>
      <c r="X233" s="66">
        <v>6</v>
      </c>
      <c r="Y233" s="67"/>
      <c r="Z233" s="67"/>
      <c r="AA233" s="67"/>
      <c r="AB233" s="67"/>
      <c r="AC233" s="67"/>
      <c r="AD233" s="67"/>
      <c r="AE233" s="67"/>
      <c r="AF233" s="67"/>
      <c r="AG233" s="67"/>
      <c r="AH233" s="67"/>
      <c r="AI233" s="67"/>
      <c r="AJ233" s="67"/>
      <c r="AK233" s="67"/>
      <c r="AL233" s="67"/>
      <c r="AM233" s="67"/>
      <c r="AN233" s="67"/>
      <c r="AO233" s="67"/>
      <c r="AP233" s="67"/>
      <c r="AQ233" s="67"/>
      <c r="AR233" s="67"/>
      <c r="AS233" s="67"/>
      <c r="AT233" s="67"/>
      <c r="AU233" s="67"/>
      <c r="AV233" s="67"/>
      <c r="AW233" s="67"/>
      <c r="AX233" s="67"/>
      <c r="AY233" s="67"/>
      <c r="AZ233" s="67"/>
      <c r="BA233" s="67"/>
      <c r="BB233" s="67"/>
      <c r="BC233" s="67"/>
      <c r="BD233" s="354" t="str">
        <f t="shared" si="97"/>
        <v/>
      </c>
      <c r="BE233" s="355"/>
      <c r="BF233" s="71">
        <f t="shared" si="98"/>
        <v>0</v>
      </c>
      <c r="BG233" s="71">
        <v>0</v>
      </c>
      <c r="BH233" s="72">
        <f t="shared" si="99"/>
        <v>0</v>
      </c>
      <c r="BI233" s="73">
        <v>0</v>
      </c>
    </row>
    <row r="234" spans="23:61" ht="15.5" x14ac:dyDescent="0.35">
      <c r="W234" s="60"/>
      <c r="X234" s="66">
        <v>7</v>
      </c>
      <c r="Y234" s="67"/>
      <c r="Z234" s="67"/>
      <c r="AA234" s="67"/>
      <c r="AB234" s="67"/>
      <c r="AC234" s="67"/>
      <c r="AD234" s="67"/>
      <c r="AE234" s="67"/>
      <c r="AF234" s="67"/>
      <c r="AG234" s="67"/>
      <c r="AH234" s="67"/>
      <c r="AI234" s="67"/>
      <c r="AJ234" s="67"/>
      <c r="AK234" s="67"/>
      <c r="AL234" s="67"/>
      <c r="AM234" s="67"/>
      <c r="AN234" s="67"/>
      <c r="AO234" s="67"/>
      <c r="AP234" s="67"/>
      <c r="AQ234" s="67"/>
      <c r="AR234" s="67"/>
      <c r="AS234" s="67"/>
      <c r="AT234" s="67"/>
      <c r="AU234" s="67"/>
      <c r="AV234" s="67"/>
      <c r="AW234" s="67"/>
      <c r="AX234" s="67"/>
      <c r="AY234" s="67"/>
      <c r="AZ234" s="67"/>
      <c r="BA234" s="67"/>
      <c r="BB234" s="67"/>
      <c r="BC234" s="67"/>
      <c r="BD234" s="354" t="str">
        <f t="shared" si="97"/>
        <v/>
      </c>
      <c r="BE234" s="355"/>
      <c r="BF234" s="71">
        <f t="shared" si="98"/>
        <v>0</v>
      </c>
      <c r="BG234" s="71">
        <v>0</v>
      </c>
      <c r="BH234" s="72">
        <f t="shared" si="99"/>
        <v>0</v>
      </c>
      <c r="BI234" s="73">
        <v>0</v>
      </c>
    </row>
    <row r="235" spans="23:61" ht="15.5" x14ac:dyDescent="0.35">
      <c r="W235" s="60"/>
      <c r="X235" s="66">
        <v>8</v>
      </c>
      <c r="Y235" s="67"/>
      <c r="Z235" s="67"/>
      <c r="AA235" s="67"/>
      <c r="AB235" s="67"/>
      <c r="AC235" s="67"/>
      <c r="AD235" s="67"/>
      <c r="AE235" s="67"/>
      <c r="AF235" s="67"/>
      <c r="AG235" s="67"/>
      <c r="AH235" s="67"/>
      <c r="AI235" s="67"/>
      <c r="AJ235" s="67"/>
      <c r="AK235" s="67"/>
      <c r="AL235" s="67"/>
      <c r="AM235" s="67"/>
      <c r="AN235" s="67"/>
      <c r="AO235" s="67"/>
      <c r="AP235" s="67"/>
      <c r="AQ235" s="67"/>
      <c r="AR235" s="67"/>
      <c r="AS235" s="67"/>
      <c r="AT235" s="67"/>
      <c r="AU235" s="67"/>
      <c r="AV235" s="67"/>
      <c r="AW235" s="67"/>
      <c r="AX235" s="67"/>
      <c r="AY235" s="67"/>
      <c r="AZ235" s="67"/>
      <c r="BA235" s="67"/>
      <c r="BB235" s="67"/>
      <c r="BC235" s="67"/>
      <c r="BD235" s="354" t="str">
        <f t="shared" si="97"/>
        <v/>
      </c>
      <c r="BE235" s="355"/>
      <c r="BF235" s="71">
        <f t="shared" ref="BF235:BF250" si="100">(SUMIF($Y$227:$BC$227,"Sat",$Y235:$BC235)+SUMIF($Y$227:$BC$227,"Sun",$Y235:$BC235))</f>
        <v>0</v>
      </c>
      <c r="BG235" s="71">
        <f t="shared" ref="BG235:BG250" si="101">(SUM($Y235:$BC235)-(SUMIF($Y$227:$BC$227,"Sat",$Y235:$BC235)+SUMIF($Y$227:$BC$227,"Sun",$Y235:$BC235)))</f>
        <v>0</v>
      </c>
      <c r="BH235" s="72">
        <f t="shared" ref="BH235:BH250" si="102">(SUMIF($Y$227:$BC$227,"Sat",$Y235:$BC235)+SUMIF($Y$227:$BC$227,"Sun",$Y235:$BC235))/(COUNTIF($Y$227:$BC$227,"Sat")+COUNTIF($Y$227:$BC$227,"Sun"))</f>
        <v>0</v>
      </c>
      <c r="BI235" s="73">
        <f t="shared" ref="BI235:BI250" si="103">(SUM($Y235:$BC235)-(SUMIF($Y$227:$BC$227,"Sat",$Y235:$BC235)+SUMIF($Y$227:$BC$227,"Sun",$Y235:$BC235)))/(COUNT(Y235:BC235)-(COUNTIF($Y$227:$BC$227,"Sat")+COUNTIF($Y$227:$BC$227,"Sun")))</f>
        <v>0</v>
      </c>
    </row>
    <row r="236" spans="23:61" ht="15.5" x14ac:dyDescent="0.35">
      <c r="W236" s="60"/>
      <c r="X236" s="66">
        <v>9</v>
      </c>
      <c r="Y236" s="67"/>
      <c r="Z236" s="67"/>
      <c r="AA236" s="67"/>
      <c r="AB236" s="67"/>
      <c r="AC236" s="67"/>
      <c r="AD236" s="67"/>
      <c r="AE236" s="67"/>
      <c r="AF236" s="67"/>
      <c r="AG236" s="67"/>
      <c r="AH236" s="67"/>
      <c r="AI236" s="67"/>
      <c r="AJ236" s="67"/>
      <c r="AK236" s="67"/>
      <c r="AL236" s="67"/>
      <c r="AM236" s="67"/>
      <c r="AN236" s="67"/>
      <c r="AO236" s="67"/>
      <c r="AP236" s="67"/>
      <c r="AQ236" s="67"/>
      <c r="AR236" s="67"/>
      <c r="AS236" s="67"/>
      <c r="AT236" s="67"/>
      <c r="AU236" s="67"/>
      <c r="AV236" s="67"/>
      <c r="AW236" s="67"/>
      <c r="AX236" s="67"/>
      <c r="AY236" s="67"/>
      <c r="AZ236" s="67"/>
      <c r="BA236" s="67"/>
      <c r="BB236" s="67"/>
      <c r="BC236" s="67"/>
      <c r="BD236" s="354" t="str">
        <f t="shared" si="97"/>
        <v/>
      </c>
      <c r="BE236" s="355"/>
      <c r="BF236" s="71">
        <f t="shared" si="100"/>
        <v>0</v>
      </c>
      <c r="BG236" s="71">
        <f t="shared" si="101"/>
        <v>0</v>
      </c>
      <c r="BH236" s="72">
        <f t="shared" si="102"/>
        <v>0</v>
      </c>
      <c r="BI236" s="73">
        <f t="shared" si="103"/>
        <v>0</v>
      </c>
    </row>
    <row r="237" spans="23:61" ht="15.5" x14ac:dyDescent="0.35">
      <c r="W237" s="60"/>
      <c r="X237" s="66">
        <v>10</v>
      </c>
      <c r="Y237" s="67"/>
      <c r="Z237" s="67"/>
      <c r="AA237" s="67"/>
      <c r="AB237" s="67"/>
      <c r="AC237" s="67"/>
      <c r="AD237" s="67"/>
      <c r="AE237" s="67"/>
      <c r="AF237" s="67"/>
      <c r="AG237" s="67"/>
      <c r="AH237" s="67"/>
      <c r="AI237" s="67"/>
      <c r="AJ237" s="67"/>
      <c r="AK237" s="67"/>
      <c r="AL237" s="67"/>
      <c r="AM237" s="67"/>
      <c r="AN237" s="67"/>
      <c r="AO237" s="67"/>
      <c r="AP237" s="67"/>
      <c r="AQ237" s="67"/>
      <c r="AR237" s="67"/>
      <c r="AS237" s="67"/>
      <c r="AT237" s="67"/>
      <c r="AU237" s="67"/>
      <c r="AV237" s="67"/>
      <c r="AW237" s="67"/>
      <c r="AX237" s="67"/>
      <c r="AY237" s="67"/>
      <c r="AZ237" s="67"/>
      <c r="BA237" s="67"/>
      <c r="BB237" s="67"/>
      <c r="BC237" s="67"/>
      <c r="BD237" s="354" t="str">
        <f t="shared" si="97"/>
        <v/>
      </c>
      <c r="BE237" s="355"/>
      <c r="BF237" s="71">
        <f t="shared" si="100"/>
        <v>0</v>
      </c>
      <c r="BG237" s="71">
        <f t="shared" si="101"/>
        <v>0</v>
      </c>
      <c r="BH237" s="72">
        <f t="shared" si="102"/>
        <v>0</v>
      </c>
      <c r="BI237" s="73">
        <f t="shared" si="103"/>
        <v>0</v>
      </c>
    </row>
    <row r="238" spans="23:61" ht="15.5" x14ac:dyDescent="0.35">
      <c r="W238" s="60"/>
      <c r="X238" s="66">
        <v>11</v>
      </c>
      <c r="Y238" s="67"/>
      <c r="Z238" s="67"/>
      <c r="AA238" s="67"/>
      <c r="AB238" s="67"/>
      <c r="AC238" s="67"/>
      <c r="AD238" s="67"/>
      <c r="AE238" s="67"/>
      <c r="AF238" s="67"/>
      <c r="AG238" s="67"/>
      <c r="AH238" s="67"/>
      <c r="AI238" s="67"/>
      <c r="AJ238" s="67"/>
      <c r="AK238" s="67"/>
      <c r="AL238" s="67"/>
      <c r="AM238" s="67"/>
      <c r="AN238" s="67"/>
      <c r="AO238" s="67"/>
      <c r="AP238" s="67"/>
      <c r="AQ238" s="67"/>
      <c r="AR238" s="67"/>
      <c r="AS238" s="67"/>
      <c r="AT238" s="67"/>
      <c r="AU238" s="67"/>
      <c r="AV238" s="67"/>
      <c r="AW238" s="67"/>
      <c r="AX238" s="67"/>
      <c r="AY238" s="67"/>
      <c r="AZ238" s="67"/>
      <c r="BA238" s="67"/>
      <c r="BB238" s="67"/>
      <c r="BC238" s="67"/>
      <c r="BD238" s="354" t="str">
        <f t="shared" si="97"/>
        <v/>
      </c>
      <c r="BE238" s="355"/>
      <c r="BF238" s="71">
        <f t="shared" si="100"/>
        <v>0</v>
      </c>
      <c r="BG238" s="71">
        <f t="shared" si="101"/>
        <v>0</v>
      </c>
      <c r="BH238" s="72">
        <f t="shared" si="102"/>
        <v>0</v>
      </c>
      <c r="BI238" s="73">
        <f t="shared" si="103"/>
        <v>0</v>
      </c>
    </row>
    <row r="239" spans="23:61" ht="15.5" x14ac:dyDescent="0.35">
      <c r="W239" s="60"/>
      <c r="X239" s="66">
        <v>12</v>
      </c>
      <c r="Y239" s="67"/>
      <c r="Z239" s="67"/>
      <c r="AA239" s="67"/>
      <c r="AB239" s="67"/>
      <c r="AC239" s="67"/>
      <c r="AD239" s="67"/>
      <c r="AE239" s="67"/>
      <c r="AF239" s="67"/>
      <c r="AG239" s="67"/>
      <c r="AH239" s="67"/>
      <c r="AI239" s="67"/>
      <c r="AJ239" s="67"/>
      <c r="AK239" s="67"/>
      <c r="AL239" s="67"/>
      <c r="AM239" s="67"/>
      <c r="AN239" s="67"/>
      <c r="AO239" s="67"/>
      <c r="AP239" s="67"/>
      <c r="AQ239" s="67"/>
      <c r="AR239" s="67"/>
      <c r="AS239" s="67"/>
      <c r="AT239" s="67"/>
      <c r="AU239" s="67"/>
      <c r="AV239" s="67"/>
      <c r="AW239" s="67"/>
      <c r="AX239" s="67"/>
      <c r="AY239" s="67"/>
      <c r="AZ239" s="67"/>
      <c r="BA239" s="67"/>
      <c r="BB239" s="67"/>
      <c r="BC239" s="67"/>
      <c r="BD239" s="354" t="str">
        <f t="shared" si="97"/>
        <v/>
      </c>
      <c r="BE239" s="355"/>
      <c r="BF239" s="71">
        <f t="shared" si="100"/>
        <v>0</v>
      </c>
      <c r="BG239" s="71">
        <f t="shared" si="101"/>
        <v>0</v>
      </c>
      <c r="BH239" s="72">
        <f t="shared" si="102"/>
        <v>0</v>
      </c>
      <c r="BI239" s="73">
        <f t="shared" si="103"/>
        <v>0</v>
      </c>
    </row>
    <row r="240" spans="23:61" ht="15.5" x14ac:dyDescent="0.35">
      <c r="W240" s="60"/>
      <c r="X240" s="66">
        <v>13</v>
      </c>
      <c r="Y240" s="67"/>
      <c r="Z240" s="67"/>
      <c r="AA240" s="67"/>
      <c r="AB240" s="67"/>
      <c r="AC240" s="67"/>
      <c r="AD240" s="67"/>
      <c r="AE240" s="67"/>
      <c r="AF240" s="67"/>
      <c r="AG240" s="67"/>
      <c r="AH240" s="67"/>
      <c r="AI240" s="67"/>
      <c r="AJ240" s="67"/>
      <c r="AK240" s="67"/>
      <c r="AL240" s="67"/>
      <c r="AM240" s="67"/>
      <c r="AN240" s="67"/>
      <c r="AO240" s="67"/>
      <c r="AP240" s="67"/>
      <c r="AQ240" s="67"/>
      <c r="AR240" s="67"/>
      <c r="AS240" s="67"/>
      <c r="AT240" s="67"/>
      <c r="AU240" s="67"/>
      <c r="AV240" s="67"/>
      <c r="AW240" s="67"/>
      <c r="AX240" s="67"/>
      <c r="AY240" s="67"/>
      <c r="AZ240" s="67"/>
      <c r="BA240" s="67"/>
      <c r="BB240" s="67"/>
      <c r="BC240" s="67"/>
      <c r="BD240" s="354" t="str">
        <f t="shared" si="97"/>
        <v/>
      </c>
      <c r="BE240" s="355"/>
      <c r="BF240" s="71">
        <f t="shared" si="100"/>
        <v>0</v>
      </c>
      <c r="BG240" s="71">
        <f t="shared" si="101"/>
        <v>0</v>
      </c>
      <c r="BH240" s="72">
        <f t="shared" si="102"/>
        <v>0</v>
      </c>
      <c r="BI240" s="73">
        <f t="shared" si="103"/>
        <v>0</v>
      </c>
    </row>
    <row r="241" spans="23:61" ht="15.5" x14ac:dyDescent="0.35">
      <c r="W241" s="60"/>
      <c r="X241" s="66">
        <v>14</v>
      </c>
      <c r="Y241" s="67"/>
      <c r="Z241" s="67"/>
      <c r="AA241" s="67"/>
      <c r="AB241" s="67"/>
      <c r="AC241" s="67"/>
      <c r="AD241" s="67"/>
      <c r="AE241" s="67"/>
      <c r="AF241" s="67"/>
      <c r="AG241" s="67"/>
      <c r="AH241" s="67"/>
      <c r="AI241" s="67"/>
      <c r="AJ241" s="67"/>
      <c r="AK241" s="67"/>
      <c r="AL241" s="67"/>
      <c r="AM241" s="67"/>
      <c r="AN241" s="67"/>
      <c r="AO241" s="67"/>
      <c r="AP241" s="67"/>
      <c r="AQ241" s="67"/>
      <c r="AR241" s="67"/>
      <c r="AS241" s="67"/>
      <c r="AT241" s="67"/>
      <c r="AU241" s="67"/>
      <c r="AV241" s="67"/>
      <c r="AW241" s="67"/>
      <c r="AX241" s="67"/>
      <c r="AY241" s="67"/>
      <c r="AZ241" s="67"/>
      <c r="BA241" s="67"/>
      <c r="BB241" s="67"/>
      <c r="BC241" s="67"/>
      <c r="BD241" s="354" t="str">
        <f>IFERROR(AVERAGE(Y241:BC241),"")</f>
        <v/>
      </c>
      <c r="BE241" s="355"/>
      <c r="BF241" s="71">
        <f t="shared" si="100"/>
        <v>0</v>
      </c>
      <c r="BG241" s="71">
        <f t="shared" si="101"/>
        <v>0</v>
      </c>
      <c r="BH241" s="72">
        <f t="shared" si="102"/>
        <v>0</v>
      </c>
      <c r="BI241" s="73">
        <f t="shared" si="103"/>
        <v>0</v>
      </c>
    </row>
    <row r="242" spans="23:61" ht="15.5" x14ac:dyDescent="0.35">
      <c r="W242" s="60"/>
      <c r="X242" s="66">
        <v>15</v>
      </c>
      <c r="Y242" s="67"/>
      <c r="Z242" s="67"/>
      <c r="AA242" s="67"/>
      <c r="AB242" s="67"/>
      <c r="AC242" s="67"/>
      <c r="AD242" s="67"/>
      <c r="AE242" s="67"/>
      <c r="AF242" s="67"/>
      <c r="AG242" s="67"/>
      <c r="AH242" s="67"/>
      <c r="AI242" s="67"/>
      <c r="AJ242" s="67"/>
      <c r="AK242" s="67"/>
      <c r="AL242" s="67"/>
      <c r="AM242" s="67"/>
      <c r="AN242" s="67"/>
      <c r="AO242" s="67"/>
      <c r="AP242" s="67"/>
      <c r="AQ242" s="67"/>
      <c r="AR242" s="67"/>
      <c r="AS242" s="67"/>
      <c r="AT242" s="67"/>
      <c r="AU242" s="67"/>
      <c r="AV242" s="67"/>
      <c r="AW242" s="67"/>
      <c r="AX242" s="67"/>
      <c r="AY242" s="67"/>
      <c r="AZ242" s="67"/>
      <c r="BA242" s="67"/>
      <c r="BB242" s="67"/>
      <c r="BC242" s="67"/>
      <c r="BD242" s="354" t="str">
        <f t="shared" ref="BD242:BD251" si="104">IFERROR(AVERAGE(Y242:BC242),"")</f>
        <v/>
      </c>
      <c r="BE242" s="355"/>
      <c r="BF242" s="71">
        <f t="shared" si="100"/>
        <v>0</v>
      </c>
      <c r="BG242" s="71">
        <f t="shared" si="101"/>
        <v>0</v>
      </c>
      <c r="BH242" s="72">
        <f t="shared" si="102"/>
        <v>0</v>
      </c>
      <c r="BI242" s="73">
        <f t="shared" si="103"/>
        <v>0</v>
      </c>
    </row>
    <row r="243" spans="23:61" ht="15.5" x14ac:dyDescent="0.35">
      <c r="W243" s="60"/>
      <c r="X243" s="66">
        <v>16</v>
      </c>
      <c r="Y243" s="67"/>
      <c r="Z243" s="67"/>
      <c r="AA243" s="67"/>
      <c r="AB243" s="67"/>
      <c r="AC243" s="67"/>
      <c r="AD243" s="67"/>
      <c r="AE243" s="67"/>
      <c r="AF243" s="67"/>
      <c r="AG243" s="67"/>
      <c r="AH243" s="67"/>
      <c r="AI243" s="67"/>
      <c r="AJ243" s="67"/>
      <c r="AK243" s="67"/>
      <c r="AL243" s="67"/>
      <c r="AM243" s="67"/>
      <c r="AN243" s="67"/>
      <c r="AO243" s="67"/>
      <c r="AP243" s="67"/>
      <c r="AQ243" s="67"/>
      <c r="AR243" s="67"/>
      <c r="AS243" s="67"/>
      <c r="AT243" s="67"/>
      <c r="AU243" s="67"/>
      <c r="AV243" s="67"/>
      <c r="AW243" s="67"/>
      <c r="AX243" s="67"/>
      <c r="AY243" s="67"/>
      <c r="AZ243" s="67"/>
      <c r="BA243" s="67"/>
      <c r="BB243" s="67"/>
      <c r="BC243" s="67"/>
      <c r="BD243" s="354" t="str">
        <f t="shared" si="104"/>
        <v/>
      </c>
      <c r="BE243" s="355"/>
      <c r="BF243" s="71">
        <f t="shared" si="100"/>
        <v>0</v>
      </c>
      <c r="BG243" s="71">
        <f t="shared" si="101"/>
        <v>0</v>
      </c>
      <c r="BH243" s="72">
        <f t="shared" si="102"/>
        <v>0</v>
      </c>
      <c r="BI243" s="73">
        <f t="shared" si="103"/>
        <v>0</v>
      </c>
    </row>
    <row r="244" spans="23:61" ht="15.5" x14ac:dyDescent="0.35">
      <c r="W244" s="60"/>
      <c r="X244" s="66">
        <v>17</v>
      </c>
      <c r="Y244" s="67"/>
      <c r="Z244" s="67"/>
      <c r="AA244" s="67"/>
      <c r="AB244" s="67"/>
      <c r="AC244" s="67"/>
      <c r="AD244" s="67"/>
      <c r="AE244" s="67"/>
      <c r="AF244" s="67"/>
      <c r="AG244" s="67"/>
      <c r="AH244" s="67"/>
      <c r="AI244" s="67"/>
      <c r="AJ244" s="67"/>
      <c r="AK244" s="67"/>
      <c r="AL244" s="67"/>
      <c r="AM244" s="67"/>
      <c r="AN244" s="67"/>
      <c r="AO244" s="67"/>
      <c r="AP244" s="67"/>
      <c r="AQ244" s="67"/>
      <c r="AR244" s="67"/>
      <c r="AS244" s="67"/>
      <c r="AT244" s="67"/>
      <c r="AU244" s="67"/>
      <c r="AV244" s="67"/>
      <c r="AW244" s="67"/>
      <c r="AX244" s="67"/>
      <c r="AY244" s="67"/>
      <c r="AZ244" s="67"/>
      <c r="BA244" s="67"/>
      <c r="BB244" s="67"/>
      <c r="BC244" s="67"/>
      <c r="BD244" s="354" t="str">
        <f t="shared" si="104"/>
        <v/>
      </c>
      <c r="BE244" s="355"/>
      <c r="BF244" s="71">
        <f t="shared" si="100"/>
        <v>0</v>
      </c>
      <c r="BG244" s="71">
        <f t="shared" si="101"/>
        <v>0</v>
      </c>
      <c r="BH244" s="72">
        <f t="shared" si="102"/>
        <v>0</v>
      </c>
      <c r="BI244" s="73">
        <f t="shared" si="103"/>
        <v>0</v>
      </c>
    </row>
    <row r="245" spans="23:61" ht="15.5" x14ac:dyDescent="0.35">
      <c r="W245" s="60"/>
      <c r="X245" s="66">
        <v>18</v>
      </c>
      <c r="Y245" s="67"/>
      <c r="Z245" s="67"/>
      <c r="AA245" s="67"/>
      <c r="AB245" s="67"/>
      <c r="AC245" s="67"/>
      <c r="AD245" s="67"/>
      <c r="AE245" s="67"/>
      <c r="AF245" s="67"/>
      <c r="AG245" s="67"/>
      <c r="AH245" s="67"/>
      <c r="AI245" s="67"/>
      <c r="AJ245" s="67"/>
      <c r="AK245" s="67"/>
      <c r="AL245" s="67"/>
      <c r="AM245" s="67"/>
      <c r="AN245" s="67"/>
      <c r="AO245" s="67"/>
      <c r="AP245" s="67"/>
      <c r="AQ245" s="67"/>
      <c r="AR245" s="67"/>
      <c r="AS245" s="67"/>
      <c r="AT245" s="67"/>
      <c r="AU245" s="67"/>
      <c r="AV245" s="67"/>
      <c r="AW245" s="67"/>
      <c r="AX245" s="67"/>
      <c r="AY245" s="67"/>
      <c r="AZ245" s="67"/>
      <c r="BA245" s="67"/>
      <c r="BB245" s="67"/>
      <c r="BC245" s="67"/>
      <c r="BD245" s="354" t="str">
        <f t="shared" si="104"/>
        <v/>
      </c>
      <c r="BE245" s="355"/>
      <c r="BF245" s="71">
        <f t="shared" si="100"/>
        <v>0</v>
      </c>
      <c r="BG245" s="71">
        <f t="shared" si="101"/>
        <v>0</v>
      </c>
      <c r="BH245" s="72">
        <f t="shared" si="102"/>
        <v>0</v>
      </c>
      <c r="BI245" s="73">
        <f t="shared" si="103"/>
        <v>0</v>
      </c>
    </row>
    <row r="246" spans="23:61" ht="15.5" x14ac:dyDescent="0.35">
      <c r="W246" s="60"/>
      <c r="X246" s="66">
        <v>19</v>
      </c>
      <c r="Y246" s="67"/>
      <c r="Z246" s="67"/>
      <c r="AA246" s="67"/>
      <c r="AB246" s="67"/>
      <c r="AC246" s="67"/>
      <c r="AD246" s="67"/>
      <c r="AE246" s="67"/>
      <c r="AF246" s="67"/>
      <c r="AG246" s="67"/>
      <c r="AH246" s="67"/>
      <c r="AI246" s="67"/>
      <c r="AJ246" s="67"/>
      <c r="AK246" s="67"/>
      <c r="AL246" s="67"/>
      <c r="AM246" s="67"/>
      <c r="AN246" s="67"/>
      <c r="AO246" s="67"/>
      <c r="AP246" s="67"/>
      <c r="AQ246" s="67"/>
      <c r="AR246" s="67"/>
      <c r="AS246" s="67"/>
      <c r="AT246" s="67"/>
      <c r="AU246" s="67"/>
      <c r="AV246" s="67"/>
      <c r="AW246" s="67"/>
      <c r="AX246" s="67"/>
      <c r="AY246" s="67"/>
      <c r="AZ246" s="67"/>
      <c r="BA246" s="67"/>
      <c r="BB246" s="67"/>
      <c r="BC246" s="67"/>
      <c r="BD246" s="354" t="str">
        <f t="shared" si="104"/>
        <v/>
      </c>
      <c r="BE246" s="355"/>
      <c r="BF246" s="71">
        <f t="shared" si="100"/>
        <v>0</v>
      </c>
      <c r="BG246" s="71">
        <f t="shared" si="101"/>
        <v>0</v>
      </c>
      <c r="BH246" s="72">
        <f t="shared" si="102"/>
        <v>0</v>
      </c>
      <c r="BI246" s="73">
        <f t="shared" si="103"/>
        <v>0</v>
      </c>
    </row>
    <row r="247" spans="23:61" ht="15.5" x14ac:dyDescent="0.35">
      <c r="W247" s="60"/>
      <c r="X247" s="66">
        <v>20</v>
      </c>
      <c r="Y247" s="67"/>
      <c r="Z247" s="67"/>
      <c r="AA247" s="67"/>
      <c r="AB247" s="67"/>
      <c r="AC247" s="67"/>
      <c r="AD247" s="67"/>
      <c r="AE247" s="67"/>
      <c r="AF247" s="67"/>
      <c r="AG247" s="67"/>
      <c r="AH247" s="67"/>
      <c r="AI247" s="67"/>
      <c r="AJ247" s="67"/>
      <c r="AK247" s="67"/>
      <c r="AL247" s="67"/>
      <c r="AM247" s="67"/>
      <c r="AN247" s="67"/>
      <c r="AO247" s="67"/>
      <c r="AP247" s="67"/>
      <c r="AQ247" s="67"/>
      <c r="AR247" s="67"/>
      <c r="AS247" s="67"/>
      <c r="AT247" s="67"/>
      <c r="AU247" s="67"/>
      <c r="AV247" s="67"/>
      <c r="AW247" s="67"/>
      <c r="AX247" s="67"/>
      <c r="AY247" s="67"/>
      <c r="AZ247" s="67"/>
      <c r="BA247" s="67"/>
      <c r="BB247" s="67"/>
      <c r="BC247" s="67"/>
      <c r="BD247" s="354" t="str">
        <f t="shared" si="104"/>
        <v/>
      </c>
      <c r="BE247" s="355"/>
      <c r="BF247" s="71">
        <f t="shared" si="100"/>
        <v>0</v>
      </c>
      <c r="BG247" s="71">
        <f t="shared" si="101"/>
        <v>0</v>
      </c>
      <c r="BH247" s="72">
        <f t="shared" si="102"/>
        <v>0</v>
      </c>
      <c r="BI247" s="73">
        <f t="shared" si="103"/>
        <v>0</v>
      </c>
    </row>
    <row r="248" spans="23:61" ht="15.5" x14ac:dyDescent="0.35">
      <c r="W248" s="60"/>
      <c r="X248" s="66">
        <v>21</v>
      </c>
      <c r="Y248" s="67"/>
      <c r="Z248" s="67"/>
      <c r="AA248" s="67"/>
      <c r="AB248" s="67"/>
      <c r="AC248" s="67"/>
      <c r="AD248" s="67"/>
      <c r="AE248" s="67"/>
      <c r="AF248" s="67"/>
      <c r="AG248" s="67"/>
      <c r="AH248" s="67"/>
      <c r="AI248" s="67"/>
      <c r="AJ248" s="67"/>
      <c r="AK248" s="67"/>
      <c r="AL248" s="67"/>
      <c r="AM248" s="67"/>
      <c r="AN248" s="67"/>
      <c r="AO248" s="67"/>
      <c r="AP248" s="67"/>
      <c r="AQ248" s="67"/>
      <c r="AR248" s="67"/>
      <c r="AS248" s="67"/>
      <c r="AT248" s="67"/>
      <c r="AU248" s="67"/>
      <c r="AV248" s="67"/>
      <c r="AW248" s="67"/>
      <c r="AX248" s="67"/>
      <c r="AY248" s="67"/>
      <c r="AZ248" s="67"/>
      <c r="BA248" s="67"/>
      <c r="BB248" s="67"/>
      <c r="BC248" s="67"/>
      <c r="BD248" s="354" t="str">
        <f t="shared" si="104"/>
        <v/>
      </c>
      <c r="BE248" s="355"/>
      <c r="BF248" s="71">
        <f t="shared" si="100"/>
        <v>0</v>
      </c>
      <c r="BG248" s="71">
        <f t="shared" si="101"/>
        <v>0</v>
      </c>
      <c r="BH248" s="72">
        <f t="shared" si="102"/>
        <v>0</v>
      </c>
      <c r="BI248" s="73">
        <f t="shared" si="103"/>
        <v>0</v>
      </c>
    </row>
    <row r="249" spans="23:61" ht="15.5" x14ac:dyDescent="0.35">
      <c r="W249" s="60"/>
      <c r="X249" s="66">
        <v>22</v>
      </c>
      <c r="Y249" s="67"/>
      <c r="Z249" s="67"/>
      <c r="AA249" s="67"/>
      <c r="AB249" s="67"/>
      <c r="AC249" s="67"/>
      <c r="AD249" s="67"/>
      <c r="AE249" s="67"/>
      <c r="AF249" s="67"/>
      <c r="AG249" s="67"/>
      <c r="AH249" s="67"/>
      <c r="AI249" s="67"/>
      <c r="AJ249" s="67"/>
      <c r="AK249" s="67"/>
      <c r="AL249" s="67"/>
      <c r="AM249" s="67"/>
      <c r="AN249" s="67"/>
      <c r="AO249" s="67"/>
      <c r="AP249" s="67"/>
      <c r="AQ249" s="67"/>
      <c r="AR249" s="67"/>
      <c r="AS249" s="67"/>
      <c r="AT249" s="67"/>
      <c r="AU249" s="67"/>
      <c r="AV249" s="67"/>
      <c r="AW249" s="67"/>
      <c r="AX249" s="67"/>
      <c r="AY249" s="67"/>
      <c r="AZ249" s="67"/>
      <c r="BA249" s="67"/>
      <c r="BB249" s="67"/>
      <c r="BC249" s="67"/>
      <c r="BD249" s="354" t="str">
        <f t="shared" si="104"/>
        <v/>
      </c>
      <c r="BE249" s="355"/>
      <c r="BF249" s="71">
        <f t="shared" si="100"/>
        <v>0</v>
      </c>
      <c r="BG249" s="71">
        <f t="shared" si="101"/>
        <v>0</v>
      </c>
      <c r="BH249" s="72">
        <f t="shared" si="102"/>
        <v>0</v>
      </c>
      <c r="BI249" s="73">
        <f t="shared" si="103"/>
        <v>0</v>
      </c>
    </row>
    <row r="250" spans="23:61" ht="15.5" x14ac:dyDescent="0.35">
      <c r="W250" s="60"/>
      <c r="X250" s="66">
        <v>23</v>
      </c>
      <c r="Y250" s="67"/>
      <c r="Z250" s="67"/>
      <c r="AA250" s="67"/>
      <c r="AB250" s="67"/>
      <c r="AC250" s="67"/>
      <c r="AD250" s="67"/>
      <c r="AE250" s="67"/>
      <c r="AF250" s="67"/>
      <c r="AG250" s="67"/>
      <c r="AH250" s="67"/>
      <c r="AI250" s="67"/>
      <c r="AJ250" s="67"/>
      <c r="AK250" s="67"/>
      <c r="AL250" s="67"/>
      <c r="AM250" s="67"/>
      <c r="AN250" s="67"/>
      <c r="AO250" s="67"/>
      <c r="AP250" s="67"/>
      <c r="AQ250" s="67"/>
      <c r="AR250" s="67"/>
      <c r="AS250" s="67"/>
      <c r="AT250" s="67"/>
      <c r="AU250" s="67"/>
      <c r="AV250" s="67"/>
      <c r="AW250" s="67"/>
      <c r="AX250" s="67"/>
      <c r="AY250" s="67"/>
      <c r="AZ250" s="67"/>
      <c r="BA250" s="67"/>
      <c r="BB250" s="67"/>
      <c r="BC250" s="67"/>
      <c r="BD250" s="354" t="str">
        <f t="shared" si="104"/>
        <v/>
      </c>
      <c r="BE250" s="355"/>
      <c r="BF250" s="71">
        <f t="shared" si="100"/>
        <v>0</v>
      </c>
      <c r="BG250" s="71">
        <f t="shared" si="101"/>
        <v>0</v>
      </c>
      <c r="BH250" s="72">
        <f t="shared" si="102"/>
        <v>0</v>
      </c>
      <c r="BI250" s="73">
        <f t="shared" si="103"/>
        <v>0</v>
      </c>
    </row>
    <row r="251" spans="23:61" ht="15.5" x14ac:dyDescent="0.35">
      <c r="W251" s="60"/>
      <c r="X251" s="74">
        <v>24</v>
      </c>
      <c r="Y251" s="75"/>
      <c r="Z251" s="75"/>
      <c r="AA251" s="75"/>
      <c r="AB251" s="75"/>
      <c r="AC251" s="75"/>
      <c r="AD251" s="75"/>
      <c r="AE251" s="75"/>
      <c r="AF251" s="75"/>
      <c r="AG251" s="75"/>
      <c r="AH251" s="75"/>
      <c r="AI251" s="75"/>
      <c r="AJ251" s="75"/>
      <c r="AK251" s="75"/>
      <c r="AL251" s="75"/>
      <c r="AM251" s="75"/>
      <c r="AN251" s="75"/>
      <c r="AO251" s="75"/>
      <c r="AP251" s="75"/>
      <c r="AQ251" s="75"/>
      <c r="AR251" s="75"/>
      <c r="AS251" s="75"/>
      <c r="AT251" s="75"/>
      <c r="AU251" s="75"/>
      <c r="AV251" s="75"/>
      <c r="AW251" s="75"/>
      <c r="AX251" s="75"/>
      <c r="AY251" s="75"/>
      <c r="AZ251" s="75"/>
      <c r="BA251" s="75"/>
      <c r="BB251" s="75"/>
      <c r="BC251" s="75"/>
      <c r="BD251" s="356" t="str">
        <f t="shared" si="104"/>
        <v/>
      </c>
      <c r="BE251" s="357"/>
      <c r="BF251" s="76">
        <f>SUM($Y251:$BC251)</f>
        <v>0</v>
      </c>
      <c r="BG251" s="76">
        <v>0</v>
      </c>
      <c r="BH251" s="77">
        <f t="shared" ref="BH251" si="105">IFERROR(SUM(Y251:BC251)/COUNT(Y251:BC251),0)</f>
        <v>0</v>
      </c>
      <c r="BI251" s="78">
        <v>0</v>
      </c>
    </row>
    <row r="252" spans="23:61" ht="15.5" x14ac:dyDescent="0.35">
      <c r="W252" s="60"/>
      <c r="X252" s="79"/>
      <c r="Y252" s="5"/>
      <c r="Z252" s="5"/>
      <c r="AA252" s="5"/>
      <c r="AB252" s="5"/>
      <c r="AC252" s="5"/>
      <c r="AD252" s="5"/>
      <c r="AE252" s="5"/>
      <c r="AF252" s="5"/>
      <c r="AG252" s="5"/>
      <c r="AH252" s="5"/>
      <c r="AI252" s="5"/>
      <c r="AJ252" s="5"/>
      <c r="AK252" s="5"/>
      <c r="AL252" s="5"/>
      <c r="AM252" s="5"/>
      <c r="AN252" s="5"/>
      <c r="AO252" s="5"/>
      <c r="AP252" s="5"/>
      <c r="AQ252" s="5"/>
      <c r="AR252" s="5"/>
      <c r="AS252" s="5"/>
      <c r="AT252" s="5"/>
      <c r="AU252" s="5"/>
      <c r="AV252" s="5"/>
      <c r="AW252" s="5"/>
      <c r="AX252" s="5"/>
      <c r="AY252" s="5"/>
      <c r="AZ252" s="5"/>
      <c r="BA252" s="5"/>
      <c r="BB252" s="5"/>
      <c r="BC252" s="5"/>
      <c r="BD252" s="5"/>
      <c r="BE252" s="5"/>
      <c r="BF252" s="76">
        <f>SUM(BF228:BF251)</f>
        <v>0</v>
      </c>
      <c r="BG252" s="76">
        <f>SUM(BG235:BG250)</f>
        <v>0</v>
      </c>
      <c r="BH252" s="101"/>
      <c r="BI252" s="102"/>
    </row>
    <row r="253" spans="23:61" ht="15.5" x14ac:dyDescent="0.35">
      <c r="W253" s="83"/>
      <c r="X253" s="84"/>
      <c r="Y253" s="85"/>
      <c r="Z253" s="85"/>
      <c r="AA253" s="85"/>
      <c r="AB253" s="85"/>
      <c r="AC253" s="85"/>
      <c r="AD253" s="85"/>
      <c r="AE253" s="85"/>
      <c r="AF253" s="85"/>
      <c r="AG253" s="85"/>
      <c r="AH253" s="85"/>
      <c r="AI253" s="85"/>
      <c r="AJ253" s="85"/>
      <c r="AK253" s="85"/>
      <c r="AL253" s="85"/>
      <c r="AM253" s="85"/>
      <c r="AN253" s="85"/>
      <c r="AO253" s="85"/>
      <c r="AP253" s="85"/>
      <c r="AQ253" s="85"/>
      <c r="AR253" s="85"/>
      <c r="AS253" s="85"/>
      <c r="AT253" s="85"/>
      <c r="AU253" s="85"/>
      <c r="AV253" s="85"/>
      <c r="AW253" s="85"/>
      <c r="AX253" s="85"/>
      <c r="AY253" s="85"/>
      <c r="AZ253" s="85"/>
      <c r="BA253" s="85"/>
      <c r="BB253" s="85"/>
      <c r="BC253" s="85"/>
      <c r="BD253" s="85"/>
      <c r="BE253" s="85"/>
      <c r="BF253" s="214"/>
      <c r="BG253" s="215"/>
      <c r="BH253" s="215"/>
      <c r="BI253" s="216"/>
    </row>
    <row r="254" spans="23:61" ht="15.5" x14ac:dyDescent="0.35">
      <c r="W254" s="115"/>
      <c r="X254" s="111"/>
      <c r="Y254" s="111"/>
      <c r="Z254" s="111"/>
      <c r="AA254" s="111"/>
      <c r="AB254" s="111"/>
      <c r="AC254" s="111"/>
      <c r="AD254" s="111"/>
      <c r="AE254" s="111"/>
      <c r="AF254" s="111"/>
      <c r="AG254" s="111"/>
      <c r="AH254" s="111"/>
      <c r="AI254" s="111"/>
      <c r="AJ254" s="111"/>
      <c r="AK254" s="111"/>
      <c r="AL254" s="111"/>
      <c r="AM254" s="111"/>
      <c r="AN254" s="111"/>
      <c r="AO254" s="111"/>
      <c r="AP254" s="111"/>
      <c r="AQ254" s="111"/>
      <c r="AR254" s="111"/>
      <c r="AS254" s="111"/>
      <c r="AT254" s="111"/>
      <c r="AU254" s="111"/>
      <c r="AV254" s="111"/>
      <c r="AW254" s="111"/>
      <c r="AX254" s="111"/>
      <c r="AY254" s="111"/>
      <c r="AZ254" s="111"/>
      <c r="BA254" s="111"/>
      <c r="BB254" s="111"/>
      <c r="BC254" s="111"/>
      <c r="BD254" s="111"/>
      <c r="BE254" s="111"/>
      <c r="BF254" s="5"/>
      <c r="BG254" s="5"/>
      <c r="BH254" s="5"/>
      <c r="BI254" s="49"/>
    </row>
    <row r="255" spans="23:61" ht="15.5" x14ac:dyDescent="0.35">
      <c r="W255" s="60" t="s">
        <v>142</v>
      </c>
      <c r="X255" s="5"/>
      <c r="Y255" s="5"/>
      <c r="Z255" s="5"/>
      <c r="AA255" s="5"/>
      <c r="AB255" s="5"/>
      <c r="AC255" s="5"/>
      <c r="AD255" s="5"/>
      <c r="AE255" s="5"/>
      <c r="AF255" s="5"/>
      <c r="AG255" s="5"/>
      <c r="AH255" s="5"/>
      <c r="AI255" s="5"/>
      <c r="AJ255" s="5"/>
      <c r="AK255" s="5"/>
      <c r="AL255" s="5"/>
      <c r="AM255" s="5"/>
      <c r="AN255" s="5"/>
      <c r="AO255" s="5"/>
      <c r="AP255" s="5"/>
      <c r="AQ255" s="5"/>
      <c r="AR255" s="5"/>
      <c r="AS255" s="5"/>
      <c r="AT255" s="5"/>
      <c r="AU255" s="5"/>
      <c r="AV255" s="5"/>
      <c r="AW255" s="5"/>
      <c r="AX255" s="5"/>
      <c r="AY255" s="5"/>
      <c r="AZ255" s="5"/>
      <c r="BA255" s="5"/>
      <c r="BB255" s="5"/>
      <c r="BC255" s="5"/>
      <c r="BD255" s="5"/>
      <c r="BE255" s="5"/>
      <c r="BF255" s="5"/>
      <c r="BG255" s="5"/>
      <c r="BH255" s="5"/>
      <c r="BI255" s="49"/>
    </row>
    <row r="256" spans="23:61" ht="15.5" x14ac:dyDescent="0.35">
      <c r="W256" s="60"/>
      <c r="X256" s="5"/>
      <c r="Y256" s="5"/>
      <c r="Z256" s="5"/>
      <c r="AA256" s="5"/>
      <c r="AB256" s="5"/>
      <c r="AC256" s="5"/>
      <c r="AD256" s="5"/>
      <c r="AE256" s="5"/>
      <c r="AF256" s="5"/>
      <c r="AG256" s="5"/>
      <c r="AH256" s="5"/>
      <c r="AI256" s="5"/>
      <c r="AJ256" s="5"/>
      <c r="AK256" s="5"/>
      <c r="AL256" s="5"/>
      <c r="AM256" s="5"/>
      <c r="AN256" s="5"/>
      <c r="AO256" s="5"/>
      <c r="AP256" s="5"/>
      <c r="AQ256" s="5"/>
      <c r="AR256" s="5"/>
      <c r="AS256" s="5"/>
      <c r="AT256" s="5"/>
      <c r="AU256" s="5"/>
      <c r="AV256" s="5"/>
      <c r="AW256" s="5"/>
      <c r="AX256" s="5"/>
      <c r="AY256" s="5"/>
      <c r="AZ256" s="5"/>
      <c r="BA256" s="5"/>
      <c r="BB256" s="5"/>
      <c r="BC256" s="5"/>
      <c r="BD256" s="5"/>
      <c r="BE256" s="5"/>
      <c r="BF256" s="46"/>
      <c r="BG256" s="5"/>
      <c r="BH256" s="5"/>
      <c r="BI256" s="49"/>
    </row>
    <row r="257" spans="23:61" ht="15.5" x14ac:dyDescent="0.35">
      <c r="W257" s="60"/>
      <c r="X257" s="63" t="s">
        <v>54</v>
      </c>
      <c r="Y257" s="64">
        <v>1</v>
      </c>
      <c r="Z257" s="64">
        <v>2</v>
      </c>
      <c r="AA257" s="64">
        <v>3</v>
      </c>
      <c r="AB257" s="64">
        <v>4</v>
      </c>
      <c r="AC257" s="64">
        <v>5</v>
      </c>
      <c r="AD257" s="64">
        <v>6</v>
      </c>
      <c r="AE257" s="64">
        <v>7</v>
      </c>
      <c r="AF257" s="64">
        <v>8</v>
      </c>
      <c r="AG257" s="64">
        <v>9</v>
      </c>
      <c r="AH257" s="64">
        <v>10</v>
      </c>
      <c r="AI257" s="64">
        <v>11</v>
      </c>
      <c r="AJ257" s="64">
        <v>12</v>
      </c>
      <c r="AK257" s="64">
        <v>13</v>
      </c>
      <c r="AL257" s="64">
        <v>14</v>
      </c>
      <c r="AM257" s="64">
        <v>15</v>
      </c>
      <c r="AN257" s="64">
        <v>16</v>
      </c>
      <c r="AO257" s="64">
        <v>17</v>
      </c>
      <c r="AP257" s="64">
        <v>18</v>
      </c>
      <c r="AQ257" s="64">
        <v>19</v>
      </c>
      <c r="AR257" s="64">
        <v>20</v>
      </c>
      <c r="AS257" s="64">
        <v>21</v>
      </c>
      <c r="AT257" s="64">
        <v>22</v>
      </c>
      <c r="AU257" s="64">
        <v>23</v>
      </c>
      <c r="AV257" s="64">
        <v>24</v>
      </c>
      <c r="AW257" s="64">
        <v>25</v>
      </c>
      <c r="AX257" s="64">
        <v>26</v>
      </c>
      <c r="AY257" s="64">
        <v>27</v>
      </c>
      <c r="AZ257" s="64">
        <v>28</v>
      </c>
      <c r="BA257" s="64">
        <v>29</v>
      </c>
      <c r="BB257" s="64">
        <v>30</v>
      </c>
      <c r="BC257" s="5"/>
      <c r="BD257" s="358" t="s">
        <v>101</v>
      </c>
      <c r="BE257" s="359"/>
      <c r="BF257" s="157" t="s">
        <v>102</v>
      </c>
      <c r="BG257" s="157" t="s">
        <v>103</v>
      </c>
      <c r="BH257" s="157" t="s">
        <v>102</v>
      </c>
      <c r="BI257" s="65" t="s">
        <v>103</v>
      </c>
    </row>
    <row r="258" spans="23:61" ht="15.5" x14ac:dyDescent="0.35">
      <c r="W258" s="60"/>
      <c r="X258" s="63"/>
      <c r="Y258" s="64" t="str">
        <f t="shared" ref="Y258:AE258" si="106">VLOOKUP(WEEKDAY(CONCATENATE("9","/",Y257,"/",$AE$6)),$BX$11:$BY$17,2,FALSE)</f>
        <v>Sat</v>
      </c>
      <c r="Z258" s="64" t="str">
        <f t="shared" si="106"/>
        <v>Sun</v>
      </c>
      <c r="AA258" s="64" t="str">
        <f t="shared" si="106"/>
        <v>Mon</v>
      </c>
      <c r="AB258" s="64" t="str">
        <f t="shared" si="106"/>
        <v>Tues</v>
      </c>
      <c r="AC258" s="64" t="str">
        <f t="shared" si="106"/>
        <v>Wed</v>
      </c>
      <c r="AD258" s="64" t="str">
        <f t="shared" si="106"/>
        <v>Thur</v>
      </c>
      <c r="AE258" s="64" t="str">
        <f t="shared" si="106"/>
        <v>Fri</v>
      </c>
      <c r="AF258" s="64" t="str">
        <f>Y258</f>
        <v>Sat</v>
      </c>
      <c r="AG258" s="64" t="str">
        <f t="shared" ref="AG258:BB258" si="107">Z258</f>
        <v>Sun</v>
      </c>
      <c r="AH258" s="64" t="str">
        <f t="shared" si="107"/>
        <v>Mon</v>
      </c>
      <c r="AI258" s="64" t="str">
        <f t="shared" si="107"/>
        <v>Tues</v>
      </c>
      <c r="AJ258" s="64" t="str">
        <f t="shared" si="107"/>
        <v>Wed</v>
      </c>
      <c r="AK258" s="64" t="str">
        <f t="shared" si="107"/>
        <v>Thur</v>
      </c>
      <c r="AL258" s="64" t="str">
        <f t="shared" si="107"/>
        <v>Fri</v>
      </c>
      <c r="AM258" s="64" t="str">
        <f t="shared" si="107"/>
        <v>Sat</v>
      </c>
      <c r="AN258" s="64" t="str">
        <f t="shared" si="107"/>
        <v>Sun</v>
      </c>
      <c r="AO258" s="64" t="str">
        <f t="shared" si="107"/>
        <v>Mon</v>
      </c>
      <c r="AP258" s="64" t="str">
        <f t="shared" si="107"/>
        <v>Tues</v>
      </c>
      <c r="AQ258" s="64" t="str">
        <f t="shared" si="107"/>
        <v>Wed</v>
      </c>
      <c r="AR258" s="64" t="str">
        <f t="shared" si="107"/>
        <v>Thur</v>
      </c>
      <c r="AS258" s="64" t="str">
        <f t="shared" si="107"/>
        <v>Fri</v>
      </c>
      <c r="AT258" s="64" t="str">
        <f t="shared" si="107"/>
        <v>Sat</v>
      </c>
      <c r="AU258" s="64" t="str">
        <f t="shared" si="107"/>
        <v>Sun</v>
      </c>
      <c r="AV258" s="64" t="str">
        <f t="shared" si="107"/>
        <v>Mon</v>
      </c>
      <c r="AW258" s="64" t="str">
        <f t="shared" si="107"/>
        <v>Tues</v>
      </c>
      <c r="AX258" s="64" t="str">
        <f t="shared" si="107"/>
        <v>Wed</v>
      </c>
      <c r="AY258" s="64" t="str">
        <f t="shared" si="107"/>
        <v>Thur</v>
      </c>
      <c r="AZ258" s="64" t="str">
        <f t="shared" si="107"/>
        <v>Fri</v>
      </c>
      <c r="BA258" s="64" t="str">
        <f t="shared" si="107"/>
        <v>Sat</v>
      </c>
      <c r="BB258" s="64" t="str">
        <f t="shared" si="107"/>
        <v>Sun</v>
      </c>
      <c r="BC258" s="5"/>
      <c r="BD258" s="358" t="s">
        <v>106</v>
      </c>
      <c r="BE258" s="359"/>
      <c r="BF258" s="157" t="s">
        <v>90</v>
      </c>
      <c r="BG258" s="157" t="s">
        <v>90</v>
      </c>
      <c r="BH258" s="157" t="s">
        <v>106</v>
      </c>
      <c r="BI258" s="65" t="s">
        <v>106</v>
      </c>
    </row>
    <row r="259" spans="23:61" ht="15.5" x14ac:dyDescent="0.35">
      <c r="W259" s="60"/>
      <c r="X259" s="66">
        <v>1</v>
      </c>
      <c r="Y259" s="67"/>
      <c r="Z259" s="67"/>
      <c r="AA259" s="67"/>
      <c r="AB259" s="67"/>
      <c r="AC259" s="67"/>
      <c r="AD259" s="67"/>
      <c r="AE259" s="67"/>
      <c r="AF259" s="67"/>
      <c r="AG259" s="67"/>
      <c r="AH259" s="67"/>
      <c r="AI259" s="67"/>
      <c r="AJ259" s="67"/>
      <c r="AK259" s="67"/>
      <c r="AL259" s="67"/>
      <c r="AM259" s="67"/>
      <c r="AN259" s="67"/>
      <c r="AO259" s="67"/>
      <c r="AP259" s="67"/>
      <c r="AQ259" s="67"/>
      <c r="AR259" s="67"/>
      <c r="AS259" s="67"/>
      <c r="AT259" s="67"/>
      <c r="AU259" s="67"/>
      <c r="AV259" s="67"/>
      <c r="AW259" s="67"/>
      <c r="AX259" s="67"/>
      <c r="AY259" s="67"/>
      <c r="AZ259" s="67"/>
      <c r="BA259" s="67"/>
      <c r="BB259" s="67"/>
      <c r="BC259" s="5"/>
      <c r="BD259" s="354" t="str">
        <f t="shared" ref="BD259:BD282" si="108">IFERROR(AVERAGE(Y259:BB259),"")</f>
        <v/>
      </c>
      <c r="BE259" s="355"/>
      <c r="BF259" s="68">
        <f>SUM($Y259:$BC259)</f>
        <v>0</v>
      </c>
      <c r="BG259" s="68">
        <v>0</v>
      </c>
      <c r="BH259" s="69">
        <f>IFERROR(SUM(Y259:BC259)/COUNT(Y259:BC259),0)</f>
        <v>0</v>
      </c>
      <c r="BI259" s="70">
        <v>0</v>
      </c>
    </row>
    <row r="260" spans="23:61" ht="15.5" x14ac:dyDescent="0.35">
      <c r="W260" s="60"/>
      <c r="X260" s="66">
        <v>2</v>
      </c>
      <c r="Y260" s="67"/>
      <c r="Z260" s="67"/>
      <c r="AA260" s="67"/>
      <c r="AB260" s="67"/>
      <c r="AC260" s="67"/>
      <c r="AD260" s="67"/>
      <c r="AE260" s="67"/>
      <c r="AF260" s="67"/>
      <c r="AG260" s="67"/>
      <c r="AH260" s="67"/>
      <c r="AI260" s="67"/>
      <c r="AJ260" s="67"/>
      <c r="AK260" s="67"/>
      <c r="AL260" s="67"/>
      <c r="AM260" s="67"/>
      <c r="AN260" s="67"/>
      <c r="AO260" s="67"/>
      <c r="AP260" s="67"/>
      <c r="AQ260" s="67"/>
      <c r="AR260" s="67"/>
      <c r="AS260" s="67"/>
      <c r="AT260" s="67"/>
      <c r="AU260" s="67"/>
      <c r="AV260" s="67"/>
      <c r="AW260" s="67"/>
      <c r="AX260" s="67"/>
      <c r="AY260" s="67"/>
      <c r="AZ260" s="67"/>
      <c r="BA260" s="67"/>
      <c r="BB260" s="67"/>
      <c r="BC260" s="5"/>
      <c r="BD260" s="354" t="str">
        <f t="shared" si="108"/>
        <v/>
      </c>
      <c r="BE260" s="355"/>
      <c r="BF260" s="71">
        <f t="shared" ref="BF260:BF265" si="109">SUM($Y260:$BC260)</f>
        <v>0</v>
      </c>
      <c r="BG260" s="71">
        <v>0</v>
      </c>
      <c r="BH260" s="72">
        <f t="shared" ref="BH260:BH265" si="110">IFERROR(SUM(Y260:BC260)/COUNT(Y260:BC260),0)</f>
        <v>0</v>
      </c>
      <c r="BI260" s="73">
        <v>0</v>
      </c>
    </row>
    <row r="261" spans="23:61" ht="15.5" x14ac:dyDescent="0.35">
      <c r="W261" s="60"/>
      <c r="X261" s="66">
        <v>3</v>
      </c>
      <c r="Y261" s="67"/>
      <c r="Z261" s="67"/>
      <c r="AA261" s="67"/>
      <c r="AB261" s="67"/>
      <c r="AC261" s="67"/>
      <c r="AD261" s="67"/>
      <c r="AE261" s="67"/>
      <c r="AF261" s="67"/>
      <c r="AG261" s="67"/>
      <c r="AH261" s="67"/>
      <c r="AI261" s="67"/>
      <c r="AJ261" s="67"/>
      <c r="AK261" s="67"/>
      <c r="AL261" s="67"/>
      <c r="AM261" s="67"/>
      <c r="AN261" s="67"/>
      <c r="AO261" s="67"/>
      <c r="AP261" s="67"/>
      <c r="AQ261" s="67"/>
      <c r="AR261" s="67"/>
      <c r="AS261" s="67"/>
      <c r="AT261" s="67"/>
      <c r="AU261" s="67"/>
      <c r="AV261" s="67"/>
      <c r="AW261" s="67"/>
      <c r="AX261" s="67"/>
      <c r="AY261" s="67"/>
      <c r="AZ261" s="67"/>
      <c r="BA261" s="67"/>
      <c r="BB261" s="67"/>
      <c r="BC261" s="5"/>
      <c r="BD261" s="354" t="str">
        <f t="shared" si="108"/>
        <v/>
      </c>
      <c r="BE261" s="355"/>
      <c r="BF261" s="71">
        <f t="shared" si="109"/>
        <v>0</v>
      </c>
      <c r="BG261" s="71">
        <v>0</v>
      </c>
      <c r="BH261" s="72">
        <f t="shared" si="110"/>
        <v>0</v>
      </c>
      <c r="BI261" s="73">
        <v>0</v>
      </c>
    </row>
    <row r="262" spans="23:61" ht="15.5" x14ac:dyDescent="0.35">
      <c r="W262" s="60"/>
      <c r="X262" s="66">
        <v>4</v>
      </c>
      <c r="Y262" s="67"/>
      <c r="Z262" s="67"/>
      <c r="AA262" s="67"/>
      <c r="AB262" s="67"/>
      <c r="AC262" s="67"/>
      <c r="AD262" s="67"/>
      <c r="AE262" s="67"/>
      <c r="AF262" s="67"/>
      <c r="AG262" s="67"/>
      <c r="AH262" s="67"/>
      <c r="AI262" s="67"/>
      <c r="AJ262" s="67"/>
      <c r="AK262" s="67"/>
      <c r="AL262" s="67"/>
      <c r="AM262" s="67"/>
      <c r="AN262" s="67"/>
      <c r="AO262" s="67"/>
      <c r="AP262" s="67"/>
      <c r="AQ262" s="67"/>
      <c r="AR262" s="67"/>
      <c r="AS262" s="67"/>
      <c r="AT262" s="67"/>
      <c r="AU262" s="67"/>
      <c r="AV262" s="67"/>
      <c r="AW262" s="67"/>
      <c r="AX262" s="67"/>
      <c r="AY262" s="67"/>
      <c r="AZ262" s="67"/>
      <c r="BA262" s="67"/>
      <c r="BB262" s="67"/>
      <c r="BC262" s="5"/>
      <c r="BD262" s="354" t="str">
        <f t="shared" si="108"/>
        <v/>
      </c>
      <c r="BE262" s="355"/>
      <c r="BF262" s="71">
        <f t="shared" si="109"/>
        <v>0</v>
      </c>
      <c r="BG262" s="71">
        <v>0</v>
      </c>
      <c r="BH262" s="72">
        <f t="shared" si="110"/>
        <v>0</v>
      </c>
      <c r="BI262" s="73">
        <v>0</v>
      </c>
    </row>
    <row r="263" spans="23:61" ht="15.5" x14ac:dyDescent="0.35">
      <c r="W263" s="60"/>
      <c r="X263" s="66">
        <v>5</v>
      </c>
      <c r="Y263" s="67"/>
      <c r="Z263" s="67"/>
      <c r="AA263" s="67"/>
      <c r="AB263" s="67"/>
      <c r="AC263" s="67"/>
      <c r="AD263" s="67"/>
      <c r="AE263" s="67"/>
      <c r="AF263" s="67"/>
      <c r="AG263" s="67"/>
      <c r="AH263" s="67"/>
      <c r="AI263" s="67"/>
      <c r="AJ263" s="67"/>
      <c r="AK263" s="67"/>
      <c r="AL263" s="67"/>
      <c r="AM263" s="67"/>
      <c r="AN263" s="67"/>
      <c r="AO263" s="67"/>
      <c r="AP263" s="67"/>
      <c r="AQ263" s="67"/>
      <c r="AR263" s="67"/>
      <c r="AS263" s="67"/>
      <c r="AT263" s="67"/>
      <c r="AU263" s="67"/>
      <c r="AV263" s="67"/>
      <c r="AW263" s="67"/>
      <c r="AX263" s="67"/>
      <c r="AY263" s="67"/>
      <c r="AZ263" s="67"/>
      <c r="BA263" s="67"/>
      <c r="BB263" s="67"/>
      <c r="BC263" s="5"/>
      <c r="BD263" s="354" t="str">
        <f t="shared" si="108"/>
        <v/>
      </c>
      <c r="BE263" s="355"/>
      <c r="BF263" s="71">
        <f t="shared" si="109"/>
        <v>0</v>
      </c>
      <c r="BG263" s="71">
        <v>0</v>
      </c>
      <c r="BH263" s="72">
        <f t="shared" si="110"/>
        <v>0</v>
      </c>
      <c r="BI263" s="73">
        <v>0</v>
      </c>
    </row>
    <row r="264" spans="23:61" ht="15.5" x14ac:dyDescent="0.35">
      <c r="W264" s="60"/>
      <c r="X264" s="66">
        <v>6</v>
      </c>
      <c r="Y264" s="67"/>
      <c r="Z264" s="67"/>
      <c r="AA264" s="67"/>
      <c r="AB264" s="67"/>
      <c r="AC264" s="67"/>
      <c r="AD264" s="67"/>
      <c r="AE264" s="67"/>
      <c r="AF264" s="67"/>
      <c r="AG264" s="67"/>
      <c r="AH264" s="67"/>
      <c r="AI264" s="67"/>
      <c r="AJ264" s="67"/>
      <c r="AK264" s="67"/>
      <c r="AL264" s="67"/>
      <c r="AM264" s="67"/>
      <c r="AN264" s="67"/>
      <c r="AO264" s="67"/>
      <c r="AP264" s="67"/>
      <c r="AQ264" s="67"/>
      <c r="AR264" s="67"/>
      <c r="AS264" s="67"/>
      <c r="AT264" s="67"/>
      <c r="AU264" s="67"/>
      <c r="AV264" s="67"/>
      <c r="AW264" s="67"/>
      <c r="AX264" s="67"/>
      <c r="AY264" s="67"/>
      <c r="AZ264" s="67"/>
      <c r="BA264" s="67"/>
      <c r="BB264" s="67"/>
      <c r="BC264" s="5"/>
      <c r="BD264" s="354" t="str">
        <f t="shared" si="108"/>
        <v/>
      </c>
      <c r="BE264" s="355"/>
      <c r="BF264" s="71">
        <f t="shared" si="109"/>
        <v>0</v>
      </c>
      <c r="BG264" s="71">
        <v>0</v>
      </c>
      <c r="BH264" s="72">
        <f t="shared" si="110"/>
        <v>0</v>
      </c>
      <c r="BI264" s="73">
        <v>0</v>
      </c>
    </row>
    <row r="265" spans="23:61" ht="15.5" x14ac:dyDescent="0.35">
      <c r="W265" s="60"/>
      <c r="X265" s="66">
        <v>7</v>
      </c>
      <c r="Y265" s="67"/>
      <c r="Z265" s="67"/>
      <c r="AA265" s="67"/>
      <c r="AB265" s="67"/>
      <c r="AC265" s="67"/>
      <c r="AD265" s="67"/>
      <c r="AE265" s="67"/>
      <c r="AF265" s="67"/>
      <c r="AG265" s="67"/>
      <c r="AH265" s="67"/>
      <c r="AI265" s="67"/>
      <c r="AJ265" s="67"/>
      <c r="AK265" s="67"/>
      <c r="AL265" s="67"/>
      <c r="AM265" s="67"/>
      <c r="AN265" s="67"/>
      <c r="AO265" s="67"/>
      <c r="AP265" s="67"/>
      <c r="AQ265" s="67"/>
      <c r="AR265" s="67"/>
      <c r="AS265" s="67"/>
      <c r="AT265" s="67"/>
      <c r="AU265" s="67"/>
      <c r="AV265" s="67"/>
      <c r="AW265" s="67"/>
      <c r="AX265" s="67"/>
      <c r="AY265" s="67"/>
      <c r="AZ265" s="67"/>
      <c r="BA265" s="67"/>
      <c r="BB265" s="67"/>
      <c r="BC265" s="5"/>
      <c r="BD265" s="354" t="str">
        <f t="shared" si="108"/>
        <v/>
      </c>
      <c r="BE265" s="355"/>
      <c r="BF265" s="71">
        <f t="shared" si="109"/>
        <v>0</v>
      </c>
      <c r="BG265" s="71">
        <v>0</v>
      </c>
      <c r="BH265" s="72">
        <f t="shared" si="110"/>
        <v>0</v>
      </c>
      <c r="BI265" s="73">
        <v>0</v>
      </c>
    </row>
    <row r="266" spans="23:61" ht="15.5" x14ac:dyDescent="0.35">
      <c r="W266" s="60"/>
      <c r="X266" s="66">
        <v>8</v>
      </c>
      <c r="Y266" s="67"/>
      <c r="Z266" s="67"/>
      <c r="AA266" s="67"/>
      <c r="AB266" s="67"/>
      <c r="AC266" s="67"/>
      <c r="AD266" s="67"/>
      <c r="AE266" s="67"/>
      <c r="AF266" s="67"/>
      <c r="AG266" s="67"/>
      <c r="AH266" s="67"/>
      <c r="AI266" s="67"/>
      <c r="AJ266" s="67"/>
      <c r="AK266" s="67"/>
      <c r="AL266" s="67"/>
      <c r="AM266" s="67"/>
      <c r="AN266" s="67"/>
      <c r="AO266" s="67"/>
      <c r="AP266" s="67"/>
      <c r="AQ266" s="67"/>
      <c r="AR266" s="67"/>
      <c r="AS266" s="67"/>
      <c r="AT266" s="67"/>
      <c r="AU266" s="67"/>
      <c r="AV266" s="67"/>
      <c r="AW266" s="67"/>
      <c r="AX266" s="67"/>
      <c r="AY266" s="67"/>
      <c r="AZ266" s="67"/>
      <c r="BA266" s="67"/>
      <c r="BB266" s="67"/>
      <c r="BC266" s="5"/>
      <c r="BD266" s="354" t="str">
        <f t="shared" si="108"/>
        <v/>
      </c>
      <c r="BE266" s="355"/>
      <c r="BF266" s="71">
        <f t="shared" ref="BF266:BF281" si="111">(SUMIF($Y$258:$BC$258,"Sat",$Y266:$BC266)+SUMIF($Y$258:$BC$258,"Sun",$Y266:$BC266))</f>
        <v>0</v>
      </c>
      <c r="BG266" s="71">
        <f t="shared" ref="BG266:BG281" si="112">(SUM($Y266:$BC266)-(SUMIF($Y$258:$BC$258,"Sat",$Y266:$BC266)+SUMIF($Y$258:$BC$258,"Sun",$Y266:$BC266)))</f>
        <v>0</v>
      </c>
      <c r="BH266" s="72">
        <f t="shared" ref="BH266:BH281" si="113">(SUMIF($Y$258:$BC$258,"Sat",$Y266:$BC266)+SUMIF($Y$258:$BC$258,"Sun",$Y266:$BC266))/(COUNTIF($Y$258:$BC$258,"Sat")+COUNTIF($Y$258:$BC$258,"Sun"))</f>
        <v>0</v>
      </c>
      <c r="BI266" s="73">
        <f t="shared" ref="BI266:BI281" si="114">(SUM($Y266:$BC266)-(SUMIF($Y$258:$BC$258,"Sat",$Y266:$BC266)+SUMIF($Y$258:$BC$258,"Sun",$Y266:$BC266)))/(COUNT(Y266:BC266)-(COUNTIF($Y$258:$BC$258,"Sat")+COUNTIF($Y$258:$BC$258,"Sun")))</f>
        <v>0</v>
      </c>
    </row>
    <row r="267" spans="23:61" ht="15.5" x14ac:dyDescent="0.35">
      <c r="W267" s="60"/>
      <c r="X267" s="66">
        <v>9</v>
      </c>
      <c r="Y267" s="67"/>
      <c r="Z267" s="67"/>
      <c r="AA267" s="67"/>
      <c r="AB267" s="67"/>
      <c r="AC267" s="67"/>
      <c r="AD267" s="67"/>
      <c r="AE267" s="67"/>
      <c r="AF267" s="67"/>
      <c r="AG267" s="67"/>
      <c r="AH267" s="67"/>
      <c r="AI267" s="67"/>
      <c r="AJ267" s="67"/>
      <c r="AK267" s="67"/>
      <c r="AL267" s="67"/>
      <c r="AM267" s="67"/>
      <c r="AN267" s="67"/>
      <c r="AO267" s="67"/>
      <c r="AP267" s="67"/>
      <c r="AQ267" s="67"/>
      <c r="AR267" s="67"/>
      <c r="AS267" s="67"/>
      <c r="AT267" s="67"/>
      <c r="AU267" s="67"/>
      <c r="AV267" s="67"/>
      <c r="AW267" s="67"/>
      <c r="AX267" s="67"/>
      <c r="AY267" s="67"/>
      <c r="AZ267" s="67"/>
      <c r="BA267" s="67"/>
      <c r="BB267" s="67"/>
      <c r="BC267" s="5"/>
      <c r="BD267" s="354" t="str">
        <f t="shared" si="108"/>
        <v/>
      </c>
      <c r="BE267" s="355"/>
      <c r="BF267" s="71">
        <f t="shared" si="111"/>
        <v>0</v>
      </c>
      <c r="BG267" s="71">
        <f t="shared" si="112"/>
        <v>0</v>
      </c>
      <c r="BH267" s="72">
        <f t="shared" si="113"/>
        <v>0</v>
      </c>
      <c r="BI267" s="73">
        <f t="shared" si="114"/>
        <v>0</v>
      </c>
    </row>
    <row r="268" spans="23:61" ht="15.5" x14ac:dyDescent="0.35">
      <c r="W268" s="60"/>
      <c r="X268" s="66">
        <v>10</v>
      </c>
      <c r="Y268" s="67"/>
      <c r="Z268" s="67"/>
      <c r="AA268" s="67"/>
      <c r="AB268" s="67"/>
      <c r="AC268" s="67"/>
      <c r="AD268" s="67"/>
      <c r="AE268" s="67"/>
      <c r="AF268" s="67"/>
      <c r="AG268" s="67"/>
      <c r="AH268" s="67"/>
      <c r="AI268" s="67"/>
      <c r="AJ268" s="67"/>
      <c r="AK268" s="67"/>
      <c r="AL268" s="67"/>
      <c r="AM268" s="67"/>
      <c r="AN268" s="67"/>
      <c r="AO268" s="67"/>
      <c r="AP268" s="67"/>
      <c r="AQ268" s="67"/>
      <c r="AR268" s="67"/>
      <c r="AS268" s="67"/>
      <c r="AT268" s="67"/>
      <c r="AU268" s="67"/>
      <c r="AV268" s="67"/>
      <c r="AW268" s="67"/>
      <c r="AX268" s="67"/>
      <c r="AY268" s="67"/>
      <c r="AZ268" s="67"/>
      <c r="BA268" s="67"/>
      <c r="BB268" s="67"/>
      <c r="BC268" s="5"/>
      <c r="BD268" s="354" t="str">
        <f t="shared" si="108"/>
        <v/>
      </c>
      <c r="BE268" s="355"/>
      <c r="BF268" s="71">
        <f t="shared" si="111"/>
        <v>0</v>
      </c>
      <c r="BG268" s="71">
        <f t="shared" si="112"/>
        <v>0</v>
      </c>
      <c r="BH268" s="72">
        <f t="shared" si="113"/>
        <v>0</v>
      </c>
      <c r="BI268" s="73">
        <f t="shared" si="114"/>
        <v>0</v>
      </c>
    </row>
    <row r="269" spans="23:61" ht="15.5" x14ac:dyDescent="0.35">
      <c r="W269" s="60"/>
      <c r="X269" s="66">
        <v>11</v>
      </c>
      <c r="Y269" s="67"/>
      <c r="Z269" s="67"/>
      <c r="AA269" s="67"/>
      <c r="AB269" s="67"/>
      <c r="AC269" s="67"/>
      <c r="AD269" s="67"/>
      <c r="AE269" s="67"/>
      <c r="AF269" s="67"/>
      <c r="AG269" s="67"/>
      <c r="AH269" s="67"/>
      <c r="AI269" s="67"/>
      <c r="AJ269" s="67"/>
      <c r="AK269" s="67"/>
      <c r="AL269" s="67"/>
      <c r="AM269" s="67"/>
      <c r="AN269" s="67"/>
      <c r="AO269" s="67"/>
      <c r="AP269" s="67"/>
      <c r="AQ269" s="67"/>
      <c r="AR269" s="67"/>
      <c r="AS269" s="67"/>
      <c r="AT269" s="67"/>
      <c r="AU269" s="67"/>
      <c r="AV269" s="67"/>
      <c r="AW269" s="67"/>
      <c r="AX269" s="67"/>
      <c r="AY269" s="67"/>
      <c r="AZ269" s="67"/>
      <c r="BA269" s="67"/>
      <c r="BB269" s="67"/>
      <c r="BC269" s="5"/>
      <c r="BD269" s="354" t="str">
        <f t="shared" si="108"/>
        <v/>
      </c>
      <c r="BE269" s="355"/>
      <c r="BF269" s="71">
        <f t="shared" si="111"/>
        <v>0</v>
      </c>
      <c r="BG269" s="71">
        <f t="shared" si="112"/>
        <v>0</v>
      </c>
      <c r="BH269" s="72">
        <f t="shared" si="113"/>
        <v>0</v>
      </c>
      <c r="BI269" s="73">
        <f t="shared" si="114"/>
        <v>0</v>
      </c>
    </row>
    <row r="270" spans="23:61" ht="15.5" x14ac:dyDescent="0.35">
      <c r="W270" s="60"/>
      <c r="X270" s="66">
        <v>12</v>
      </c>
      <c r="Y270" s="67"/>
      <c r="Z270" s="67"/>
      <c r="AA270" s="67"/>
      <c r="AB270" s="67"/>
      <c r="AC270" s="67"/>
      <c r="AD270" s="67"/>
      <c r="AE270" s="67"/>
      <c r="AF270" s="67"/>
      <c r="AG270" s="67"/>
      <c r="AH270" s="67"/>
      <c r="AI270" s="67"/>
      <c r="AJ270" s="67"/>
      <c r="AK270" s="67"/>
      <c r="AL270" s="67"/>
      <c r="AM270" s="67"/>
      <c r="AN270" s="67"/>
      <c r="AO270" s="67"/>
      <c r="AP270" s="67"/>
      <c r="AQ270" s="67"/>
      <c r="AR270" s="67"/>
      <c r="AS270" s="67"/>
      <c r="AT270" s="67"/>
      <c r="AU270" s="67"/>
      <c r="AV270" s="67"/>
      <c r="AW270" s="67"/>
      <c r="AX270" s="67"/>
      <c r="AY270" s="67"/>
      <c r="AZ270" s="67"/>
      <c r="BA270" s="67"/>
      <c r="BB270" s="67"/>
      <c r="BC270" s="5"/>
      <c r="BD270" s="354" t="str">
        <f t="shared" si="108"/>
        <v/>
      </c>
      <c r="BE270" s="355"/>
      <c r="BF270" s="71">
        <f t="shared" si="111"/>
        <v>0</v>
      </c>
      <c r="BG270" s="71">
        <f t="shared" si="112"/>
        <v>0</v>
      </c>
      <c r="BH270" s="72">
        <f t="shared" si="113"/>
        <v>0</v>
      </c>
      <c r="BI270" s="73">
        <f t="shared" si="114"/>
        <v>0</v>
      </c>
    </row>
    <row r="271" spans="23:61" ht="15.5" x14ac:dyDescent="0.35">
      <c r="W271" s="60"/>
      <c r="X271" s="66">
        <v>13</v>
      </c>
      <c r="Y271" s="67"/>
      <c r="Z271" s="67"/>
      <c r="AA271" s="67"/>
      <c r="AB271" s="67"/>
      <c r="AC271" s="67"/>
      <c r="AD271" s="67"/>
      <c r="AE271" s="67"/>
      <c r="AF271" s="67"/>
      <c r="AG271" s="67"/>
      <c r="AH271" s="67"/>
      <c r="AI271" s="67"/>
      <c r="AJ271" s="67"/>
      <c r="AK271" s="67"/>
      <c r="AL271" s="67"/>
      <c r="AM271" s="67"/>
      <c r="AN271" s="67"/>
      <c r="AO271" s="67"/>
      <c r="AP271" s="67"/>
      <c r="AQ271" s="67"/>
      <c r="AR271" s="67"/>
      <c r="AS271" s="67"/>
      <c r="AT271" s="67"/>
      <c r="AU271" s="67"/>
      <c r="AV271" s="67"/>
      <c r="AW271" s="67"/>
      <c r="AX271" s="67"/>
      <c r="AY271" s="67"/>
      <c r="AZ271" s="67"/>
      <c r="BA271" s="67"/>
      <c r="BB271" s="67"/>
      <c r="BC271" s="5"/>
      <c r="BD271" s="354" t="str">
        <f t="shared" si="108"/>
        <v/>
      </c>
      <c r="BE271" s="355"/>
      <c r="BF271" s="71">
        <f t="shared" si="111"/>
        <v>0</v>
      </c>
      <c r="BG271" s="71">
        <f t="shared" si="112"/>
        <v>0</v>
      </c>
      <c r="BH271" s="72">
        <f t="shared" si="113"/>
        <v>0</v>
      </c>
      <c r="BI271" s="73">
        <f t="shared" si="114"/>
        <v>0</v>
      </c>
    </row>
    <row r="272" spans="23:61" ht="15.5" x14ac:dyDescent="0.35">
      <c r="W272" s="60"/>
      <c r="X272" s="66">
        <v>14</v>
      </c>
      <c r="Y272" s="67"/>
      <c r="Z272" s="67"/>
      <c r="AA272" s="67"/>
      <c r="AB272" s="67"/>
      <c r="AC272" s="67"/>
      <c r="AD272" s="67"/>
      <c r="AE272" s="67"/>
      <c r="AF272" s="67"/>
      <c r="AG272" s="67"/>
      <c r="AH272" s="67"/>
      <c r="AI272" s="67"/>
      <c r="AJ272" s="67"/>
      <c r="AK272" s="67"/>
      <c r="AL272" s="67"/>
      <c r="AM272" s="67"/>
      <c r="AN272" s="67"/>
      <c r="AO272" s="67"/>
      <c r="AP272" s="67"/>
      <c r="AQ272" s="67"/>
      <c r="AR272" s="67"/>
      <c r="AS272" s="67"/>
      <c r="AT272" s="67"/>
      <c r="AU272" s="67"/>
      <c r="AV272" s="67"/>
      <c r="AW272" s="67"/>
      <c r="AX272" s="67"/>
      <c r="AY272" s="67"/>
      <c r="AZ272" s="67"/>
      <c r="BA272" s="67"/>
      <c r="BB272" s="67"/>
      <c r="BC272" s="5"/>
      <c r="BD272" s="354" t="str">
        <f t="shared" si="108"/>
        <v/>
      </c>
      <c r="BE272" s="355"/>
      <c r="BF272" s="71">
        <f t="shared" si="111"/>
        <v>0</v>
      </c>
      <c r="BG272" s="71">
        <f t="shared" si="112"/>
        <v>0</v>
      </c>
      <c r="BH272" s="72">
        <f t="shared" si="113"/>
        <v>0</v>
      </c>
      <c r="BI272" s="73">
        <f t="shared" si="114"/>
        <v>0</v>
      </c>
    </row>
    <row r="273" spans="23:61" ht="15.5" x14ac:dyDescent="0.35">
      <c r="W273" s="60"/>
      <c r="X273" s="66">
        <v>15</v>
      </c>
      <c r="Y273" s="67"/>
      <c r="Z273" s="67"/>
      <c r="AA273" s="67"/>
      <c r="AB273" s="67"/>
      <c r="AC273" s="67"/>
      <c r="AD273" s="67"/>
      <c r="AE273" s="67"/>
      <c r="AF273" s="67"/>
      <c r="AG273" s="67"/>
      <c r="AH273" s="67"/>
      <c r="AI273" s="67"/>
      <c r="AJ273" s="67"/>
      <c r="AK273" s="67"/>
      <c r="AL273" s="67"/>
      <c r="AM273" s="67"/>
      <c r="AN273" s="67"/>
      <c r="AO273" s="67"/>
      <c r="AP273" s="67"/>
      <c r="AQ273" s="67"/>
      <c r="AR273" s="67"/>
      <c r="AS273" s="67"/>
      <c r="AT273" s="67"/>
      <c r="AU273" s="67"/>
      <c r="AV273" s="67"/>
      <c r="AW273" s="67"/>
      <c r="AX273" s="67"/>
      <c r="AY273" s="67"/>
      <c r="AZ273" s="67"/>
      <c r="BA273" s="67"/>
      <c r="BB273" s="67"/>
      <c r="BC273" s="5"/>
      <c r="BD273" s="354" t="str">
        <f t="shared" si="108"/>
        <v/>
      </c>
      <c r="BE273" s="355"/>
      <c r="BF273" s="71">
        <f t="shared" si="111"/>
        <v>0</v>
      </c>
      <c r="BG273" s="71">
        <f t="shared" si="112"/>
        <v>0</v>
      </c>
      <c r="BH273" s="72">
        <f t="shared" si="113"/>
        <v>0</v>
      </c>
      <c r="BI273" s="73">
        <f t="shared" si="114"/>
        <v>0</v>
      </c>
    </row>
    <row r="274" spans="23:61" ht="15.5" x14ac:dyDescent="0.35">
      <c r="W274" s="60"/>
      <c r="X274" s="66">
        <v>16</v>
      </c>
      <c r="Y274" s="67"/>
      <c r="Z274" s="67"/>
      <c r="AA274" s="67"/>
      <c r="AB274" s="67"/>
      <c r="AC274" s="67"/>
      <c r="AD274" s="67"/>
      <c r="AE274" s="67"/>
      <c r="AF274" s="67"/>
      <c r="AG274" s="67"/>
      <c r="AH274" s="67"/>
      <c r="AI274" s="67"/>
      <c r="AJ274" s="67"/>
      <c r="AK274" s="67"/>
      <c r="AL274" s="67"/>
      <c r="AM274" s="67"/>
      <c r="AN274" s="67"/>
      <c r="AO274" s="67"/>
      <c r="AP274" s="67"/>
      <c r="AQ274" s="67"/>
      <c r="AR274" s="67"/>
      <c r="AS274" s="67"/>
      <c r="AT274" s="67"/>
      <c r="AU274" s="67"/>
      <c r="AV274" s="67"/>
      <c r="AW274" s="67"/>
      <c r="AX274" s="67"/>
      <c r="AY274" s="67"/>
      <c r="AZ274" s="67"/>
      <c r="BA274" s="67"/>
      <c r="BB274" s="67"/>
      <c r="BC274" s="5"/>
      <c r="BD274" s="354" t="str">
        <f t="shared" si="108"/>
        <v/>
      </c>
      <c r="BE274" s="355"/>
      <c r="BF274" s="71">
        <f t="shared" si="111"/>
        <v>0</v>
      </c>
      <c r="BG274" s="71">
        <f t="shared" si="112"/>
        <v>0</v>
      </c>
      <c r="BH274" s="72">
        <f t="shared" si="113"/>
        <v>0</v>
      </c>
      <c r="BI274" s="73">
        <f t="shared" si="114"/>
        <v>0</v>
      </c>
    </row>
    <row r="275" spans="23:61" ht="15.5" x14ac:dyDescent="0.35">
      <c r="W275" s="60"/>
      <c r="X275" s="66">
        <v>17</v>
      </c>
      <c r="Y275" s="67"/>
      <c r="Z275" s="67"/>
      <c r="AA275" s="67"/>
      <c r="AB275" s="67"/>
      <c r="AC275" s="67"/>
      <c r="AD275" s="67"/>
      <c r="AE275" s="67"/>
      <c r="AF275" s="67"/>
      <c r="AG275" s="67"/>
      <c r="AH275" s="67"/>
      <c r="AI275" s="67"/>
      <c r="AJ275" s="67"/>
      <c r="AK275" s="67"/>
      <c r="AL275" s="67"/>
      <c r="AM275" s="67"/>
      <c r="AN275" s="67"/>
      <c r="AO275" s="67"/>
      <c r="AP275" s="67"/>
      <c r="AQ275" s="67"/>
      <c r="AR275" s="67"/>
      <c r="AS275" s="67"/>
      <c r="AT275" s="67"/>
      <c r="AU275" s="67"/>
      <c r="AV275" s="67"/>
      <c r="AW275" s="67"/>
      <c r="AX275" s="67"/>
      <c r="AY275" s="67"/>
      <c r="AZ275" s="67"/>
      <c r="BA275" s="67"/>
      <c r="BB275" s="67"/>
      <c r="BC275" s="5"/>
      <c r="BD275" s="354" t="str">
        <f t="shared" si="108"/>
        <v/>
      </c>
      <c r="BE275" s="355"/>
      <c r="BF275" s="71">
        <f t="shared" si="111"/>
        <v>0</v>
      </c>
      <c r="BG275" s="71">
        <f t="shared" si="112"/>
        <v>0</v>
      </c>
      <c r="BH275" s="72">
        <f t="shared" si="113"/>
        <v>0</v>
      </c>
      <c r="BI275" s="73">
        <f t="shared" si="114"/>
        <v>0</v>
      </c>
    </row>
    <row r="276" spans="23:61" ht="15.5" x14ac:dyDescent="0.35">
      <c r="W276" s="60"/>
      <c r="X276" s="66">
        <v>18</v>
      </c>
      <c r="Y276" s="67"/>
      <c r="Z276" s="67"/>
      <c r="AA276" s="67"/>
      <c r="AB276" s="67"/>
      <c r="AC276" s="67"/>
      <c r="AD276" s="67"/>
      <c r="AE276" s="67"/>
      <c r="AF276" s="67"/>
      <c r="AG276" s="67"/>
      <c r="AH276" s="67"/>
      <c r="AI276" s="67"/>
      <c r="AJ276" s="67"/>
      <c r="AK276" s="67"/>
      <c r="AL276" s="67"/>
      <c r="AM276" s="67"/>
      <c r="AN276" s="67"/>
      <c r="AO276" s="67"/>
      <c r="AP276" s="67"/>
      <c r="AQ276" s="67"/>
      <c r="AR276" s="67"/>
      <c r="AS276" s="67"/>
      <c r="AT276" s="67"/>
      <c r="AU276" s="67"/>
      <c r="AV276" s="67"/>
      <c r="AW276" s="67"/>
      <c r="AX276" s="67"/>
      <c r="AY276" s="67"/>
      <c r="AZ276" s="67"/>
      <c r="BA276" s="67"/>
      <c r="BB276" s="67"/>
      <c r="BC276" s="5"/>
      <c r="BD276" s="354" t="str">
        <f t="shared" si="108"/>
        <v/>
      </c>
      <c r="BE276" s="355"/>
      <c r="BF276" s="71">
        <f t="shared" si="111"/>
        <v>0</v>
      </c>
      <c r="BG276" s="71">
        <f t="shared" si="112"/>
        <v>0</v>
      </c>
      <c r="BH276" s="72">
        <f t="shared" si="113"/>
        <v>0</v>
      </c>
      <c r="BI276" s="73">
        <f t="shared" si="114"/>
        <v>0</v>
      </c>
    </row>
    <row r="277" spans="23:61" ht="15.5" x14ac:dyDescent="0.35">
      <c r="W277" s="60"/>
      <c r="X277" s="66">
        <v>19</v>
      </c>
      <c r="Y277" s="67"/>
      <c r="Z277" s="67"/>
      <c r="AA277" s="67"/>
      <c r="AB277" s="67"/>
      <c r="AC277" s="67"/>
      <c r="AD277" s="67"/>
      <c r="AE277" s="67"/>
      <c r="AF277" s="67"/>
      <c r="AG277" s="67"/>
      <c r="AH277" s="67"/>
      <c r="AI277" s="67"/>
      <c r="AJ277" s="67"/>
      <c r="AK277" s="67"/>
      <c r="AL277" s="67"/>
      <c r="AM277" s="67"/>
      <c r="AN277" s="67"/>
      <c r="AO277" s="67"/>
      <c r="AP277" s="67"/>
      <c r="AQ277" s="67"/>
      <c r="AR277" s="67"/>
      <c r="AS277" s="67"/>
      <c r="AT277" s="67"/>
      <c r="AU277" s="67"/>
      <c r="AV277" s="67"/>
      <c r="AW277" s="67"/>
      <c r="AX277" s="67"/>
      <c r="AY277" s="67"/>
      <c r="AZ277" s="67"/>
      <c r="BA277" s="67"/>
      <c r="BB277" s="67"/>
      <c r="BC277" s="5"/>
      <c r="BD277" s="354" t="str">
        <f t="shared" si="108"/>
        <v/>
      </c>
      <c r="BE277" s="355"/>
      <c r="BF277" s="71">
        <f t="shared" si="111"/>
        <v>0</v>
      </c>
      <c r="BG277" s="71">
        <f t="shared" si="112"/>
        <v>0</v>
      </c>
      <c r="BH277" s="72">
        <f t="shared" si="113"/>
        <v>0</v>
      </c>
      <c r="BI277" s="73">
        <f t="shared" si="114"/>
        <v>0</v>
      </c>
    </row>
    <row r="278" spans="23:61" ht="15.5" x14ac:dyDescent="0.35">
      <c r="W278" s="60"/>
      <c r="X278" s="66">
        <v>20</v>
      </c>
      <c r="Y278" s="67"/>
      <c r="Z278" s="67"/>
      <c r="AA278" s="67"/>
      <c r="AB278" s="67"/>
      <c r="AC278" s="67"/>
      <c r="AD278" s="67"/>
      <c r="AE278" s="67"/>
      <c r="AF278" s="67"/>
      <c r="AG278" s="67"/>
      <c r="AH278" s="67"/>
      <c r="AI278" s="67"/>
      <c r="AJ278" s="67"/>
      <c r="AK278" s="67"/>
      <c r="AL278" s="67"/>
      <c r="AM278" s="67"/>
      <c r="AN278" s="67"/>
      <c r="AO278" s="67"/>
      <c r="AP278" s="67"/>
      <c r="AQ278" s="67"/>
      <c r="AR278" s="67"/>
      <c r="AS278" s="67"/>
      <c r="AT278" s="67"/>
      <c r="AU278" s="67"/>
      <c r="AV278" s="67"/>
      <c r="AW278" s="67"/>
      <c r="AX278" s="67"/>
      <c r="AY278" s="67"/>
      <c r="AZ278" s="67"/>
      <c r="BA278" s="67"/>
      <c r="BB278" s="67"/>
      <c r="BC278" s="5"/>
      <c r="BD278" s="354" t="str">
        <f t="shared" si="108"/>
        <v/>
      </c>
      <c r="BE278" s="355"/>
      <c r="BF278" s="71">
        <f t="shared" si="111"/>
        <v>0</v>
      </c>
      <c r="BG278" s="71">
        <f t="shared" si="112"/>
        <v>0</v>
      </c>
      <c r="BH278" s="72">
        <f t="shared" si="113"/>
        <v>0</v>
      </c>
      <c r="BI278" s="73">
        <f t="shared" si="114"/>
        <v>0</v>
      </c>
    </row>
    <row r="279" spans="23:61" ht="15.5" x14ac:dyDescent="0.35">
      <c r="W279" s="60"/>
      <c r="X279" s="66">
        <v>21</v>
      </c>
      <c r="Y279" s="67"/>
      <c r="Z279" s="67"/>
      <c r="AA279" s="67"/>
      <c r="AB279" s="67"/>
      <c r="AC279" s="67"/>
      <c r="AD279" s="67"/>
      <c r="AE279" s="67"/>
      <c r="AF279" s="67"/>
      <c r="AG279" s="67"/>
      <c r="AH279" s="67"/>
      <c r="AI279" s="67"/>
      <c r="AJ279" s="67"/>
      <c r="AK279" s="67"/>
      <c r="AL279" s="67"/>
      <c r="AM279" s="67"/>
      <c r="AN279" s="67"/>
      <c r="AO279" s="67"/>
      <c r="AP279" s="67"/>
      <c r="AQ279" s="67"/>
      <c r="AR279" s="67"/>
      <c r="AS279" s="67"/>
      <c r="AT279" s="67"/>
      <c r="AU279" s="67"/>
      <c r="AV279" s="67"/>
      <c r="AW279" s="67"/>
      <c r="AX279" s="67"/>
      <c r="AY279" s="67"/>
      <c r="AZ279" s="67"/>
      <c r="BA279" s="67"/>
      <c r="BB279" s="67"/>
      <c r="BC279" s="5"/>
      <c r="BD279" s="354" t="str">
        <f t="shared" si="108"/>
        <v/>
      </c>
      <c r="BE279" s="355"/>
      <c r="BF279" s="71">
        <f t="shared" si="111"/>
        <v>0</v>
      </c>
      <c r="BG279" s="71">
        <f t="shared" si="112"/>
        <v>0</v>
      </c>
      <c r="BH279" s="72">
        <f t="shared" si="113"/>
        <v>0</v>
      </c>
      <c r="BI279" s="73">
        <f t="shared" si="114"/>
        <v>0</v>
      </c>
    </row>
    <row r="280" spans="23:61" ht="15.5" x14ac:dyDescent="0.35">
      <c r="W280" s="60"/>
      <c r="X280" s="66">
        <v>22</v>
      </c>
      <c r="Y280" s="67"/>
      <c r="Z280" s="67"/>
      <c r="AA280" s="67"/>
      <c r="AB280" s="67"/>
      <c r="AC280" s="67"/>
      <c r="AD280" s="67"/>
      <c r="AE280" s="67"/>
      <c r="AF280" s="67"/>
      <c r="AG280" s="67"/>
      <c r="AH280" s="67"/>
      <c r="AI280" s="67"/>
      <c r="AJ280" s="67"/>
      <c r="AK280" s="67"/>
      <c r="AL280" s="67"/>
      <c r="AM280" s="67"/>
      <c r="AN280" s="67"/>
      <c r="AO280" s="67"/>
      <c r="AP280" s="67"/>
      <c r="AQ280" s="67"/>
      <c r="AR280" s="67"/>
      <c r="AS280" s="67"/>
      <c r="AT280" s="67"/>
      <c r="AU280" s="67"/>
      <c r="AV280" s="67"/>
      <c r="AW280" s="67"/>
      <c r="AX280" s="67"/>
      <c r="AY280" s="67"/>
      <c r="AZ280" s="67"/>
      <c r="BA280" s="67"/>
      <c r="BB280" s="67"/>
      <c r="BC280" s="5"/>
      <c r="BD280" s="354" t="str">
        <f t="shared" si="108"/>
        <v/>
      </c>
      <c r="BE280" s="355"/>
      <c r="BF280" s="71">
        <f t="shared" si="111"/>
        <v>0</v>
      </c>
      <c r="BG280" s="71">
        <f t="shared" si="112"/>
        <v>0</v>
      </c>
      <c r="BH280" s="72">
        <f t="shared" si="113"/>
        <v>0</v>
      </c>
      <c r="BI280" s="73">
        <f t="shared" si="114"/>
        <v>0</v>
      </c>
    </row>
    <row r="281" spans="23:61" ht="15.5" x14ac:dyDescent="0.35">
      <c r="W281" s="60"/>
      <c r="X281" s="66">
        <v>23</v>
      </c>
      <c r="Y281" s="67"/>
      <c r="Z281" s="67"/>
      <c r="AA281" s="67"/>
      <c r="AB281" s="67"/>
      <c r="AC281" s="67"/>
      <c r="AD281" s="67"/>
      <c r="AE281" s="67"/>
      <c r="AF281" s="67"/>
      <c r="AG281" s="67"/>
      <c r="AH281" s="67"/>
      <c r="AI281" s="67"/>
      <c r="AJ281" s="67"/>
      <c r="AK281" s="67"/>
      <c r="AL281" s="67"/>
      <c r="AM281" s="67"/>
      <c r="AN281" s="67"/>
      <c r="AO281" s="67"/>
      <c r="AP281" s="67"/>
      <c r="AQ281" s="67"/>
      <c r="AR281" s="67"/>
      <c r="AS281" s="67"/>
      <c r="AT281" s="67"/>
      <c r="AU281" s="67"/>
      <c r="AV281" s="67"/>
      <c r="AW281" s="67"/>
      <c r="AX281" s="67"/>
      <c r="AY281" s="67"/>
      <c r="AZ281" s="67"/>
      <c r="BA281" s="67"/>
      <c r="BB281" s="67"/>
      <c r="BC281" s="5"/>
      <c r="BD281" s="354" t="str">
        <f t="shared" si="108"/>
        <v/>
      </c>
      <c r="BE281" s="355"/>
      <c r="BF281" s="71">
        <f t="shared" si="111"/>
        <v>0</v>
      </c>
      <c r="BG281" s="71">
        <f t="shared" si="112"/>
        <v>0</v>
      </c>
      <c r="BH281" s="72">
        <f t="shared" si="113"/>
        <v>0</v>
      </c>
      <c r="BI281" s="73">
        <f t="shared" si="114"/>
        <v>0</v>
      </c>
    </row>
    <row r="282" spans="23:61" ht="15.5" x14ac:dyDescent="0.35">
      <c r="W282" s="60"/>
      <c r="X282" s="74">
        <v>24</v>
      </c>
      <c r="Y282" s="75"/>
      <c r="Z282" s="75"/>
      <c r="AA282" s="75"/>
      <c r="AB282" s="75"/>
      <c r="AC282" s="75"/>
      <c r="AD282" s="75"/>
      <c r="AE282" s="75"/>
      <c r="AF282" s="75"/>
      <c r="AG282" s="75"/>
      <c r="AH282" s="75"/>
      <c r="AI282" s="75"/>
      <c r="AJ282" s="75"/>
      <c r="AK282" s="75"/>
      <c r="AL282" s="75"/>
      <c r="AM282" s="75"/>
      <c r="AN282" s="75"/>
      <c r="AO282" s="75"/>
      <c r="AP282" s="75"/>
      <c r="AQ282" s="75"/>
      <c r="AR282" s="75"/>
      <c r="AS282" s="75"/>
      <c r="AT282" s="75"/>
      <c r="AU282" s="75"/>
      <c r="AV282" s="75"/>
      <c r="AW282" s="75"/>
      <c r="AX282" s="75"/>
      <c r="AY282" s="75"/>
      <c r="AZ282" s="75"/>
      <c r="BA282" s="75"/>
      <c r="BB282" s="75"/>
      <c r="BC282" s="5"/>
      <c r="BD282" s="356" t="str">
        <f t="shared" si="108"/>
        <v/>
      </c>
      <c r="BE282" s="357"/>
      <c r="BF282" s="76">
        <f>SUM($Y282:$BC282)</f>
        <v>0</v>
      </c>
      <c r="BG282" s="76">
        <v>0</v>
      </c>
      <c r="BH282" s="77">
        <f t="shared" ref="BH282" si="115">IFERROR(SUM(Y282:BC282)/COUNT(Y282:BC282),0)</f>
        <v>0</v>
      </c>
      <c r="BI282" s="78">
        <v>0</v>
      </c>
    </row>
    <row r="283" spans="23:61" ht="15.5" x14ac:dyDescent="0.35">
      <c r="W283" s="60"/>
      <c r="X283" s="79"/>
      <c r="Y283" s="5"/>
      <c r="Z283" s="5"/>
      <c r="AA283" s="5"/>
      <c r="AB283" s="5"/>
      <c r="AC283" s="5"/>
      <c r="AD283" s="5"/>
      <c r="AE283" s="5"/>
      <c r="AF283" s="5"/>
      <c r="AG283" s="5"/>
      <c r="AH283" s="5"/>
      <c r="AI283" s="5"/>
      <c r="AJ283" s="5"/>
      <c r="AK283" s="5"/>
      <c r="AL283" s="5"/>
      <c r="AM283" s="5"/>
      <c r="AN283" s="5"/>
      <c r="AO283" s="5"/>
      <c r="AP283" s="5"/>
      <c r="AQ283" s="5"/>
      <c r="AR283" s="5"/>
      <c r="AS283" s="5"/>
      <c r="AT283" s="5"/>
      <c r="AU283" s="5"/>
      <c r="AV283" s="5"/>
      <c r="AW283" s="5"/>
      <c r="AX283" s="5"/>
      <c r="AY283" s="5"/>
      <c r="AZ283" s="5"/>
      <c r="BA283" s="5"/>
      <c r="BB283" s="5"/>
      <c r="BC283" s="5"/>
      <c r="BD283" s="5"/>
      <c r="BE283" s="5"/>
      <c r="BF283" s="76">
        <f>SUM(BF259:BF282)</f>
        <v>0</v>
      </c>
      <c r="BG283" s="76">
        <f>SUM(BG266:BG281)</f>
        <v>0</v>
      </c>
      <c r="BH283" s="101"/>
      <c r="BI283" s="102"/>
    </row>
    <row r="284" spans="23:61" ht="15.5" x14ac:dyDescent="0.35">
      <c r="W284" s="83"/>
      <c r="X284" s="84"/>
      <c r="Y284" s="85"/>
      <c r="Z284" s="85"/>
      <c r="AA284" s="85"/>
      <c r="AB284" s="85"/>
      <c r="AC284" s="85"/>
      <c r="AD284" s="85"/>
      <c r="AE284" s="85"/>
      <c r="AF284" s="85"/>
      <c r="AG284" s="85"/>
      <c r="AH284" s="85"/>
      <c r="AI284" s="85"/>
      <c r="AJ284" s="85"/>
      <c r="AK284" s="85"/>
      <c r="AL284" s="85"/>
      <c r="AM284" s="85"/>
      <c r="AN284" s="85"/>
      <c r="AO284" s="85"/>
      <c r="AP284" s="85"/>
      <c r="AQ284" s="85"/>
      <c r="AR284" s="85"/>
      <c r="AS284" s="85"/>
      <c r="AT284" s="85"/>
      <c r="AU284" s="85"/>
      <c r="AV284" s="85"/>
      <c r="AW284" s="85"/>
      <c r="AX284" s="85"/>
      <c r="AY284" s="85"/>
      <c r="AZ284" s="85"/>
      <c r="BA284" s="85"/>
      <c r="BB284" s="85"/>
      <c r="BC284" s="85"/>
      <c r="BD284" s="85"/>
      <c r="BE284" s="85"/>
      <c r="BF284" s="214"/>
      <c r="BG284" s="215"/>
      <c r="BH284" s="215"/>
      <c r="BI284" s="216"/>
    </row>
    <row r="285" spans="23:61" ht="15.5" x14ac:dyDescent="0.35">
      <c r="W285" s="115"/>
      <c r="X285" s="111"/>
      <c r="Y285" s="111"/>
      <c r="Z285" s="111"/>
      <c r="AA285" s="111"/>
      <c r="AB285" s="111"/>
      <c r="AC285" s="111"/>
      <c r="AD285" s="111"/>
      <c r="AE285" s="111"/>
      <c r="AF285" s="111"/>
      <c r="AG285" s="111"/>
      <c r="AH285" s="111"/>
      <c r="AI285" s="111"/>
      <c r="AJ285" s="111"/>
      <c r="AK285" s="111"/>
      <c r="AL285" s="111"/>
      <c r="AM285" s="111"/>
      <c r="AN285" s="111"/>
      <c r="AO285" s="111"/>
      <c r="AP285" s="111"/>
      <c r="AQ285" s="111"/>
      <c r="AR285" s="111"/>
      <c r="AS285" s="111"/>
      <c r="AT285" s="111"/>
      <c r="AU285" s="111"/>
      <c r="AV285" s="111"/>
      <c r="AW285" s="111"/>
      <c r="AX285" s="111"/>
      <c r="AY285" s="111"/>
      <c r="AZ285" s="111"/>
      <c r="BA285" s="111"/>
      <c r="BB285" s="111"/>
      <c r="BC285" s="111"/>
      <c r="BD285" s="111"/>
      <c r="BE285" s="111"/>
      <c r="BF285" s="5"/>
      <c r="BG285" s="5"/>
      <c r="BH285" s="5"/>
      <c r="BI285" s="49"/>
    </row>
    <row r="286" spans="23:61" ht="15.5" x14ac:dyDescent="0.35">
      <c r="W286" s="60" t="s">
        <v>143</v>
      </c>
      <c r="X286" s="5"/>
      <c r="Y286" s="5"/>
      <c r="Z286" s="5"/>
      <c r="AA286" s="5"/>
      <c r="AB286" s="5"/>
      <c r="AC286" s="5"/>
      <c r="AD286" s="5"/>
      <c r="AE286" s="5"/>
      <c r="AF286" s="5"/>
      <c r="AG286" s="5"/>
      <c r="AH286" s="5"/>
      <c r="AI286" s="5"/>
      <c r="AJ286" s="5"/>
      <c r="AK286" s="5"/>
      <c r="AL286" s="5"/>
      <c r="AM286" s="5"/>
      <c r="AN286" s="5"/>
      <c r="AO286" s="5"/>
      <c r="AP286" s="5"/>
      <c r="AQ286" s="5"/>
      <c r="AR286" s="5"/>
      <c r="AS286" s="5"/>
      <c r="AT286" s="5"/>
      <c r="AU286" s="5"/>
      <c r="AV286" s="5"/>
      <c r="AW286" s="5"/>
      <c r="AX286" s="5"/>
      <c r="AY286" s="5"/>
      <c r="AZ286" s="5"/>
      <c r="BA286" s="5"/>
      <c r="BB286" s="5"/>
      <c r="BC286" s="5"/>
      <c r="BD286" s="5"/>
      <c r="BE286" s="5"/>
      <c r="BF286" s="5"/>
      <c r="BG286" s="5"/>
      <c r="BH286" s="5"/>
      <c r="BI286" s="49"/>
    </row>
    <row r="287" spans="23:61" ht="15.5" x14ac:dyDescent="0.35">
      <c r="W287" s="60"/>
      <c r="X287" s="5"/>
      <c r="Y287" s="5"/>
      <c r="Z287" s="5"/>
      <c r="AA287" s="5"/>
      <c r="AB287" s="5"/>
      <c r="AC287" s="5"/>
      <c r="AD287" s="5"/>
      <c r="AE287" s="5"/>
      <c r="AF287" s="5"/>
      <c r="AG287" s="5"/>
      <c r="AH287" s="5"/>
      <c r="AI287" s="5"/>
      <c r="AJ287" s="5"/>
      <c r="AK287" s="5"/>
      <c r="AL287" s="5"/>
      <c r="AM287" s="5"/>
      <c r="AN287" s="5"/>
      <c r="AO287" s="5"/>
      <c r="AP287" s="5"/>
      <c r="AQ287" s="5"/>
      <c r="AR287" s="5"/>
      <c r="AS287" s="5"/>
      <c r="AT287" s="5"/>
      <c r="AU287" s="5"/>
      <c r="AV287" s="5"/>
      <c r="AW287" s="5"/>
      <c r="AX287" s="5"/>
      <c r="AY287" s="5"/>
      <c r="AZ287" s="5"/>
      <c r="BA287" s="5"/>
      <c r="BB287" s="5"/>
      <c r="BC287" s="5"/>
      <c r="BD287" s="5"/>
      <c r="BE287" s="5"/>
      <c r="BF287" s="46"/>
      <c r="BG287" s="5"/>
      <c r="BH287" s="5"/>
      <c r="BI287" s="49"/>
    </row>
    <row r="288" spans="23:61" ht="15.5" x14ac:dyDescent="0.35">
      <c r="W288" s="60"/>
      <c r="X288" s="63" t="s">
        <v>54</v>
      </c>
      <c r="Y288" s="64">
        <v>1</v>
      </c>
      <c r="Z288" s="64">
        <v>2</v>
      </c>
      <c r="AA288" s="64">
        <v>3</v>
      </c>
      <c r="AB288" s="64">
        <v>4</v>
      </c>
      <c r="AC288" s="64">
        <v>5</v>
      </c>
      <c r="AD288" s="64">
        <v>6</v>
      </c>
      <c r="AE288" s="64">
        <v>7</v>
      </c>
      <c r="AF288" s="64">
        <v>8</v>
      </c>
      <c r="AG288" s="64">
        <v>9</v>
      </c>
      <c r="AH288" s="64">
        <v>10</v>
      </c>
      <c r="AI288" s="64">
        <v>11</v>
      </c>
      <c r="AJ288" s="64">
        <v>12</v>
      </c>
      <c r="AK288" s="64">
        <v>13</v>
      </c>
      <c r="AL288" s="64">
        <v>14</v>
      </c>
      <c r="AM288" s="64">
        <v>15</v>
      </c>
      <c r="AN288" s="64">
        <v>16</v>
      </c>
      <c r="AO288" s="64">
        <v>17</v>
      </c>
      <c r="AP288" s="64">
        <v>18</v>
      </c>
      <c r="AQ288" s="64">
        <v>19</v>
      </c>
      <c r="AR288" s="64">
        <v>20</v>
      </c>
      <c r="AS288" s="64">
        <v>21</v>
      </c>
      <c r="AT288" s="64">
        <v>22</v>
      </c>
      <c r="AU288" s="64">
        <v>23</v>
      </c>
      <c r="AV288" s="64">
        <v>24</v>
      </c>
      <c r="AW288" s="64">
        <v>25</v>
      </c>
      <c r="AX288" s="64">
        <v>26</v>
      </c>
      <c r="AY288" s="64">
        <v>27</v>
      </c>
      <c r="AZ288" s="64">
        <v>28</v>
      </c>
      <c r="BA288" s="64">
        <v>29</v>
      </c>
      <c r="BB288" s="64">
        <v>30</v>
      </c>
      <c r="BC288" s="64">
        <v>31</v>
      </c>
      <c r="BD288" s="358" t="s">
        <v>101</v>
      </c>
      <c r="BE288" s="359"/>
      <c r="BF288" s="157" t="s">
        <v>102</v>
      </c>
      <c r="BG288" s="157" t="s">
        <v>103</v>
      </c>
      <c r="BH288" s="157" t="s">
        <v>102</v>
      </c>
      <c r="BI288" s="65" t="s">
        <v>103</v>
      </c>
    </row>
    <row r="289" spans="23:61" ht="15.5" x14ac:dyDescent="0.35">
      <c r="W289" s="60"/>
      <c r="X289" s="63"/>
      <c r="Y289" s="64" t="str">
        <f t="shared" ref="Y289:AE289" si="116">VLOOKUP(WEEKDAY(CONCATENATE("10","/",Y288,"/",$AE$6)),$BX$11:$BY$17,2,FALSE)</f>
        <v>Mon</v>
      </c>
      <c r="Z289" s="64" t="str">
        <f t="shared" si="116"/>
        <v>Tues</v>
      </c>
      <c r="AA289" s="64" t="str">
        <f t="shared" si="116"/>
        <v>Wed</v>
      </c>
      <c r="AB289" s="64" t="str">
        <f t="shared" si="116"/>
        <v>Thur</v>
      </c>
      <c r="AC289" s="64" t="str">
        <f t="shared" si="116"/>
        <v>Fri</v>
      </c>
      <c r="AD289" s="64" t="str">
        <f t="shared" si="116"/>
        <v>Sat</v>
      </c>
      <c r="AE289" s="64" t="str">
        <f t="shared" si="116"/>
        <v>Sun</v>
      </c>
      <c r="AF289" s="64" t="str">
        <f>Y289</f>
        <v>Mon</v>
      </c>
      <c r="AG289" s="64" t="str">
        <f t="shared" ref="AG289:BC289" si="117">Z289</f>
        <v>Tues</v>
      </c>
      <c r="AH289" s="64" t="str">
        <f t="shared" si="117"/>
        <v>Wed</v>
      </c>
      <c r="AI289" s="64" t="str">
        <f t="shared" si="117"/>
        <v>Thur</v>
      </c>
      <c r="AJ289" s="64" t="str">
        <f t="shared" si="117"/>
        <v>Fri</v>
      </c>
      <c r="AK289" s="64" t="str">
        <f t="shared" si="117"/>
        <v>Sat</v>
      </c>
      <c r="AL289" s="64" t="str">
        <f t="shared" si="117"/>
        <v>Sun</v>
      </c>
      <c r="AM289" s="64" t="str">
        <f t="shared" si="117"/>
        <v>Mon</v>
      </c>
      <c r="AN289" s="64" t="str">
        <f t="shared" si="117"/>
        <v>Tues</v>
      </c>
      <c r="AO289" s="64" t="str">
        <f t="shared" si="117"/>
        <v>Wed</v>
      </c>
      <c r="AP289" s="64" t="str">
        <f t="shared" si="117"/>
        <v>Thur</v>
      </c>
      <c r="AQ289" s="64" t="str">
        <f t="shared" si="117"/>
        <v>Fri</v>
      </c>
      <c r="AR289" s="64" t="str">
        <f t="shared" si="117"/>
        <v>Sat</v>
      </c>
      <c r="AS289" s="64" t="str">
        <f t="shared" si="117"/>
        <v>Sun</v>
      </c>
      <c r="AT289" s="64" t="str">
        <f t="shared" si="117"/>
        <v>Mon</v>
      </c>
      <c r="AU289" s="64" t="str">
        <f t="shared" si="117"/>
        <v>Tues</v>
      </c>
      <c r="AV289" s="64" t="str">
        <f t="shared" si="117"/>
        <v>Wed</v>
      </c>
      <c r="AW289" s="64" t="str">
        <f t="shared" si="117"/>
        <v>Thur</v>
      </c>
      <c r="AX289" s="64" t="str">
        <f t="shared" si="117"/>
        <v>Fri</v>
      </c>
      <c r="AY289" s="64" t="str">
        <f t="shared" si="117"/>
        <v>Sat</v>
      </c>
      <c r="AZ289" s="64" t="str">
        <f t="shared" si="117"/>
        <v>Sun</v>
      </c>
      <c r="BA289" s="64" t="str">
        <f t="shared" si="117"/>
        <v>Mon</v>
      </c>
      <c r="BB289" s="64" t="str">
        <f t="shared" si="117"/>
        <v>Tues</v>
      </c>
      <c r="BC289" s="64" t="str">
        <f t="shared" si="117"/>
        <v>Wed</v>
      </c>
      <c r="BD289" s="358" t="s">
        <v>106</v>
      </c>
      <c r="BE289" s="359"/>
      <c r="BF289" s="157" t="s">
        <v>90</v>
      </c>
      <c r="BG289" s="157" t="s">
        <v>90</v>
      </c>
      <c r="BH289" s="157" t="s">
        <v>106</v>
      </c>
      <c r="BI289" s="65" t="s">
        <v>106</v>
      </c>
    </row>
    <row r="290" spans="23:61" ht="15.5" x14ac:dyDescent="0.35">
      <c r="W290" s="60"/>
      <c r="X290" s="66">
        <v>1</v>
      </c>
      <c r="Y290" s="67"/>
      <c r="Z290" s="67"/>
      <c r="AA290" s="67"/>
      <c r="AB290" s="67"/>
      <c r="AC290" s="67"/>
      <c r="AD290" s="67"/>
      <c r="AE290" s="67"/>
      <c r="AF290" s="67"/>
      <c r="AG290" s="67"/>
      <c r="AH290" s="67"/>
      <c r="AI290" s="67"/>
      <c r="AJ290" s="67"/>
      <c r="AK290" s="67"/>
      <c r="AL290" s="67"/>
      <c r="AM290" s="67"/>
      <c r="AN290" s="67"/>
      <c r="AO290" s="67"/>
      <c r="AP290" s="67"/>
      <c r="AQ290" s="67"/>
      <c r="AR290" s="67"/>
      <c r="AS290" s="67"/>
      <c r="AT290" s="67"/>
      <c r="AU290" s="67"/>
      <c r="AV290" s="67"/>
      <c r="AW290" s="67"/>
      <c r="AX290" s="67"/>
      <c r="AY290" s="67"/>
      <c r="AZ290" s="67"/>
      <c r="BA290" s="67"/>
      <c r="BB290" s="67"/>
      <c r="BC290" s="67"/>
      <c r="BD290" s="354" t="str">
        <f>IFERROR(AVERAGE(Y290:BC290),"")</f>
        <v/>
      </c>
      <c r="BE290" s="355"/>
      <c r="BF290" s="68">
        <f>SUM($Y290:$BC290)</f>
        <v>0</v>
      </c>
      <c r="BG290" s="68">
        <v>0</v>
      </c>
      <c r="BH290" s="69">
        <f>IFERROR(SUM(Y290:BC290)/COUNT(Y290:BC290),0)</f>
        <v>0</v>
      </c>
      <c r="BI290" s="70">
        <v>0</v>
      </c>
    </row>
    <row r="291" spans="23:61" ht="15.5" x14ac:dyDescent="0.35">
      <c r="W291" s="60"/>
      <c r="X291" s="66">
        <v>2</v>
      </c>
      <c r="Y291" s="67"/>
      <c r="Z291" s="67"/>
      <c r="AA291" s="67"/>
      <c r="AB291" s="67"/>
      <c r="AC291" s="67"/>
      <c r="AD291" s="67"/>
      <c r="AE291" s="67"/>
      <c r="AF291" s="67"/>
      <c r="AG291" s="67"/>
      <c r="AH291" s="67"/>
      <c r="AI291" s="67"/>
      <c r="AJ291" s="67"/>
      <c r="AK291" s="67"/>
      <c r="AL291" s="67"/>
      <c r="AM291" s="67"/>
      <c r="AN291" s="67"/>
      <c r="AO291" s="67"/>
      <c r="AP291" s="67"/>
      <c r="AQ291" s="67"/>
      <c r="AR291" s="67"/>
      <c r="AS291" s="67"/>
      <c r="AT291" s="67"/>
      <c r="AU291" s="67"/>
      <c r="AV291" s="67"/>
      <c r="AW291" s="67"/>
      <c r="AX291" s="67"/>
      <c r="AY291" s="67"/>
      <c r="AZ291" s="67"/>
      <c r="BA291" s="67"/>
      <c r="BB291" s="67"/>
      <c r="BC291" s="67"/>
      <c r="BD291" s="354" t="str">
        <f t="shared" ref="BD291:BD302" si="118">IFERROR(AVERAGE(Y291:BC291),"")</f>
        <v/>
      </c>
      <c r="BE291" s="355"/>
      <c r="BF291" s="71">
        <f t="shared" ref="BF291:BF296" si="119">SUM($Y291:$BC291)</f>
        <v>0</v>
      </c>
      <c r="BG291" s="71">
        <v>0</v>
      </c>
      <c r="BH291" s="72">
        <f t="shared" ref="BH291:BH296" si="120">IFERROR(SUM(Y291:BC291)/COUNT(Y291:BC291),0)</f>
        <v>0</v>
      </c>
      <c r="BI291" s="73">
        <v>0</v>
      </c>
    </row>
    <row r="292" spans="23:61" ht="15.5" x14ac:dyDescent="0.35">
      <c r="W292" s="60"/>
      <c r="X292" s="66">
        <v>3</v>
      </c>
      <c r="Y292" s="67"/>
      <c r="Z292" s="67"/>
      <c r="AA292" s="67"/>
      <c r="AB292" s="67"/>
      <c r="AC292" s="67"/>
      <c r="AD292" s="67"/>
      <c r="AE292" s="67"/>
      <c r="AF292" s="67"/>
      <c r="AG292" s="67"/>
      <c r="AH292" s="67"/>
      <c r="AI292" s="67"/>
      <c r="AJ292" s="67"/>
      <c r="AK292" s="67"/>
      <c r="AL292" s="67"/>
      <c r="AM292" s="67"/>
      <c r="AN292" s="67"/>
      <c r="AO292" s="67"/>
      <c r="AP292" s="67"/>
      <c r="AQ292" s="67"/>
      <c r="AR292" s="67"/>
      <c r="AS292" s="67"/>
      <c r="AT292" s="67"/>
      <c r="AU292" s="67"/>
      <c r="AV292" s="67"/>
      <c r="AW292" s="67"/>
      <c r="AX292" s="67"/>
      <c r="AY292" s="67"/>
      <c r="AZ292" s="67"/>
      <c r="BA292" s="67"/>
      <c r="BB292" s="67"/>
      <c r="BC292" s="67"/>
      <c r="BD292" s="354" t="str">
        <f t="shared" si="118"/>
        <v/>
      </c>
      <c r="BE292" s="355"/>
      <c r="BF292" s="71">
        <f t="shared" si="119"/>
        <v>0</v>
      </c>
      <c r="BG292" s="71">
        <v>0</v>
      </c>
      <c r="BH292" s="72">
        <f t="shared" si="120"/>
        <v>0</v>
      </c>
      <c r="BI292" s="73">
        <v>0</v>
      </c>
    </row>
    <row r="293" spans="23:61" ht="15.5" x14ac:dyDescent="0.35">
      <c r="W293" s="60"/>
      <c r="X293" s="66">
        <v>4</v>
      </c>
      <c r="Y293" s="67"/>
      <c r="Z293" s="67"/>
      <c r="AA293" s="67"/>
      <c r="AB293" s="67"/>
      <c r="AC293" s="67"/>
      <c r="AD293" s="67"/>
      <c r="AE293" s="67"/>
      <c r="AF293" s="67"/>
      <c r="AG293" s="67"/>
      <c r="AH293" s="67"/>
      <c r="AI293" s="67"/>
      <c r="AJ293" s="67"/>
      <c r="AK293" s="67"/>
      <c r="AL293" s="67"/>
      <c r="AM293" s="67"/>
      <c r="AN293" s="67"/>
      <c r="AO293" s="67"/>
      <c r="AP293" s="67"/>
      <c r="AQ293" s="67"/>
      <c r="AR293" s="67"/>
      <c r="AS293" s="67"/>
      <c r="AT293" s="67"/>
      <c r="AU293" s="67"/>
      <c r="AV293" s="67"/>
      <c r="AW293" s="67"/>
      <c r="AX293" s="67"/>
      <c r="AY293" s="67"/>
      <c r="AZ293" s="67"/>
      <c r="BA293" s="67"/>
      <c r="BB293" s="67"/>
      <c r="BC293" s="67"/>
      <c r="BD293" s="354" t="str">
        <f t="shared" si="118"/>
        <v/>
      </c>
      <c r="BE293" s="355"/>
      <c r="BF293" s="71">
        <f t="shared" si="119"/>
        <v>0</v>
      </c>
      <c r="BG293" s="71">
        <v>0</v>
      </c>
      <c r="BH293" s="72">
        <f t="shared" si="120"/>
        <v>0</v>
      </c>
      <c r="BI293" s="73">
        <v>0</v>
      </c>
    </row>
    <row r="294" spans="23:61" ht="15.5" x14ac:dyDescent="0.35">
      <c r="W294" s="60"/>
      <c r="X294" s="66">
        <v>5</v>
      </c>
      <c r="Y294" s="67"/>
      <c r="Z294" s="67"/>
      <c r="AA294" s="67"/>
      <c r="AB294" s="67"/>
      <c r="AC294" s="67"/>
      <c r="AD294" s="67"/>
      <c r="AE294" s="67"/>
      <c r="AF294" s="67"/>
      <c r="AG294" s="67"/>
      <c r="AH294" s="67"/>
      <c r="AI294" s="67"/>
      <c r="AJ294" s="67"/>
      <c r="AK294" s="67"/>
      <c r="AL294" s="67"/>
      <c r="AM294" s="67"/>
      <c r="AN294" s="67"/>
      <c r="AO294" s="67"/>
      <c r="AP294" s="67"/>
      <c r="AQ294" s="67"/>
      <c r="AR294" s="67"/>
      <c r="AS294" s="67"/>
      <c r="AT294" s="67"/>
      <c r="AU294" s="67"/>
      <c r="AV294" s="67"/>
      <c r="AW294" s="67"/>
      <c r="AX294" s="67"/>
      <c r="AY294" s="67"/>
      <c r="AZ294" s="67"/>
      <c r="BA294" s="67"/>
      <c r="BB294" s="67"/>
      <c r="BC294" s="67"/>
      <c r="BD294" s="354" t="str">
        <f t="shared" si="118"/>
        <v/>
      </c>
      <c r="BE294" s="355"/>
      <c r="BF294" s="71">
        <f t="shared" si="119"/>
        <v>0</v>
      </c>
      <c r="BG294" s="71">
        <v>0</v>
      </c>
      <c r="BH294" s="72">
        <f t="shared" si="120"/>
        <v>0</v>
      </c>
      <c r="BI294" s="73">
        <v>0</v>
      </c>
    </row>
    <row r="295" spans="23:61" ht="15.5" x14ac:dyDescent="0.35">
      <c r="W295" s="60"/>
      <c r="X295" s="66">
        <v>6</v>
      </c>
      <c r="Y295" s="67"/>
      <c r="Z295" s="67"/>
      <c r="AA295" s="67"/>
      <c r="AB295" s="67"/>
      <c r="AC295" s="67"/>
      <c r="AD295" s="67"/>
      <c r="AE295" s="67"/>
      <c r="AF295" s="67"/>
      <c r="AG295" s="67"/>
      <c r="AH295" s="67"/>
      <c r="AI295" s="67"/>
      <c r="AJ295" s="67"/>
      <c r="AK295" s="67"/>
      <c r="AL295" s="67"/>
      <c r="AM295" s="67"/>
      <c r="AN295" s="67"/>
      <c r="AO295" s="67"/>
      <c r="AP295" s="67"/>
      <c r="AQ295" s="67"/>
      <c r="AR295" s="67"/>
      <c r="AS295" s="67"/>
      <c r="AT295" s="67"/>
      <c r="AU295" s="67"/>
      <c r="AV295" s="67"/>
      <c r="AW295" s="67"/>
      <c r="AX295" s="67"/>
      <c r="AY295" s="67"/>
      <c r="AZ295" s="67"/>
      <c r="BA295" s="67"/>
      <c r="BB295" s="67"/>
      <c r="BC295" s="67"/>
      <c r="BD295" s="354" t="str">
        <f t="shared" si="118"/>
        <v/>
      </c>
      <c r="BE295" s="355"/>
      <c r="BF295" s="71">
        <f t="shared" si="119"/>
        <v>0</v>
      </c>
      <c r="BG295" s="71">
        <v>0</v>
      </c>
      <c r="BH295" s="72">
        <f t="shared" si="120"/>
        <v>0</v>
      </c>
      <c r="BI295" s="73">
        <v>0</v>
      </c>
    </row>
    <row r="296" spans="23:61" ht="15.5" x14ac:dyDescent="0.35">
      <c r="W296" s="60"/>
      <c r="X296" s="66">
        <v>7</v>
      </c>
      <c r="Y296" s="67"/>
      <c r="Z296" s="67"/>
      <c r="AA296" s="67"/>
      <c r="AB296" s="67"/>
      <c r="AC296" s="67"/>
      <c r="AD296" s="67"/>
      <c r="AE296" s="67"/>
      <c r="AF296" s="67"/>
      <c r="AG296" s="67"/>
      <c r="AH296" s="67"/>
      <c r="AI296" s="67"/>
      <c r="AJ296" s="67"/>
      <c r="AK296" s="67"/>
      <c r="AL296" s="67"/>
      <c r="AM296" s="67"/>
      <c r="AN296" s="67"/>
      <c r="AO296" s="67"/>
      <c r="AP296" s="67"/>
      <c r="AQ296" s="67"/>
      <c r="AR296" s="67"/>
      <c r="AS296" s="67"/>
      <c r="AT296" s="67"/>
      <c r="AU296" s="67"/>
      <c r="AV296" s="67"/>
      <c r="AW296" s="67"/>
      <c r="AX296" s="67"/>
      <c r="AY296" s="67"/>
      <c r="AZ296" s="67"/>
      <c r="BA296" s="67"/>
      <c r="BB296" s="67"/>
      <c r="BC296" s="67"/>
      <c r="BD296" s="354" t="str">
        <f t="shared" si="118"/>
        <v/>
      </c>
      <c r="BE296" s="355"/>
      <c r="BF296" s="71">
        <f t="shared" si="119"/>
        <v>0</v>
      </c>
      <c r="BG296" s="71">
        <v>0</v>
      </c>
      <c r="BH296" s="72">
        <f t="shared" si="120"/>
        <v>0</v>
      </c>
      <c r="BI296" s="73">
        <v>0</v>
      </c>
    </row>
    <row r="297" spans="23:61" ht="15.5" x14ac:dyDescent="0.35">
      <c r="W297" s="60"/>
      <c r="X297" s="66">
        <v>8</v>
      </c>
      <c r="Y297" s="67"/>
      <c r="Z297" s="67"/>
      <c r="AA297" s="67"/>
      <c r="AB297" s="67"/>
      <c r="AC297" s="67"/>
      <c r="AD297" s="67"/>
      <c r="AE297" s="67"/>
      <c r="AF297" s="67"/>
      <c r="AG297" s="67"/>
      <c r="AH297" s="67"/>
      <c r="AI297" s="67"/>
      <c r="AJ297" s="67"/>
      <c r="AK297" s="67"/>
      <c r="AL297" s="67"/>
      <c r="AM297" s="67"/>
      <c r="AN297" s="67"/>
      <c r="AO297" s="67"/>
      <c r="AP297" s="67"/>
      <c r="AQ297" s="67"/>
      <c r="AR297" s="67"/>
      <c r="AS297" s="67"/>
      <c r="AT297" s="67"/>
      <c r="AU297" s="67"/>
      <c r="AV297" s="67"/>
      <c r="AW297" s="67"/>
      <c r="AX297" s="67"/>
      <c r="AY297" s="67"/>
      <c r="AZ297" s="67"/>
      <c r="BA297" s="67"/>
      <c r="BB297" s="67"/>
      <c r="BC297" s="67"/>
      <c r="BD297" s="354" t="str">
        <f t="shared" si="118"/>
        <v/>
      </c>
      <c r="BE297" s="355"/>
      <c r="BF297" s="71">
        <f t="shared" ref="BF297:BF312" si="121">(SUMIF($Y$289:$BC$289,"Sat",$Y297:$BC297)+SUMIF($Y$289:$BC$289,"Sun",$Y297:$BC297))</f>
        <v>0</v>
      </c>
      <c r="BG297" s="71">
        <f t="shared" ref="BG297:BG312" si="122">(SUM($Y297:$BC297)-(SUMIF($Y$289:$BC$289,"Sat",$Y297:$BC297)+SUMIF($Y$289:$BC$289,"Sun",$Y297:$BC297)))</f>
        <v>0</v>
      </c>
      <c r="BH297" s="72">
        <f t="shared" ref="BH297:BH312" si="123">(SUMIF($Y$289:$BC$289,"Sat",$Y297:$BC297)+SUMIF($Y$289:$BC$289,"Sun",$Y297:$BC297))/(COUNTIF($Y$289:$BC$289,"Sat")+COUNTIF($Y$289:$BC$289,"Sun"))</f>
        <v>0</v>
      </c>
      <c r="BI297" s="73">
        <f t="shared" ref="BI297:BI312" si="124">(SUM($Y297:$BC297)-(SUMIF($Y$289:$BC$289,"Sat",$Y297:$BC297)+SUMIF($Y$289:$BC$289,"Sun",$Y297:$BC297)))/(COUNT(Y297:BC297)-(COUNTIF($Y$289:$BC$289,"Sat")+COUNTIF($Y$289:$BC$289,"Sun")))</f>
        <v>0</v>
      </c>
    </row>
    <row r="298" spans="23:61" ht="15.5" x14ac:dyDescent="0.35">
      <c r="W298" s="60"/>
      <c r="X298" s="66">
        <v>9</v>
      </c>
      <c r="Y298" s="67"/>
      <c r="Z298" s="67"/>
      <c r="AA298" s="67"/>
      <c r="AB298" s="67"/>
      <c r="AC298" s="67"/>
      <c r="AD298" s="67"/>
      <c r="AE298" s="67"/>
      <c r="AF298" s="67"/>
      <c r="AG298" s="67"/>
      <c r="AH298" s="67"/>
      <c r="AI298" s="67"/>
      <c r="AJ298" s="67"/>
      <c r="AK298" s="67"/>
      <c r="AL298" s="67"/>
      <c r="AM298" s="67"/>
      <c r="AN298" s="67"/>
      <c r="AO298" s="67"/>
      <c r="AP298" s="67"/>
      <c r="AQ298" s="67"/>
      <c r="AR298" s="67"/>
      <c r="AS298" s="67"/>
      <c r="AT298" s="67"/>
      <c r="AU298" s="67"/>
      <c r="AV298" s="67"/>
      <c r="AW298" s="67"/>
      <c r="AX298" s="67"/>
      <c r="AY298" s="67"/>
      <c r="AZ298" s="67"/>
      <c r="BA298" s="67"/>
      <c r="BB298" s="67"/>
      <c r="BC298" s="67"/>
      <c r="BD298" s="354" t="str">
        <f t="shared" si="118"/>
        <v/>
      </c>
      <c r="BE298" s="355"/>
      <c r="BF298" s="71">
        <f t="shared" si="121"/>
        <v>0</v>
      </c>
      <c r="BG298" s="71">
        <f t="shared" si="122"/>
        <v>0</v>
      </c>
      <c r="BH298" s="72">
        <f t="shared" si="123"/>
        <v>0</v>
      </c>
      <c r="BI298" s="73">
        <f t="shared" si="124"/>
        <v>0</v>
      </c>
    </row>
    <row r="299" spans="23:61" ht="15.5" x14ac:dyDescent="0.35">
      <c r="W299" s="60"/>
      <c r="X299" s="66">
        <v>10</v>
      </c>
      <c r="Y299" s="67"/>
      <c r="Z299" s="67"/>
      <c r="AA299" s="67"/>
      <c r="AB299" s="67"/>
      <c r="AC299" s="67"/>
      <c r="AD299" s="67"/>
      <c r="AE299" s="67"/>
      <c r="AF299" s="67"/>
      <c r="AG299" s="67"/>
      <c r="AH299" s="67"/>
      <c r="AI299" s="67"/>
      <c r="AJ299" s="67"/>
      <c r="AK299" s="67"/>
      <c r="AL299" s="67"/>
      <c r="AM299" s="67"/>
      <c r="AN299" s="67"/>
      <c r="AO299" s="67"/>
      <c r="AP299" s="67"/>
      <c r="AQ299" s="67"/>
      <c r="AR299" s="67"/>
      <c r="AS299" s="67"/>
      <c r="AT299" s="67"/>
      <c r="AU299" s="67"/>
      <c r="AV299" s="67"/>
      <c r="AW299" s="67"/>
      <c r="AX299" s="67"/>
      <c r="AY299" s="67"/>
      <c r="AZ299" s="67"/>
      <c r="BA299" s="67"/>
      <c r="BB299" s="67"/>
      <c r="BC299" s="67"/>
      <c r="BD299" s="354" t="str">
        <f t="shared" si="118"/>
        <v/>
      </c>
      <c r="BE299" s="355"/>
      <c r="BF299" s="71">
        <f t="shared" si="121"/>
        <v>0</v>
      </c>
      <c r="BG299" s="71">
        <f t="shared" si="122"/>
        <v>0</v>
      </c>
      <c r="BH299" s="72">
        <f t="shared" si="123"/>
        <v>0</v>
      </c>
      <c r="BI299" s="73">
        <f t="shared" si="124"/>
        <v>0</v>
      </c>
    </row>
    <row r="300" spans="23:61" ht="15.5" x14ac:dyDescent="0.35">
      <c r="W300" s="60"/>
      <c r="X300" s="66">
        <v>11</v>
      </c>
      <c r="Y300" s="67"/>
      <c r="Z300" s="67"/>
      <c r="AA300" s="67"/>
      <c r="AB300" s="67"/>
      <c r="AC300" s="67"/>
      <c r="AD300" s="67"/>
      <c r="AE300" s="67"/>
      <c r="AF300" s="67"/>
      <c r="AG300" s="67"/>
      <c r="AH300" s="67"/>
      <c r="AI300" s="67"/>
      <c r="AJ300" s="67"/>
      <c r="AK300" s="67"/>
      <c r="AL300" s="67"/>
      <c r="AM300" s="67"/>
      <c r="AN300" s="67"/>
      <c r="AO300" s="67"/>
      <c r="AP300" s="67"/>
      <c r="AQ300" s="67"/>
      <c r="AR300" s="67"/>
      <c r="AS300" s="67"/>
      <c r="AT300" s="67"/>
      <c r="AU300" s="67"/>
      <c r="AV300" s="67"/>
      <c r="AW300" s="67"/>
      <c r="AX300" s="67"/>
      <c r="AY300" s="67"/>
      <c r="AZ300" s="67"/>
      <c r="BA300" s="67"/>
      <c r="BB300" s="67"/>
      <c r="BC300" s="67"/>
      <c r="BD300" s="354" t="str">
        <f t="shared" si="118"/>
        <v/>
      </c>
      <c r="BE300" s="355"/>
      <c r="BF300" s="71">
        <f t="shared" si="121"/>
        <v>0</v>
      </c>
      <c r="BG300" s="71">
        <f t="shared" si="122"/>
        <v>0</v>
      </c>
      <c r="BH300" s="72">
        <f t="shared" si="123"/>
        <v>0</v>
      </c>
      <c r="BI300" s="73">
        <f t="shared" si="124"/>
        <v>0</v>
      </c>
    </row>
    <row r="301" spans="23:61" ht="15.5" x14ac:dyDescent="0.35">
      <c r="W301" s="60"/>
      <c r="X301" s="66">
        <v>12</v>
      </c>
      <c r="Y301" s="67"/>
      <c r="Z301" s="67"/>
      <c r="AA301" s="67"/>
      <c r="AB301" s="67"/>
      <c r="AC301" s="67"/>
      <c r="AD301" s="67"/>
      <c r="AE301" s="67"/>
      <c r="AF301" s="67"/>
      <c r="AG301" s="67"/>
      <c r="AH301" s="67"/>
      <c r="AI301" s="67"/>
      <c r="AJ301" s="67"/>
      <c r="AK301" s="67"/>
      <c r="AL301" s="67"/>
      <c r="AM301" s="67"/>
      <c r="AN301" s="67"/>
      <c r="AO301" s="67"/>
      <c r="AP301" s="67"/>
      <c r="AQ301" s="67"/>
      <c r="AR301" s="67"/>
      <c r="AS301" s="67"/>
      <c r="AT301" s="67"/>
      <c r="AU301" s="67"/>
      <c r="AV301" s="67"/>
      <c r="AW301" s="67"/>
      <c r="AX301" s="67"/>
      <c r="AY301" s="67"/>
      <c r="AZ301" s="67"/>
      <c r="BA301" s="67"/>
      <c r="BB301" s="67"/>
      <c r="BC301" s="67"/>
      <c r="BD301" s="354" t="str">
        <f t="shared" si="118"/>
        <v/>
      </c>
      <c r="BE301" s="355"/>
      <c r="BF301" s="71">
        <f t="shared" si="121"/>
        <v>0</v>
      </c>
      <c r="BG301" s="71">
        <f t="shared" si="122"/>
        <v>0</v>
      </c>
      <c r="BH301" s="72">
        <f t="shared" si="123"/>
        <v>0</v>
      </c>
      <c r="BI301" s="73">
        <f t="shared" si="124"/>
        <v>0</v>
      </c>
    </row>
    <row r="302" spans="23:61" ht="15.5" x14ac:dyDescent="0.35">
      <c r="W302" s="60"/>
      <c r="X302" s="66">
        <v>13</v>
      </c>
      <c r="Y302" s="67"/>
      <c r="Z302" s="67"/>
      <c r="AA302" s="67"/>
      <c r="AB302" s="67"/>
      <c r="AC302" s="67"/>
      <c r="AD302" s="67"/>
      <c r="AE302" s="67"/>
      <c r="AF302" s="67"/>
      <c r="AG302" s="67"/>
      <c r="AH302" s="67"/>
      <c r="AI302" s="67"/>
      <c r="AJ302" s="67"/>
      <c r="AK302" s="67"/>
      <c r="AL302" s="67"/>
      <c r="AM302" s="67"/>
      <c r="AN302" s="67"/>
      <c r="AO302" s="67"/>
      <c r="AP302" s="67"/>
      <c r="AQ302" s="67"/>
      <c r="AR302" s="67"/>
      <c r="AS302" s="67"/>
      <c r="AT302" s="67"/>
      <c r="AU302" s="67"/>
      <c r="AV302" s="67"/>
      <c r="AW302" s="67"/>
      <c r="AX302" s="67"/>
      <c r="AY302" s="67"/>
      <c r="AZ302" s="67"/>
      <c r="BA302" s="67"/>
      <c r="BB302" s="67"/>
      <c r="BC302" s="67"/>
      <c r="BD302" s="354" t="str">
        <f t="shared" si="118"/>
        <v/>
      </c>
      <c r="BE302" s="355"/>
      <c r="BF302" s="71">
        <f t="shared" si="121"/>
        <v>0</v>
      </c>
      <c r="BG302" s="71">
        <f t="shared" si="122"/>
        <v>0</v>
      </c>
      <c r="BH302" s="72">
        <f t="shared" si="123"/>
        <v>0</v>
      </c>
      <c r="BI302" s="73">
        <f t="shared" si="124"/>
        <v>0</v>
      </c>
    </row>
    <row r="303" spans="23:61" ht="15.5" x14ac:dyDescent="0.35">
      <c r="W303" s="60"/>
      <c r="X303" s="66">
        <v>14</v>
      </c>
      <c r="Y303" s="67"/>
      <c r="Z303" s="67"/>
      <c r="AA303" s="67"/>
      <c r="AB303" s="67"/>
      <c r="AC303" s="67"/>
      <c r="AD303" s="67"/>
      <c r="AE303" s="67"/>
      <c r="AF303" s="67"/>
      <c r="AG303" s="67"/>
      <c r="AH303" s="67"/>
      <c r="AI303" s="67"/>
      <c r="AJ303" s="67"/>
      <c r="AK303" s="67"/>
      <c r="AL303" s="67"/>
      <c r="AM303" s="67"/>
      <c r="AN303" s="67"/>
      <c r="AO303" s="67"/>
      <c r="AP303" s="67"/>
      <c r="AQ303" s="67"/>
      <c r="AR303" s="67"/>
      <c r="AS303" s="67"/>
      <c r="AT303" s="67"/>
      <c r="AU303" s="67"/>
      <c r="AV303" s="67"/>
      <c r="AW303" s="67"/>
      <c r="AX303" s="67"/>
      <c r="AY303" s="67"/>
      <c r="AZ303" s="67"/>
      <c r="BA303" s="67"/>
      <c r="BB303" s="67"/>
      <c r="BC303" s="67"/>
      <c r="BD303" s="354" t="str">
        <f>IFERROR(AVERAGE(Y303:BC303),"")</f>
        <v/>
      </c>
      <c r="BE303" s="355"/>
      <c r="BF303" s="71">
        <f t="shared" si="121"/>
        <v>0</v>
      </c>
      <c r="BG303" s="71">
        <f t="shared" si="122"/>
        <v>0</v>
      </c>
      <c r="BH303" s="72">
        <f t="shared" si="123"/>
        <v>0</v>
      </c>
      <c r="BI303" s="73">
        <f t="shared" si="124"/>
        <v>0</v>
      </c>
    </row>
    <row r="304" spans="23:61" ht="15.5" x14ac:dyDescent="0.35">
      <c r="W304" s="60"/>
      <c r="X304" s="66">
        <v>15</v>
      </c>
      <c r="Y304" s="67"/>
      <c r="Z304" s="67"/>
      <c r="AA304" s="67"/>
      <c r="AB304" s="67"/>
      <c r="AC304" s="67"/>
      <c r="AD304" s="67"/>
      <c r="AE304" s="67"/>
      <c r="AF304" s="67"/>
      <c r="AG304" s="67"/>
      <c r="AH304" s="67"/>
      <c r="AI304" s="67"/>
      <c r="AJ304" s="67"/>
      <c r="AK304" s="67"/>
      <c r="AL304" s="67"/>
      <c r="AM304" s="67"/>
      <c r="AN304" s="67"/>
      <c r="AO304" s="67"/>
      <c r="AP304" s="67"/>
      <c r="AQ304" s="67"/>
      <c r="AR304" s="67"/>
      <c r="AS304" s="67"/>
      <c r="AT304" s="67"/>
      <c r="AU304" s="67"/>
      <c r="AV304" s="67"/>
      <c r="AW304" s="67"/>
      <c r="AX304" s="67"/>
      <c r="AY304" s="67"/>
      <c r="AZ304" s="67"/>
      <c r="BA304" s="67"/>
      <c r="BB304" s="67"/>
      <c r="BC304" s="67"/>
      <c r="BD304" s="354" t="str">
        <f t="shared" ref="BD304:BD313" si="125">IFERROR(AVERAGE(Y304:BC304),"")</f>
        <v/>
      </c>
      <c r="BE304" s="355"/>
      <c r="BF304" s="71">
        <f t="shared" si="121"/>
        <v>0</v>
      </c>
      <c r="BG304" s="71">
        <f t="shared" si="122"/>
        <v>0</v>
      </c>
      <c r="BH304" s="72">
        <f t="shared" si="123"/>
        <v>0</v>
      </c>
      <c r="BI304" s="73">
        <f t="shared" si="124"/>
        <v>0</v>
      </c>
    </row>
    <row r="305" spans="23:61" ht="15.5" x14ac:dyDescent="0.35">
      <c r="W305" s="60"/>
      <c r="X305" s="66">
        <v>16</v>
      </c>
      <c r="Y305" s="67"/>
      <c r="Z305" s="67"/>
      <c r="AA305" s="67"/>
      <c r="AB305" s="67"/>
      <c r="AC305" s="67"/>
      <c r="AD305" s="67"/>
      <c r="AE305" s="67"/>
      <c r="AF305" s="67"/>
      <c r="AG305" s="67"/>
      <c r="AH305" s="67"/>
      <c r="AI305" s="67"/>
      <c r="AJ305" s="67"/>
      <c r="AK305" s="67"/>
      <c r="AL305" s="67"/>
      <c r="AM305" s="67"/>
      <c r="AN305" s="67"/>
      <c r="AO305" s="67"/>
      <c r="AP305" s="67"/>
      <c r="AQ305" s="67"/>
      <c r="AR305" s="67"/>
      <c r="AS305" s="67"/>
      <c r="AT305" s="67"/>
      <c r="AU305" s="67"/>
      <c r="AV305" s="67"/>
      <c r="AW305" s="67"/>
      <c r="AX305" s="67"/>
      <c r="AY305" s="67"/>
      <c r="AZ305" s="67"/>
      <c r="BA305" s="67"/>
      <c r="BB305" s="67"/>
      <c r="BC305" s="67"/>
      <c r="BD305" s="354" t="str">
        <f t="shared" si="125"/>
        <v/>
      </c>
      <c r="BE305" s="355"/>
      <c r="BF305" s="71">
        <f t="shared" si="121"/>
        <v>0</v>
      </c>
      <c r="BG305" s="71">
        <f t="shared" si="122"/>
        <v>0</v>
      </c>
      <c r="BH305" s="72">
        <f t="shared" si="123"/>
        <v>0</v>
      </c>
      <c r="BI305" s="73">
        <f t="shared" si="124"/>
        <v>0</v>
      </c>
    </row>
    <row r="306" spans="23:61" ht="15.5" x14ac:dyDescent="0.35">
      <c r="W306" s="60"/>
      <c r="X306" s="66">
        <v>17</v>
      </c>
      <c r="Y306" s="67"/>
      <c r="Z306" s="67"/>
      <c r="AA306" s="67"/>
      <c r="AB306" s="67"/>
      <c r="AC306" s="67"/>
      <c r="AD306" s="67"/>
      <c r="AE306" s="67"/>
      <c r="AF306" s="67"/>
      <c r="AG306" s="67"/>
      <c r="AH306" s="67"/>
      <c r="AI306" s="67"/>
      <c r="AJ306" s="67"/>
      <c r="AK306" s="67"/>
      <c r="AL306" s="67"/>
      <c r="AM306" s="67"/>
      <c r="AN306" s="67"/>
      <c r="AO306" s="67"/>
      <c r="AP306" s="67"/>
      <c r="AQ306" s="67"/>
      <c r="AR306" s="67"/>
      <c r="AS306" s="67"/>
      <c r="AT306" s="67"/>
      <c r="AU306" s="67"/>
      <c r="AV306" s="67"/>
      <c r="AW306" s="67"/>
      <c r="AX306" s="67"/>
      <c r="AY306" s="67"/>
      <c r="AZ306" s="67"/>
      <c r="BA306" s="67"/>
      <c r="BB306" s="67"/>
      <c r="BC306" s="67"/>
      <c r="BD306" s="354" t="str">
        <f t="shared" si="125"/>
        <v/>
      </c>
      <c r="BE306" s="355"/>
      <c r="BF306" s="71">
        <f t="shared" si="121"/>
        <v>0</v>
      </c>
      <c r="BG306" s="71">
        <f t="shared" si="122"/>
        <v>0</v>
      </c>
      <c r="BH306" s="72">
        <f t="shared" si="123"/>
        <v>0</v>
      </c>
      <c r="BI306" s="73">
        <f t="shared" si="124"/>
        <v>0</v>
      </c>
    </row>
    <row r="307" spans="23:61" ht="15.5" x14ac:dyDescent="0.35">
      <c r="W307" s="60"/>
      <c r="X307" s="66">
        <v>18</v>
      </c>
      <c r="Y307" s="67"/>
      <c r="Z307" s="67"/>
      <c r="AA307" s="67"/>
      <c r="AB307" s="67"/>
      <c r="AC307" s="67"/>
      <c r="AD307" s="67"/>
      <c r="AE307" s="67"/>
      <c r="AF307" s="67"/>
      <c r="AG307" s="67"/>
      <c r="AH307" s="67"/>
      <c r="AI307" s="67"/>
      <c r="AJ307" s="67"/>
      <c r="AK307" s="67"/>
      <c r="AL307" s="67"/>
      <c r="AM307" s="67"/>
      <c r="AN307" s="67"/>
      <c r="AO307" s="67"/>
      <c r="AP307" s="67"/>
      <c r="AQ307" s="67"/>
      <c r="AR307" s="67"/>
      <c r="AS307" s="67"/>
      <c r="AT307" s="67"/>
      <c r="AU307" s="67"/>
      <c r="AV307" s="67"/>
      <c r="AW307" s="67"/>
      <c r="AX307" s="67"/>
      <c r="AY307" s="67"/>
      <c r="AZ307" s="67"/>
      <c r="BA307" s="67"/>
      <c r="BB307" s="67"/>
      <c r="BC307" s="67"/>
      <c r="BD307" s="354" t="str">
        <f t="shared" si="125"/>
        <v/>
      </c>
      <c r="BE307" s="355"/>
      <c r="BF307" s="71">
        <f t="shared" si="121"/>
        <v>0</v>
      </c>
      <c r="BG307" s="71">
        <f t="shared" si="122"/>
        <v>0</v>
      </c>
      <c r="BH307" s="72">
        <f t="shared" si="123"/>
        <v>0</v>
      </c>
      <c r="BI307" s="73">
        <f t="shared" si="124"/>
        <v>0</v>
      </c>
    </row>
    <row r="308" spans="23:61" ht="15.5" x14ac:dyDescent="0.35">
      <c r="W308" s="60"/>
      <c r="X308" s="66">
        <v>19</v>
      </c>
      <c r="Y308" s="67"/>
      <c r="Z308" s="67"/>
      <c r="AA308" s="67"/>
      <c r="AB308" s="67"/>
      <c r="AC308" s="67"/>
      <c r="AD308" s="67"/>
      <c r="AE308" s="67"/>
      <c r="AF308" s="67"/>
      <c r="AG308" s="67"/>
      <c r="AH308" s="67"/>
      <c r="AI308" s="67"/>
      <c r="AJ308" s="67"/>
      <c r="AK308" s="67"/>
      <c r="AL308" s="67"/>
      <c r="AM308" s="67"/>
      <c r="AN308" s="67"/>
      <c r="AO308" s="67"/>
      <c r="AP308" s="67"/>
      <c r="AQ308" s="67"/>
      <c r="AR308" s="67"/>
      <c r="AS308" s="67"/>
      <c r="AT308" s="67"/>
      <c r="AU308" s="67"/>
      <c r="AV308" s="67"/>
      <c r="AW308" s="67"/>
      <c r="AX308" s="67"/>
      <c r="AY308" s="67"/>
      <c r="AZ308" s="67"/>
      <c r="BA308" s="67"/>
      <c r="BB308" s="67"/>
      <c r="BC308" s="67"/>
      <c r="BD308" s="354" t="str">
        <f t="shared" si="125"/>
        <v/>
      </c>
      <c r="BE308" s="355"/>
      <c r="BF308" s="71">
        <f t="shared" si="121"/>
        <v>0</v>
      </c>
      <c r="BG308" s="71">
        <f t="shared" si="122"/>
        <v>0</v>
      </c>
      <c r="BH308" s="72">
        <f t="shared" si="123"/>
        <v>0</v>
      </c>
      <c r="BI308" s="73">
        <f t="shared" si="124"/>
        <v>0</v>
      </c>
    </row>
    <row r="309" spans="23:61" ht="15.5" x14ac:dyDescent="0.35">
      <c r="W309" s="60"/>
      <c r="X309" s="66">
        <v>20</v>
      </c>
      <c r="Y309" s="67"/>
      <c r="Z309" s="67"/>
      <c r="AA309" s="67"/>
      <c r="AB309" s="67"/>
      <c r="AC309" s="67"/>
      <c r="AD309" s="67"/>
      <c r="AE309" s="67"/>
      <c r="AF309" s="67"/>
      <c r="AG309" s="67"/>
      <c r="AH309" s="67"/>
      <c r="AI309" s="67"/>
      <c r="AJ309" s="67"/>
      <c r="AK309" s="67"/>
      <c r="AL309" s="67"/>
      <c r="AM309" s="67"/>
      <c r="AN309" s="67"/>
      <c r="AO309" s="67"/>
      <c r="AP309" s="67"/>
      <c r="AQ309" s="67"/>
      <c r="AR309" s="67"/>
      <c r="AS309" s="67"/>
      <c r="AT309" s="67"/>
      <c r="AU309" s="67"/>
      <c r="AV309" s="67"/>
      <c r="AW309" s="67"/>
      <c r="AX309" s="67"/>
      <c r="AY309" s="67"/>
      <c r="AZ309" s="67"/>
      <c r="BA309" s="67"/>
      <c r="BB309" s="67"/>
      <c r="BC309" s="67"/>
      <c r="BD309" s="354" t="str">
        <f t="shared" si="125"/>
        <v/>
      </c>
      <c r="BE309" s="355"/>
      <c r="BF309" s="71">
        <f t="shared" si="121"/>
        <v>0</v>
      </c>
      <c r="BG309" s="71">
        <f t="shared" si="122"/>
        <v>0</v>
      </c>
      <c r="BH309" s="72">
        <f t="shared" si="123"/>
        <v>0</v>
      </c>
      <c r="BI309" s="73">
        <f t="shared" si="124"/>
        <v>0</v>
      </c>
    </row>
    <row r="310" spans="23:61" ht="15.5" x14ac:dyDescent="0.35">
      <c r="W310" s="60"/>
      <c r="X310" s="66">
        <v>21</v>
      </c>
      <c r="Y310" s="67"/>
      <c r="Z310" s="67"/>
      <c r="AA310" s="67"/>
      <c r="AB310" s="67"/>
      <c r="AC310" s="67"/>
      <c r="AD310" s="67"/>
      <c r="AE310" s="67"/>
      <c r="AF310" s="67"/>
      <c r="AG310" s="67"/>
      <c r="AH310" s="67"/>
      <c r="AI310" s="67"/>
      <c r="AJ310" s="67"/>
      <c r="AK310" s="67"/>
      <c r="AL310" s="67"/>
      <c r="AM310" s="67"/>
      <c r="AN310" s="67"/>
      <c r="AO310" s="67"/>
      <c r="AP310" s="67"/>
      <c r="AQ310" s="67"/>
      <c r="AR310" s="67"/>
      <c r="AS310" s="67"/>
      <c r="AT310" s="67"/>
      <c r="AU310" s="67"/>
      <c r="AV310" s="67"/>
      <c r="AW310" s="67"/>
      <c r="AX310" s="67"/>
      <c r="AY310" s="67"/>
      <c r="AZ310" s="67"/>
      <c r="BA310" s="67"/>
      <c r="BB310" s="67"/>
      <c r="BC310" s="67"/>
      <c r="BD310" s="354" t="str">
        <f t="shared" si="125"/>
        <v/>
      </c>
      <c r="BE310" s="355"/>
      <c r="BF310" s="71">
        <f t="shared" si="121"/>
        <v>0</v>
      </c>
      <c r="BG310" s="71">
        <f t="shared" si="122"/>
        <v>0</v>
      </c>
      <c r="BH310" s="72">
        <f t="shared" si="123"/>
        <v>0</v>
      </c>
      <c r="BI310" s="73">
        <f t="shared" si="124"/>
        <v>0</v>
      </c>
    </row>
    <row r="311" spans="23:61" ht="15.5" x14ac:dyDescent="0.35">
      <c r="W311" s="60"/>
      <c r="X311" s="66">
        <v>22</v>
      </c>
      <c r="Y311" s="67"/>
      <c r="Z311" s="67"/>
      <c r="AA311" s="67"/>
      <c r="AB311" s="67"/>
      <c r="AC311" s="67"/>
      <c r="AD311" s="67"/>
      <c r="AE311" s="67"/>
      <c r="AF311" s="67"/>
      <c r="AG311" s="67"/>
      <c r="AH311" s="67"/>
      <c r="AI311" s="67"/>
      <c r="AJ311" s="67"/>
      <c r="AK311" s="67"/>
      <c r="AL311" s="67"/>
      <c r="AM311" s="67"/>
      <c r="AN311" s="67"/>
      <c r="AO311" s="67"/>
      <c r="AP311" s="67"/>
      <c r="AQ311" s="67"/>
      <c r="AR311" s="67"/>
      <c r="AS311" s="67"/>
      <c r="AT311" s="67"/>
      <c r="AU311" s="67"/>
      <c r="AV311" s="67"/>
      <c r="AW311" s="67"/>
      <c r="AX311" s="67"/>
      <c r="AY311" s="67"/>
      <c r="AZ311" s="67"/>
      <c r="BA311" s="67"/>
      <c r="BB311" s="67"/>
      <c r="BC311" s="67"/>
      <c r="BD311" s="354" t="str">
        <f t="shared" si="125"/>
        <v/>
      </c>
      <c r="BE311" s="355"/>
      <c r="BF311" s="71">
        <f t="shared" si="121"/>
        <v>0</v>
      </c>
      <c r="BG311" s="71">
        <f t="shared" si="122"/>
        <v>0</v>
      </c>
      <c r="BH311" s="72">
        <f t="shared" si="123"/>
        <v>0</v>
      </c>
      <c r="BI311" s="73">
        <f t="shared" si="124"/>
        <v>0</v>
      </c>
    </row>
    <row r="312" spans="23:61" ht="15.5" x14ac:dyDescent="0.35">
      <c r="W312" s="60"/>
      <c r="X312" s="66">
        <v>23</v>
      </c>
      <c r="Y312" s="67"/>
      <c r="Z312" s="67"/>
      <c r="AA312" s="67"/>
      <c r="AB312" s="67"/>
      <c r="AC312" s="67"/>
      <c r="AD312" s="67"/>
      <c r="AE312" s="67"/>
      <c r="AF312" s="67"/>
      <c r="AG312" s="67"/>
      <c r="AH312" s="67"/>
      <c r="AI312" s="67"/>
      <c r="AJ312" s="67"/>
      <c r="AK312" s="67"/>
      <c r="AL312" s="67"/>
      <c r="AM312" s="67"/>
      <c r="AN312" s="67"/>
      <c r="AO312" s="67"/>
      <c r="AP312" s="67"/>
      <c r="AQ312" s="67"/>
      <c r="AR312" s="67"/>
      <c r="AS312" s="67"/>
      <c r="AT312" s="67"/>
      <c r="AU312" s="67"/>
      <c r="AV312" s="67"/>
      <c r="AW312" s="67"/>
      <c r="AX312" s="67"/>
      <c r="AY312" s="67"/>
      <c r="AZ312" s="67"/>
      <c r="BA312" s="67"/>
      <c r="BB312" s="67"/>
      <c r="BC312" s="67"/>
      <c r="BD312" s="354" t="str">
        <f t="shared" si="125"/>
        <v/>
      </c>
      <c r="BE312" s="355"/>
      <c r="BF312" s="71">
        <f t="shared" si="121"/>
        <v>0</v>
      </c>
      <c r="BG312" s="71">
        <f t="shared" si="122"/>
        <v>0</v>
      </c>
      <c r="BH312" s="72">
        <f t="shared" si="123"/>
        <v>0</v>
      </c>
      <c r="BI312" s="73">
        <f t="shared" si="124"/>
        <v>0</v>
      </c>
    </row>
    <row r="313" spans="23:61" ht="15.5" x14ac:dyDescent="0.35">
      <c r="W313" s="60"/>
      <c r="X313" s="74">
        <v>24</v>
      </c>
      <c r="Y313" s="75"/>
      <c r="Z313" s="75"/>
      <c r="AA313" s="75"/>
      <c r="AB313" s="75"/>
      <c r="AC313" s="75"/>
      <c r="AD313" s="75"/>
      <c r="AE313" s="75"/>
      <c r="AF313" s="75"/>
      <c r="AG313" s="75"/>
      <c r="AH313" s="75"/>
      <c r="AI313" s="75"/>
      <c r="AJ313" s="75"/>
      <c r="AK313" s="75"/>
      <c r="AL313" s="75"/>
      <c r="AM313" s="75"/>
      <c r="AN313" s="75"/>
      <c r="AO313" s="75"/>
      <c r="AP313" s="75"/>
      <c r="AQ313" s="75"/>
      <c r="AR313" s="75"/>
      <c r="AS313" s="75"/>
      <c r="AT313" s="75"/>
      <c r="AU313" s="75"/>
      <c r="AV313" s="75"/>
      <c r="AW313" s="75"/>
      <c r="AX313" s="75"/>
      <c r="AY313" s="75"/>
      <c r="AZ313" s="75"/>
      <c r="BA313" s="75"/>
      <c r="BB313" s="75"/>
      <c r="BC313" s="75"/>
      <c r="BD313" s="356" t="str">
        <f t="shared" si="125"/>
        <v/>
      </c>
      <c r="BE313" s="357"/>
      <c r="BF313" s="76">
        <f>SUM($Y313:$BC313)</f>
        <v>0</v>
      </c>
      <c r="BG313" s="76">
        <v>0</v>
      </c>
      <c r="BH313" s="77">
        <f t="shared" ref="BH313" si="126">IFERROR(SUM(Y313:BC313)/COUNT(Y313:BC313),0)</f>
        <v>0</v>
      </c>
      <c r="BI313" s="78">
        <v>0</v>
      </c>
    </row>
    <row r="314" spans="23:61" ht="15.5" x14ac:dyDescent="0.35">
      <c r="W314" s="60"/>
      <c r="X314" s="79"/>
      <c r="Y314" s="5"/>
      <c r="Z314" s="5"/>
      <c r="AA314" s="5"/>
      <c r="AB314" s="5"/>
      <c r="AC314" s="5"/>
      <c r="AD314" s="5"/>
      <c r="AE314" s="5"/>
      <c r="AF314" s="5"/>
      <c r="AG314" s="5"/>
      <c r="AH314" s="5"/>
      <c r="AI314" s="5"/>
      <c r="AJ314" s="5"/>
      <c r="AK314" s="5"/>
      <c r="AL314" s="5"/>
      <c r="AM314" s="5"/>
      <c r="AN314" s="5"/>
      <c r="AO314" s="5"/>
      <c r="AP314" s="5"/>
      <c r="AQ314" s="5"/>
      <c r="AR314" s="5"/>
      <c r="AS314" s="5"/>
      <c r="AT314" s="5"/>
      <c r="AU314" s="5"/>
      <c r="AV314" s="5"/>
      <c r="AW314" s="5"/>
      <c r="AX314" s="5"/>
      <c r="AY314" s="5"/>
      <c r="AZ314" s="5"/>
      <c r="BA314" s="5"/>
      <c r="BB314" s="5"/>
      <c r="BC314" s="5"/>
      <c r="BD314" s="5"/>
      <c r="BE314" s="5"/>
      <c r="BF314" s="76">
        <f>SUM(BF290:BF313)</f>
        <v>0</v>
      </c>
      <c r="BG314" s="76">
        <f>SUM(BG297:BG312)</f>
        <v>0</v>
      </c>
      <c r="BH314" s="101"/>
      <c r="BI314" s="102"/>
    </row>
    <row r="315" spans="23:61" ht="15.5" x14ac:dyDescent="0.35">
      <c r="W315" s="83"/>
      <c r="X315" s="84"/>
      <c r="Y315" s="85"/>
      <c r="Z315" s="85"/>
      <c r="AA315" s="85"/>
      <c r="AB315" s="85"/>
      <c r="AC315" s="85"/>
      <c r="AD315" s="85"/>
      <c r="AE315" s="85"/>
      <c r="AF315" s="85"/>
      <c r="AG315" s="85"/>
      <c r="AH315" s="85"/>
      <c r="AI315" s="85"/>
      <c r="AJ315" s="85"/>
      <c r="AK315" s="85"/>
      <c r="AL315" s="85"/>
      <c r="AM315" s="85"/>
      <c r="AN315" s="85"/>
      <c r="AO315" s="85"/>
      <c r="AP315" s="85"/>
      <c r="AQ315" s="85"/>
      <c r="AR315" s="85"/>
      <c r="AS315" s="85"/>
      <c r="AT315" s="85"/>
      <c r="AU315" s="85"/>
      <c r="AV315" s="85"/>
      <c r="AW315" s="85"/>
      <c r="AX315" s="85"/>
      <c r="AY315" s="85"/>
      <c r="AZ315" s="85"/>
      <c r="BA315" s="85"/>
      <c r="BB315" s="85"/>
      <c r="BC315" s="85"/>
      <c r="BD315" s="85"/>
      <c r="BE315" s="85"/>
      <c r="BF315" s="214"/>
      <c r="BG315" s="215"/>
      <c r="BH315" s="215"/>
      <c r="BI315" s="216"/>
    </row>
    <row r="316" spans="23:61" ht="15.5" x14ac:dyDescent="0.35">
      <c r="W316" s="115"/>
      <c r="X316" s="111"/>
      <c r="Y316" s="111"/>
      <c r="Z316" s="111"/>
      <c r="AA316" s="111"/>
      <c r="AB316" s="111"/>
      <c r="AC316" s="111"/>
      <c r="AD316" s="111"/>
      <c r="AE316" s="111"/>
      <c r="AF316" s="111"/>
      <c r="AG316" s="111"/>
      <c r="AH316" s="111"/>
      <c r="AI316" s="111"/>
      <c r="AJ316" s="111"/>
      <c r="AK316" s="111"/>
      <c r="AL316" s="111"/>
      <c r="AM316" s="111"/>
      <c r="AN316" s="111"/>
      <c r="AO316" s="111"/>
      <c r="AP316" s="111"/>
      <c r="AQ316" s="111"/>
      <c r="AR316" s="111"/>
      <c r="AS316" s="111"/>
      <c r="AT316" s="111"/>
      <c r="AU316" s="111"/>
      <c r="AV316" s="111"/>
      <c r="AW316" s="111"/>
      <c r="AX316" s="111"/>
      <c r="AY316" s="111"/>
      <c r="AZ316" s="111"/>
      <c r="BA316" s="111"/>
      <c r="BB316" s="111"/>
      <c r="BC316" s="111"/>
      <c r="BD316" s="111"/>
      <c r="BE316" s="111"/>
      <c r="BF316" s="5"/>
      <c r="BG316" s="5"/>
      <c r="BH316" s="5"/>
      <c r="BI316" s="49"/>
    </row>
    <row r="317" spans="23:61" ht="15.5" x14ac:dyDescent="0.35">
      <c r="W317" s="60" t="s">
        <v>144</v>
      </c>
      <c r="X317" s="5"/>
      <c r="Y317" s="5"/>
      <c r="Z317" s="5"/>
      <c r="AA317" s="5"/>
      <c r="AB317" s="5"/>
      <c r="AC317" s="5"/>
      <c r="AD317" s="5"/>
      <c r="AE317" s="5"/>
      <c r="AF317" s="5"/>
      <c r="AG317" s="5"/>
      <c r="AH317" s="5"/>
      <c r="AI317" s="5"/>
      <c r="AJ317" s="5"/>
      <c r="AK317" s="5"/>
      <c r="AL317" s="5"/>
      <c r="AM317" s="5"/>
      <c r="AN317" s="5"/>
      <c r="AO317" s="5"/>
      <c r="AP317" s="5"/>
      <c r="AQ317" s="5"/>
      <c r="AR317" s="5"/>
      <c r="AS317" s="5"/>
      <c r="AT317" s="5"/>
      <c r="AU317" s="5"/>
      <c r="AV317" s="5"/>
      <c r="AW317" s="5"/>
      <c r="AX317" s="5"/>
      <c r="AY317" s="5"/>
      <c r="AZ317" s="5"/>
      <c r="BA317" s="5"/>
      <c r="BB317" s="5"/>
      <c r="BC317" s="5"/>
      <c r="BD317" s="5"/>
      <c r="BE317" s="5"/>
      <c r="BF317" s="5"/>
      <c r="BG317" s="5"/>
      <c r="BH317" s="5"/>
      <c r="BI317" s="49"/>
    </row>
    <row r="318" spans="23:61" ht="15.5" x14ac:dyDescent="0.35">
      <c r="W318" s="60"/>
      <c r="X318" s="5"/>
      <c r="Y318" s="5"/>
      <c r="Z318" s="5"/>
      <c r="AA318" s="5"/>
      <c r="AB318" s="5"/>
      <c r="AC318" s="5"/>
      <c r="AD318" s="5"/>
      <c r="AE318" s="5"/>
      <c r="AF318" s="5"/>
      <c r="AG318" s="5"/>
      <c r="AH318" s="5"/>
      <c r="AI318" s="5"/>
      <c r="AJ318" s="5"/>
      <c r="AK318" s="5"/>
      <c r="AL318" s="5"/>
      <c r="AM318" s="5"/>
      <c r="AN318" s="5"/>
      <c r="AO318" s="5"/>
      <c r="AP318" s="5"/>
      <c r="AQ318" s="5"/>
      <c r="AR318" s="5"/>
      <c r="AS318" s="5"/>
      <c r="AT318" s="5"/>
      <c r="AU318" s="5"/>
      <c r="AV318" s="5"/>
      <c r="AW318" s="5"/>
      <c r="AX318" s="5"/>
      <c r="AY318" s="5"/>
      <c r="AZ318" s="5"/>
      <c r="BA318" s="5"/>
      <c r="BB318" s="5"/>
      <c r="BC318" s="5"/>
      <c r="BD318" s="5"/>
      <c r="BE318" s="5"/>
      <c r="BF318" s="46"/>
      <c r="BG318" s="5"/>
      <c r="BH318" s="5"/>
      <c r="BI318" s="49"/>
    </row>
    <row r="319" spans="23:61" ht="15.5" x14ac:dyDescent="0.35">
      <c r="W319" s="60"/>
      <c r="X319" s="63" t="s">
        <v>54</v>
      </c>
      <c r="Y319" s="64">
        <v>1</v>
      </c>
      <c r="Z319" s="64">
        <v>2</v>
      </c>
      <c r="AA319" s="64">
        <v>3</v>
      </c>
      <c r="AB319" s="64">
        <v>4</v>
      </c>
      <c r="AC319" s="64">
        <v>5</v>
      </c>
      <c r="AD319" s="64">
        <v>6</v>
      </c>
      <c r="AE319" s="64">
        <v>7</v>
      </c>
      <c r="AF319" s="64">
        <v>8</v>
      </c>
      <c r="AG319" s="64">
        <v>9</v>
      </c>
      <c r="AH319" s="64">
        <v>10</v>
      </c>
      <c r="AI319" s="64">
        <v>11</v>
      </c>
      <c r="AJ319" s="64">
        <v>12</v>
      </c>
      <c r="AK319" s="64">
        <v>13</v>
      </c>
      <c r="AL319" s="64">
        <v>14</v>
      </c>
      <c r="AM319" s="64">
        <v>15</v>
      </c>
      <c r="AN319" s="64">
        <v>16</v>
      </c>
      <c r="AO319" s="64">
        <v>17</v>
      </c>
      <c r="AP319" s="64">
        <v>18</v>
      </c>
      <c r="AQ319" s="64">
        <v>19</v>
      </c>
      <c r="AR319" s="64">
        <v>20</v>
      </c>
      <c r="AS319" s="64">
        <v>21</v>
      </c>
      <c r="AT319" s="64">
        <v>22</v>
      </c>
      <c r="AU319" s="64">
        <v>23</v>
      </c>
      <c r="AV319" s="64">
        <v>24</v>
      </c>
      <c r="AW319" s="64">
        <v>25</v>
      </c>
      <c r="AX319" s="64">
        <v>26</v>
      </c>
      <c r="AY319" s="64">
        <v>27</v>
      </c>
      <c r="AZ319" s="64">
        <v>28</v>
      </c>
      <c r="BA319" s="64">
        <v>29</v>
      </c>
      <c r="BB319" s="64">
        <v>30</v>
      </c>
      <c r="BC319" s="5"/>
      <c r="BD319" s="358" t="s">
        <v>101</v>
      </c>
      <c r="BE319" s="359"/>
      <c r="BF319" s="157" t="s">
        <v>102</v>
      </c>
      <c r="BG319" s="157" t="s">
        <v>103</v>
      </c>
      <c r="BH319" s="157" t="s">
        <v>102</v>
      </c>
      <c r="BI319" s="65" t="s">
        <v>103</v>
      </c>
    </row>
    <row r="320" spans="23:61" ht="15.5" x14ac:dyDescent="0.35">
      <c r="W320" s="60"/>
      <c r="X320" s="63"/>
      <c r="Y320" s="64" t="str">
        <f t="shared" ref="Y320:AE320" si="127">VLOOKUP(WEEKDAY(CONCATENATE("11","/",Y319,"/",$AE$6)),$BX$11:$BY$17,2,FALSE)</f>
        <v>Thur</v>
      </c>
      <c r="Z320" s="64" t="str">
        <f t="shared" si="127"/>
        <v>Fri</v>
      </c>
      <c r="AA320" s="64" t="str">
        <f t="shared" si="127"/>
        <v>Sat</v>
      </c>
      <c r="AB320" s="64" t="str">
        <f t="shared" si="127"/>
        <v>Sun</v>
      </c>
      <c r="AC320" s="64" t="str">
        <f t="shared" si="127"/>
        <v>Mon</v>
      </c>
      <c r="AD320" s="64" t="str">
        <f t="shared" si="127"/>
        <v>Tues</v>
      </c>
      <c r="AE320" s="64" t="str">
        <f t="shared" si="127"/>
        <v>Wed</v>
      </c>
      <c r="AF320" s="64" t="str">
        <f>Y320</f>
        <v>Thur</v>
      </c>
      <c r="AG320" s="64" t="str">
        <f t="shared" ref="AG320:BB320" si="128">Z320</f>
        <v>Fri</v>
      </c>
      <c r="AH320" s="64" t="str">
        <f t="shared" si="128"/>
        <v>Sat</v>
      </c>
      <c r="AI320" s="64" t="str">
        <f t="shared" si="128"/>
        <v>Sun</v>
      </c>
      <c r="AJ320" s="64" t="str">
        <f t="shared" si="128"/>
        <v>Mon</v>
      </c>
      <c r="AK320" s="64" t="str">
        <f t="shared" si="128"/>
        <v>Tues</v>
      </c>
      <c r="AL320" s="64" t="str">
        <f t="shared" si="128"/>
        <v>Wed</v>
      </c>
      <c r="AM320" s="64" t="str">
        <f t="shared" si="128"/>
        <v>Thur</v>
      </c>
      <c r="AN320" s="64" t="str">
        <f t="shared" si="128"/>
        <v>Fri</v>
      </c>
      <c r="AO320" s="64" t="str">
        <f t="shared" si="128"/>
        <v>Sat</v>
      </c>
      <c r="AP320" s="64" t="str">
        <f t="shared" si="128"/>
        <v>Sun</v>
      </c>
      <c r="AQ320" s="64" t="str">
        <f t="shared" si="128"/>
        <v>Mon</v>
      </c>
      <c r="AR320" s="64" t="str">
        <f t="shared" si="128"/>
        <v>Tues</v>
      </c>
      <c r="AS320" s="64" t="str">
        <f t="shared" si="128"/>
        <v>Wed</v>
      </c>
      <c r="AT320" s="64" t="str">
        <f t="shared" si="128"/>
        <v>Thur</v>
      </c>
      <c r="AU320" s="64" t="str">
        <f t="shared" si="128"/>
        <v>Fri</v>
      </c>
      <c r="AV320" s="64" t="str">
        <f t="shared" si="128"/>
        <v>Sat</v>
      </c>
      <c r="AW320" s="64" t="str">
        <f t="shared" si="128"/>
        <v>Sun</v>
      </c>
      <c r="AX320" s="64" t="str">
        <f t="shared" si="128"/>
        <v>Mon</v>
      </c>
      <c r="AY320" s="64" t="str">
        <f t="shared" si="128"/>
        <v>Tues</v>
      </c>
      <c r="AZ320" s="64" t="str">
        <f t="shared" si="128"/>
        <v>Wed</v>
      </c>
      <c r="BA320" s="64" t="str">
        <f t="shared" si="128"/>
        <v>Thur</v>
      </c>
      <c r="BB320" s="64" t="str">
        <f t="shared" si="128"/>
        <v>Fri</v>
      </c>
      <c r="BC320" s="5"/>
      <c r="BD320" s="358" t="s">
        <v>106</v>
      </c>
      <c r="BE320" s="359"/>
      <c r="BF320" s="157" t="s">
        <v>90</v>
      </c>
      <c r="BG320" s="157" t="s">
        <v>90</v>
      </c>
      <c r="BH320" s="157" t="s">
        <v>106</v>
      </c>
      <c r="BI320" s="65" t="s">
        <v>106</v>
      </c>
    </row>
    <row r="321" spans="23:61" ht="15.5" x14ac:dyDescent="0.35">
      <c r="W321" s="60"/>
      <c r="X321" s="66">
        <v>1</v>
      </c>
      <c r="Y321" s="67"/>
      <c r="Z321" s="67"/>
      <c r="AA321" s="67"/>
      <c r="AB321" s="67"/>
      <c r="AC321" s="67"/>
      <c r="AD321" s="67"/>
      <c r="AE321" s="67"/>
      <c r="AF321" s="67"/>
      <c r="AG321" s="67"/>
      <c r="AH321" s="67"/>
      <c r="AI321" s="67"/>
      <c r="AJ321" s="67"/>
      <c r="AK321" s="67"/>
      <c r="AL321" s="67"/>
      <c r="AM321" s="67"/>
      <c r="AN321" s="67"/>
      <c r="AO321" s="67"/>
      <c r="AP321" s="67"/>
      <c r="AQ321" s="67"/>
      <c r="AR321" s="67"/>
      <c r="AS321" s="67"/>
      <c r="AT321" s="67"/>
      <c r="AU321" s="67"/>
      <c r="AV321" s="67"/>
      <c r="AW321" s="67"/>
      <c r="AX321" s="67"/>
      <c r="AY321" s="67"/>
      <c r="AZ321" s="67"/>
      <c r="BA321" s="67"/>
      <c r="BB321" s="67"/>
      <c r="BC321" s="5"/>
      <c r="BD321" s="354" t="str">
        <f t="shared" ref="BD321:BD344" si="129">IFERROR(AVERAGE(Y321:BB321),"")</f>
        <v/>
      </c>
      <c r="BE321" s="355"/>
      <c r="BF321" s="68">
        <f>SUM($Y321:$BC321)</f>
        <v>0</v>
      </c>
      <c r="BG321" s="68">
        <v>0</v>
      </c>
      <c r="BH321" s="69">
        <f>IFERROR(SUM(Y321:BC321)/COUNT(Y321:BC321),0)</f>
        <v>0</v>
      </c>
      <c r="BI321" s="70">
        <v>0</v>
      </c>
    </row>
    <row r="322" spans="23:61" ht="15.5" x14ac:dyDescent="0.35">
      <c r="W322" s="60"/>
      <c r="X322" s="66">
        <v>2</v>
      </c>
      <c r="Y322" s="67"/>
      <c r="Z322" s="67"/>
      <c r="AA322" s="67"/>
      <c r="AB322" s="67"/>
      <c r="AC322" s="67"/>
      <c r="AD322" s="67"/>
      <c r="AE322" s="67"/>
      <c r="AF322" s="67"/>
      <c r="AG322" s="67"/>
      <c r="AH322" s="67"/>
      <c r="AI322" s="67"/>
      <c r="AJ322" s="67"/>
      <c r="AK322" s="67"/>
      <c r="AL322" s="67"/>
      <c r="AM322" s="67"/>
      <c r="AN322" s="67"/>
      <c r="AO322" s="67"/>
      <c r="AP322" s="67"/>
      <c r="AQ322" s="67"/>
      <c r="AR322" s="67"/>
      <c r="AS322" s="67"/>
      <c r="AT322" s="67"/>
      <c r="AU322" s="67"/>
      <c r="AV322" s="67"/>
      <c r="AW322" s="67"/>
      <c r="AX322" s="67"/>
      <c r="AY322" s="67"/>
      <c r="AZ322" s="67"/>
      <c r="BA322" s="67"/>
      <c r="BB322" s="67"/>
      <c r="BC322" s="5"/>
      <c r="BD322" s="354" t="str">
        <f t="shared" si="129"/>
        <v/>
      </c>
      <c r="BE322" s="355"/>
      <c r="BF322" s="71">
        <f t="shared" ref="BF322:BF327" si="130">SUM($Y322:$BC322)</f>
        <v>0</v>
      </c>
      <c r="BG322" s="71">
        <v>0</v>
      </c>
      <c r="BH322" s="72">
        <f t="shared" ref="BH322:BH327" si="131">IFERROR(SUM(Y322:BC322)/COUNT(Y322:BC322),0)</f>
        <v>0</v>
      </c>
      <c r="BI322" s="73">
        <v>0</v>
      </c>
    </row>
    <row r="323" spans="23:61" ht="15.5" x14ac:dyDescent="0.35">
      <c r="W323" s="60"/>
      <c r="X323" s="66">
        <v>3</v>
      </c>
      <c r="Y323" s="67"/>
      <c r="Z323" s="67"/>
      <c r="AA323" s="67"/>
      <c r="AB323" s="67"/>
      <c r="AC323" s="67"/>
      <c r="AD323" s="67"/>
      <c r="AE323" s="67"/>
      <c r="AF323" s="67"/>
      <c r="AG323" s="67"/>
      <c r="AH323" s="67"/>
      <c r="AI323" s="67"/>
      <c r="AJ323" s="67"/>
      <c r="AK323" s="67"/>
      <c r="AL323" s="67"/>
      <c r="AM323" s="67"/>
      <c r="AN323" s="67"/>
      <c r="AO323" s="67"/>
      <c r="AP323" s="67"/>
      <c r="AQ323" s="67"/>
      <c r="AR323" s="67"/>
      <c r="AS323" s="67"/>
      <c r="AT323" s="67"/>
      <c r="AU323" s="67"/>
      <c r="AV323" s="67"/>
      <c r="AW323" s="67"/>
      <c r="AX323" s="67"/>
      <c r="AY323" s="67"/>
      <c r="AZ323" s="67"/>
      <c r="BA323" s="67"/>
      <c r="BB323" s="67"/>
      <c r="BC323" s="5"/>
      <c r="BD323" s="354" t="str">
        <f t="shared" si="129"/>
        <v/>
      </c>
      <c r="BE323" s="355"/>
      <c r="BF323" s="71">
        <f t="shared" si="130"/>
        <v>0</v>
      </c>
      <c r="BG323" s="71">
        <v>0</v>
      </c>
      <c r="BH323" s="72">
        <f t="shared" si="131"/>
        <v>0</v>
      </c>
      <c r="BI323" s="73">
        <v>0</v>
      </c>
    </row>
    <row r="324" spans="23:61" ht="15.5" x14ac:dyDescent="0.35">
      <c r="W324" s="60"/>
      <c r="X324" s="66">
        <v>4</v>
      </c>
      <c r="Y324" s="67"/>
      <c r="Z324" s="67"/>
      <c r="AA324" s="67"/>
      <c r="AB324" s="67"/>
      <c r="AC324" s="67"/>
      <c r="AD324" s="67"/>
      <c r="AE324" s="67"/>
      <c r="AF324" s="67"/>
      <c r="AG324" s="67"/>
      <c r="AH324" s="67"/>
      <c r="AI324" s="67"/>
      <c r="AJ324" s="67"/>
      <c r="AK324" s="67"/>
      <c r="AL324" s="67"/>
      <c r="AM324" s="67"/>
      <c r="AN324" s="67"/>
      <c r="AO324" s="67"/>
      <c r="AP324" s="67"/>
      <c r="AQ324" s="67"/>
      <c r="AR324" s="67"/>
      <c r="AS324" s="67"/>
      <c r="AT324" s="67"/>
      <c r="AU324" s="67"/>
      <c r="AV324" s="67"/>
      <c r="AW324" s="67"/>
      <c r="AX324" s="67"/>
      <c r="AY324" s="67"/>
      <c r="AZ324" s="67"/>
      <c r="BA324" s="67"/>
      <c r="BB324" s="67"/>
      <c r="BC324" s="5"/>
      <c r="BD324" s="354" t="str">
        <f t="shared" si="129"/>
        <v/>
      </c>
      <c r="BE324" s="355"/>
      <c r="BF324" s="71">
        <f t="shared" si="130"/>
        <v>0</v>
      </c>
      <c r="BG324" s="71">
        <v>0</v>
      </c>
      <c r="BH324" s="72">
        <f t="shared" si="131"/>
        <v>0</v>
      </c>
      <c r="BI324" s="73">
        <v>0</v>
      </c>
    </row>
    <row r="325" spans="23:61" ht="15.5" x14ac:dyDescent="0.35">
      <c r="W325" s="60"/>
      <c r="X325" s="66">
        <v>5</v>
      </c>
      <c r="Y325" s="67"/>
      <c r="Z325" s="67"/>
      <c r="AA325" s="67"/>
      <c r="AB325" s="67"/>
      <c r="AC325" s="67"/>
      <c r="AD325" s="67"/>
      <c r="AE325" s="67"/>
      <c r="AF325" s="67"/>
      <c r="AG325" s="67"/>
      <c r="AH325" s="67"/>
      <c r="AI325" s="67"/>
      <c r="AJ325" s="67"/>
      <c r="AK325" s="67"/>
      <c r="AL325" s="67"/>
      <c r="AM325" s="67"/>
      <c r="AN325" s="67"/>
      <c r="AO325" s="67"/>
      <c r="AP325" s="67"/>
      <c r="AQ325" s="67"/>
      <c r="AR325" s="67"/>
      <c r="AS325" s="67"/>
      <c r="AT325" s="67"/>
      <c r="AU325" s="67"/>
      <c r="AV325" s="67"/>
      <c r="AW325" s="67"/>
      <c r="AX325" s="67"/>
      <c r="AY325" s="67"/>
      <c r="AZ325" s="67"/>
      <c r="BA325" s="67"/>
      <c r="BB325" s="67"/>
      <c r="BC325" s="5"/>
      <c r="BD325" s="354" t="str">
        <f t="shared" si="129"/>
        <v/>
      </c>
      <c r="BE325" s="355"/>
      <c r="BF325" s="71">
        <f t="shared" si="130"/>
        <v>0</v>
      </c>
      <c r="BG325" s="71">
        <v>0</v>
      </c>
      <c r="BH325" s="72">
        <f t="shared" si="131"/>
        <v>0</v>
      </c>
      <c r="BI325" s="73">
        <v>0</v>
      </c>
    </row>
    <row r="326" spans="23:61" ht="15.5" x14ac:dyDescent="0.35">
      <c r="W326" s="60"/>
      <c r="X326" s="66">
        <v>6</v>
      </c>
      <c r="Y326" s="67"/>
      <c r="Z326" s="67"/>
      <c r="AA326" s="67"/>
      <c r="AB326" s="67"/>
      <c r="AC326" s="67"/>
      <c r="AD326" s="67"/>
      <c r="AE326" s="67"/>
      <c r="AF326" s="67"/>
      <c r="AG326" s="67"/>
      <c r="AH326" s="67"/>
      <c r="AI326" s="67"/>
      <c r="AJ326" s="67"/>
      <c r="AK326" s="67"/>
      <c r="AL326" s="67"/>
      <c r="AM326" s="67"/>
      <c r="AN326" s="67"/>
      <c r="AO326" s="67"/>
      <c r="AP326" s="67"/>
      <c r="AQ326" s="67"/>
      <c r="AR326" s="67"/>
      <c r="AS326" s="67"/>
      <c r="AT326" s="67"/>
      <c r="AU326" s="67"/>
      <c r="AV326" s="67"/>
      <c r="AW326" s="67"/>
      <c r="AX326" s="67"/>
      <c r="AY326" s="67"/>
      <c r="AZ326" s="67"/>
      <c r="BA326" s="67"/>
      <c r="BB326" s="67"/>
      <c r="BC326" s="5"/>
      <c r="BD326" s="354" t="str">
        <f t="shared" si="129"/>
        <v/>
      </c>
      <c r="BE326" s="355"/>
      <c r="BF326" s="71">
        <f t="shared" si="130"/>
        <v>0</v>
      </c>
      <c r="BG326" s="71">
        <v>0</v>
      </c>
      <c r="BH326" s="72">
        <f t="shared" si="131"/>
        <v>0</v>
      </c>
      <c r="BI326" s="73">
        <v>0</v>
      </c>
    </row>
    <row r="327" spans="23:61" ht="15.5" x14ac:dyDescent="0.35">
      <c r="W327" s="60"/>
      <c r="X327" s="66">
        <v>7</v>
      </c>
      <c r="Y327" s="67"/>
      <c r="Z327" s="67"/>
      <c r="AA327" s="67"/>
      <c r="AB327" s="67"/>
      <c r="AC327" s="67"/>
      <c r="AD327" s="67"/>
      <c r="AE327" s="67"/>
      <c r="AF327" s="67"/>
      <c r="AG327" s="67"/>
      <c r="AH327" s="67"/>
      <c r="AI327" s="67"/>
      <c r="AJ327" s="67"/>
      <c r="AK327" s="67"/>
      <c r="AL327" s="67"/>
      <c r="AM327" s="67"/>
      <c r="AN327" s="67"/>
      <c r="AO327" s="67"/>
      <c r="AP327" s="67"/>
      <c r="AQ327" s="67"/>
      <c r="AR327" s="67"/>
      <c r="AS327" s="67"/>
      <c r="AT327" s="67"/>
      <c r="AU327" s="67"/>
      <c r="AV327" s="67"/>
      <c r="AW327" s="67"/>
      <c r="AX327" s="67"/>
      <c r="AY327" s="67"/>
      <c r="AZ327" s="67"/>
      <c r="BA327" s="67"/>
      <c r="BB327" s="67"/>
      <c r="BC327" s="5"/>
      <c r="BD327" s="354" t="str">
        <f t="shared" si="129"/>
        <v/>
      </c>
      <c r="BE327" s="355"/>
      <c r="BF327" s="71">
        <f t="shared" si="130"/>
        <v>0</v>
      </c>
      <c r="BG327" s="71">
        <v>0</v>
      </c>
      <c r="BH327" s="72">
        <f t="shared" si="131"/>
        <v>0</v>
      </c>
      <c r="BI327" s="73">
        <v>0</v>
      </c>
    </row>
    <row r="328" spans="23:61" ht="15.5" x14ac:dyDescent="0.35">
      <c r="W328" s="60"/>
      <c r="X328" s="66">
        <v>8</v>
      </c>
      <c r="Y328" s="67"/>
      <c r="Z328" s="67"/>
      <c r="AA328" s="67"/>
      <c r="AB328" s="67"/>
      <c r="AC328" s="67"/>
      <c r="AD328" s="67"/>
      <c r="AE328" s="67"/>
      <c r="AF328" s="67"/>
      <c r="AG328" s="67"/>
      <c r="AH328" s="67"/>
      <c r="AI328" s="67"/>
      <c r="AJ328" s="67"/>
      <c r="AK328" s="67"/>
      <c r="AL328" s="67"/>
      <c r="AM328" s="67"/>
      <c r="AN328" s="67"/>
      <c r="AO328" s="67"/>
      <c r="AP328" s="67"/>
      <c r="AQ328" s="67"/>
      <c r="AR328" s="67"/>
      <c r="AS328" s="67"/>
      <c r="AT328" s="67"/>
      <c r="AU328" s="67"/>
      <c r="AV328" s="67"/>
      <c r="AW328" s="67"/>
      <c r="AX328" s="67"/>
      <c r="AY328" s="67"/>
      <c r="AZ328" s="67"/>
      <c r="BA328" s="67"/>
      <c r="BB328" s="67"/>
      <c r="BC328" s="5"/>
      <c r="BD328" s="354" t="str">
        <f t="shared" si="129"/>
        <v/>
      </c>
      <c r="BE328" s="355"/>
      <c r="BF328" s="71">
        <f t="shared" ref="BF328:BF343" si="132">(SUMIF($Y$320:$BC$320,"Sat",$Y328:$BC328)+SUMIF($Y$320:$BC$320,"Sun",$Y328:$BC328))</f>
        <v>0</v>
      </c>
      <c r="BG328" s="71">
        <f t="shared" ref="BG328:BG343" si="133">(SUM($Y328:$BC328)-(SUMIF($Y$320:$BC$320,"Sat",$Y328:$BC328)+SUMIF($Y$320:$BC$320,"Sun",$Y328:$BC328)))</f>
        <v>0</v>
      </c>
      <c r="BH328" s="72">
        <f t="shared" ref="BH328:BH343" si="134">(SUMIF($Y$320:$BC$320,"Sat",$Y328:$BC328)+SUMIF($Y$320:$BC$320,"Sun",$Y328:$BC328))/(COUNTIF($Y$320:$BC$320,"Sat")+COUNTIF($Y$320:$BC$320,"Sun"))</f>
        <v>0</v>
      </c>
      <c r="BI328" s="73">
        <f t="shared" ref="BI328:BI343" si="135">(SUM($Y328:$BC328)-(SUMIF($Y$320:$BC$320,"Sat",$Y328:$BC328)+SUMIF($Y$320:$BC$320,"Sun",$Y328:$BC328)))/(COUNT(Y328:BC328)-(COUNTIF($Y$320:$BC$320,"Sat")+COUNTIF($Y$320:$BC$320,"Sun")))</f>
        <v>0</v>
      </c>
    </row>
    <row r="329" spans="23:61" ht="15.5" x14ac:dyDescent="0.35">
      <c r="W329" s="60"/>
      <c r="X329" s="66">
        <v>9</v>
      </c>
      <c r="Y329" s="67"/>
      <c r="Z329" s="67"/>
      <c r="AA329" s="67"/>
      <c r="AB329" s="67"/>
      <c r="AC329" s="67"/>
      <c r="AD329" s="67"/>
      <c r="AE329" s="67"/>
      <c r="AF329" s="67"/>
      <c r="AG329" s="67"/>
      <c r="AH329" s="67"/>
      <c r="AI329" s="67"/>
      <c r="AJ329" s="67"/>
      <c r="AK329" s="67"/>
      <c r="AL329" s="67"/>
      <c r="AM329" s="67"/>
      <c r="AN329" s="67"/>
      <c r="AO329" s="67"/>
      <c r="AP329" s="67"/>
      <c r="AQ329" s="67"/>
      <c r="AR329" s="67"/>
      <c r="AS329" s="67"/>
      <c r="AT329" s="67"/>
      <c r="AU329" s="67"/>
      <c r="AV329" s="67"/>
      <c r="AW329" s="67"/>
      <c r="AX329" s="67"/>
      <c r="AY329" s="67"/>
      <c r="AZ329" s="67"/>
      <c r="BA329" s="67"/>
      <c r="BB329" s="67"/>
      <c r="BC329" s="5"/>
      <c r="BD329" s="354" t="str">
        <f t="shared" si="129"/>
        <v/>
      </c>
      <c r="BE329" s="355"/>
      <c r="BF329" s="71">
        <f t="shared" si="132"/>
        <v>0</v>
      </c>
      <c r="BG329" s="71">
        <f t="shared" si="133"/>
        <v>0</v>
      </c>
      <c r="BH329" s="72">
        <f t="shared" si="134"/>
        <v>0</v>
      </c>
      <c r="BI329" s="73">
        <f t="shared" si="135"/>
        <v>0</v>
      </c>
    </row>
    <row r="330" spans="23:61" ht="15.5" x14ac:dyDescent="0.35">
      <c r="W330" s="60"/>
      <c r="X330" s="66">
        <v>10</v>
      </c>
      <c r="Y330" s="67"/>
      <c r="Z330" s="67"/>
      <c r="AA330" s="67"/>
      <c r="AB330" s="67"/>
      <c r="AC330" s="67"/>
      <c r="AD330" s="67"/>
      <c r="AE330" s="67"/>
      <c r="AF330" s="67"/>
      <c r="AG330" s="67"/>
      <c r="AH330" s="67"/>
      <c r="AI330" s="67"/>
      <c r="AJ330" s="67"/>
      <c r="AK330" s="67"/>
      <c r="AL330" s="67"/>
      <c r="AM330" s="67"/>
      <c r="AN330" s="67"/>
      <c r="AO330" s="67"/>
      <c r="AP330" s="67"/>
      <c r="AQ330" s="67"/>
      <c r="AR330" s="67"/>
      <c r="AS330" s="67"/>
      <c r="AT330" s="67"/>
      <c r="AU330" s="67"/>
      <c r="AV330" s="67"/>
      <c r="AW330" s="67"/>
      <c r="AX330" s="67"/>
      <c r="AY330" s="67"/>
      <c r="AZ330" s="67"/>
      <c r="BA330" s="67"/>
      <c r="BB330" s="67"/>
      <c r="BC330" s="5"/>
      <c r="BD330" s="354" t="str">
        <f t="shared" si="129"/>
        <v/>
      </c>
      <c r="BE330" s="355"/>
      <c r="BF330" s="71">
        <f t="shared" si="132"/>
        <v>0</v>
      </c>
      <c r="BG330" s="71">
        <f t="shared" si="133"/>
        <v>0</v>
      </c>
      <c r="BH330" s="72">
        <f t="shared" si="134"/>
        <v>0</v>
      </c>
      <c r="BI330" s="73">
        <f t="shared" si="135"/>
        <v>0</v>
      </c>
    </row>
    <row r="331" spans="23:61" ht="15.5" x14ac:dyDescent="0.35">
      <c r="W331" s="60"/>
      <c r="X331" s="66">
        <v>11</v>
      </c>
      <c r="Y331" s="67"/>
      <c r="Z331" s="67"/>
      <c r="AA331" s="67"/>
      <c r="AB331" s="67"/>
      <c r="AC331" s="67"/>
      <c r="AD331" s="67"/>
      <c r="AE331" s="67"/>
      <c r="AF331" s="67"/>
      <c r="AG331" s="67"/>
      <c r="AH331" s="67"/>
      <c r="AI331" s="67"/>
      <c r="AJ331" s="67"/>
      <c r="AK331" s="67"/>
      <c r="AL331" s="67"/>
      <c r="AM331" s="67"/>
      <c r="AN331" s="67"/>
      <c r="AO331" s="67"/>
      <c r="AP331" s="67"/>
      <c r="AQ331" s="67"/>
      <c r="AR331" s="67"/>
      <c r="AS331" s="67"/>
      <c r="AT331" s="67"/>
      <c r="AU331" s="67"/>
      <c r="AV331" s="67"/>
      <c r="AW331" s="67"/>
      <c r="AX331" s="67"/>
      <c r="AY331" s="67"/>
      <c r="AZ331" s="67"/>
      <c r="BA331" s="67"/>
      <c r="BB331" s="67"/>
      <c r="BC331" s="5"/>
      <c r="BD331" s="354" t="str">
        <f t="shared" si="129"/>
        <v/>
      </c>
      <c r="BE331" s="355"/>
      <c r="BF331" s="71">
        <f t="shared" si="132"/>
        <v>0</v>
      </c>
      <c r="BG331" s="71">
        <f t="shared" si="133"/>
        <v>0</v>
      </c>
      <c r="BH331" s="72">
        <f t="shared" si="134"/>
        <v>0</v>
      </c>
      <c r="BI331" s="73">
        <f t="shared" si="135"/>
        <v>0</v>
      </c>
    </row>
    <row r="332" spans="23:61" ht="15.5" x14ac:dyDescent="0.35">
      <c r="W332" s="60"/>
      <c r="X332" s="66">
        <v>12</v>
      </c>
      <c r="Y332" s="67"/>
      <c r="Z332" s="67"/>
      <c r="AA332" s="67"/>
      <c r="AB332" s="67"/>
      <c r="AC332" s="67"/>
      <c r="AD332" s="67"/>
      <c r="AE332" s="67"/>
      <c r="AF332" s="67"/>
      <c r="AG332" s="67"/>
      <c r="AH332" s="67"/>
      <c r="AI332" s="67"/>
      <c r="AJ332" s="67"/>
      <c r="AK332" s="67"/>
      <c r="AL332" s="67"/>
      <c r="AM332" s="67"/>
      <c r="AN332" s="67"/>
      <c r="AO332" s="67"/>
      <c r="AP332" s="67"/>
      <c r="AQ332" s="67"/>
      <c r="AR332" s="67"/>
      <c r="AS332" s="67"/>
      <c r="AT332" s="67"/>
      <c r="AU332" s="67"/>
      <c r="AV332" s="67"/>
      <c r="AW332" s="67"/>
      <c r="AX332" s="67"/>
      <c r="AY332" s="67"/>
      <c r="AZ332" s="67"/>
      <c r="BA332" s="67"/>
      <c r="BB332" s="67"/>
      <c r="BC332" s="5"/>
      <c r="BD332" s="354" t="str">
        <f t="shared" si="129"/>
        <v/>
      </c>
      <c r="BE332" s="355"/>
      <c r="BF332" s="71">
        <f t="shared" si="132"/>
        <v>0</v>
      </c>
      <c r="BG332" s="71">
        <f t="shared" si="133"/>
        <v>0</v>
      </c>
      <c r="BH332" s="72">
        <f t="shared" si="134"/>
        <v>0</v>
      </c>
      <c r="BI332" s="73">
        <f t="shared" si="135"/>
        <v>0</v>
      </c>
    </row>
    <row r="333" spans="23:61" ht="15.5" x14ac:dyDescent="0.35">
      <c r="W333" s="60"/>
      <c r="X333" s="66">
        <v>13</v>
      </c>
      <c r="Y333" s="67"/>
      <c r="Z333" s="67"/>
      <c r="AA333" s="67"/>
      <c r="AB333" s="67"/>
      <c r="AC333" s="67"/>
      <c r="AD333" s="67"/>
      <c r="AE333" s="67"/>
      <c r="AF333" s="67"/>
      <c r="AG333" s="67"/>
      <c r="AH333" s="67"/>
      <c r="AI333" s="67"/>
      <c r="AJ333" s="67"/>
      <c r="AK333" s="67"/>
      <c r="AL333" s="67"/>
      <c r="AM333" s="67"/>
      <c r="AN333" s="67"/>
      <c r="AO333" s="67"/>
      <c r="AP333" s="67"/>
      <c r="AQ333" s="67"/>
      <c r="AR333" s="67"/>
      <c r="AS333" s="67"/>
      <c r="AT333" s="67"/>
      <c r="AU333" s="67"/>
      <c r="AV333" s="67"/>
      <c r="AW333" s="67"/>
      <c r="AX333" s="67"/>
      <c r="AY333" s="67"/>
      <c r="AZ333" s="67"/>
      <c r="BA333" s="67"/>
      <c r="BB333" s="67"/>
      <c r="BC333" s="5"/>
      <c r="BD333" s="354" t="str">
        <f t="shared" si="129"/>
        <v/>
      </c>
      <c r="BE333" s="355"/>
      <c r="BF333" s="71">
        <f t="shared" si="132"/>
        <v>0</v>
      </c>
      <c r="BG333" s="71">
        <f t="shared" si="133"/>
        <v>0</v>
      </c>
      <c r="BH333" s="72">
        <f t="shared" si="134"/>
        <v>0</v>
      </c>
      <c r="BI333" s="73">
        <f t="shared" si="135"/>
        <v>0</v>
      </c>
    </row>
    <row r="334" spans="23:61" ht="15.5" x14ac:dyDescent="0.35">
      <c r="W334" s="60"/>
      <c r="X334" s="66">
        <v>14</v>
      </c>
      <c r="Y334" s="67"/>
      <c r="Z334" s="67"/>
      <c r="AA334" s="67"/>
      <c r="AB334" s="67"/>
      <c r="AC334" s="67"/>
      <c r="AD334" s="67"/>
      <c r="AE334" s="67"/>
      <c r="AF334" s="67"/>
      <c r="AG334" s="67"/>
      <c r="AH334" s="67"/>
      <c r="AI334" s="67"/>
      <c r="AJ334" s="67"/>
      <c r="AK334" s="67"/>
      <c r="AL334" s="67"/>
      <c r="AM334" s="67"/>
      <c r="AN334" s="67"/>
      <c r="AO334" s="67"/>
      <c r="AP334" s="67"/>
      <c r="AQ334" s="67"/>
      <c r="AR334" s="67"/>
      <c r="AS334" s="67"/>
      <c r="AT334" s="67"/>
      <c r="AU334" s="67"/>
      <c r="AV334" s="67"/>
      <c r="AW334" s="67"/>
      <c r="AX334" s="67"/>
      <c r="AY334" s="67"/>
      <c r="AZ334" s="67"/>
      <c r="BA334" s="67"/>
      <c r="BB334" s="67"/>
      <c r="BC334" s="5"/>
      <c r="BD334" s="354" t="str">
        <f t="shared" si="129"/>
        <v/>
      </c>
      <c r="BE334" s="355"/>
      <c r="BF334" s="71">
        <f t="shared" si="132"/>
        <v>0</v>
      </c>
      <c r="BG334" s="71">
        <f t="shared" si="133"/>
        <v>0</v>
      </c>
      <c r="BH334" s="72">
        <f t="shared" si="134"/>
        <v>0</v>
      </c>
      <c r="BI334" s="73">
        <f t="shared" si="135"/>
        <v>0</v>
      </c>
    </row>
    <row r="335" spans="23:61" ht="15.5" x14ac:dyDescent="0.35">
      <c r="W335" s="60"/>
      <c r="X335" s="66">
        <v>15</v>
      </c>
      <c r="Y335" s="67"/>
      <c r="Z335" s="67"/>
      <c r="AA335" s="67"/>
      <c r="AB335" s="67"/>
      <c r="AC335" s="67"/>
      <c r="AD335" s="67"/>
      <c r="AE335" s="67"/>
      <c r="AF335" s="67"/>
      <c r="AG335" s="67"/>
      <c r="AH335" s="67"/>
      <c r="AI335" s="67"/>
      <c r="AJ335" s="67"/>
      <c r="AK335" s="67"/>
      <c r="AL335" s="67"/>
      <c r="AM335" s="67"/>
      <c r="AN335" s="67"/>
      <c r="AO335" s="67"/>
      <c r="AP335" s="67"/>
      <c r="AQ335" s="67"/>
      <c r="AR335" s="67"/>
      <c r="AS335" s="67"/>
      <c r="AT335" s="67"/>
      <c r="AU335" s="67"/>
      <c r="AV335" s="67"/>
      <c r="AW335" s="67"/>
      <c r="AX335" s="67"/>
      <c r="AY335" s="67"/>
      <c r="AZ335" s="67"/>
      <c r="BA335" s="67"/>
      <c r="BB335" s="67"/>
      <c r="BC335" s="5"/>
      <c r="BD335" s="354" t="str">
        <f t="shared" si="129"/>
        <v/>
      </c>
      <c r="BE335" s="355"/>
      <c r="BF335" s="71">
        <f t="shared" si="132"/>
        <v>0</v>
      </c>
      <c r="BG335" s="71">
        <f t="shared" si="133"/>
        <v>0</v>
      </c>
      <c r="BH335" s="72">
        <f t="shared" si="134"/>
        <v>0</v>
      </c>
      <c r="BI335" s="73">
        <f t="shared" si="135"/>
        <v>0</v>
      </c>
    </row>
    <row r="336" spans="23:61" ht="15.5" x14ac:dyDescent="0.35">
      <c r="W336" s="60"/>
      <c r="X336" s="66">
        <v>16</v>
      </c>
      <c r="Y336" s="67"/>
      <c r="Z336" s="67"/>
      <c r="AA336" s="67"/>
      <c r="AB336" s="67"/>
      <c r="AC336" s="67"/>
      <c r="AD336" s="67"/>
      <c r="AE336" s="67"/>
      <c r="AF336" s="67"/>
      <c r="AG336" s="67"/>
      <c r="AH336" s="67"/>
      <c r="AI336" s="67"/>
      <c r="AJ336" s="67"/>
      <c r="AK336" s="67"/>
      <c r="AL336" s="67"/>
      <c r="AM336" s="67"/>
      <c r="AN336" s="67"/>
      <c r="AO336" s="67"/>
      <c r="AP336" s="67"/>
      <c r="AQ336" s="67"/>
      <c r="AR336" s="67"/>
      <c r="AS336" s="67"/>
      <c r="AT336" s="67"/>
      <c r="AU336" s="67"/>
      <c r="AV336" s="67"/>
      <c r="AW336" s="67"/>
      <c r="AX336" s="67"/>
      <c r="AY336" s="67"/>
      <c r="AZ336" s="67"/>
      <c r="BA336" s="67"/>
      <c r="BB336" s="67"/>
      <c r="BC336" s="5"/>
      <c r="BD336" s="354" t="str">
        <f t="shared" si="129"/>
        <v/>
      </c>
      <c r="BE336" s="355"/>
      <c r="BF336" s="71">
        <f t="shared" si="132"/>
        <v>0</v>
      </c>
      <c r="BG336" s="71">
        <f t="shared" si="133"/>
        <v>0</v>
      </c>
      <c r="BH336" s="72">
        <f t="shared" si="134"/>
        <v>0</v>
      </c>
      <c r="BI336" s="73">
        <f t="shared" si="135"/>
        <v>0</v>
      </c>
    </row>
    <row r="337" spans="23:61" ht="15.5" x14ac:dyDescent="0.35">
      <c r="W337" s="60"/>
      <c r="X337" s="66">
        <v>17</v>
      </c>
      <c r="Y337" s="67"/>
      <c r="Z337" s="67"/>
      <c r="AA337" s="67"/>
      <c r="AB337" s="67"/>
      <c r="AC337" s="67"/>
      <c r="AD337" s="67"/>
      <c r="AE337" s="67"/>
      <c r="AF337" s="67"/>
      <c r="AG337" s="67"/>
      <c r="AH337" s="67"/>
      <c r="AI337" s="67"/>
      <c r="AJ337" s="67"/>
      <c r="AK337" s="67"/>
      <c r="AL337" s="67"/>
      <c r="AM337" s="67"/>
      <c r="AN337" s="67"/>
      <c r="AO337" s="67"/>
      <c r="AP337" s="67"/>
      <c r="AQ337" s="67"/>
      <c r="AR337" s="67"/>
      <c r="AS337" s="67"/>
      <c r="AT337" s="67"/>
      <c r="AU337" s="67"/>
      <c r="AV337" s="67"/>
      <c r="AW337" s="67"/>
      <c r="AX337" s="67"/>
      <c r="AY337" s="67"/>
      <c r="AZ337" s="67"/>
      <c r="BA337" s="67"/>
      <c r="BB337" s="67"/>
      <c r="BC337" s="5"/>
      <c r="BD337" s="354" t="str">
        <f t="shared" si="129"/>
        <v/>
      </c>
      <c r="BE337" s="355"/>
      <c r="BF337" s="71">
        <f t="shared" si="132"/>
        <v>0</v>
      </c>
      <c r="BG337" s="71">
        <f t="shared" si="133"/>
        <v>0</v>
      </c>
      <c r="BH337" s="72">
        <f t="shared" si="134"/>
        <v>0</v>
      </c>
      <c r="BI337" s="73">
        <f t="shared" si="135"/>
        <v>0</v>
      </c>
    </row>
    <row r="338" spans="23:61" ht="15.5" x14ac:dyDescent="0.35">
      <c r="W338" s="60"/>
      <c r="X338" s="66">
        <v>18</v>
      </c>
      <c r="Y338" s="67"/>
      <c r="Z338" s="67"/>
      <c r="AA338" s="67"/>
      <c r="AB338" s="67"/>
      <c r="AC338" s="67"/>
      <c r="AD338" s="67"/>
      <c r="AE338" s="67"/>
      <c r="AF338" s="67"/>
      <c r="AG338" s="67"/>
      <c r="AH338" s="67"/>
      <c r="AI338" s="67"/>
      <c r="AJ338" s="67"/>
      <c r="AK338" s="67"/>
      <c r="AL338" s="67"/>
      <c r="AM338" s="67"/>
      <c r="AN338" s="67"/>
      <c r="AO338" s="67"/>
      <c r="AP338" s="67"/>
      <c r="AQ338" s="67"/>
      <c r="AR338" s="67"/>
      <c r="AS338" s="67"/>
      <c r="AT338" s="67"/>
      <c r="AU338" s="67"/>
      <c r="AV338" s="67"/>
      <c r="AW338" s="67"/>
      <c r="AX338" s="67"/>
      <c r="AY338" s="67"/>
      <c r="AZ338" s="67"/>
      <c r="BA338" s="67"/>
      <c r="BB338" s="67"/>
      <c r="BC338" s="5"/>
      <c r="BD338" s="354" t="str">
        <f t="shared" si="129"/>
        <v/>
      </c>
      <c r="BE338" s="355"/>
      <c r="BF338" s="71">
        <f t="shared" si="132"/>
        <v>0</v>
      </c>
      <c r="BG338" s="71">
        <f t="shared" si="133"/>
        <v>0</v>
      </c>
      <c r="BH338" s="72">
        <f t="shared" si="134"/>
        <v>0</v>
      </c>
      <c r="BI338" s="73">
        <f t="shared" si="135"/>
        <v>0</v>
      </c>
    </row>
    <row r="339" spans="23:61" ht="15.5" x14ac:dyDescent="0.35">
      <c r="W339" s="60"/>
      <c r="X339" s="66">
        <v>19</v>
      </c>
      <c r="Y339" s="67"/>
      <c r="Z339" s="67"/>
      <c r="AA339" s="67"/>
      <c r="AB339" s="67"/>
      <c r="AC339" s="67"/>
      <c r="AD339" s="67"/>
      <c r="AE339" s="67"/>
      <c r="AF339" s="67"/>
      <c r="AG339" s="67"/>
      <c r="AH339" s="67"/>
      <c r="AI339" s="67"/>
      <c r="AJ339" s="67"/>
      <c r="AK339" s="67"/>
      <c r="AL339" s="67"/>
      <c r="AM339" s="67"/>
      <c r="AN339" s="67"/>
      <c r="AO339" s="67"/>
      <c r="AP339" s="67"/>
      <c r="AQ339" s="67"/>
      <c r="AR339" s="67"/>
      <c r="AS339" s="67"/>
      <c r="AT339" s="67"/>
      <c r="AU339" s="67"/>
      <c r="AV339" s="67"/>
      <c r="AW339" s="67"/>
      <c r="AX339" s="67"/>
      <c r="AY339" s="67"/>
      <c r="AZ339" s="67"/>
      <c r="BA339" s="67"/>
      <c r="BB339" s="67"/>
      <c r="BC339" s="5"/>
      <c r="BD339" s="354" t="str">
        <f t="shared" si="129"/>
        <v/>
      </c>
      <c r="BE339" s="355"/>
      <c r="BF339" s="71">
        <f t="shared" si="132"/>
        <v>0</v>
      </c>
      <c r="BG339" s="71">
        <f t="shared" si="133"/>
        <v>0</v>
      </c>
      <c r="BH339" s="72">
        <f t="shared" si="134"/>
        <v>0</v>
      </c>
      <c r="BI339" s="73">
        <f t="shared" si="135"/>
        <v>0</v>
      </c>
    </row>
    <row r="340" spans="23:61" ht="15.5" x14ac:dyDescent="0.35">
      <c r="W340" s="60"/>
      <c r="X340" s="66">
        <v>20</v>
      </c>
      <c r="Y340" s="67"/>
      <c r="Z340" s="67"/>
      <c r="AA340" s="67"/>
      <c r="AB340" s="67"/>
      <c r="AC340" s="67"/>
      <c r="AD340" s="67"/>
      <c r="AE340" s="67"/>
      <c r="AF340" s="67"/>
      <c r="AG340" s="67"/>
      <c r="AH340" s="67"/>
      <c r="AI340" s="67"/>
      <c r="AJ340" s="67"/>
      <c r="AK340" s="67"/>
      <c r="AL340" s="67"/>
      <c r="AM340" s="67"/>
      <c r="AN340" s="67"/>
      <c r="AO340" s="67"/>
      <c r="AP340" s="67"/>
      <c r="AQ340" s="67"/>
      <c r="AR340" s="67"/>
      <c r="AS340" s="67"/>
      <c r="AT340" s="67"/>
      <c r="AU340" s="67"/>
      <c r="AV340" s="67"/>
      <c r="AW340" s="67"/>
      <c r="AX340" s="67"/>
      <c r="AY340" s="67"/>
      <c r="AZ340" s="67"/>
      <c r="BA340" s="67"/>
      <c r="BB340" s="67"/>
      <c r="BC340" s="5"/>
      <c r="BD340" s="354" t="str">
        <f t="shared" si="129"/>
        <v/>
      </c>
      <c r="BE340" s="355"/>
      <c r="BF340" s="71">
        <f t="shared" si="132"/>
        <v>0</v>
      </c>
      <c r="BG340" s="71">
        <f t="shared" si="133"/>
        <v>0</v>
      </c>
      <c r="BH340" s="72">
        <f t="shared" si="134"/>
        <v>0</v>
      </c>
      <c r="BI340" s="73">
        <f t="shared" si="135"/>
        <v>0</v>
      </c>
    </row>
    <row r="341" spans="23:61" ht="15.5" x14ac:dyDescent="0.35">
      <c r="W341" s="60"/>
      <c r="X341" s="66">
        <v>21</v>
      </c>
      <c r="Y341" s="67"/>
      <c r="Z341" s="67"/>
      <c r="AA341" s="67"/>
      <c r="AB341" s="67"/>
      <c r="AC341" s="67"/>
      <c r="AD341" s="67"/>
      <c r="AE341" s="67"/>
      <c r="AF341" s="67"/>
      <c r="AG341" s="67"/>
      <c r="AH341" s="67"/>
      <c r="AI341" s="67"/>
      <c r="AJ341" s="67"/>
      <c r="AK341" s="67"/>
      <c r="AL341" s="67"/>
      <c r="AM341" s="67"/>
      <c r="AN341" s="67"/>
      <c r="AO341" s="67"/>
      <c r="AP341" s="67"/>
      <c r="AQ341" s="67"/>
      <c r="AR341" s="67"/>
      <c r="AS341" s="67"/>
      <c r="AT341" s="67"/>
      <c r="AU341" s="67"/>
      <c r="AV341" s="67"/>
      <c r="AW341" s="67"/>
      <c r="AX341" s="67"/>
      <c r="AY341" s="67"/>
      <c r="AZ341" s="67"/>
      <c r="BA341" s="67"/>
      <c r="BB341" s="67"/>
      <c r="BC341" s="5"/>
      <c r="BD341" s="354" t="str">
        <f t="shared" si="129"/>
        <v/>
      </c>
      <c r="BE341" s="355"/>
      <c r="BF341" s="71">
        <f t="shared" si="132"/>
        <v>0</v>
      </c>
      <c r="BG341" s="71">
        <f t="shared" si="133"/>
        <v>0</v>
      </c>
      <c r="BH341" s="72">
        <f t="shared" si="134"/>
        <v>0</v>
      </c>
      <c r="BI341" s="73">
        <f t="shared" si="135"/>
        <v>0</v>
      </c>
    </row>
    <row r="342" spans="23:61" ht="15.5" x14ac:dyDescent="0.35">
      <c r="W342" s="60"/>
      <c r="X342" s="66">
        <v>22</v>
      </c>
      <c r="Y342" s="67"/>
      <c r="Z342" s="67"/>
      <c r="AA342" s="67"/>
      <c r="AB342" s="67"/>
      <c r="AC342" s="67"/>
      <c r="AD342" s="67"/>
      <c r="AE342" s="67"/>
      <c r="AF342" s="67"/>
      <c r="AG342" s="67"/>
      <c r="AH342" s="67"/>
      <c r="AI342" s="67"/>
      <c r="AJ342" s="67"/>
      <c r="AK342" s="67"/>
      <c r="AL342" s="67"/>
      <c r="AM342" s="67"/>
      <c r="AN342" s="67"/>
      <c r="AO342" s="67"/>
      <c r="AP342" s="67"/>
      <c r="AQ342" s="67"/>
      <c r="AR342" s="67"/>
      <c r="AS342" s="67"/>
      <c r="AT342" s="67"/>
      <c r="AU342" s="67"/>
      <c r="AV342" s="67"/>
      <c r="AW342" s="67"/>
      <c r="AX342" s="67"/>
      <c r="AY342" s="67"/>
      <c r="AZ342" s="67"/>
      <c r="BA342" s="67"/>
      <c r="BB342" s="67"/>
      <c r="BC342" s="5"/>
      <c r="BD342" s="354" t="str">
        <f t="shared" si="129"/>
        <v/>
      </c>
      <c r="BE342" s="355"/>
      <c r="BF342" s="71">
        <f t="shared" si="132"/>
        <v>0</v>
      </c>
      <c r="BG342" s="71">
        <f t="shared" si="133"/>
        <v>0</v>
      </c>
      <c r="BH342" s="72">
        <f t="shared" si="134"/>
        <v>0</v>
      </c>
      <c r="BI342" s="73">
        <f t="shared" si="135"/>
        <v>0</v>
      </c>
    </row>
    <row r="343" spans="23:61" ht="15.5" x14ac:dyDescent="0.35">
      <c r="W343" s="60"/>
      <c r="X343" s="66">
        <v>23</v>
      </c>
      <c r="Y343" s="67"/>
      <c r="Z343" s="67"/>
      <c r="AA343" s="67"/>
      <c r="AB343" s="67"/>
      <c r="AC343" s="67"/>
      <c r="AD343" s="67"/>
      <c r="AE343" s="67"/>
      <c r="AF343" s="67"/>
      <c r="AG343" s="67"/>
      <c r="AH343" s="67"/>
      <c r="AI343" s="67"/>
      <c r="AJ343" s="67"/>
      <c r="AK343" s="67"/>
      <c r="AL343" s="67"/>
      <c r="AM343" s="67"/>
      <c r="AN343" s="67"/>
      <c r="AO343" s="67"/>
      <c r="AP343" s="67"/>
      <c r="AQ343" s="67"/>
      <c r="AR343" s="67"/>
      <c r="AS343" s="67"/>
      <c r="AT343" s="67"/>
      <c r="AU343" s="67"/>
      <c r="AV343" s="67"/>
      <c r="AW343" s="67"/>
      <c r="AX343" s="67"/>
      <c r="AY343" s="67"/>
      <c r="AZ343" s="67"/>
      <c r="BA343" s="67"/>
      <c r="BB343" s="67"/>
      <c r="BC343" s="5"/>
      <c r="BD343" s="354" t="str">
        <f t="shared" si="129"/>
        <v/>
      </c>
      <c r="BE343" s="355"/>
      <c r="BF343" s="71">
        <f t="shared" si="132"/>
        <v>0</v>
      </c>
      <c r="BG343" s="71">
        <f t="shared" si="133"/>
        <v>0</v>
      </c>
      <c r="BH343" s="72">
        <f t="shared" si="134"/>
        <v>0</v>
      </c>
      <c r="BI343" s="73">
        <f t="shared" si="135"/>
        <v>0</v>
      </c>
    </row>
    <row r="344" spans="23:61" ht="15.5" x14ac:dyDescent="0.35">
      <c r="W344" s="60"/>
      <c r="X344" s="74">
        <v>24</v>
      </c>
      <c r="Y344" s="75"/>
      <c r="Z344" s="75"/>
      <c r="AA344" s="75"/>
      <c r="AB344" s="75"/>
      <c r="AC344" s="75"/>
      <c r="AD344" s="75"/>
      <c r="AE344" s="75"/>
      <c r="AF344" s="75"/>
      <c r="AG344" s="75"/>
      <c r="AH344" s="75"/>
      <c r="AI344" s="75"/>
      <c r="AJ344" s="75"/>
      <c r="AK344" s="75"/>
      <c r="AL344" s="75"/>
      <c r="AM344" s="75"/>
      <c r="AN344" s="75"/>
      <c r="AO344" s="75"/>
      <c r="AP344" s="75"/>
      <c r="AQ344" s="75"/>
      <c r="AR344" s="75"/>
      <c r="AS344" s="75"/>
      <c r="AT344" s="75"/>
      <c r="AU344" s="75"/>
      <c r="AV344" s="75"/>
      <c r="AW344" s="75"/>
      <c r="AX344" s="75"/>
      <c r="AY344" s="75"/>
      <c r="AZ344" s="75"/>
      <c r="BA344" s="75"/>
      <c r="BB344" s="75"/>
      <c r="BC344" s="5"/>
      <c r="BD344" s="356" t="str">
        <f t="shared" si="129"/>
        <v/>
      </c>
      <c r="BE344" s="357"/>
      <c r="BF344" s="76">
        <f>SUM($Y344:$BC344)</f>
        <v>0</v>
      </c>
      <c r="BG344" s="76">
        <v>0</v>
      </c>
      <c r="BH344" s="77">
        <f t="shared" ref="BH344" si="136">IFERROR(SUM(Y344:BC344)/COUNT(Y344:BC344),0)</f>
        <v>0</v>
      </c>
      <c r="BI344" s="78">
        <v>0</v>
      </c>
    </row>
    <row r="345" spans="23:61" ht="15.5" x14ac:dyDescent="0.35">
      <c r="W345" s="60"/>
      <c r="X345" s="79"/>
      <c r="Y345" s="5"/>
      <c r="Z345" s="5"/>
      <c r="AA345" s="5"/>
      <c r="AB345" s="5"/>
      <c r="AC345" s="5"/>
      <c r="AD345" s="5"/>
      <c r="AE345" s="5"/>
      <c r="AF345" s="5"/>
      <c r="AG345" s="5"/>
      <c r="AH345" s="5"/>
      <c r="AI345" s="5"/>
      <c r="AJ345" s="5"/>
      <c r="AK345" s="5"/>
      <c r="AL345" s="5"/>
      <c r="AM345" s="5"/>
      <c r="AN345" s="5"/>
      <c r="AO345" s="5"/>
      <c r="AP345" s="5"/>
      <c r="AQ345" s="5"/>
      <c r="AR345" s="5"/>
      <c r="AS345" s="5"/>
      <c r="AT345" s="5"/>
      <c r="AU345" s="5"/>
      <c r="AV345" s="5"/>
      <c r="AW345" s="5"/>
      <c r="AX345" s="5"/>
      <c r="AY345" s="5"/>
      <c r="AZ345" s="5"/>
      <c r="BA345" s="5"/>
      <c r="BB345" s="5"/>
      <c r="BC345" s="5"/>
      <c r="BD345" s="5"/>
      <c r="BE345" s="5"/>
      <c r="BF345" s="76">
        <f>SUM(BF321:BF344)</f>
        <v>0</v>
      </c>
      <c r="BG345" s="76">
        <f>SUM(BG328:BG343)</f>
        <v>0</v>
      </c>
      <c r="BH345" s="101"/>
      <c r="BI345" s="102"/>
    </row>
    <row r="346" spans="23:61" ht="15.5" x14ac:dyDescent="0.35">
      <c r="W346" s="83"/>
      <c r="X346" s="84"/>
      <c r="Y346" s="85"/>
      <c r="Z346" s="85"/>
      <c r="AA346" s="85"/>
      <c r="AB346" s="85"/>
      <c r="AC346" s="85"/>
      <c r="AD346" s="85"/>
      <c r="AE346" s="85"/>
      <c r="AF346" s="85"/>
      <c r="AG346" s="85"/>
      <c r="AH346" s="85"/>
      <c r="AI346" s="85"/>
      <c r="AJ346" s="85"/>
      <c r="AK346" s="85"/>
      <c r="AL346" s="85"/>
      <c r="AM346" s="85"/>
      <c r="AN346" s="85"/>
      <c r="AO346" s="85"/>
      <c r="AP346" s="85"/>
      <c r="AQ346" s="85"/>
      <c r="AR346" s="85"/>
      <c r="AS346" s="85"/>
      <c r="AT346" s="85"/>
      <c r="AU346" s="85"/>
      <c r="AV346" s="85"/>
      <c r="AW346" s="85"/>
      <c r="AX346" s="85"/>
      <c r="AY346" s="85"/>
      <c r="AZ346" s="85"/>
      <c r="BA346" s="85"/>
      <c r="BB346" s="85"/>
      <c r="BC346" s="85"/>
      <c r="BD346" s="85"/>
      <c r="BE346" s="85"/>
      <c r="BF346" s="214"/>
      <c r="BG346" s="215"/>
      <c r="BH346" s="215"/>
      <c r="BI346" s="216"/>
    </row>
    <row r="347" spans="23:61" ht="15.5" x14ac:dyDescent="0.35">
      <c r="W347" s="115"/>
      <c r="X347" s="111"/>
      <c r="Y347" s="111"/>
      <c r="Z347" s="111"/>
      <c r="AA347" s="111"/>
      <c r="AB347" s="111"/>
      <c r="AC347" s="111"/>
      <c r="AD347" s="111"/>
      <c r="AE347" s="111"/>
      <c r="AF347" s="111"/>
      <c r="AG347" s="111"/>
      <c r="AH347" s="111"/>
      <c r="AI347" s="111"/>
      <c r="AJ347" s="111"/>
      <c r="AK347" s="111"/>
      <c r="AL347" s="111"/>
      <c r="AM347" s="111"/>
      <c r="AN347" s="111"/>
      <c r="AO347" s="111"/>
      <c r="AP347" s="111"/>
      <c r="AQ347" s="111"/>
      <c r="AR347" s="111"/>
      <c r="AS347" s="111"/>
      <c r="AT347" s="111"/>
      <c r="AU347" s="111"/>
      <c r="AV347" s="111"/>
      <c r="AW347" s="111"/>
      <c r="AX347" s="111"/>
      <c r="AY347" s="111"/>
      <c r="AZ347" s="111"/>
      <c r="BA347" s="111"/>
      <c r="BB347" s="111"/>
      <c r="BC347" s="111"/>
      <c r="BD347" s="111"/>
      <c r="BE347" s="111"/>
      <c r="BF347" s="5"/>
      <c r="BG347" s="5"/>
      <c r="BH347" s="5"/>
      <c r="BI347" s="49"/>
    </row>
    <row r="348" spans="23:61" ht="15.5" x14ac:dyDescent="0.35">
      <c r="W348" s="60" t="s">
        <v>145</v>
      </c>
      <c r="X348" s="5"/>
      <c r="Y348" s="5"/>
      <c r="Z348" s="5"/>
      <c r="AA348" s="5"/>
      <c r="AB348" s="5"/>
      <c r="AC348" s="5"/>
      <c r="AD348" s="5"/>
      <c r="AE348" s="5"/>
      <c r="AF348" s="5"/>
      <c r="AG348" s="5"/>
      <c r="AH348" s="5"/>
      <c r="AI348" s="5"/>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49"/>
    </row>
    <row r="349" spans="23:61" ht="15.5" x14ac:dyDescent="0.35">
      <c r="W349" s="60"/>
      <c r="X349" s="5"/>
      <c r="Y349" s="5"/>
      <c r="Z349" s="5"/>
      <c r="AA349" s="5"/>
      <c r="AB349" s="5"/>
      <c r="AC349" s="5"/>
      <c r="AD349" s="5"/>
      <c r="AE349" s="5"/>
      <c r="AF349" s="5"/>
      <c r="AG349" s="5"/>
      <c r="AH349" s="5"/>
      <c r="AI349" s="5"/>
      <c r="AJ349" s="5"/>
      <c r="AK349" s="5"/>
      <c r="AL349" s="5"/>
      <c r="AM349" s="5"/>
      <c r="AN349" s="5"/>
      <c r="AO349" s="5"/>
      <c r="AP349" s="5"/>
      <c r="AQ349" s="5"/>
      <c r="AR349" s="5"/>
      <c r="AS349" s="5"/>
      <c r="AT349" s="5"/>
      <c r="AU349" s="5"/>
      <c r="AV349" s="5"/>
      <c r="AW349" s="5"/>
      <c r="AX349" s="5"/>
      <c r="AY349" s="5"/>
      <c r="AZ349" s="5"/>
      <c r="BA349" s="5"/>
      <c r="BB349" s="5"/>
      <c r="BC349" s="5"/>
      <c r="BD349" s="5"/>
      <c r="BE349" s="5"/>
      <c r="BF349" s="46"/>
      <c r="BG349" s="5"/>
      <c r="BH349" s="5"/>
      <c r="BI349" s="49"/>
    </row>
    <row r="350" spans="23:61" ht="15.5" x14ac:dyDescent="0.35">
      <c r="W350" s="60"/>
      <c r="X350" s="63" t="s">
        <v>54</v>
      </c>
      <c r="Y350" s="64">
        <v>1</v>
      </c>
      <c r="Z350" s="64">
        <v>2</v>
      </c>
      <c r="AA350" s="64">
        <v>3</v>
      </c>
      <c r="AB350" s="64">
        <v>4</v>
      </c>
      <c r="AC350" s="64">
        <v>5</v>
      </c>
      <c r="AD350" s="64">
        <v>6</v>
      </c>
      <c r="AE350" s="64">
        <v>7</v>
      </c>
      <c r="AF350" s="64">
        <v>8</v>
      </c>
      <c r="AG350" s="64">
        <v>9</v>
      </c>
      <c r="AH350" s="64">
        <v>10</v>
      </c>
      <c r="AI350" s="64">
        <v>11</v>
      </c>
      <c r="AJ350" s="64">
        <v>12</v>
      </c>
      <c r="AK350" s="64">
        <v>13</v>
      </c>
      <c r="AL350" s="64">
        <v>14</v>
      </c>
      <c r="AM350" s="64">
        <v>15</v>
      </c>
      <c r="AN350" s="64">
        <v>16</v>
      </c>
      <c r="AO350" s="64">
        <v>17</v>
      </c>
      <c r="AP350" s="64">
        <v>18</v>
      </c>
      <c r="AQ350" s="64">
        <v>19</v>
      </c>
      <c r="AR350" s="64">
        <v>20</v>
      </c>
      <c r="AS350" s="64">
        <v>21</v>
      </c>
      <c r="AT350" s="64">
        <v>22</v>
      </c>
      <c r="AU350" s="64">
        <v>23</v>
      </c>
      <c r="AV350" s="64">
        <v>24</v>
      </c>
      <c r="AW350" s="64">
        <v>25</v>
      </c>
      <c r="AX350" s="64">
        <v>26</v>
      </c>
      <c r="AY350" s="64">
        <v>27</v>
      </c>
      <c r="AZ350" s="64">
        <v>28</v>
      </c>
      <c r="BA350" s="64">
        <v>29</v>
      </c>
      <c r="BB350" s="64">
        <v>30</v>
      </c>
      <c r="BC350" s="64">
        <v>31</v>
      </c>
      <c r="BD350" s="358" t="s">
        <v>101</v>
      </c>
      <c r="BE350" s="359"/>
      <c r="BF350" s="157" t="s">
        <v>102</v>
      </c>
      <c r="BG350" s="157" t="s">
        <v>103</v>
      </c>
      <c r="BH350" s="157" t="s">
        <v>102</v>
      </c>
      <c r="BI350" s="65" t="s">
        <v>103</v>
      </c>
    </row>
    <row r="351" spans="23:61" ht="15.5" x14ac:dyDescent="0.35">
      <c r="W351" s="60"/>
      <c r="X351" s="63"/>
      <c r="Y351" s="64" t="str">
        <f t="shared" ref="Y351:AE351" si="137">VLOOKUP(WEEKDAY(CONCATENATE("12","/",Y350,"/",$AE$6)),$BX$11:$BY$17,2,FALSE)</f>
        <v>Sat</v>
      </c>
      <c r="Z351" s="64" t="str">
        <f t="shared" si="137"/>
        <v>Sun</v>
      </c>
      <c r="AA351" s="64" t="str">
        <f t="shared" si="137"/>
        <v>Mon</v>
      </c>
      <c r="AB351" s="64" t="str">
        <f t="shared" si="137"/>
        <v>Tues</v>
      </c>
      <c r="AC351" s="64" t="str">
        <f t="shared" si="137"/>
        <v>Wed</v>
      </c>
      <c r="AD351" s="64" t="str">
        <f t="shared" si="137"/>
        <v>Thur</v>
      </c>
      <c r="AE351" s="64" t="str">
        <f t="shared" si="137"/>
        <v>Fri</v>
      </c>
      <c r="AF351" s="64" t="str">
        <f>Y351</f>
        <v>Sat</v>
      </c>
      <c r="AG351" s="64" t="str">
        <f t="shared" ref="AG351:BC351" si="138">Z351</f>
        <v>Sun</v>
      </c>
      <c r="AH351" s="64" t="str">
        <f t="shared" si="138"/>
        <v>Mon</v>
      </c>
      <c r="AI351" s="64" t="str">
        <f t="shared" si="138"/>
        <v>Tues</v>
      </c>
      <c r="AJ351" s="64" t="str">
        <f t="shared" si="138"/>
        <v>Wed</v>
      </c>
      <c r="AK351" s="64" t="str">
        <f t="shared" si="138"/>
        <v>Thur</v>
      </c>
      <c r="AL351" s="64" t="str">
        <f t="shared" si="138"/>
        <v>Fri</v>
      </c>
      <c r="AM351" s="64" t="str">
        <f t="shared" si="138"/>
        <v>Sat</v>
      </c>
      <c r="AN351" s="64" t="str">
        <f t="shared" si="138"/>
        <v>Sun</v>
      </c>
      <c r="AO351" s="64" t="str">
        <f t="shared" si="138"/>
        <v>Mon</v>
      </c>
      <c r="AP351" s="64" t="str">
        <f t="shared" si="138"/>
        <v>Tues</v>
      </c>
      <c r="AQ351" s="64" t="str">
        <f t="shared" si="138"/>
        <v>Wed</v>
      </c>
      <c r="AR351" s="64" t="str">
        <f t="shared" si="138"/>
        <v>Thur</v>
      </c>
      <c r="AS351" s="64" t="str">
        <f t="shared" si="138"/>
        <v>Fri</v>
      </c>
      <c r="AT351" s="64" t="str">
        <f t="shared" si="138"/>
        <v>Sat</v>
      </c>
      <c r="AU351" s="64" t="str">
        <f t="shared" si="138"/>
        <v>Sun</v>
      </c>
      <c r="AV351" s="64" t="str">
        <f t="shared" si="138"/>
        <v>Mon</v>
      </c>
      <c r="AW351" s="64" t="str">
        <f t="shared" si="138"/>
        <v>Tues</v>
      </c>
      <c r="AX351" s="64" t="str">
        <f t="shared" si="138"/>
        <v>Wed</v>
      </c>
      <c r="AY351" s="64" t="str">
        <f t="shared" si="138"/>
        <v>Thur</v>
      </c>
      <c r="AZ351" s="64" t="str">
        <f t="shared" si="138"/>
        <v>Fri</v>
      </c>
      <c r="BA351" s="64" t="str">
        <f t="shared" si="138"/>
        <v>Sat</v>
      </c>
      <c r="BB351" s="64" t="str">
        <f t="shared" si="138"/>
        <v>Sun</v>
      </c>
      <c r="BC351" s="64" t="str">
        <f t="shared" si="138"/>
        <v>Mon</v>
      </c>
      <c r="BD351" s="358" t="s">
        <v>106</v>
      </c>
      <c r="BE351" s="359"/>
      <c r="BF351" s="157" t="s">
        <v>90</v>
      </c>
      <c r="BG351" s="157" t="s">
        <v>90</v>
      </c>
      <c r="BH351" s="157" t="s">
        <v>106</v>
      </c>
      <c r="BI351" s="65" t="s">
        <v>106</v>
      </c>
    </row>
    <row r="352" spans="23:61" ht="15.5" x14ac:dyDescent="0.35">
      <c r="W352" s="60"/>
      <c r="X352" s="66">
        <v>1</v>
      </c>
      <c r="Y352" s="67"/>
      <c r="Z352" s="67"/>
      <c r="AA352" s="67"/>
      <c r="AB352" s="67"/>
      <c r="AC352" s="67"/>
      <c r="AD352" s="67"/>
      <c r="AE352" s="67"/>
      <c r="AF352" s="67"/>
      <c r="AG352" s="67"/>
      <c r="AH352" s="67"/>
      <c r="AI352" s="67"/>
      <c r="AJ352" s="67"/>
      <c r="AK352" s="67"/>
      <c r="AL352" s="67"/>
      <c r="AM352" s="67"/>
      <c r="AN352" s="67"/>
      <c r="AO352" s="67"/>
      <c r="AP352" s="67"/>
      <c r="AQ352" s="67"/>
      <c r="AR352" s="67"/>
      <c r="AS352" s="67"/>
      <c r="AT352" s="67"/>
      <c r="AU352" s="67"/>
      <c r="AV352" s="67"/>
      <c r="AW352" s="67"/>
      <c r="AX352" s="67"/>
      <c r="AY352" s="67"/>
      <c r="AZ352" s="67"/>
      <c r="BA352" s="67"/>
      <c r="BB352" s="67"/>
      <c r="BC352" s="67"/>
      <c r="BD352" s="354" t="str">
        <f>IFERROR(AVERAGE(Y352:BC352),"")</f>
        <v/>
      </c>
      <c r="BE352" s="355"/>
      <c r="BF352" s="68">
        <f>SUM($Y352:$BC352)</f>
        <v>0</v>
      </c>
      <c r="BG352" s="68">
        <v>0</v>
      </c>
      <c r="BH352" s="69">
        <f>IFERROR(SUM(Y352:BC352)/COUNT(Y352:BC352),0)</f>
        <v>0</v>
      </c>
      <c r="BI352" s="70">
        <v>0</v>
      </c>
    </row>
    <row r="353" spans="23:61" ht="15.5" x14ac:dyDescent="0.35">
      <c r="W353" s="60"/>
      <c r="X353" s="66">
        <v>2</v>
      </c>
      <c r="Y353" s="67"/>
      <c r="Z353" s="67"/>
      <c r="AA353" s="67"/>
      <c r="AB353" s="67"/>
      <c r="AC353" s="67"/>
      <c r="AD353" s="67"/>
      <c r="AE353" s="67"/>
      <c r="AF353" s="67"/>
      <c r="AG353" s="67"/>
      <c r="AH353" s="67"/>
      <c r="AI353" s="67"/>
      <c r="AJ353" s="67"/>
      <c r="AK353" s="67"/>
      <c r="AL353" s="67"/>
      <c r="AM353" s="67"/>
      <c r="AN353" s="67"/>
      <c r="AO353" s="67"/>
      <c r="AP353" s="67"/>
      <c r="AQ353" s="67"/>
      <c r="AR353" s="67"/>
      <c r="AS353" s="67"/>
      <c r="AT353" s="67"/>
      <c r="AU353" s="67"/>
      <c r="AV353" s="67"/>
      <c r="AW353" s="67"/>
      <c r="AX353" s="67"/>
      <c r="AY353" s="67"/>
      <c r="AZ353" s="67"/>
      <c r="BA353" s="67"/>
      <c r="BB353" s="67"/>
      <c r="BC353" s="67"/>
      <c r="BD353" s="354" t="str">
        <f t="shared" ref="BD353:BD364" si="139">IFERROR(AVERAGE(Y353:BC353),"")</f>
        <v/>
      </c>
      <c r="BE353" s="355"/>
      <c r="BF353" s="71">
        <f t="shared" ref="BF353:BF358" si="140">SUM($Y353:$BC353)</f>
        <v>0</v>
      </c>
      <c r="BG353" s="71">
        <v>0</v>
      </c>
      <c r="BH353" s="72">
        <f t="shared" ref="BH353:BH358" si="141">IFERROR(SUM(Y353:BC353)/COUNT(Y353:BC353),0)</f>
        <v>0</v>
      </c>
      <c r="BI353" s="73">
        <v>0</v>
      </c>
    </row>
    <row r="354" spans="23:61" ht="15.5" x14ac:dyDescent="0.35">
      <c r="W354" s="60"/>
      <c r="X354" s="66">
        <v>3</v>
      </c>
      <c r="Y354" s="67"/>
      <c r="Z354" s="67"/>
      <c r="AA354" s="67"/>
      <c r="AB354" s="67"/>
      <c r="AC354" s="67"/>
      <c r="AD354" s="67"/>
      <c r="AE354" s="67"/>
      <c r="AF354" s="67"/>
      <c r="AG354" s="67"/>
      <c r="AH354" s="67"/>
      <c r="AI354" s="67"/>
      <c r="AJ354" s="67"/>
      <c r="AK354" s="67"/>
      <c r="AL354" s="67"/>
      <c r="AM354" s="67"/>
      <c r="AN354" s="67"/>
      <c r="AO354" s="67"/>
      <c r="AP354" s="67"/>
      <c r="AQ354" s="67"/>
      <c r="AR354" s="67"/>
      <c r="AS354" s="67"/>
      <c r="AT354" s="67"/>
      <c r="AU354" s="67"/>
      <c r="AV354" s="67"/>
      <c r="AW354" s="67"/>
      <c r="AX354" s="67"/>
      <c r="AY354" s="67"/>
      <c r="AZ354" s="67"/>
      <c r="BA354" s="67"/>
      <c r="BB354" s="67"/>
      <c r="BC354" s="67"/>
      <c r="BD354" s="354" t="str">
        <f t="shared" si="139"/>
        <v/>
      </c>
      <c r="BE354" s="355"/>
      <c r="BF354" s="71">
        <f t="shared" si="140"/>
        <v>0</v>
      </c>
      <c r="BG354" s="71">
        <v>0</v>
      </c>
      <c r="BH354" s="72">
        <f t="shared" si="141"/>
        <v>0</v>
      </c>
      <c r="BI354" s="73">
        <v>0</v>
      </c>
    </row>
    <row r="355" spans="23:61" ht="15.5" x14ac:dyDescent="0.35">
      <c r="W355" s="60"/>
      <c r="X355" s="66">
        <v>4</v>
      </c>
      <c r="Y355" s="67"/>
      <c r="Z355" s="67"/>
      <c r="AA355" s="67"/>
      <c r="AB355" s="67"/>
      <c r="AC355" s="67"/>
      <c r="AD355" s="67"/>
      <c r="AE355" s="67"/>
      <c r="AF355" s="67"/>
      <c r="AG355" s="67"/>
      <c r="AH355" s="67"/>
      <c r="AI355" s="67"/>
      <c r="AJ355" s="67"/>
      <c r="AK355" s="67"/>
      <c r="AL355" s="67"/>
      <c r="AM355" s="67"/>
      <c r="AN355" s="67"/>
      <c r="AO355" s="67"/>
      <c r="AP355" s="67"/>
      <c r="AQ355" s="67"/>
      <c r="AR355" s="67"/>
      <c r="AS355" s="67"/>
      <c r="AT355" s="67"/>
      <c r="AU355" s="67"/>
      <c r="AV355" s="67"/>
      <c r="AW355" s="67"/>
      <c r="AX355" s="67"/>
      <c r="AY355" s="67"/>
      <c r="AZ355" s="67"/>
      <c r="BA355" s="67"/>
      <c r="BB355" s="67"/>
      <c r="BC355" s="67"/>
      <c r="BD355" s="354" t="str">
        <f t="shared" si="139"/>
        <v/>
      </c>
      <c r="BE355" s="355"/>
      <c r="BF355" s="71">
        <f t="shared" si="140"/>
        <v>0</v>
      </c>
      <c r="BG355" s="71">
        <v>0</v>
      </c>
      <c r="BH355" s="72">
        <f t="shared" si="141"/>
        <v>0</v>
      </c>
      <c r="BI355" s="73">
        <v>0</v>
      </c>
    </row>
    <row r="356" spans="23:61" ht="15.5" x14ac:dyDescent="0.35">
      <c r="W356" s="60"/>
      <c r="X356" s="66">
        <v>5</v>
      </c>
      <c r="Y356" s="67"/>
      <c r="Z356" s="67"/>
      <c r="AA356" s="67"/>
      <c r="AB356" s="67"/>
      <c r="AC356" s="67"/>
      <c r="AD356" s="67"/>
      <c r="AE356" s="67"/>
      <c r="AF356" s="67"/>
      <c r="AG356" s="67"/>
      <c r="AH356" s="67"/>
      <c r="AI356" s="67"/>
      <c r="AJ356" s="67"/>
      <c r="AK356" s="67"/>
      <c r="AL356" s="67"/>
      <c r="AM356" s="67"/>
      <c r="AN356" s="67"/>
      <c r="AO356" s="67"/>
      <c r="AP356" s="67"/>
      <c r="AQ356" s="67"/>
      <c r="AR356" s="67"/>
      <c r="AS356" s="67"/>
      <c r="AT356" s="67"/>
      <c r="AU356" s="67"/>
      <c r="AV356" s="67"/>
      <c r="AW356" s="67"/>
      <c r="AX356" s="67"/>
      <c r="AY356" s="67"/>
      <c r="AZ356" s="67"/>
      <c r="BA356" s="67"/>
      <c r="BB356" s="67"/>
      <c r="BC356" s="67"/>
      <c r="BD356" s="354" t="str">
        <f t="shared" si="139"/>
        <v/>
      </c>
      <c r="BE356" s="355"/>
      <c r="BF356" s="71">
        <f t="shared" si="140"/>
        <v>0</v>
      </c>
      <c r="BG356" s="71">
        <v>0</v>
      </c>
      <c r="BH356" s="72">
        <f t="shared" si="141"/>
        <v>0</v>
      </c>
      <c r="BI356" s="73">
        <v>0</v>
      </c>
    </row>
    <row r="357" spans="23:61" ht="15.5" x14ac:dyDescent="0.35">
      <c r="W357" s="60"/>
      <c r="X357" s="66">
        <v>6</v>
      </c>
      <c r="Y357" s="67"/>
      <c r="Z357" s="67"/>
      <c r="AA357" s="67"/>
      <c r="AB357" s="67"/>
      <c r="AC357" s="67"/>
      <c r="AD357" s="67"/>
      <c r="AE357" s="67"/>
      <c r="AF357" s="67"/>
      <c r="AG357" s="67"/>
      <c r="AH357" s="67"/>
      <c r="AI357" s="67"/>
      <c r="AJ357" s="67"/>
      <c r="AK357" s="67"/>
      <c r="AL357" s="67"/>
      <c r="AM357" s="67"/>
      <c r="AN357" s="67"/>
      <c r="AO357" s="67"/>
      <c r="AP357" s="67"/>
      <c r="AQ357" s="67"/>
      <c r="AR357" s="67"/>
      <c r="AS357" s="67"/>
      <c r="AT357" s="67"/>
      <c r="AU357" s="67"/>
      <c r="AV357" s="67"/>
      <c r="AW357" s="67"/>
      <c r="AX357" s="67"/>
      <c r="AY357" s="67"/>
      <c r="AZ357" s="67"/>
      <c r="BA357" s="67"/>
      <c r="BB357" s="67"/>
      <c r="BC357" s="67"/>
      <c r="BD357" s="354" t="str">
        <f t="shared" si="139"/>
        <v/>
      </c>
      <c r="BE357" s="355"/>
      <c r="BF357" s="71">
        <f t="shared" si="140"/>
        <v>0</v>
      </c>
      <c r="BG357" s="71">
        <v>0</v>
      </c>
      <c r="BH357" s="72">
        <f t="shared" si="141"/>
        <v>0</v>
      </c>
      <c r="BI357" s="73">
        <v>0</v>
      </c>
    </row>
    <row r="358" spans="23:61" ht="15.5" x14ac:dyDescent="0.35">
      <c r="W358" s="60"/>
      <c r="X358" s="66">
        <v>7</v>
      </c>
      <c r="Y358" s="67"/>
      <c r="Z358" s="67"/>
      <c r="AA358" s="67"/>
      <c r="AB358" s="67"/>
      <c r="AC358" s="67"/>
      <c r="AD358" s="67"/>
      <c r="AE358" s="67"/>
      <c r="AF358" s="67"/>
      <c r="AG358" s="67"/>
      <c r="AH358" s="67"/>
      <c r="AI358" s="67"/>
      <c r="AJ358" s="67"/>
      <c r="AK358" s="67"/>
      <c r="AL358" s="67"/>
      <c r="AM358" s="67"/>
      <c r="AN358" s="67"/>
      <c r="AO358" s="67"/>
      <c r="AP358" s="67"/>
      <c r="AQ358" s="67"/>
      <c r="AR358" s="67"/>
      <c r="AS358" s="67"/>
      <c r="AT358" s="67"/>
      <c r="AU358" s="67"/>
      <c r="AV358" s="67"/>
      <c r="AW358" s="67"/>
      <c r="AX358" s="67"/>
      <c r="AY358" s="67"/>
      <c r="AZ358" s="67"/>
      <c r="BA358" s="67"/>
      <c r="BB358" s="67"/>
      <c r="BC358" s="67"/>
      <c r="BD358" s="354" t="str">
        <f t="shared" si="139"/>
        <v/>
      </c>
      <c r="BE358" s="355"/>
      <c r="BF358" s="71">
        <f t="shared" si="140"/>
        <v>0</v>
      </c>
      <c r="BG358" s="71">
        <v>0</v>
      </c>
      <c r="BH358" s="72">
        <f t="shared" si="141"/>
        <v>0</v>
      </c>
      <c r="BI358" s="73">
        <v>0</v>
      </c>
    </row>
    <row r="359" spans="23:61" ht="15.5" x14ac:dyDescent="0.35">
      <c r="W359" s="60"/>
      <c r="X359" s="66">
        <v>8</v>
      </c>
      <c r="Y359" s="67"/>
      <c r="Z359" s="67"/>
      <c r="AA359" s="67"/>
      <c r="AB359" s="67"/>
      <c r="AC359" s="67"/>
      <c r="AD359" s="67"/>
      <c r="AE359" s="67"/>
      <c r="AF359" s="67"/>
      <c r="AG359" s="67"/>
      <c r="AH359" s="67"/>
      <c r="AI359" s="67"/>
      <c r="AJ359" s="67"/>
      <c r="AK359" s="67"/>
      <c r="AL359" s="67"/>
      <c r="AM359" s="67"/>
      <c r="AN359" s="67"/>
      <c r="AO359" s="67"/>
      <c r="AP359" s="67"/>
      <c r="AQ359" s="67"/>
      <c r="AR359" s="67"/>
      <c r="AS359" s="67"/>
      <c r="AT359" s="67"/>
      <c r="AU359" s="67"/>
      <c r="AV359" s="67"/>
      <c r="AW359" s="67"/>
      <c r="AX359" s="67"/>
      <c r="AY359" s="67"/>
      <c r="AZ359" s="67"/>
      <c r="BA359" s="67"/>
      <c r="BB359" s="67"/>
      <c r="BC359" s="67"/>
      <c r="BD359" s="354" t="str">
        <f t="shared" si="139"/>
        <v/>
      </c>
      <c r="BE359" s="355"/>
      <c r="BF359" s="71">
        <f t="shared" ref="BF359:BF374" si="142">(SUMIF($Y$351:$BC$351,"Sat",$Y359:$BC359)+SUMIF($Y$351:$BC$351,"Sun",$Y359:$BC359))</f>
        <v>0</v>
      </c>
      <c r="BG359" s="71">
        <f t="shared" ref="BG359:BG374" si="143">(SUM($Y359:$BC359)-(SUMIF($Y$351:$BC$351,"Sat",$Y359:$BC359)+SUMIF($Y$351:$BC$351,"Sun",$Y359:$BC359)))</f>
        <v>0</v>
      </c>
      <c r="BH359" s="72">
        <f t="shared" ref="BH359:BH374" si="144">(SUMIF($Y$351:$BC$351,"Sat",$Y359:$BC359)+SUMIF($Y$351:$BC$351,"Sun",$Y359:$BC359))/(COUNTIF($Y$351:$BC$351,"Sat")+COUNTIF($Y$351:$BC$351,"Sun"))</f>
        <v>0</v>
      </c>
      <c r="BI359" s="73">
        <f t="shared" ref="BI359:BI374" si="145">(SUM($Y359:$BC359)-(SUMIF($Y$351:$BC$351,"Sat",$Y359:$BC359)+SUMIF($Y$351:$BC$351,"Sun",$Y359:$BC359)))/(COUNT(Y359:BC359)-(COUNTIF($Y$351:$BC$351,"Sat")+COUNTIF($Y$351:$BC$351,"Sun")))</f>
        <v>0</v>
      </c>
    </row>
    <row r="360" spans="23:61" ht="15.5" x14ac:dyDescent="0.35">
      <c r="W360" s="60"/>
      <c r="X360" s="66">
        <v>9</v>
      </c>
      <c r="Y360" s="67"/>
      <c r="Z360" s="67"/>
      <c r="AA360" s="67"/>
      <c r="AB360" s="67"/>
      <c r="AC360" s="67"/>
      <c r="AD360" s="67"/>
      <c r="AE360" s="67"/>
      <c r="AF360" s="67"/>
      <c r="AG360" s="67"/>
      <c r="AH360" s="67"/>
      <c r="AI360" s="67"/>
      <c r="AJ360" s="67"/>
      <c r="AK360" s="67"/>
      <c r="AL360" s="67"/>
      <c r="AM360" s="67"/>
      <c r="AN360" s="67"/>
      <c r="AO360" s="67"/>
      <c r="AP360" s="67"/>
      <c r="AQ360" s="67"/>
      <c r="AR360" s="67"/>
      <c r="AS360" s="67"/>
      <c r="AT360" s="67"/>
      <c r="AU360" s="67"/>
      <c r="AV360" s="67"/>
      <c r="AW360" s="67"/>
      <c r="AX360" s="67"/>
      <c r="AY360" s="67"/>
      <c r="AZ360" s="67"/>
      <c r="BA360" s="67"/>
      <c r="BB360" s="67"/>
      <c r="BC360" s="67"/>
      <c r="BD360" s="354" t="str">
        <f t="shared" si="139"/>
        <v/>
      </c>
      <c r="BE360" s="355"/>
      <c r="BF360" s="71">
        <f t="shared" si="142"/>
        <v>0</v>
      </c>
      <c r="BG360" s="71">
        <f t="shared" si="143"/>
        <v>0</v>
      </c>
      <c r="BH360" s="72">
        <f t="shared" si="144"/>
        <v>0</v>
      </c>
      <c r="BI360" s="73">
        <f t="shared" si="145"/>
        <v>0</v>
      </c>
    </row>
    <row r="361" spans="23:61" ht="15.5" x14ac:dyDescent="0.35">
      <c r="W361" s="60"/>
      <c r="X361" s="66">
        <v>10</v>
      </c>
      <c r="Y361" s="67"/>
      <c r="Z361" s="67"/>
      <c r="AA361" s="67"/>
      <c r="AB361" s="67"/>
      <c r="AC361" s="67"/>
      <c r="AD361" s="67"/>
      <c r="AE361" s="67"/>
      <c r="AF361" s="67"/>
      <c r="AG361" s="67"/>
      <c r="AH361" s="67"/>
      <c r="AI361" s="67"/>
      <c r="AJ361" s="67"/>
      <c r="AK361" s="67"/>
      <c r="AL361" s="67"/>
      <c r="AM361" s="67"/>
      <c r="AN361" s="67"/>
      <c r="AO361" s="67"/>
      <c r="AP361" s="67"/>
      <c r="AQ361" s="67"/>
      <c r="AR361" s="67"/>
      <c r="AS361" s="67"/>
      <c r="AT361" s="67"/>
      <c r="AU361" s="67"/>
      <c r="AV361" s="67"/>
      <c r="AW361" s="67"/>
      <c r="AX361" s="67"/>
      <c r="AY361" s="67"/>
      <c r="AZ361" s="67"/>
      <c r="BA361" s="67"/>
      <c r="BB361" s="67"/>
      <c r="BC361" s="67"/>
      <c r="BD361" s="354" t="str">
        <f t="shared" si="139"/>
        <v/>
      </c>
      <c r="BE361" s="355"/>
      <c r="BF361" s="71">
        <f t="shared" si="142"/>
        <v>0</v>
      </c>
      <c r="BG361" s="71">
        <f t="shared" si="143"/>
        <v>0</v>
      </c>
      <c r="BH361" s="72">
        <f t="shared" si="144"/>
        <v>0</v>
      </c>
      <c r="BI361" s="73">
        <f t="shared" si="145"/>
        <v>0</v>
      </c>
    </row>
    <row r="362" spans="23:61" ht="15.5" x14ac:dyDescent="0.35">
      <c r="W362" s="60"/>
      <c r="X362" s="66">
        <v>11</v>
      </c>
      <c r="Y362" s="67"/>
      <c r="Z362" s="67"/>
      <c r="AA362" s="67"/>
      <c r="AB362" s="67"/>
      <c r="AC362" s="67"/>
      <c r="AD362" s="67"/>
      <c r="AE362" s="67"/>
      <c r="AF362" s="67"/>
      <c r="AG362" s="67"/>
      <c r="AH362" s="67"/>
      <c r="AI362" s="67"/>
      <c r="AJ362" s="67"/>
      <c r="AK362" s="67"/>
      <c r="AL362" s="67"/>
      <c r="AM362" s="67"/>
      <c r="AN362" s="67"/>
      <c r="AO362" s="67"/>
      <c r="AP362" s="67"/>
      <c r="AQ362" s="67"/>
      <c r="AR362" s="67"/>
      <c r="AS362" s="67"/>
      <c r="AT362" s="67"/>
      <c r="AU362" s="67"/>
      <c r="AV362" s="67"/>
      <c r="AW362" s="67"/>
      <c r="AX362" s="67"/>
      <c r="AY362" s="67"/>
      <c r="AZ362" s="67"/>
      <c r="BA362" s="67"/>
      <c r="BB362" s="67"/>
      <c r="BC362" s="67"/>
      <c r="BD362" s="354" t="str">
        <f t="shared" si="139"/>
        <v/>
      </c>
      <c r="BE362" s="355"/>
      <c r="BF362" s="71">
        <f t="shared" si="142"/>
        <v>0</v>
      </c>
      <c r="BG362" s="71">
        <f t="shared" si="143"/>
        <v>0</v>
      </c>
      <c r="BH362" s="72">
        <f t="shared" si="144"/>
        <v>0</v>
      </c>
      <c r="BI362" s="73">
        <f t="shared" si="145"/>
        <v>0</v>
      </c>
    </row>
    <row r="363" spans="23:61" ht="15.5" x14ac:dyDescent="0.35">
      <c r="W363" s="60"/>
      <c r="X363" s="66">
        <v>12</v>
      </c>
      <c r="Y363" s="67"/>
      <c r="Z363" s="67"/>
      <c r="AA363" s="67"/>
      <c r="AB363" s="67"/>
      <c r="AC363" s="67"/>
      <c r="AD363" s="67"/>
      <c r="AE363" s="67"/>
      <c r="AF363" s="67"/>
      <c r="AG363" s="67"/>
      <c r="AH363" s="67"/>
      <c r="AI363" s="67"/>
      <c r="AJ363" s="67"/>
      <c r="AK363" s="67"/>
      <c r="AL363" s="67"/>
      <c r="AM363" s="67"/>
      <c r="AN363" s="67"/>
      <c r="AO363" s="67"/>
      <c r="AP363" s="67"/>
      <c r="AQ363" s="67"/>
      <c r="AR363" s="67"/>
      <c r="AS363" s="67"/>
      <c r="AT363" s="67"/>
      <c r="AU363" s="67"/>
      <c r="AV363" s="67"/>
      <c r="AW363" s="67"/>
      <c r="AX363" s="67"/>
      <c r="AY363" s="67"/>
      <c r="AZ363" s="67"/>
      <c r="BA363" s="67"/>
      <c r="BB363" s="67"/>
      <c r="BC363" s="67"/>
      <c r="BD363" s="354" t="str">
        <f t="shared" si="139"/>
        <v/>
      </c>
      <c r="BE363" s="355"/>
      <c r="BF363" s="71">
        <f t="shared" si="142"/>
        <v>0</v>
      </c>
      <c r="BG363" s="71">
        <f t="shared" si="143"/>
        <v>0</v>
      </c>
      <c r="BH363" s="72">
        <f t="shared" si="144"/>
        <v>0</v>
      </c>
      <c r="BI363" s="73">
        <f t="shared" si="145"/>
        <v>0</v>
      </c>
    </row>
    <row r="364" spans="23:61" ht="15.5" x14ac:dyDescent="0.35">
      <c r="W364" s="60"/>
      <c r="X364" s="66">
        <v>13</v>
      </c>
      <c r="Y364" s="67"/>
      <c r="Z364" s="67"/>
      <c r="AA364" s="67"/>
      <c r="AB364" s="67"/>
      <c r="AC364" s="67"/>
      <c r="AD364" s="67"/>
      <c r="AE364" s="67"/>
      <c r="AF364" s="67"/>
      <c r="AG364" s="67"/>
      <c r="AH364" s="67"/>
      <c r="AI364" s="67"/>
      <c r="AJ364" s="67"/>
      <c r="AK364" s="67"/>
      <c r="AL364" s="67"/>
      <c r="AM364" s="67"/>
      <c r="AN364" s="67"/>
      <c r="AO364" s="67"/>
      <c r="AP364" s="67"/>
      <c r="AQ364" s="67"/>
      <c r="AR364" s="67"/>
      <c r="AS364" s="67"/>
      <c r="AT364" s="67"/>
      <c r="AU364" s="67"/>
      <c r="AV364" s="67"/>
      <c r="AW364" s="67"/>
      <c r="AX364" s="67"/>
      <c r="AY364" s="67"/>
      <c r="AZ364" s="67"/>
      <c r="BA364" s="67"/>
      <c r="BB364" s="67"/>
      <c r="BC364" s="67"/>
      <c r="BD364" s="354" t="str">
        <f t="shared" si="139"/>
        <v/>
      </c>
      <c r="BE364" s="355"/>
      <c r="BF364" s="71">
        <f t="shared" si="142"/>
        <v>0</v>
      </c>
      <c r="BG364" s="71">
        <f t="shared" si="143"/>
        <v>0</v>
      </c>
      <c r="BH364" s="72">
        <f t="shared" si="144"/>
        <v>0</v>
      </c>
      <c r="BI364" s="73">
        <f t="shared" si="145"/>
        <v>0</v>
      </c>
    </row>
    <row r="365" spans="23:61" ht="15.5" x14ac:dyDescent="0.35">
      <c r="W365" s="60"/>
      <c r="X365" s="66">
        <v>14</v>
      </c>
      <c r="Y365" s="67"/>
      <c r="Z365" s="67"/>
      <c r="AA365" s="67"/>
      <c r="AB365" s="67"/>
      <c r="AC365" s="67"/>
      <c r="AD365" s="67"/>
      <c r="AE365" s="67"/>
      <c r="AF365" s="67"/>
      <c r="AG365" s="67"/>
      <c r="AH365" s="67"/>
      <c r="AI365" s="67"/>
      <c r="AJ365" s="67"/>
      <c r="AK365" s="67"/>
      <c r="AL365" s="67"/>
      <c r="AM365" s="67"/>
      <c r="AN365" s="67"/>
      <c r="AO365" s="67"/>
      <c r="AP365" s="67"/>
      <c r="AQ365" s="67"/>
      <c r="AR365" s="67"/>
      <c r="AS365" s="67"/>
      <c r="AT365" s="67"/>
      <c r="AU365" s="67"/>
      <c r="AV365" s="67"/>
      <c r="AW365" s="67"/>
      <c r="AX365" s="67"/>
      <c r="AY365" s="67"/>
      <c r="AZ365" s="67"/>
      <c r="BA365" s="67"/>
      <c r="BB365" s="67"/>
      <c r="BC365" s="67"/>
      <c r="BD365" s="354" t="str">
        <f>IFERROR(AVERAGE(Y365:BC365),"")</f>
        <v/>
      </c>
      <c r="BE365" s="355"/>
      <c r="BF365" s="71">
        <f t="shared" si="142"/>
        <v>0</v>
      </c>
      <c r="BG365" s="71">
        <f t="shared" si="143"/>
        <v>0</v>
      </c>
      <c r="BH365" s="72">
        <f t="shared" si="144"/>
        <v>0</v>
      </c>
      <c r="BI365" s="73">
        <f t="shared" si="145"/>
        <v>0</v>
      </c>
    </row>
    <row r="366" spans="23:61" ht="15.5" x14ac:dyDescent="0.35">
      <c r="W366" s="60"/>
      <c r="X366" s="66">
        <v>15</v>
      </c>
      <c r="Y366" s="67"/>
      <c r="Z366" s="67"/>
      <c r="AA366" s="67"/>
      <c r="AB366" s="67"/>
      <c r="AC366" s="67"/>
      <c r="AD366" s="67"/>
      <c r="AE366" s="67"/>
      <c r="AF366" s="67"/>
      <c r="AG366" s="67"/>
      <c r="AH366" s="67"/>
      <c r="AI366" s="67"/>
      <c r="AJ366" s="67"/>
      <c r="AK366" s="67"/>
      <c r="AL366" s="67"/>
      <c r="AM366" s="67"/>
      <c r="AN366" s="67"/>
      <c r="AO366" s="67"/>
      <c r="AP366" s="67"/>
      <c r="AQ366" s="67"/>
      <c r="AR366" s="67"/>
      <c r="AS366" s="67"/>
      <c r="AT366" s="67"/>
      <c r="AU366" s="67"/>
      <c r="AV366" s="67"/>
      <c r="AW366" s="67"/>
      <c r="AX366" s="67"/>
      <c r="AY366" s="67"/>
      <c r="AZ366" s="67"/>
      <c r="BA366" s="67"/>
      <c r="BB366" s="67"/>
      <c r="BC366" s="67"/>
      <c r="BD366" s="354" t="str">
        <f t="shared" ref="BD366:BD375" si="146">IFERROR(AVERAGE(Y366:BC366),"")</f>
        <v/>
      </c>
      <c r="BE366" s="355"/>
      <c r="BF366" s="71">
        <f t="shared" si="142"/>
        <v>0</v>
      </c>
      <c r="BG366" s="71">
        <f t="shared" si="143"/>
        <v>0</v>
      </c>
      <c r="BH366" s="72">
        <f t="shared" si="144"/>
        <v>0</v>
      </c>
      <c r="BI366" s="73">
        <f t="shared" si="145"/>
        <v>0</v>
      </c>
    </row>
    <row r="367" spans="23:61" ht="15.5" x14ac:dyDescent="0.35">
      <c r="W367" s="60"/>
      <c r="X367" s="66">
        <v>16</v>
      </c>
      <c r="Y367" s="67"/>
      <c r="Z367" s="67"/>
      <c r="AA367" s="67"/>
      <c r="AB367" s="67"/>
      <c r="AC367" s="67"/>
      <c r="AD367" s="67"/>
      <c r="AE367" s="67"/>
      <c r="AF367" s="67"/>
      <c r="AG367" s="67"/>
      <c r="AH367" s="67"/>
      <c r="AI367" s="67"/>
      <c r="AJ367" s="67"/>
      <c r="AK367" s="67"/>
      <c r="AL367" s="67"/>
      <c r="AM367" s="67"/>
      <c r="AN367" s="67"/>
      <c r="AO367" s="67"/>
      <c r="AP367" s="67"/>
      <c r="AQ367" s="67"/>
      <c r="AR367" s="67"/>
      <c r="AS367" s="67"/>
      <c r="AT367" s="67"/>
      <c r="AU367" s="67"/>
      <c r="AV367" s="67"/>
      <c r="AW367" s="67"/>
      <c r="AX367" s="67"/>
      <c r="AY367" s="67"/>
      <c r="AZ367" s="67"/>
      <c r="BA367" s="67"/>
      <c r="BB367" s="67"/>
      <c r="BC367" s="67"/>
      <c r="BD367" s="354" t="str">
        <f t="shared" si="146"/>
        <v/>
      </c>
      <c r="BE367" s="355"/>
      <c r="BF367" s="71">
        <f t="shared" si="142"/>
        <v>0</v>
      </c>
      <c r="BG367" s="71">
        <f t="shared" si="143"/>
        <v>0</v>
      </c>
      <c r="BH367" s="72">
        <f t="shared" si="144"/>
        <v>0</v>
      </c>
      <c r="BI367" s="73">
        <f t="shared" si="145"/>
        <v>0</v>
      </c>
    </row>
    <row r="368" spans="23:61" ht="15.5" x14ac:dyDescent="0.35">
      <c r="W368" s="60"/>
      <c r="X368" s="66">
        <v>17</v>
      </c>
      <c r="Y368" s="67"/>
      <c r="Z368" s="67"/>
      <c r="AA368" s="67"/>
      <c r="AB368" s="67"/>
      <c r="AC368" s="67"/>
      <c r="AD368" s="67"/>
      <c r="AE368" s="67"/>
      <c r="AF368" s="67"/>
      <c r="AG368" s="67"/>
      <c r="AH368" s="67"/>
      <c r="AI368" s="67"/>
      <c r="AJ368" s="67"/>
      <c r="AK368" s="67"/>
      <c r="AL368" s="67"/>
      <c r="AM368" s="67"/>
      <c r="AN368" s="67"/>
      <c r="AO368" s="67"/>
      <c r="AP368" s="67"/>
      <c r="AQ368" s="67"/>
      <c r="AR368" s="67"/>
      <c r="AS368" s="67"/>
      <c r="AT368" s="67"/>
      <c r="AU368" s="67"/>
      <c r="AV368" s="67"/>
      <c r="AW368" s="67"/>
      <c r="AX368" s="67"/>
      <c r="AY368" s="67"/>
      <c r="AZ368" s="67"/>
      <c r="BA368" s="67"/>
      <c r="BB368" s="67"/>
      <c r="BC368" s="67"/>
      <c r="BD368" s="354" t="str">
        <f t="shared" si="146"/>
        <v/>
      </c>
      <c r="BE368" s="355"/>
      <c r="BF368" s="71">
        <f t="shared" si="142"/>
        <v>0</v>
      </c>
      <c r="BG368" s="71">
        <f t="shared" si="143"/>
        <v>0</v>
      </c>
      <c r="BH368" s="72">
        <f t="shared" si="144"/>
        <v>0</v>
      </c>
      <c r="BI368" s="73">
        <f t="shared" si="145"/>
        <v>0</v>
      </c>
    </row>
    <row r="369" spans="23:61" ht="15.5" x14ac:dyDescent="0.35">
      <c r="W369" s="60"/>
      <c r="X369" s="66">
        <v>18</v>
      </c>
      <c r="Y369" s="67"/>
      <c r="Z369" s="67"/>
      <c r="AA369" s="67"/>
      <c r="AB369" s="67"/>
      <c r="AC369" s="67"/>
      <c r="AD369" s="67"/>
      <c r="AE369" s="67"/>
      <c r="AF369" s="67"/>
      <c r="AG369" s="67"/>
      <c r="AH369" s="67"/>
      <c r="AI369" s="67"/>
      <c r="AJ369" s="67"/>
      <c r="AK369" s="67"/>
      <c r="AL369" s="67"/>
      <c r="AM369" s="67"/>
      <c r="AN369" s="67"/>
      <c r="AO369" s="67"/>
      <c r="AP369" s="67"/>
      <c r="AQ369" s="67"/>
      <c r="AR369" s="67"/>
      <c r="AS369" s="67"/>
      <c r="AT369" s="67"/>
      <c r="AU369" s="67"/>
      <c r="AV369" s="67"/>
      <c r="AW369" s="67"/>
      <c r="AX369" s="67"/>
      <c r="AY369" s="67"/>
      <c r="AZ369" s="67"/>
      <c r="BA369" s="67"/>
      <c r="BB369" s="67"/>
      <c r="BC369" s="67"/>
      <c r="BD369" s="354" t="str">
        <f t="shared" si="146"/>
        <v/>
      </c>
      <c r="BE369" s="355"/>
      <c r="BF369" s="71">
        <f t="shared" si="142"/>
        <v>0</v>
      </c>
      <c r="BG369" s="71">
        <f t="shared" si="143"/>
        <v>0</v>
      </c>
      <c r="BH369" s="72">
        <f t="shared" si="144"/>
        <v>0</v>
      </c>
      <c r="BI369" s="73">
        <f t="shared" si="145"/>
        <v>0</v>
      </c>
    </row>
    <row r="370" spans="23:61" ht="15.5" x14ac:dyDescent="0.35">
      <c r="W370" s="60"/>
      <c r="X370" s="66">
        <v>19</v>
      </c>
      <c r="Y370" s="67"/>
      <c r="Z370" s="67"/>
      <c r="AA370" s="67"/>
      <c r="AB370" s="67"/>
      <c r="AC370" s="67"/>
      <c r="AD370" s="67"/>
      <c r="AE370" s="67"/>
      <c r="AF370" s="67"/>
      <c r="AG370" s="67"/>
      <c r="AH370" s="67"/>
      <c r="AI370" s="67"/>
      <c r="AJ370" s="67"/>
      <c r="AK370" s="67"/>
      <c r="AL370" s="67"/>
      <c r="AM370" s="67"/>
      <c r="AN370" s="67"/>
      <c r="AO370" s="67"/>
      <c r="AP370" s="67"/>
      <c r="AQ370" s="67"/>
      <c r="AR370" s="67"/>
      <c r="AS370" s="67"/>
      <c r="AT370" s="67"/>
      <c r="AU370" s="67"/>
      <c r="AV370" s="67"/>
      <c r="AW370" s="67"/>
      <c r="AX370" s="67"/>
      <c r="AY370" s="67"/>
      <c r="AZ370" s="67"/>
      <c r="BA370" s="67"/>
      <c r="BB370" s="67"/>
      <c r="BC370" s="67"/>
      <c r="BD370" s="354" t="str">
        <f t="shared" si="146"/>
        <v/>
      </c>
      <c r="BE370" s="355"/>
      <c r="BF370" s="71">
        <f t="shared" si="142"/>
        <v>0</v>
      </c>
      <c r="BG370" s="71">
        <f t="shared" si="143"/>
        <v>0</v>
      </c>
      <c r="BH370" s="72">
        <f t="shared" si="144"/>
        <v>0</v>
      </c>
      <c r="BI370" s="73">
        <f t="shared" si="145"/>
        <v>0</v>
      </c>
    </row>
    <row r="371" spans="23:61" ht="15.5" x14ac:dyDescent="0.35">
      <c r="W371" s="60"/>
      <c r="X371" s="66">
        <v>20</v>
      </c>
      <c r="Y371" s="67"/>
      <c r="Z371" s="67"/>
      <c r="AA371" s="67"/>
      <c r="AB371" s="67"/>
      <c r="AC371" s="67"/>
      <c r="AD371" s="67"/>
      <c r="AE371" s="67"/>
      <c r="AF371" s="67"/>
      <c r="AG371" s="67"/>
      <c r="AH371" s="67"/>
      <c r="AI371" s="67"/>
      <c r="AJ371" s="67"/>
      <c r="AK371" s="67"/>
      <c r="AL371" s="67"/>
      <c r="AM371" s="67"/>
      <c r="AN371" s="67"/>
      <c r="AO371" s="67"/>
      <c r="AP371" s="67"/>
      <c r="AQ371" s="67"/>
      <c r="AR371" s="67"/>
      <c r="AS371" s="67"/>
      <c r="AT371" s="67"/>
      <c r="AU371" s="67"/>
      <c r="AV371" s="67"/>
      <c r="AW371" s="67"/>
      <c r="AX371" s="67"/>
      <c r="AY371" s="67"/>
      <c r="AZ371" s="67"/>
      <c r="BA371" s="67"/>
      <c r="BB371" s="67"/>
      <c r="BC371" s="67"/>
      <c r="BD371" s="354" t="str">
        <f t="shared" si="146"/>
        <v/>
      </c>
      <c r="BE371" s="355"/>
      <c r="BF371" s="71">
        <f t="shared" si="142"/>
        <v>0</v>
      </c>
      <c r="BG371" s="71">
        <f t="shared" si="143"/>
        <v>0</v>
      </c>
      <c r="BH371" s="72">
        <f t="shared" si="144"/>
        <v>0</v>
      </c>
      <c r="BI371" s="73">
        <f t="shared" si="145"/>
        <v>0</v>
      </c>
    </row>
    <row r="372" spans="23:61" ht="15.5" x14ac:dyDescent="0.35">
      <c r="W372" s="60"/>
      <c r="X372" s="66">
        <v>21</v>
      </c>
      <c r="Y372" s="67"/>
      <c r="Z372" s="67"/>
      <c r="AA372" s="67"/>
      <c r="AB372" s="67"/>
      <c r="AC372" s="67"/>
      <c r="AD372" s="67"/>
      <c r="AE372" s="67"/>
      <c r="AF372" s="67"/>
      <c r="AG372" s="67"/>
      <c r="AH372" s="67"/>
      <c r="AI372" s="67"/>
      <c r="AJ372" s="67"/>
      <c r="AK372" s="67"/>
      <c r="AL372" s="67"/>
      <c r="AM372" s="67"/>
      <c r="AN372" s="67"/>
      <c r="AO372" s="67"/>
      <c r="AP372" s="67"/>
      <c r="AQ372" s="67"/>
      <c r="AR372" s="67"/>
      <c r="AS372" s="67"/>
      <c r="AT372" s="67"/>
      <c r="AU372" s="67"/>
      <c r="AV372" s="67"/>
      <c r="AW372" s="67"/>
      <c r="AX372" s="67"/>
      <c r="AY372" s="67"/>
      <c r="AZ372" s="67"/>
      <c r="BA372" s="67"/>
      <c r="BB372" s="67"/>
      <c r="BC372" s="67"/>
      <c r="BD372" s="354" t="str">
        <f t="shared" si="146"/>
        <v/>
      </c>
      <c r="BE372" s="355"/>
      <c r="BF372" s="71">
        <f t="shared" si="142"/>
        <v>0</v>
      </c>
      <c r="BG372" s="71">
        <f t="shared" si="143"/>
        <v>0</v>
      </c>
      <c r="BH372" s="72">
        <f t="shared" si="144"/>
        <v>0</v>
      </c>
      <c r="BI372" s="73">
        <f t="shared" si="145"/>
        <v>0</v>
      </c>
    </row>
    <row r="373" spans="23:61" ht="15.5" x14ac:dyDescent="0.35">
      <c r="W373" s="60"/>
      <c r="X373" s="66">
        <v>22</v>
      </c>
      <c r="Y373" s="67"/>
      <c r="Z373" s="67"/>
      <c r="AA373" s="67"/>
      <c r="AB373" s="67"/>
      <c r="AC373" s="67"/>
      <c r="AD373" s="67"/>
      <c r="AE373" s="67"/>
      <c r="AF373" s="67"/>
      <c r="AG373" s="67"/>
      <c r="AH373" s="67"/>
      <c r="AI373" s="67"/>
      <c r="AJ373" s="67"/>
      <c r="AK373" s="67"/>
      <c r="AL373" s="67"/>
      <c r="AM373" s="67"/>
      <c r="AN373" s="67"/>
      <c r="AO373" s="67"/>
      <c r="AP373" s="67"/>
      <c r="AQ373" s="67"/>
      <c r="AR373" s="67"/>
      <c r="AS373" s="67"/>
      <c r="AT373" s="67"/>
      <c r="AU373" s="67"/>
      <c r="AV373" s="67"/>
      <c r="AW373" s="67"/>
      <c r="AX373" s="67"/>
      <c r="AY373" s="67"/>
      <c r="AZ373" s="67"/>
      <c r="BA373" s="67"/>
      <c r="BB373" s="67"/>
      <c r="BC373" s="67"/>
      <c r="BD373" s="354" t="str">
        <f t="shared" si="146"/>
        <v/>
      </c>
      <c r="BE373" s="355"/>
      <c r="BF373" s="71">
        <f t="shared" si="142"/>
        <v>0</v>
      </c>
      <c r="BG373" s="71">
        <f t="shared" si="143"/>
        <v>0</v>
      </c>
      <c r="BH373" s="72">
        <f t="shared" si="144"/>
        <v>0</v>
      </c>
      <c r="BI373" s="73">
        <f t="shared" si="145"/>
        <v>0</v>
      </c>
    </row>
    <row r="374" spans="23:61" ht="15.5" x14ac:dyDescent="0.35">
      <c r="W374" s="60"/>
      <c r="X374" s="66">
        <v>23</v>
      </c>
      <c r="Y374" s="67"/>
      <c r="Z374" s="67"/>
      <c r="AA374" s="67"/>
      <c r="AB374" s="67"/>
      <c r="AC374" s="67"/>
      <c r="AD374" s="67"/>
      <c r="AE374" s="67"/>
      <c r="AF374" s="67"/>
      <c r="AG374" s="67"/>
      <c r="AH374" s="67"/>
      <c r="AI374" s="67"/>
      <c r="AJ374" s="67"/>
      <c r="AK374" s="67"/>
      <c r="AL374" s="67"/>
      <c r="AM374" s="67"/>
      <c r="AN374" s="67"/>
      <c r="AO374" s="67"/>
      <c r="AP374" s="67"/>
      <c r="AQ374" s="67"/>
      <c r="AR374" s="67"/>
      <c r="AS374" s="67"/>
      <c r="AT374" s="67"/>
      <c r="AU374" s="67"/>
      <c r="AV374" s="67"/>
      <c r="AW374" s="67"/>
      <c r="AX374" s="67"/>
      <c r="AY374" s="67"/>
      <c r="AZ374" s="67"/>
      <c r="BA374" s="67"/>
      <c r="BB374" s="67"/>
      <c r="BC374" s="67"/>
      <c r="BD374" s="354" t="str">
        <f t="shared" si="146"/>
        <v/>
      </c>
      <c r="BE374" s="355"/>
      <c r="BF374" s="71">
        <f t="shared" si="142"/>
        <v>0</v>
      </c>
      <c r="BG374" s="71">
        <f t="shared" si="143"/>
        <v>0</v>
      </c>
      <c r="BH374" s="72">
        <f t="shared" si="144"/>
        <v>0</v>
      </c>
      <c r="BI374" s="73">
        <f t="shared" si="145"/>
        <v>0</v>
      </c>
    </row>
    <row r="375" spans="23:61" ht="15.5" x14ac:dyDescent="0.35">
      <c r="W375" s="60"/>
      <c r="X375" s="74">
        <v>24</v>
      </c>
      <c r="Y375" s="75"/>
      <c r="Z375" s="75"/>
      <c r="AA375" s="75"/>
      <c r="AB375" s="75"/>
      <c r="AC375" s="75"/>
      <c r="AD375" s="75"/>
      <c r="AE375" s="75"/>
      <c r="AF375" s="75"/>
      <c r="AG375" s="75"/>
      <c r="AH375" s="75"/>
      <c r="AI375" s="75"/>
      <c r="AJ375" s="75"/>
      <c r="AK375" s="75"/>
      <c r="AL375" s="75"/>
      <c r="AM375" s="75"/>
      <c r="AN375" s="75"/>
      <c r="AO375" s="75"/>
      <c r="AP375" s="75"/>
      <c r="AQ375" s="75"/>
      <c r="AR375" s="75"/>
      <c r="AS375" s="75"/>
      <c r="AT375" s="75"/>
      <c r="AU375" s="75"/>
      <c r="AV375" s="75"/>
      <c r="AW375" s="75"/>
      <c r="AX375" s="75"/>
      <c r="AY375" s="75"/>
      <c r="AZ375" s="75"/>
      <c r="BA375" s="75"/>
      <c r="BB375" s="75"/>
      <c r="BC375" s="75"/>
      <c r="BD375" s="356" t="str">
        <f t="shared" si="146"/>
        <v/>
      </c>
      <c r="BE375" s="357"/>
      <c r="BF375" s="76">
        <f>SUM($Y375:$BC375)</f>
        <v>0</v>
      </c>
      <c r="BG375" s="76">
        <v>0</v>
      </c>
      <c r="BH375" s="77">
        <f t="shared" ref="BH375" si="147">IFERROR(SUM(Y375:BC375)/COUNT(Y375:BC375),0)</f>
        <v>0</v>
      </c>
      <c r="BI375" s="78">
        <v>0</v>
      </c>
    </row>
    <row r="376" spans="23:61" ht="15.5" x14ac:dyDescent="0.35">
      <c r="W376" s="60"/>
      <c r="X376" s="79"/>
      <c r="Y376" s="5"/>
      <c r="Z376" s="5"/>
      <c r="AA376" s="5"/>
      <c r="AB376" s="5"/>
      <c r="AC376" s="5"/>
      <c r="AD376" s="5"/>
      <c r="AE376" s="5"/>
      <c r="AF376" s="5"/>
      <c r="AG376" s="5"/>
      <c r="AH376" s="5"/>
      <c r="AI376" s="5"/>
      <c r="AJ376" s="5"/>
      <c r="AK376" s="5"/>
      <c r="AL376" s="5"/>
      <c r="AM376" s="5"/>
      <c r="AN376" s="5"/>
      <c r="AO376" s="5"/>
      <c r="AP376" s="5"/>
      <c r="AQ376" s="5"/>
      <c r="AR376" s="5"/>
      <c r="AS376" s="5"/>
      <c r="AT376" s="5"/>
      <c r="AU376" s="5"/>
      <c r="AV376" s="5"/>
      <c r="AW376" s="5"/>
      <c r="AX376" s="5"/>
      <c r="AY376" s="5"/>
      <c r="AZ376" s="5"/>
      <c r="BA376" s="5"/>
      <c r="BB376" s="5"/>
      <c r="BC376" s="5"/>
      <c r="BD376" s="5"/>
      <c r="BE376" s="5"/>
      <c r="BF376" s="76">
        <f>SUM(BF352:BF375)</f>
        <v>0</v>
      </c>
      <c r="BG376" s="76">
        <f>SUM(BG359:BG374)</f>
        <v>0</v>
      </c>
      <c r="BH376" s="101"/>
      <c r="BI376" s="102"/>
    </row>
    <row r="377" spans="23:61" ht="16" thickBot="1" x14ac:dyDescent="0.4">
      <c r="W377" s="104"/>
      <c r="X377" s="105"/>
      <c r="Y377" s="15"/>
      <c r="Z377" s="15"/>
      <c r="AA377" s="15"/>
      <c r="AB377" s="15"/>
      <c r="AC377" s="15"/>
      <c r="AD377" s="15"/>
      <c r="AE377" s="15"/>
      <c r="AF377" s="15"/>
      <c r="AG377" s="15"/>
      <c r="AH377" s="15"/>
      <c r="AI377" s="15"/>
      <c r="AJ377" s="15"/>
      <c r="AK377" s="15"/>
      <c r="AL377" s="15"/>
      <c r="AM377" s="15"/>
      <c r="AN377" s="15"/>
      <c r="AO377" s="15"/>
      <c r="AP377" s="15"/>
      <c r="AQ377" s="15"/>
      <c r="AR377" s="15"/>
      <c r="AS377" s="15"/>
      <c r="AT377" s="15"/>
      <c r="AU377" s="15"/>
      <c r="AV377" s="15"/>
      <c r="AW377" s="15"/>
      <c r="AX377" s="15"/>
      <c r="AY377" s="15"/>
      <c r="AZ377" s="15"/>
      <c r="BA377" s="15"/>
      <c r="BB377" s="15"/>
      <c r="BC377" s="15"/>
      <c r="BD377" s="15"/>
      <c r="BE377" s="15"/>
      <c r="BF377" s="15"/>
      <c r="BG377" s="15"/>
      <c r="BH377" s="15"/>
      <c r="BI377" s="106"/>
    </row>
  </sheetData>
  <sheetProtection algorithmName="SHA-512" hashValue="7j/bdgqWf4PHzqRNuwy+DxKDPUQHv6/bPRSOpHBB/IUd5zwExilQvMhhq6RMr7o0vbzMB3+5NnQILtwnNnaxgw==" saltValue="ShaK197eiR27yluYT4AvAw==" spinCount="100000" sheet="1" objects="1" scenarios="1"/>
  <mergeCells count="342">
    <mergeCell ref="C7:O7"/>
    <mergeCell ref="AA7:AG7"/>
    <mergeCell ref="B8:Q8"/>
    <mergeCell ref="BD9:BE9"/>
    <mergeCell ref="BD10:BE10"/>
    <mergeCell ref="BD11:BE11"/>
    <mergeCell ref="B1:Q1"/>
    <mergeCell ref="B3:Q3"/>
    <mergeCell ref="W3:AK3"/>
    <mergeCell ref="B4:Q4"/>
    <mergeCell ref="W4:AK4"/>
    <mergeCell ref="E5:J5"/>
    <mergeCell ref="M5:O5"/>
    <mergeCell ref="BD18:BE18"/>
    <mergeCell ref="BD19:BE19"/>
    <mergeCell ref="BD20:BE20"/>
    <mergeCell ref="BD21:BE21"/>
    <mergeCell ref="BD22:BE22"/>
    <mergeCell ref="BD23:BE23"/>
    <mergeCell ref="BD12:BE12"/>
    <mergeCell ref="BD13:BE13"/>
    <mergeCell ref="BD14:BE14"/>
    <mergeCell ref="BD15:BE15"/>
    <mergeCell ref="BD16:BE16"/>
    <mergeCell ref="BD17:BE17"/>
    <mergeCell ref="BD30:BE30"/>
    <mergeCell ref="BD31:BE31"/>
    <mergeCell ref="BD32:BE32"/>
    <mergeCell ref="BD33:BE33"/>
    <mergeCell ref="BD34:BE34"/>
    <mergeCell ref="S36:U36"/>
    <mergeCell ref="BD24:BE24"/>
    <mergeCell ref="BD25:BE25"/>
    <mergeCell ref="BD26:BE26"/>
    <mergeCell ref="BD27:BE27"/>
    <mergeCell ref="BD28:BE28"/>
    <mergeCell ref="BD29:BE29"/>
    <mergeCell ref="BD44:BE44"/>
    <mergeCell ref="BD45:BE45"/>
    <mergeCell ref="BD46:BE46"/>
    <mergeCell ref="BD47:BE47"/>
    <mergeCell ref="BD48:BE48"/>
    <mergeCell ref="BD49:BE49"/>
    <mergeCell ref="T38:U38"/>
    <mergeCell ref="T40:U40"/>
    <mergeCell ref="BD40:BE40"/>
    <mergeCell ref="BD41:BE41"/>
    <mergeCell ref="BD42:BE42"/>
    <mergeCell ref="BD43:BE43"/>
    <mergeCell ref="BD56:BE56"/>
    <mergeCell ref="BD57:BE57"/>
    <mergeCell ref="BD58:BE58"/>
    <mergeCell ref="BD59:BE59"/>
    <mergeCell ref="BD60:BE60"/>
    <mergeCell ref="BD61:BE61"/>
    <mergeCell ref="BD50:BE50"/>
    <mergeCell ref="BD51:BE51"/>
    <mergeCell ref="BD52:BE52"/>
    <mergeCell ref="BD53:BE53"/>
    <mergeCell ref="BD54:BE54"/>
    <mergeCell ref="BD55:BE55"/>
    <mergeCell ref="E69:J69"/>
    <mergeCell ref="M69:N69"/>
    <mergeCell ref="BD71:BE71"/>
    <mergeCell ref="B72:Q72"/>
    <mergeCell ref="BD72:BE72"/>
    <mergeCell ref="BD73:BE73"/>
    <mergeCell ref="BD62:BE62"/>
    <mergeCell ref="BD63:BE63"/>
    <mergeCell ref="BD64:BE64"/>
    <mergeCell ref="BD65:BE65"/>
    <mergeCell ref="B67:Q67"/>
    <mergeCell ref="B68:Q68"/>
    <mergeCell ref="BD80:BE80"/>
    <mergeCell ref="BD81:BE81"/>
    <mergeCell ref="BD82:BE82"/>
    <mergeCell ref="BD83:BE83"/>
    <mergeCell ref="BD84:BE84"/>
    <mergeCell ref="BD85:BE85"/>
    <mergeCell ref="BD74:BE74"/>
    <mergeCell ref="BD75:BE75"/>
    <mergeCell ref="BD76:BE76"/>
    <mergeCell ref="BD77:BE77"/>
    <mergeCell ref="BD78:BE78"/>
    <mergeCell ref="BD79:BE79"/>
    <mergeCell ref="BD92:BE92"/>
    <mergeCell ref="BD93:BE93"/>
    <mergeCell ref="BD94:BE94"/>
    <mergeCell ref="BD95:BE95"/>
    <mergeCell ref="BD96:BE96"/>
    <mergeCell ref="BD102:BE102"/>
    <mergeCell ref="BD86:BE86"/>
    <mergeCell ref="BD87:BE87"/>
    <mergeCell ref="BD88:BE88"/>
    <mergeCell ref="BD89:BE89"/>
    <mergeCell ref="BD90:BE90"/>
    <mergeCell ref="BD91:BE91"/>
    <mergeCell ref="BD109:BE109"/>
    <mergeCell ref="BD110:BE110"/>
    <mergeCell ref="BD111:BE111"/>
    <mergeCell ref="B112:Q112"/>
    <mergeCell ref="BD112:BE112"/>
    <mergeCell ref="B113:Q113"/>
    <mergeCell ref="BD113:BE113"/>
    <mergeCell ref="BD103:BE103"/>
    <mergeCell ref="BD104:BE104"/>
    <mergeCell ref="BD105:BE105"/>
    <mergeCell ref="BD106:BE106"/>
    <mergeCell ref="BD107:BE107"/>
    <mergeCell ref="BD108:BE108"/>
    <mergeCell ref="BD120:BE120"/>
    <mergeCell ref="BD121:BE121"/>
    <mergeCell ref="BD122:BE122"/>
    <mergeCell ref="BD123:BE123"/>
    <mergeCell ref="BD124:BE124"/>
    <mergeCell ref="BD125:BE125"/>
    <mergeCell ref="BD114:BE114"/>
    <mergeCell ref="BD115:BE115"/>
    <mergeCell ref="BD116:BE116"/>
    <mergeCell ref="BD117:BE117"/>
    <mergeCell ref="BD118:BE118"/>
    <mergeCell ref="BD119:BE119"/>
    <mergeCell ref="BD137:BE137"/>
    <mergeCell ref="BD138:BE138"/>
    <mergeCell ref="BD139:BE139"/>
    <mergeCell ref="BD140:BE140"/>
    <mergeCell ref="BD141:BE141"/>
    <mergeCell ref="BD142:BE142"/>
    <mergeCell ref="BD126:BE126"/>
    <mergeCell ref="BD127:BE127"/>
    <mergeCell ref="BD133:BE133"/>
    <mergeCell ref="BD134:BE134"/>
    <mergeCell ref="BD135:BE135"/>
    <mergeCell ref="BD136:BE136"/>
    <mergeCell ref="BD148:BE148"/>
    <mergeCell ref="E149:F149"/>
    <mergeCell ref="G149:H149"/>
    <mergeCell ref="I149:J149"/>
    <mergeCell ref="K149:L149"/>
    <mergeCell ref="N149:Q149"/>
    <mergeCell ref="BD149:BE149"/>
    <mergeCell ref="BD143:BE143"/>
    <mergeCell ref="BD144:BE144"/>
    <mergeCell ref="BD145:BE145"/>
    <mergeCell ref="BD146:BE146"/>
    <mergeCell ref="BD147:BE147"/>
    <mergeCell ref="E148:F148"/>
    <mergeCell ref="G148:H148"/>
    <mergeCell ref="I148:J148"/>
    <mergeCell ref="K148:L148"/>
    <mergeCell ref="N148:Q148"/>
    <mergeCell ref="BD156:BE156"/>
    <mergeCell ref="BD157:BE157"/>
    <mergeCell ref="BD158:BE158"/>
    <mergeCell ref="BD164:BE164"/>
    <mergeCell ref="BD165:BE165"/>
    <mergeCell ref="BD166:BE166"/>
    <mergeCell ref="BD150:BE150"/>
    <mergeCell ref="BD151:BE151"/>
    <mergeCell ref="BD152:BE152"/>
    <mergeCell ref="BD153:BE153"/>
    <mergeCell ref="BD154:BE154"/>
    <mergeCell ref="BD155:BE155"/>
    <mergeCell ref="BD173:BE173"/>
    <mergeCell ref="BD174:BE174"/>
    <mergeCell ref="BD175:BE175"/>
    <mergeCell ref="BD176:BE176"/>
    <mergeCell ref="BD177:BE177"/>
    <mergeCell ref="BD178:BE178"/>
    <mergeCell ref="BD167:BE167"/>
    <mergeCell ref="BD168:BE168"/>
    <mergeCell ref="BD169:BE169"/>
    <mergeCell ref="BD170:BE170"/>
    <mergeCell ref="BD171:BE171"/>
    <mergeCell ref="BD172:BE172"/>
    <mergeCell ref="BD185:BE185"/>
    <mergeCell ref="BD186:BE186"/>
    <mergeCell ref="BD187:BE187"/>
    <mergeCell ref="BD188:BE188"/>
    <mergeCell ref="BD189:BE189"/>
    <mergeCell ref="BD195:BE195"/>
    <mergeCell ref="BD179:BE179"/>
    <mergeCell ref="BD180:BE180"/>
    <mergeCell ref="BD181:BE181"/>
    <mergeCell ref="BD182:BE182"/>
    <mergeCell ref="BD183:BE183"/>
    <mergeCell ref="BD184:BE184"/>
    <mergeCell ref="BD202:BE202"/>
    <mergeCell ref="BD203:BE203"/>
    <mergeCell ref="BD204:BE204"/>
    <mergeCell ref="BD205:BE205"/>
    <mergeCell ref="BD206:BE206"/>
    <mergeCell ref="BD207:BE207"/>
    <mergeCell ref="BD196:BE196"/>
    <mergeCell ref="BD197:BE197"/>
    <mergeCell ref="BD198:BE198"/>
    <mergeCell ref="BD199:BE199"/>
    <mergeCell ref="BD200:BE200"/>
    <mergeCell ref="BD201:BE201"/>
    <mergeCell ref="BD214:BE214"/>
    <mergeCell ref="BD215:BE215"/>
    <mergeCell ref="BD216:BE216"/>
    <mergeCell ref="BD217:BE217"/>
    <mergeCell ref="BD218:BE218"/>
    <mergeCell ref="BD219:BE219"/>
    <mergeCell ref="BD208:BE208"/>
    <mergeCell ref="BD209:BE209"/>
    <mergeCell ref="BD210:BE210"/>
    <mergeCell ref="BD211:BE211"/>
    <mergeCell ref="BD212:BE212"/>
    <mergeCell ref="BD213:BE213"/>
    <mergeCell ref="BD231:BE231"/>
    <mergeCell ref="BD232:BE232"/>
    <mergeCell ref="BD233:BE233"/>
    <mergeCell ref="BD234:BE234"/>
    <mergeCell ref="BD235:BE235"/>
    <mergeCell ref="BD236:BE236"/>
    <mergeCell ref="BD220:BE220"/>
    <mergeCell ref="BD226:BE226"/>
    <mergeCell ref="BD227:BE227"/>
    <mergeCell ref="BD228:BE228"/>
    <mergeCell ref="BD229:BE229"/>
    <mergeCell ref="BD230:BE230"/>
    <mergeCell ref="BD243:BE243"/>
    <mergeCell ref="BD244:BE244"/>
    <mergeCell ref="BD245:BE245"/>
    <mergeCell ref="BD246:BE246"/>
    <mergeCell ref="BD247:BE247"/>
    <mergeCell ref="BD248:BE248"/>
    <mergeCell ref="BD237:BE237"/>
    <mergeCell ref="BD238:BE238"/>
    <mergeCell ref="BD239:BE239"/>
    <mergeCell ref="BD240:BE240"/>
    <mergeCell ref="BD241:BE241"/>
    <mergeCell ref="BD242:BE242"/>
    <mergeCell ref="BD260:BE260"/>
    <mergeCell ref="BD261:BE261"/>
    <mergeCell ref="BD262:BE262"/>
    <mergeCell ref="BD263:BE263"/>
    <mergeCell ref="BD264:BE264"/>
    <mergeCell ref="BD265:BE265"/>
    <mergeCell ref="BD249:BE249"/>
    <mergeCell ref="BD250:BE250"/>
    <mergeCell ref="BD251:BE251"/>
    <mergeCell ref="BD257:BE257"/>
    <mergeCell ref="BD258:BE258"/>
    <mergeCell ref="BD259:BE259"/>
    <mergeCell ref="BD272:BE272"/>
    <mergeCell ref="BD273:BE273"/>
    <mergeCell ref="BD274:BE274"/>
    <mergeCell ref="BD275:BE275"/>
    <mergeCell ref="BD276:BE276"/>
    <mergeCell ref="BD277:BE277"/>
    <mergeCell ref="BD266:BE266"/>
    <mergeCell ref="BD267:BE267"/>
    <mergeCell ref="BD268:BE268"/>
    <mergeCell ref="BD269:BE269"/>
    <mergeCell ref="BD270:BE270"/>
    <mergeCell ref="BD271:BE271"/>
    <mergeCell ref="BD289:BE289"/>
    <mergeCell ref="BD290:BE290"/>
    <mergeCell ref="BD291:BE291"/>
    <mergeCell ref="BD292:BE292"/>
    <mergeCell ref="BD293:BE293"/>
    <mergeCell ref="BD294:BE294"/>
    <mergeCell ref="BD278:BE278"/>
    <mergeCell ref="BD279:BE279"/>
    <mergeCell ref="BD280:BE280"/>
    <mergeCell ref="BD281:BE281"/>
    <mergeCell ref="BD282:BE282"/>
    <mergeCell ref="BD288:BE288"/>
    <mergeCell ref="BD301:BE301"/>
    <mergeCell ref="BD302:BE302"/>
    <mergeCell ref="BD303:BE303"/>
    <mergeCell ref="BD304:BE304"/>
    <mergeCell ref="BD305:BE305"/>
    <mergeCell ref="BD306:BE306"/>
    <mergeCell ref="BD295:BE295"/>
    <mergeCell ref="BD296:BE296"/>
    <mergeCell ref="BD297:BE297"/>
    <mergeCell ref="BD298:BE298"/>
    <mergeCell ref="BD299:BE299"/>
    <mergeCell ref="BD300:BE300"/>
    <mergeCell ref="BD313:BE313"/>
    <mergeCell ref="BD319:BE319"/>
    <mergeCell ref="BD320:BE320"/>
    <mergeCell ref="BD321:BE321"/>
    <mergeCell ref="BD322:BE322"/>
    <mergeCell ref="BD323:BE323"/>
    <mergeCell ref="BD307:BE307"/>
    <mergeCell ref="BD308:BE308"/>
    <mergeCell ref="BD309:BE309"/>
    <mergeCell ref="BD310:BE310"/>
    <mergeCell ref="BD311:BE311"/>
    <mergeCell ref="BD312:BE312"/>
    <mergeCell ref="BD330:BE330"/>
    <mergeCell ref="BD331:BE331"/>
    <mergeCell ref="BD332:BE332"/>
    <mergeCell ref="BD333:BE333"/>
    <mergeCell ref="BD334:BE334"/>
    <mergeCell ref="BD335:BE335"/>
    <mergeCell ref="BD324:BE324"/>
    <mergeCell ref="BD325:BE325"/>
    <mergeCell ref="BD326:BE326"/>
    <mergeCell ref="BD327:BE327"/>
    <mergeCell ref="BD328:BE328"/>
    <mergeCell ref="BD329:BE329"/>
    <mergeCell ref="BD342:BE342"/>
    <mergeCell ref="BD343:BE343"/>
    <mergeCell ref="BD344:BE344"/>
    <mergeCell ref="BD350:BE350"/>
    <mergeCell ref="BD351:BE351"/>
    <mergeCell ref="BD352:BE352"/>
    <mergeCell ref="BD336:BE336"/>
    <mergeCell ref="BD337:BE337"/>
    <mergeCell ref="BD338:BE338"/>
    <mergeCell ref="BD339:BE339"/>
    <mergeCell ref="BD340:BE340"/>
    <mergeCell ref="BD341:BE341"/>
    <mergeCell ref="BD359:BE359"/>
    <mergeCell ref="BD360:BE360"/>
    <mergeCell ref="BD361:BE361"/>
    <mergeCell ref="BD362:BE362"/>
    <mergeCell ref="BD363:BE363"/>
    <mergeCell ref="BD364:BE364"/>
    <mergeCell ref="BD353:BE353"/>
    <mergeCell ref="BD354:BE354"/>
    <mergeCell ref="BD355:BE355"/>
    <mergeCell ref="BD356:BE356"/>
    <mergeCell ref="BD357:BE357"/>
    <mergeCell ref="BD358:BE358"/>
    <mergeCell ref="BD371:BE371"/>
    <mergeCell ref="BD372:BE372"/>
    <mergeCell ref="BD373:BE373"/>
    <mergeCell ref="BD374:BE374"/>
    <mergeCell ref="BD375:BE375"/>
    <mergeCell ref="BD365:BE365"/>
    <mergeCell ref="BD366:BE366"/>
    <mergeCell ref="BD367:BE367"/>
    <mergeCell ref="BD368:BE368"/>
    <mergeCell ref="BD369:BE369"/>
    <mergeCell ref="BD370:BE370"/>
  </mergeCells>
  <conditionalFormatting sqref="E5:J5">
    <cfRule type="cellIs" dxfId="58" priority="17" operator="notEqual">
      <formula>"Auto-Filled"</formula>
    </cfRule>
  </conditionalFormatting>
  <conditionalFormatting sqref="E69:J69">
    <cfRule type="cellIs" dxfId="57" priority="16" operator="notEqual">
      <formula>"Auto-Filled"</formula>
    </cfRule>
  </conditionalFormatting>
  <conditionalFormatting sqref="BA42:BA65">
    <cfRule type="expression" dxfId="56" priority="12">
      <formula>($BA$40="")</formula>
    </cfRule>
  </conditionalFormatting>
  <conditionalFormatting sqref="BA40:BA41">
    <cfRule type="cellIs" dxfId="55" priority="14" operator="equal">
      <formula>""</formula>
    </cfRule>
  </conditionalFormatting>
  <conditionalFormatting sqref="Y11:BC34">
    <cfRule type="expression" dxfId="54" priority="13">
      <formula>($M$5="Hourly Profile")</formula>
    </cfRule>
  </conditionalFormatting>
  <conditionalFormatting sqref="Y42:BA65">
    <cfRule type="expression" dxfId="53" priority="15">
      <formula>($M$5="Hourly Profile")</formula>
    </cfRule>
  </conditionalFormatting>
  <conditionalFormatting sqref="Y73:BC96">
    <cfRule type="expression" dxfId="52" priority="11">
      <formula>($M$5="Hourly Profile")</formula>
    </cfRule>
  </conditionalFormatting>
  <conditionalFormatting sqref="Y135:BC158">
    <cfRule type="expression" dxfId="51" priority="10">
      <formula>($M$5="Hourly Profile")</formula>
    </cfRule>
  </conditionalFormatting>
  <conditionalFormatting sqref="Y197:BC220">
    <cfRule type="expression" dxfId="50" priority="9">
      <formula>($M$5="Hourly Profile")</formula>
    </cfRule>
  </conditionalFormatting>
  <conditionalFormatting sqref="Y228:BC251">
    <cfRule type="expression" dxfId="49" priority="8">
      <formula>($M$5="Hourly Profile")</formula>
    </cfRule>
  </conditionalFormatting>
  <conditionalFormatting sqref="Y290:BC313">
    <cfRule type="expression" dxfId="48" priority="7">
      <formula>($M$5="Hourly Profile")</formula>
    </cfRule>
  </conditionalFormatting>
  <conditionalFormatting sqref="Y352:BC375">
    <cfRule type="expression" dxfId="47" priority="6">
      <formula>($M$5="Hourly Profile")</formula>
    </cfRule>
  </conditionalFormatting>
  <conditionalFormatting sqref="Y104:BB127">
    <cfRule type="expression" dxfId="46" priority="5">
      <formula>($M$5="Hourly Profile")</formula>
    </cfRule>
  </conditionalFormatting>
  <conditionalFormatting sqref="Y321:BB344">
    <cfRule type="expression" dxfId="45" priority="2">
      <formula>($M$5="Hourly Profile")</formula>
    </cfRule>
  </conditionalFormatting>
  <conditionalFormatting sqref="Y166:BB189">
    <cfRule type="expression" dxfId="44" priority="4">
      <formula>($M$5="Hourly Profile")</formula>
    </cfRule>
  </conditionalFormatting>
  <conditionalFormatting sqref="Y259:BB282">
    <cfRule type="expression" dxfId="43" priority="3">
      <formula>($M$5="Hourly Profile")</formula>
    </cfRule>
  </conditionalFormatting>
  <conditionalFormatting sqref="S37:U37 S39:U39 S38:T38 S41:U42 S40:T40">
    <cfRule type="expression" dxfId="42" priority="1">
      <formula>($M$5&lt;&gt;"")</formula>
    </cfRule>
  </conditionalFormatting>
  <dataValidations count="7">
    <dataValidation allowBlank="1" showInputMessage="1" showErrorMessage="1" promptTitle="2022 NERC Holiday" prompt="Christmas, 2022 NERC Holiday" sqref="AX350:AX351" xr:uid="{10927730-ADE1-4109-9561-498908159273}"/>
    <dataValidation allowBlank="1" showInputMessage="1" showErrorMessage="1" promptTitle="2022 NERC Holiday" prompt="Thanksgiving, 2022 NERC Holiday" sqref="AV319:AV344" xr:uid="{5DD32730-72F6-4B7E-A40E-587D4D8E39FD}"/>
    <dataValidation allowBlank="1" showInputMessage="1" showErrorMessage="1" promptTitle="2022 NERC Holiday" prompt="Labor Day, 2022 NERC Holiday" sqref="AC257 AC259:AC282" xr:uid="{600C934A-CE82-49FD-B63E-D84029CC8BC8}"/>
    <dataValidation allowBlank="1" showInputMessage="1" showErrorMessage="1" promptTitle="2022 NERC Holiday" prompt="Independence Day, 2022 NERC Holiday" sqref="AB195" xr:uid="{3683E775-FA33-49DE-A9E4-D640CE632580}"/>
    <dataValidation allowBlank="1" showInputMessage="1" showErrorMessage="1" promptTitle="2022 NERC Holiday" prompt="Memorial Day, 2022 NERC Holiday" sqref="BB133:BB158" xr:uid="{1EACFED7-05AA-4350-9FAC-BCE1DBDF7BCD}"/>
    <dataValidation allowBlank="1" showErrorMessage="1" sqref="AB290:AB313 AX352:BC375 AZ195:AZ220 AB228:AB251 AA259:AA282 AZ319:AZ344 AW350:AW375 AA321:AA344 AB226 AA257 AB288 AA319 AB350 AB352:AB375" xr:uid="{C4C6ED29-16C9-4F24-92F3-2D94099375C0}"/>
    <dataValidation allowBlank="1" showInputMessage="1" showErrorMessage="1" promptTitle="2018 NERC Holiday" prompt="Memorial Day, 2018 NERC Holiday" sqref="AZ288:AZ313 AZ226:AZ251 AZ350:AZ351" xr:uid="{56C2DFD4-8250-469A-948C-3779AE8D08F6}"/>
  </dataValidations>
  <printOptions horizontalCentered="1"/>
  <pageMargins left="0.5" right="0.5" top="0.75" bottom="0.5" header="0.3" footer="0.3"/>
  <pageSetup scale="95" orientation="landscape" r:id="rId1"/>
  <headerFooter>
    <oddFooter>&amp;L&amp;1#&amp;"Calibri"&amp;14&amp;K000000Confidential</oddFooter>
  </headerFooter>
  <rowBreaks count="4" manualBreakCount="4">
    <brk id="36" max="16383" man="1"/>
    <brk id="65" max="16383" man="1"/>
    <brk id="93" max="16383" man="1"/>
    <brk id="105"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AB37E-292E-47DE-B4C0-2C450C3C34D1}">
  <dimension ref="B1:BY377"/>
  <sheetViews>
    <sheetView showGridLines="0" zoomScale="80" zoomScaleNormal="80" workbookViewId="0">
      <selection activeCell="Y11" sqref="Y11"/>
    </sheetView>
  </sheetViews>
  <sheetFormatPr defaultColWidth="9.1796875" defaultRowHeight="14" x14ac:dyDescent="0.3"/>
  <cols>
    <col min="1" max="1" width="3.453125" style="17" customWidth="1"/>
    <col min="2" max="2" width="7.54296875" style="17" customWidth="1"/>
    <col min="3" max="3" width="9.453125" style="17" customWidth="1"/>
    <col min="4" max="15" width="8.81640625" style="17" customWidth="1"/>
    <col min="16" max="17" width="5.7265625" style="17" customWidth="1"/>
    <col min="18" max="18" width="9.1796875" style="17"/>
    <col min="19" max="19" width="9.54296875" style="17" customWidth="1"/>
    <col min="20" max="21" width="9.1796875" style="17"/>
    <col min="22" max="22" width="30" style="17" bestFit="1" customWidth="1"/>
    <col min="23" max="23" width="9.1796875" style="17"/>
    <col min="24" max="24" width="10.26953125" style="17" customWidth="1"/>
    <col min="25" max="55" width="8.7265625" style="17" customWidth="1"/>
    <col min="56" max="57" width="5.7265625" style="17" customWidth="1"/>
    <col min="58" max="61" width="9.1796875" style="17" customWidth="1"/>
    <col min="62" max="62" width="9.453125" style="17" bestFit="1" customWidth="1"/>
    <col min="63" max="67" width="9.1796875" style="17"/>
    <col min="68" max="69" width="9.1796875" style="17" customWidth="1"/>
    <col min="70" max="75" width="9.1796875" style="17"/>
    <col min="76" max="77" width="11.26953125" style="17" customWidth="1"/>
    <col min="78" max="16384" width="9.1796875" style="17"/>
  </cols>
  <sheetData>
    <row r="1" spans="2:77" ht="18" thickBot="1" x14ac:dyDescent="0.4">
      <c r="B1" s="338" t="s">
        <v>181</v>
      </c>
      <c r="C1" s="338"/>
      <c r="D1" s="338"/>
      <c r="E1" s="338"/>
      <c r="F1" s="338"/>
      <c r="G1" s="338"/>
      <c r="H1" s="338"/>
      <c r="I1" s="338"/>
      <c r="J1" s="338"/>
      <c r="K1" s="338"/>
      <c r="L1" s="338"/>
      <c r="M1" s="338"/>
      <c r="N1" s="338"/>
      <c r="O1" s="338"/>
      <c r="P1" s="338"/>
      <c r="Q1" s="338"/>
    </row>
    <row r="2" spans="2:77" ht="15.5" x14ac:dyDescent="0.35">
      <c r="B2" s="9" t="str">
        <f>"Version: " &amp; Version</f>
        <v>Version: v1 10/14/22</v>
      </c>
      <c r="C2" s="88"/>
      <c r="D2" s="88"/>
      <c r="E2" s="88"/>
      <c r="F2" s="88"/>
      <c r="G2" s="88"/>
      <c r="H2" s="88"/>
      <c r="I2" s="88"/>
      <c r="J2" s="1"/>
      <c r="K2" s="1"/>
      <c r="L2" s="1"/>
      <c r="M2" s="1"/>
      <c r="N2" s="1"/>
      <c r="O2" s="1"/>
      <c r="P2" s="1"/>
      <c r="Q2" s="89"/>
      <c r="W2" s="9" t="str">
        <f>"Version " &amp; Version</f>
        <v>Version v1 10/14/22</v>
      </c>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8"/>
    </row>
    <row r="3" spans="2:77" ht="15.5" x14ac:dyDescent="0.35">
      <c r="B3" s="258" t="s">
        <v>96</v>
      </c>
      <c r="C3" s="259"/>
      <c r="D3" s="259"/>
      <c r="E3" s="259"/>
      <c r="F3" s="259"/>
      <c r="G3" s="259"/>
      <c r="H3" s="259"/>
      <c r="I3" s="259"/>
      <c r="J3" s="259"/>
      <c r="K3" s="259"/>
      <c r="L3" s="259"/>
      <c r="M3" s="259"/>
      <c r="N3" s="259"/>
      <c r="O3" s="259"/>
      <c r="P3" s="259"/>
      <c r="Q3" s="260"/>
      <c r="W3" s="258" t="s">
        <v>97</v>
      </c>
      <c r="X3" s="360"/>
      <c r="Y3" s="360"/>
      <c r="Z3" s="360"/>
      <c r="AA3" s="360"/>
      <c r="AB3" s="360"/>
      <c r="AC3" s="360"/>
      <c r="AD3" s="360"/>
      <c r="AE3" s="360"/>
      <c r="AF3" s="360"/>
      <c r="AG3" s="360"/>
      <c r="AH3" s="360"/>
      <c r="AI3" s="360"/>
      <c r="AJ3" s="360"/>
      <c r="AK3" s="360"/>
      <c r="AL3" s="50"/>
      <c r="AM3" s="50"/>
      <c r="AN3"/>
      <c r="AO3" s="5"/>
      <c r="AP3" s="5"/>
      <c r="AQ3" s="5"/>
      <c r="AR3" s="5"/>
      <c r="AS3" s="5"/>
      <c r="AT3" s="5"/>
      <c r="AU3" s="5"/>
      <c r="AV3" s="5"/>
      <c r="AW3" s="5"/>
      <c r="AX3" s="5"/>
      <c r="AY3" s="5"/>
      <c r="AZ3" s="5"/>
      <c r="BA3" s="5"/>
      <c r="BB3" s="5"/>
      <c r="BC3" s="5"/>
      <c r="BD3" s="5"/>
      <c r="BE3" s="5"/>
      <c r="BF3" s="5"/>
      <c r="BG3" s="5"/>
      <c r="BH3" s="5"/>
      <c r="BI3" s="49"/>
    </row>
    <row r="4" spans="2:77" ht="15.5" x14ac:dyDescent="0.35">
      <c r="B4" s="258" t="str">
        <f>"Operational Information - Production Data of Off Shore Wind Project"</f>
        <v>Operational Information - Production Data of Off Shore Wind Project</v>
      </c>
      <c r="C4" s="259"/>
      <c r="D4" s="259"/>
      <c r="E4" s="259"/>
      <c r="F4" s="259"/>
      <c r="G4" s="259"/>
      <c r="H4" s="259"/>
      <c r="I4" s="259"/>
      <c r="J4" s="259"/>
      <c r="K4" s="259"/>
      <c r="L4" s="259"/>
      <c r="M4" s="259"/>
      <c r="N4" s="259"/>
      <c r="O4" s="259"/>
      <c r="P4" s="259"/>
      <c r="Q4" s="260"/>
      <c r="W4" s="258" t="s">
        <v>98</v>
      </c>
      <c r="X4" s="360"/>
      <c r="Y4" s="360"/>
      <c r="Z4" s="360"/>
      <c r="AA4" s="360"/>
      <c r="AB4" s="360"/>
      <c r="AC4" s="360"/>
      <c r="AD4" s="360"/>
      <c r="AE4" s="360"/>
      <c r="AF4" s="360"/>
      <c r="AG4" s="360"/>
      <c r="AH4" s="360"/>
      <c r="AI4" s="360"/>
      <c r="AJ4" s="360"/>
      <c r="AK4" s="360"/>
      <c r="AL4" s="50"/>
      <c r="AM4" s="50"/>
      <c r="AN4" s="5"/>
      <c r="AO4" s="5"/>
      <c r="AP4" s="5"/>
      <c r="AQ4" s="5"/>
      <c r="AR4" s="5"/>
      <c r="AS4" s="5"/>
      <c r="AT4" s="5"/>
      <c r="AU4" s="5"/>
      <c r="AV4" s="5"/>
      <c r="AW4" s="5"/>
      <c r="AX4" s="5"/>
      <c r="AY4" s="5"/>
      <c r="AZ4" s="5"/>
      <c r="BA4" s="5"/>
      <c r="BB4" s="5"/>
      <c r="BC4" s="5"/>
      <c r="BD4" s="5"/>
      <c r="BE4" s="5"/>
      <c r="BF4" s="5"/>
      <c r="BG4" s="5"/>
      <c r="BH4" s="5"/>
      <c r="BI4" s="49"/>
    </row>
    <row r="5" spans="2:77" ht="20.25" customHeight="1" x14ac:dyDescent="0.35">
      <c r="B5" s="152"/>
      <c r="C5" s="91" t="s">
        <v>56</v>
      </c>
      <c r="D5" s="50"/>
      <c r="E5" s="362" t="str">
        <f>IF(ProjTitle="","Auto-Filled",ProjTitle)</f>
        <v>Auto-Filled</v>
      </c>
      <c r="F5" s="362"/>
      <c r="G5" s="362"/>
      <c r="H5" s="362"/>
      <c r="I5" s="362"/>
      <c r="J5" s="362"/>
      <c r="K5" s="92"/>
      <c r="L5" s="93" t="s">
        <v>99</v>
      </c>
      <c r="M5" s="372" t="s">
        <v>146</v>
      </c>
      <c r="N5" s="373"/>
      <c r="O5" s="373"/>
      <c r="P5" s="92"/>
      <c r="Q5" s="156"/>
      <c r="R5" s="45" t="str">
        <f>IF(M5="","&lt;&lt;&lt; Required Information",IF(M5="hourly profile","    Enter Hourly Profile in Part V(a)(i)    &gt;&gt;&gt;&gt;&gt;&gt;",""))</f>
        <v xml:space="preserve">    Enter Hourly Profile in Part V(a)(i)    &gt;&gt;&gt;&gt;&gt;&gt;</v>
      </c>
      <c r="W5" s="51"/>
      <c r="X5" s="50"/>
      <c r="Y5" s="50"/>
      <c r="Z5" s="50"/>
      <c r="AA5" s="50"/>
      <c r="AB5" s="50"/>
      <c r="AC5" s="50"/>
      <c r="AD5" s="50"/>
      <c r="AE5" s="50"/>
      <c r="AF5" s="50"/>
      <c r="AG5" s="50"/>
      <c r="AH5" s="50"/>
      <c r="AI5" s="50"/>
      <c r="AJ5" s="52"/>
      <c r="AK5" s="50"/>
      <c r="AL5"/>
      <c r="AM5" s="53"/>
      <c r="AN5" s="5"/>
      <c r="AO5" s="5"/>
      <c r="AP5" s="5"/>
      <c r="AQ5" s="5"/>
      <c r="AR5" s="5"/>
      <c r="AS5" s="5"/>
      <c r="AT5" s="5"/>
      <c r="AU5" s="5"/>
      <c r="AV5" s="5"/>
      <c r="AW5" s="5"/>
      <c r="AX5" s="5"/>
      <c r="AY5" s="5"/>
      <c r="AZ5" s="5"/>
      <c r="BA5" s="5"/>
      <c r="BB5" s="5"/>
      <c r="BC5" s="5"/>
      <c r="BD5" s="5"/>
      <c r="BE5" s="5"/>
      <c r="BF5" s="5"/>
      <c r="BG5" s="5"/>
      <c r="BH5" s="5"/>
      <c r="BI5" s="49"/>
    </row>
    <row r="6" spans="2:77" ht="15.75" customHeight="1" x14ac:dyDescent="0.35">
      <c r="B6" s="152"/>
      <c r="C6" s="94"/>
      <c r="D6" s="163"/>
      <c r="E6" s="163"/>
      <c r="F6" s="163"/>
      <c r="G6" s="163"/>
      <c r="H6" s="163"/>
      <c r="I6" s="163"/>
      <c r="J6" s="92"/>
      <c r="K6" s="163"/>
      <c r="L6" s="94"/>
      <c r="M6" s="163"/>
      <c r="N6" s="163"/>
      <c r="O6" s="163"/>
      <c r="P6" s="163"/>
      <c r="Q6" s="156"/>
      <c r="W6" s="51"/>
      <c r="X6" s="53"/>
      <c r="Y6" s="53"/>
      <c r="Z6" s="53"/>
      <c r="AA6" s="54"/>
      <c r="AB6" s="54"/>
      <c r="AC6" s="54"/>
      <c r="AD6" s="55" t="s">
        <v>199</v>
      </c>
      <c r="AE6" s="116">
        <v>2012</v>
      </c>
      <c r="AF6" s="247" t="s">
        <v>198</v>
      </c>
      <c r="AG6" s="54"/>
      <c r="AH6" s="50"/>
      <c r="AI6" s="52"/>
      <c r="AJ6" s="52"/>
      <c r="AK6" s="53"/>
      <c r="AL6" s="53"/>
      <c r="AM6" s="53"/>
      <c r="AN6" s="5"/>
      <c r="AO6" s="5"/>
      <c r="AP6" s="5"/>
      <c r="AQ6" s="5"/>
      <c r="AR6" s="5"/>
      <c r="AS6" s="5"/>
      <c r="AT6" s="5"/>
      <c r="AU6" s="5"/>
      <c r="AV6" s="5"/>
      <c r="AW6" s="5"/>
      <c r="AX6" s="5"/>
      <c r="AY6" s="5"/>
      <c r="AZ6" s="5"/>
      <c r="BA6" s="5"/>
      <c r="BB6" s="5"/>
      <c r="BC6" s="5"/>
      <c r="BD6" s="5"/>
      <c r="BE6" s="5"/>
      <c r="BF6" s="5"/>
      <c r="BG6" s="5"/>
      <c r="BH6" s="5"/>
      <c r="BI6" s="49"/>
    </row>
    <row r="7" spans="2:77" ht="32.25" customHeight="1" x14ac:dyDescent="0.35">
      <c r="B7" s="95"/>
      <c r="C7" s="374" t="s">
        <v>228</v>
      </c>
      <c r="D7" s="375"/>
      <c r="E7" s="375"/>
      <c r="F7" s="375"/>
      <c r="G7" s="375"/>
      <c r="H7" s="375"/>
      <c r="I7" s="375"/>
      <c r="J7" s="375"/>
      <c r="K7" s="375"/>
      <c r="L7" s="375"/>
      <c r="M7" s="375"/>
      <c r="N7" s="375"/>
      <c r="O7" s="375"/>
      <c r="P7" s="117"/>
      <c r="Q7" s="96"/>
      <c r="W7" s="56" t="s">
        <v>100</v>
      </c>
      <c r="X7" s="5"/>
      <c r="Y7" s="5"/>
      <c r="Z7" s="5"/>
      <c r="AA7" s="376"/>
      <c r="AB7" s="377"/>
      <c r="AC7" s="377"/>
      <c r="AD7" s="377"/>
      <c r="AE7" s="377"/>
      <c r="AF7" s="377"/>
      <c r="AG7" s="377"/>
      <c r="AH7" s="5"/>
      <c r="AI7" s="57"/>
      <c r="AJ7" s="58"/>
      <c r="AK7" s="59"/>
      <c r="AL7" s="59"/>
      <c r="AM7" s="59"/>
      <c r="AN7" s="57"/>
      <c r="AO7" s="59"/>
      <c r="AP7" s="59"/>
      <c r="AQ7" s="59"/>
      <c r="AR7" s="57"/>
      <c r="AS7" s="57"/>
      <c r="AT7" s="57"/>
      <c r="AU7" s="5"/>
      <c r="AV7" s="5"/>
      <c r="AW7" s="5"/>
      <c r="AX7" s="5"/>
      <c r="AY7" s="5"/>
      <c r="AZ7" s="5"/>
      <c r="BA7" s="5"/>
      <c r="BB7" s="5"/>
      <c r="BC7" s="5"/>
      <c r="BD7" s="5"/>
      <c r="BE7" s="5"/>
      <c r="BF7" s="5"/>
      <c r="BG7" s="5"/>
      <c r="BH7" s="5"/>
      <c r="BI7" s="49"/>
    </row>
    <row r="8" spans="2:77" ht="15.5" x14ac:dyDescent="0.35">
      <c r="B8" s="258" t="s">
        <v>121</v>
      </c>
      <c r="C8" s="259"/>
      <c r="D8" s="259"/>
      <c r="E8" s="259"/>
      <c r="F8" s="259"/>
      <c r="G8" s="259"/>
      <c r="H8" s="259"/>
      <c r="I8" s="259"/>
      <c r="J8" s="259"/>
      <c r="K8" s="259"/>
      <c r="L8" s="259"/>
      <c r="M8" s="259"/>
      <c r="N8" s="259"/>
      <c r="O8" s="259"/>
      <c r="P8" s="259"/>
      <c r="Q8" s="260"/>
      <c r="W8" s="60"/>
      <c r="X8" s="5"/>
      <c r="Y8" s="5"/>
      <c r="Z8" s="5"/>
      <c r="AA8" s="5"/>
      <c r="AB8" s="5"/>
      <c r="AC8" s="5"/>
      <c r="AD8" s="5"/>
      <c r="AE8" s="5"/>
      <c r="AF8" s="5"/>
      <c r="AG8" s="5"/>
      <c r="AH8" s="5"/>
      <c r="AI8" s="61"/>
      <c r="AJ8" s="61"/>
      <c r="AK8" s="61"/>
      <c r="AL8" s="61"/>
      <c r="AM8" s="61"/>
      <c r="AN8" s="61"/>
      <c r="AO8" s="61"/>
      <c r="AP8" s="61"/>
      <c r="AQ8" s="61"/>
      <c r="AR8" s="61"/>
      <c r="AS8" s="61"/>
      <c r="AT8" s="61"/>
      <c r="AU8" s="5"/>
      <c r="AV8" s="5"/>
      <c r="AW8" s="5"/>
      <c r="AX8" s="5"/>
      <c r="AY8" s="5"/>
      <c r="AZ8" s="5"/>
      <c r="BA8" s="5"/>
      <c r="BB8" s="5"/>
      <c r="BC8" s="5"/>
      <c r="BD8" s="46"/>
      <c r="BE8" s="46"/>
      <c r="BF8" s="46"/>
      <c r="BG8" s="46"/>
      <c r="BH8" s="46"/>
      <c r="BI8" s="62"/>
    </row>
    <row r="9" spans="2:77" ht="15.75" customHeight="1" x14ac:dyDescent="0.35">
      <c r="B9" s="60"/>
      <c r="C9" s="5"/>
      <c r="D9" s="5"/>
      <c r="E9" s="5"/>
      <c r="F9" s="5"/>
      <c r="G9" s="5"/>
      <c r="H9" s="5"/>
      <c r="I9" s="5"/>
      <c r="J9" s="5"/>
      <c r="K9" s="5"/>
      <c r="L9" s="5"/>
      <c r="M9" s="5"/>
      <c r="N9" s="5"/>
      <c r="O9" s="5"/>
      <c r="P9" s="5"/>
      <c r="Q9" s="49"/>
      <c r="W9" s="60"/>
      <c r="X9" s="63" t="s">
        <v>54</v>
      </c>
      <c r="Y9" s="64">
        <v>1</v>
      </c>
      <c r="Z9" s="64">
        <v>2</v>
      </c>
      <c r="AA9" s="64">
        <v>3</v>
      </c>
      <c r="AB9" s="64">
        <v>4</v>
      </c>
      <c r="AC9" s="64">
        <v>5</v>
      </c>
      <c r="AD9" s="64">
        <v>6</v>
      </c>
      <c r="AE9" s="64">
        <v>7</v>
      </c>
      <c r="AF9" s="64">
        <v>8</v>
      </c>
      <c r="AG9" s="64">
        <v>9</v>
      </c>
      <c r="AH9" s="64">
        <v>10</v>
      </c>
      <c r="AI9" s="64">
        <v>11</v>
      </c>
      <c r="AJ9" s="64">
        <v>12</v>
      </c>
      <c r="AK9" s="64">
        <v>13</v>
      </c>
      <c r="AL9" s="64">
        <v>14</v>
      </c>
      <c r="AM9" s="64">
        <v>15</v>
      </c>
      <c r="AN9" s="64">
        <v>16</v>
      </c>
      <c r="AO9" s="64">
        <v>17</v>
      </c>
      <c r="AP9" s="64">
        <v>18</v>
      </c>
      <c r="AQ9" s="64">
        <v>19</v>
      </c>
      <c r="AR9" s="64">
        <v>20</v>
      </c>
      <c r="AS9" s="64">
        <v>21</v>
      </c>
      <c r="AT9" s="64">
        <v>22</v>
      </c>
      <c r="AU9" s="64">
        <v>23</v>
      </c>
      <c r="AV9" s="64">
        <v>24</v>
      </c>
      <c r="AW9" s="64">
        <v>25</v>
      </c>
      <c r="AX9" s="64">
        <v>26</v>
      </c>
      <c r="AY9" s="64">
        <v>27</v>
      </c>
      <c r="AZ9" s="64">
        <v>28</v>
      </c>
      <c r="BA9" s="64">
        <v>29</v>
      </c>
      <c r="BB9" s="64">
        <v>30</v>
      </c>
      <c r="BC9" s="64">
        <v>31</v>
      </c>
      <c r="BD9" s="358" t="s">
        <v>101</v>
      </c>
      <c r="BE9" s="359"/>
      <c r="BF9" s="157" t="s">
        <v>102</v>
      </c>
      <c r="BG9" s="157" t="s">
        <v>103</v>
      </c>
      <c r="BH9" s="157" t="s">
        <v>102</v>
      </c>
      <c r="BI9" s="65" t="s">
        <v>103</v>
      </c>
      <c r="BX9" s="194" t="s">
        <v>104</v>
      </c>
      <c r="BY9" s="195"/>
    </row>
    <row r="10" spans="2:77" ht="15.5" x14ac:dyDescent="0.35">
      <c r="B10" s="60"/>
      <c r="C10" s="63" t="s">
        <v>54</v>
      </c>
      <c r="D10" s="64" t="s">
        <v>43</v>
      </c>
      <c r="E10" s="64" t="s">
        <v>44</v>
      </c>
      <c r="F10" s="64" t="s">
        <v>45</v>
      </c>
      <c r="G10" s="64" t="s">
        <v>46</v>
      </c>
      <c r="H10" s="64" t="s">
        <v>14</v>
      </c>
      <c r="I10" s="64" t="s">
        <v>47</v>
      </c>
      <c r="J10" s="64" t="s">
        <v>48</v>
      </c>
      <c r="K10" s="64" t="s">
        <v>49</v>
      </c>
      <c r="L10" s="64" t="s">
        <v>50</v>
      </c>
      <c r="M10" s="64" t="s">
        <v>51</v>
      </c>
      <c r="N10" s="64" t="s">
        <v>52</v>
      </c>
      <c r="O10" s="64" t="s">
        <v>53</v>
      </c>
      <c r="P10" s="5"/>
      <c r="Q10" s="49"/>
      <c r="S10" s="196">
        <f>COUNT(D11:O34)</f>
        <v>0</v>
      </c>
      <c r="T10" s="17" t="s">
        <v>105</v>
      </c>
      <c r="W10" s="60"/>
      <c r="X10" s="63"/>
      <c r="Y10" s="64" t="str">
        <f t="shared" ref="Y10:AE10" si="0">VLOOKUP(WEEKDAY(CONCATENATE("1","/",Y9,"/",$AE$6)),$BX$11:$BY$17,2,FALSE)</f>
        <v>Sun</v>
      </c>
      <c r="Z10" s="64" t="str">
        <f t="shared" si="0"/>
        <v>Mon</v>
      </c>
      <c r="AA10" s="64" t="str">
        <f t="shared" si="0"/>
        <v>Tues</v>
      </c>
      <c r="AB10" s="64" t="str">
        <f t="shared" si="0"/>
        <v>Wed</v>
      </c>
      <c r="AC10" s="64" t="str">
        <f t="shared" si="0"/>
        <v>Thur</v>
      </c>
      <c r="AD10" s="64" t="str">
        <f t="shared" si="0"/>
        <v>Fri</v>
      </c>
      <c r="AE10" s="64" t="str">
        <f t="shared" si="0"/>
        <v>Sat</v>
      </c>
      <c r="AF10" s="64" t="str">
        <f>Y10</f>
        <v>Sun</v>
      </c>
      <c r="AG10" s="64" t="str">
        <f t="shared" ref="AG10:BC10" si="1">Z10</f>
        <v>Mon</v>
      </c>
      <c r="AH10" s="64" t="str">
        <f t="shared" si="1"/>
        <v>Tues</v>
      </c>
      <c r="AI10" s="64" t="str">
        <f t="shared" si="1"/>
        <v>Wed</v>
      </c>
      <c r="AJ10" s="64" t="str">
        <f t="shared" si="1"/>
        <v>Thur</v>
      </c>
      <c r="AK10" s="64" t="str">
        <f t="shared" si="1"/>
        <v>Fri</v>
      </c>
      <c r="AL10" s="64" t="str">
        <f t="shared" si="1"/>
        <v>Sat</v>
      </c>
      <c r="AM10" s="64" t="str">
        <f t="shared" si="1"/>
        <v>Sun</v>
      </c>
      <c r="AN10" s="64" t="str">
        <f t="shared" si="1"/>
        <v>Mon</v>
      </c>
      <c r="AO10" s="64" t="str">
        <f t="shared" si="1"/>
        <v>Tues</v>
      </c>
      <c r="AP10" s="64" t="str">
        <f t="shared" si="1"/>
        <v>Wed</v>
      </c>
      <c r="AQ10" s="64" t="str">
        <f t="shared" si="1"/>
        <v>Thur</v>
      </c>
      <c r="AR10" s="64" t="str">
        <f t="shared" si="1"/>
        <v>Fri</v>
      </c>
      <c r="AS10" s="64" t="str">
        <f t="shared" si="1"/>
        <v>Sat</v>
      </c>
      <c r="AT10" s="64" t="str">
        <f t="shared" si="1"/>
        <v>Sun</v>
      </c>
      <c r="AU10" s="64" t="str">
        <f t="shared" si="1"/>
        <v>Mon</v>
      </c>
      <c r="AV10" s="64" t="str">
        <f t="shared" si="1"/>
        <v>Tues</v>
      </c>
      <c r="AW10" s="64" t="str">
        <f t="shared" si="1"/>
        <v>Wed</v>
      </c>
      <c r="AX10" s="64" t="str">
        <f t="shared" si="1"/>
        <v>Thur</v>
      </c>
      <c r="AY10" s="64" t="str">
        <f t="shared" si="1"/>
        <v>Fri</v>
      </c>
      <c r="AZ10" s="64" t="str">
        <f t="shared" si="1"/>
        <v>Sat</v>
      </c>
      <c r="BA10" s="64" t="str">
        <f t="shared" si="1"/>
        <v>Sun</v>
      </c>
      <c r="BB10" s="64" t="str">
        <f t="shared" si="1"/>
        <v>Mon</v>
      </c>
      <c r="BC10" s="64" t="str">
        <f t="shared" si="1"/>
        <v>Tues</v>
      </c>
      <c r="BD10" s="358" t="s">
        <v>106</v>
      </c>
      <c r="BE10" s="359"/>
      <c r="BF10" s="157" t="s">
        <v>90</v>
      </c>
      <c r="BG10" s="157" t="s">
        <v>90</v>
      </c>
      <c r="BH10" s="157" t="s">
        <v>106</v>
      </c>
      <c r="BI10" s="65" t="s">
        <v>106</v>
      </c>
      <c r="BJ10" s="196">
        <f>COUNT(Y11:BC34,Y42:BA65,Y73:BC96,Y104:BB127,Y135:BC158,Y166:BB189,Y197:BC220,Y228:BC251,Y259:BB282,Y290:BC313,Y321:BB344,Y352:BC375)</f>
        <v>0</v>
      </c>
      <c r="BK10" s="17" t="s">
        <v>105</v>
      </c>
      <c r="BX10" s="197" t="s">
        <v>107</v>
      </c>
      <c r="BY10" s="197" t="s">
        <v>108</v>
      </c>
    </row>
    <row r="11" spans="2:77" ht="15.5" x14ac:dyDescent="0.35">
      <c r="B11" s="60"/>
      <c r="C11" s="97">
        <v>1</v>
      </c>
      <c r="D11" s="98" t="str">
        <f t="shared" ref="D11:D34" si="2">IF($M$5="Hourly Profile",BD11,"")</f>
        <v/>
      </c>
      <c r="E11" s="98" t="str">
        <f t="shared" ref="E11:E34" si="3">IF($M$5="Hourly Profile",BD42,"")</f>
        <v/>
      </c>
      <c r="F11" s="98" t="str">
        <f t="shared" ref="F11:F34" si="4">IF($M$5="Hourly Profile",BD73,"")</f>
        <v/>
      </c>
      <c r="G11" s="98" t="str">
        <f t="shared" ref="G11:G34" si="5">IF($M$5="Hourly Profile",BD104,"")</f>
        <v/>
      </c>
      <c r="H11" s="98" t="str">
        <f t="shared" ref="H11:H34" si="6">IF($M$5="Hourly Profile",BD135,"")</f>
        <v/>
      </c>
      <c r="I11" s="98" t="str">
        <f t="shared" ref="I11:I34" si="7">IF($M$5="Hourly Profile",BD166,"")</f>
        <v/>
      </c>
      <c r="J11" s="98" t="str">
        <f t="shared" ref="J11:J34" si="8">IF($M$5="Hourly Profile",BD197,"")</f>
        <v/>
      </c>
      <c r="K11" s="98" t="str">
        <f t="shared" ref="K11:K34" si="9">IF($M$5="Hourly Profile",BD228,"")</f>
        <v/>
      </c>
      <c r="L11" s="98" t="str">
        <f t="shared" ref="L11:L34" si="10">IF($M$5="Hourly Profile",BD259,"")</f>
        <v/>
      </c>
      <c r="M11" s="98" t="str">
        <f t="shared" ref="M11:M34" si="11">IF($M$5="Hourly Profile",BD290,"")</f>
        <v/>
      </c>
      <c r="N11" s="98" t="str">
        <f t="shared" ref="N11:N34" si="12">IF($M$5="Hourly Profile",BD321,"")</f>
        <v/>
      </c>
      <c r="O11" s="98" t="str">
        <f t="shared" ref="O11:O34" si="13">IF($M$5="Hourly Profile",BD352,"")</f>
        <v/>
      </c>
      <c r="P11" s="5"/>
      <c r="Q11" s="49"/>
      <c r="R11" s="45" t="str">
        <f>IF(AND(S10&lt;288,M5="12 Months by 24 Hours"),"&lt;&lt;&lt; Full Matrix is Required Information","")</f>
        <v/>
      </c>
      <c r="W11" s="60"/>
      <c r="X11" s="66">
        <v>1</v>
      </c>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354" t="str">
        <f>IFERROR(AVERAGE(Y11:BC11),"")</f>
        <v/>
      </c>
      <c r="BE11" s="355"/>
      <c r="BF11" s="68">
        <f>SUM($Y11:$BC11)</f>
        <v>0</v>
      </c>
      <c r="BG11" s="68">
        <v>0</v>
      </c>
      <c r="BH11" s="69">
        <f>IFERROR(SUM(Y11:BC11)/COUNT(Y11:BC11),0)</f>
        <v>0</v>
      </c>
      <c r="BI11" s="70">
        <v>0</v>
      </c>
      <c r="BX11" s="198">
        <v>1</v>
      </c>
      <c r="BY11" s="198" t="s">
        <v>110</v>
      </c>
    </row>
    <row r="12" spans="2:77" ht="15.5" x14ac:dyDescent="0.35">
      <c r="B12" s="60"/>
      <c r="C12" s="97">
        <v>2</v>
      </c>
      <c r="D12" s="98" t="str">
        <f t="shared" si="2"/>
        <v/>
      </c>
      <c r="E12" s="98" t="str">
        <f t="shared" si="3"/>
        <v/>
      </c>
      <c r="F12" s="98" t="str">
        <f t="shared" si="4"/>
        <v/>
      </c>
      <c r="G12" s="98" t="str">
        <f t="shared" si="5"/>
        <v/>
      </c>
      <c r="H12" s="98" t="str">
        <f t="shared" si="6"/>
        <v/>
      </c>
      <c r="I12" s="98" t="str">
        <f t="shared" si="7"/>
        <v/>
      </c>
      <c r="J12" s="98" t="str">
        <f t="shared" si="8"/>
        <v/>
      </c>
      <c r="K12" s="98" t="str">
        <f t="shared" si="9"/>
        <v/>
      </c>
      <c r="L12" s="98" t="str">
        <f t="shared" si="10"/>
        <v/>
      </c>
      <c r="M12" s="98" t="str">
        <f t="shared" si="11"/>
        <v/>
      </c>
      <c r="N12" s="98" t="str">
        <f t="shared" si="12"/>
        <v/>
      </c>
      <c r="O12" s="98" t="str">
        <f t="shared" si="13"/>
        <v/>
      </c>
      <c r="P12" s="5"/>
      <c r="Q12" s="49"/>
      <c r="R12" s="45"/>
      <c r="V12" s="199" t="str">
        <f>IF(AND(BJ10&lt;8760,M5="Hourly Profile"),"Full Hourly Matrix is Required Information&gt;&gt;&gt;","")</f>
        <v>Full Hourly Matrix is Required Information&gt;&gt;&gt;</v>
      </c>
      <c r="W12" s="60"/>
      <c r="X12" s="66">
        <v>2</v>
      </c>
      <c r="Y12" s="67"/>
      <c r="Z12" s="67"/>
      <c r="AA12" s="67"/>
      <c r="AB12" s="67"/>
      <c r="AC12" s="67"/>
      <c r="AD12" s="67"/>
      <c r="AE12" s="67"/>
      <c r="AF12" s="67"/>
      <c r="AG12" s="67"/>
      <c r="AH12" s="67"/>
      <c r="AI12" s="67"/>
      <c r="AJ12" s="67"/>
      <c r="AK12" s="67"/>
      <c r="AL12" s="67"/>
      <c r="AM12" s="67"/>
      <c r="AN12" s="67"/>
      <c r="AO12" s="67"/>
      <c r="AP12" s="67"/>
      <c r="AQ12" s="67"/>
      <c r="AR12" s="67"/>
      <c r="AS12" s="67"/>
      <c r="AT12" s="67"/>
      <c r="AU12" s="67"/>
      <c r="AV12" s="67"/>
      <c r="AW12" s="67"/>
      <c r="AX12" s="67"/>
      <c r="AY12" s="67"/>
      <c r="AZ12" s="67"/>
      <c r="BA12" s="67"/>
      <c r="BB12" s="67"/>
      <c r="BC12" s="67"/>
      <c r="BD12" s="354" t="str">
        <f t="shared" ref="BD12:BD34" si="14">IFERROR(AVERAGE(Y12:BC12),"")</f>
        <v/>
      </c>
      <c r="BE12" s="355"/>
      <c r="BF12" s="71">
        <f t="shared" ref="BF12:BF17" si="15">SUM($Y12:$BC12)</f>
        <v>0</v>
      </c>
      <c r="BG12" s="71">
        <v>0</v>
      </c>
      <c r="BH12" s="72">
        <f t="shared" ref="BH12:BH17" si="16">IFERROR(SUM(Y12:BC12)/COUNT(Y12:BC12),0)</f>
        <v>0</v>
      </c>
      <c r="BI12" s="73">
        <v>0</v>
      </c>
      <c r="BX12" s="200">
        <v>2</v>
      </c>
      <c r="BY12" s="200" t="s">
        <v>111</v>
      </c>
    </row>
    <row r="13" spans="2:77" ht="15.5" x14ac:dyDescent="0.35">
      <c r="B13" s="60"/>
      <c r="C13" s="97">
        <v>3</v>
      </c>
      <c r="D13" s="98" t="str">
        <f t="shared" si="2"/>
        <v/>
      </c>
      <c r="E13" s="98" t="str">
        <f t="shared" si="3"/>
        <v/>
      </c>
      <c r="F13" s="98" t="str">
        <f t="shared" si="4"/>
        <v/>
      </c>
      <c r="G13" s="98" t="str">
        <f t="shared" si="5"/>
        <v/>
      </c>
      <c r="H13" s="98" t="str">
        <f t="shared" si="6"/>
        <v/>
      </c>
      <c r="I13" s="98" t="str">
        <f t="shared" si="7"/>
        <v/>
      </c>
      <c r="J13" s="98" t="str">
        <f t="shared" si="8"/>
        <v/>
      </c>
      <c r="K13" s="98" t="str">
        <f t="shared" si="9"/>
        <v/>
      </c>
      <c r="L13" s="98" t="str">
        <f t="shared" si="10"/>
        <v/>
      </c>
      <c r="M13" s="98" t="str">
        <f t="shared" si="11"/>
        <v/>
      </c>
      <c r="N13" s="98" t="str">
        <f t="shared" si="12"/>
        <v/>
      </c>
      <c r="O13" s="98" t="str">
        <f t="shared" si="13"/>
        <v/>
      </c>
      <c r="P13" s="5"/>
      <c r="Q13" s="49"/>
      <c r="R13" s="45"/>
      <c r="W13" s="60"/>
      <c r="X13" s="66">
        <v>3</v>
      </c>
      <c r="Y13" s="67"/>
      <c r="Z13" s="67"/>
      <c r="AA13" s="67"/>
      <c r="AB13" s="67"/>
      <c r="AC13" s="67"/>
      <c r="AD13" s="67"/>
      <c r="AE13" s="67"/>
      <c r="AF13" s="67"/>
      <c r="AG13" s="67"/>
      <c r="AH13" s="67"/>
      <c r="AI13" s="67"/>
      <c r="AJ13" s="67"/>
      <c r="AK13" s="67"/>
      <c r="AL13" s="67"/>
      <c r="AM13" s="67"/>
      <c r="AN13" s="67"/>
      <c r="AO13" s="67"/>
      <c r="AP13" s="67"/>
      <c r="AQ13" s="67"/>
      <c r="AR13" s="67"/>
      <c r="AS13" s="67"/>
      <c r="AT13" s="67"/>
      <c r="AU13" s="67"/>
      <c r="AV13" s="67"/>
      <c r="AW13" s="67"/>
      <c r="AX13" s="67"/>
      <c r="AY13" s="67"/>
      <c r="AZ13" s="67"/>
      <c r="BA13" s="67"/>
      <c r="BB13" s="67"/>
      <c r="BC13" s="67"/>
      <c r="BD13" s="354" t="str">
        <f t="shared" si="14"/>
        <v/>
      </c>
      <c r="BE13" s="355"/>
      <c r="BF13" s="71">
        <f t="shared" si="15"/>
        <v>0</v>
      </c>
      <c r="BG13" s="71">
        <v>0</v>
      </c>
      <c r="BH13" s="72">
        <f t="shared" si="16"/>
        <v>0</v>
      </c>
      <c r="BI13" s="73">
        <v>0</v>
      </c>
      <c r="BX13" s="200">
        <v>3</v>
      </c>
      <c r="BY13" s="200" t="s">
        <v>112</v>
      </c>
    </row>
    <row r="14" spans="2:77" ht="15.5" x14ac:dyDescent="0.35">
      <c r="B14" s="60"/>
      <c r="C14" s="97">
        <v>4</v>
      </c>
      <c r="D14" s="98" t="str">
        <f t="shared" si="2"/>
        <v/>
      </c>
      <c r="E14" s="98" t="str">
        <f t="shared" si="3"/>
        <v/>
      </c>
      <c r="F14" s="98" t="str">
        <f t="shared" si="4"/>
        <v/>
      </c>
      <c r="G14" s="98" t="str">
        <f t="shared" si="5"/>
        <v/>
      </c>
      <c r="H14" s="98" t="str">
        <f t="shared" si="6"/>
        <v/>
      </c>
      <c r="I14" s="98" t="str">
        <f t="shared" si="7"/>
        <v/>
      </c>
      <c r="J14" s="98" t="str">
        <f t="shared" si="8"/>
        <v/>
      </c>
      <c r="K14" s="98" t="str">
        <f t="shared" si="9"/>
        <v/>
      </c>
      <c r="L14" s="98" t="str">
        <f t="shared" si="10"/>
        <v/>
      </c>
      <c r="M14" s="98" t="str">
        <f t="shared" si="11"/>
        <v/>
      </c>
      <c r="N14" s="98" t="str">
        <f t="shared" si="12"/>
        <v/>
      </c>
      <c r="O14" s="98" t="str">
        <f t="shared" si="13"/>
        <v/>
      </c>
      <c r="P14" s="5"/>
      <c r="Q14" s="49"/>
      <c r="R14" s="45"/>
      <c r="W14" s="60"/>
      <c r="X14" s="66">
        <v>4</v>
      </c>
      <c r="Y14" s="67"/>
      <c r="Z14" s="67"/>
      <c r="AA14" s="67"/>
      <c r="AB14" s="67"/>
      <c r="AC14" s="67"/>
      <c r="AD14" s="67"/>
      <c r="AE14" s="67"/>
      <c r="AF14" s="67"/>
      <c r="AG14" s="67"/>
      <c r="AH14" s="67"/>
      <c r="AI14" s="67"/>
      <c r="AJ14" s="67"/>
      <c r="AK14" s="67"/>
      <c r="AL14" s="67"/>
      <c r="AM14" s="67"/>
      <c r="AN14" s="67"/>
      <c r="AO14" s="67"/>
      <c r="AP14" s="67"/>
      <c r="AQ14" s="67"/>
      <c r="AR14" s="67"/>
      <c r="AS14" s="67"/>
      <c r="AT14" s="67"/>
      <c r="AU14" s="67"/>
      <c r="AV14" s="67"/>
      <c r="AW14" s="67"/>
      <c r="AX14" s="67"/>
      <c r="AY14" s="67"/>
      <c r="AZ14" s="67"/>
      <c r="BA14" s="67"/>
      <c r="BB14" s="67"/>
      <c r="BC14" s="67"/>
      <c r="BD14" s="354" t="str">
        <f t="shared" si="14"/>
        <v/>
      </c>
      <c r="BE14" s="355"/>
      <c r="BF14" s="71">
        <f t="shared" si="15"/>
        <v>0</v>
      </c>
      <c r="BG14" s="71">
        <v>0</v>
      </c>
      <c r="BH14" s="72">
        <f t="shared" si="16"/>
        <v>0</v>
      </c>
      <c r="BI14" s="73">
        <v>0</v>
      </c>
      <c r="BX14" s="200">
        <v>4</v>
      </c>
      <c r="BY14" s="200" t="s">
        <v>113</v>
      </c>
    </row>
    <row r="15" spans="2:77" ht="15.5" x14ac:dyDescent="0.35">
      <c r="B15" s="60"/>
      <c r="C15" s="97">
        <v>5</v>
      </c>
      <c r="D15" s="98" t="str">
        <f t="shared" si="2"/>
        <v/>
      </c>
      <c r="E15" s="98" t="str">
        <f t="shared" si="3"/>
        <v/>
      </c>
      <c r="F15" s="98" t="str">
        <f t="shared" si="4"/>
        <v/>
      </c>
      <c r="G15" s="98" t="str">
        <f t="shared" si="5"/>
        <v/>
      </c>
      <c r="H15" s="98" t="str">
        <f t="shared" si="6"/>
        <v/>
      </c>
      <c r="I15" s="98" t="str">
        <f t="shared" si="7"/>
        <v/>
      </c>
      <c r="J15" s="98" t="str">
        <f t="shared" si="8"/>
        <v/>
      </c>
      <c r="K15" s="98" t="str">
        <f t="shared" si="9"/>
        <v/>
      </c>
      <c r="L15" s="98" t="str">
        <f t="shared" si="10"/>
        <v/>
      </c>
      <c r="M15" s="98" t="str">
        <f t="shared" si="11"/>
        <v/>
      </c>
      <c r="N15" s="98" t="str">
        <f t="shared" si="12"/>
        <v/>
      </c>
      <c r="O15" s="98" t="str">
        <f t="shared" si="13"/>
        <v/>
      </c>
      <c r="P15" s="5"/>
      <c r="Q15" s="49"/>
      <c r="R15" s="45"/>
      <c r="W15" s="60"/>
      <c r="X15" s="66">
        <v>5</v>
      </c>
      <c r="Y15" s="67"/>
      <c r="Z15" s="67"/>
      <c r="AA15" s="67"/>
      <c r="AB15" s="67"/>
      <c r="AC15" s="67"/>
      <c r="AD15" s="67"/>
      <c r="AE15" s="67"/>
      <c r="AF15" s="67"/>
      <c r="AG15" s="67"/>
      <c r="AH15" s="67"/>
      <c r="AI15" s="67"/>
      <c r="AJ15" s="67"/>
      <c r="AK15" s="67"/>
      <c r="AL15" s="67"/>
      <c r="AM15" s="67"/>
      <c r="AN15" s="67"/>
      <c r="AO15" s="67"/>
      <c r="AP15" s="67"/>
      <c r="AQ15" s="67"/>
      <c r="AR15" s="67"/>
      <c r="AS15" s="67"/>
      <c r="AT15" s="67"/>
      <c r="AU15" s="67"/>
      <c r="AV15" s="67"/>
      <c r="AW15" s="67"/>
      <c r="AX15" s="67"/>
      <c r="AY15" s="67"/>
      <c r="AZ15" s="67"/>
      <c r="BA15" s="67"/>
      <c r="BB15" s="67"/>
      <c r="BC15" s="67"/>
      <c r="BD15" s="354" t="str">
        <f t="shared" si="14"/>
        <v/>
      </c>
      <c r="BE15" s="355"/>
      <c r="BF15" s="71">
        <f t="shared" si="15"/>
        <v>0</v>
      </c>
      <c r="BG15" s="71">
        <v>0</v>
      </c>
      <c r="BH15" s="72">
        <f t="shared" si="16"/>
        <v>0</v>
      </c>
      <c r="BI15" s="73">
        <v>0</v>
      </c>
      <c r="BX15" s="200">
        <v>5</v>
      </c>
      <c r="BY15" s="200" t="s">
        <v>114</v>
      </c>
    </row>
    <row r="16" spans="2:77" ht="15.5" x14ac:dyDescent="0.35">
      <c r="B16" s="60"/>
      <c r="C16" s="97">
        <v>6</v>
      </c>
      <c r="D16" s="98" t="str">
        <f t="shared" si="2"/>
        <v/>
      </c>
      <c r="E16" s="98" t="str">
        <f t="shared" si="3"/>
        <v/>
      </c>
      <c r="F16" s="98" t="str">
        <f t="shared" si="4"/>
        <v/>
      </c>
      <c r="G16" s="98" t="str">
        <f t="shared" si="5"/>
        <v/>
      </c>
      <c r="H16" s="98" t="str">
        <f t="shared" si="6"/>
        <v/>
      </c>
      <c r="I16" s="98" t="str">
        <f t="shared" si="7"/>
        <v/>
      </c>
      <c r="J16" s="98" t="str">
        <f t="shared" si="8"/>
        <v/>
      </c>
      <c r="K16" s="98" t="str">
        <f t="shared" si="9"/>
        <v/>
      </c>
      <c r="L16" s="98" t="str">
        <f t="shared" si="10"/>
        <v/>
      </c>
      <c r="M16" s="98" t="str">
        <f t="shared" si="11"/>
        <v/>
      </c>
      <c r="N16" s="98" t="str">
        <f t="shared" si="12"/>
        <v/>
      </c>
      <c r="O16" s="98" t="str">
        <f t="shared" si="13"/>
        <v/>
      </c>
      <c r="P16" s="5"/>
      <c r="Q16" s="49"/>
      <c r="R16" s="45"/>
      <c r="W16" s="60"/>
      <c r="X16" s="66">
        <v>6</v>
      </c>
      <c r="Y16" s="67"/>
      <c r="Z16" s="67"/>
      <c r="AA16" s="67"/>
      <c r="AB16" s="67"/>
      <c r="AC16" s="67"/>
      <c r="AD16" s="67"/>
      <c r="AE16" s="67"/>
      <c r="AF16" s="67"/>
      <c r="AG16" s="67"/>
      <c r="AH16" s="67"/>
      <c r="AI16" s="67"/>
      <c r="AJ16" s="67"/>
      <c r="AK16" s="67"/>
      <c r="AL16" s="67"/>
      <c r="AM16" s="67"/>
      <c r="AN16" s="67"/>
      <c r="AO16" s="67"/>
      <c r="AP16" s="67"/>
      <c r="AQ16" s="67"/>
      <c r="AR16" s="67"/>
      <c r="AS16" s="67"/>
      <c r="AT16" s="67"/>
      <c r="AU16" s="67"/>
      <c r="AV16" s="67"/>
      <c r="AW16" s="67"/>
      <c r="AX16" s="67"/>
      <c r="AY16" s="67"/>
      <c r="AZ16" s="67"/>
      <c r="BA16" s="67"/>
      <c r="BB16" s="67"/>
      <c r="BC16" s="67"/>
      <c r="BD16" s="354" t="str">
        <f t="shared" si="14"/>
        <v/>
      </c>
      <c r="BE16" s="355"/>
      <c r="BF16" s="71">
        <f t="shared" si="15"/>
        <v>0</v>
      </c>
      <c r="BG16" s="71">
        <v>0</v>
      </c>
      <c r="BH16" s="72">
        <f t="shared" si="16"/>
        <v>0</v>
      </c>
      <c r="BI16" s="73">
        <v>0</v>
      </c>
      <c r="BX16" s="200">
        <v>6</v>
      </c>
      <c r="BY16" s="200" t="s">
        <v>115</v>
      </c>
    </row>
    <row r="17" spans="2:77" ht="15.5" x14ac:dyDescent="0.35">
      <c r="B17" s="60"/>
      <c r="C17" s="97">
        <v>7</v>
      </c>
      <c r="D17" s="98" t="str">
        <f t="shared" si="2"/>
        <v/>
      </c>
      <c r="E17" s="98" t="str">
        <f t="shared" si="3"/>
        <v/>
      </c>
      <c r="F17" s="98" t="str">
        <f t="shared" si="4"/>
        <v/>
      </c>
      <c r="G17" s="98" t="str">
        <f t="shared" si="5"/>
        <v/>
      </c>
      <c r="H17" s="98" t="str">
        <f t="shared" si="6"/>
        <v/>
      </c>
      <c r="I17" s="98" t="str">
        <f t="shared" si="7"/>
        <v/>
      </c>
      <c r="J17" s="98" t="str">
        <f t="shared" si="8"/>
        <v/>
      </c>
      <c r="K17" s="98" t="str">
        <f t="shared" si="9"/>
        <v/>
      </c>
      <c r="L17" s="98" t="str">
        <f t="shared" si="10"/>
        <v/>
      </c>
      <c r="M17" s="98" t="str">
        <f t="shared" si="11"/>
        <v/>
      </c>
      <c r="N17" s="98" t="str">
        <f t="shared" si="12"/>
        <v/>
      </c>
      <c r="O17" s="98" t="str">
        <f t="shared" si="13"/>
        <v/>
      </c>
      <c r="P17" s="5"/>
      <c r="Q17" s="49"/>
      <c r="R17" s="45"/>
      <c r="W17" s="60"/>
      <c r="X17" s="66">
        <v>7</v>
      </c>
      <c r="Y17" s="67"/>
      <c r="Z17" s="67"/>
      <c r="AA17" s="67"/>
      <c r="AB17" s="67"/>
      <c r="AC17" s="67"/>
      <c r="AD17" s="67"/>
      <c r="AE17" s="67"/>
      <c r="AF17" s="67"/>
      <c r="AG17" s="67"/>
      <c r="AH17" s="67"/>
      <c r="AI17" s="67"/>
      <c r="AJ17" s="67"/>
      <c r="AK17" s="67"/>
      <c r="AL17" s="67"/>
      <c r="AM17" s="67"/>
      <c r="AN17" s="67"/>
      <c r="AO17" s="67"/>
      <c r="AP17" s="67"/>
      <c r="AQ17" s="67"/>
      <c r="AR17" s="67"/>
      <c r="AS17" s="67"/>
      <c r="AT17" s="67"/>
      <c r="AU17" s="67"/>
      <c r="AV17" s="67"/>
      <c r="AW17" s="67"/>
      <c r="AX17" s="67"/>
      <c r="AY17" s="67"/>
      <c r="AZ17" s="67"/>
      <c r="BA17" s="67"/>
      <c r="BB17" s="67"/>
      <c r="BC17" s="67"/>
      <c r="BD17" s="354" t="str">
        <f t="shared" si="14"/>
        <v/>
      </c>
      <c r="BE17" s="355"/>
      <c r="BF17" s="71">
        <f t="shared" si="15"/>
        <v>0</v>
      </c>
      <c r="BG17" s="71">
        <v>0</v>
      </c>
      <c r="BH17" s="72">
        <f t="shared" si="16"/>
        <v>0</v>
      </c>
      <c r="BI17" s="73">
        <v>0</v>
      </c>
      <c r="BX17" s="201">
        <v>7</v>
      </c>
      <c r="BY17" s="201" t="s">
        <v>109</v>
      </c>
    </row>
    <row r="18" spans="2:77" ht="15.5" x14ac:dyDescent="0.35">
      <c r="B18" s="60"/>
      <c r="C18" s="97">
        <v>8</v>
      </c>
      <c r="D18" s="98" t="str">
        <f t="shared" si="2"/>
        <v/>
      </c>
      <c r="E18" s="98" t="str">
        <f t="shared" si="3"/>
        <v/>
      </c>
      <c r="F18" s="98" t="str">
        <f t="shared" si="4"/>
        <v/>
      </c>
      <c r="G18" s="98" t="str">
        <f t="shared" si="5"/>
        <v/>
      </c>
      <c r="H18" s="98" t="str">
        <f t="shared" si="6"/>
        <v/>
      </c>
      <c r="I18" s="98" t="str">
        <f t="shared" si="7"/>
        <v/>
      </c>
      <c r="J18" s="98" t="str">
        <f t="shared" si="8"/>
        <v/>
      </c>
      <c r="K18" s="98" t="str">
        <f t="shared" si="9"/>
        <v/>
      </c>
      <c r="L18" s="98" t="str">
        <f t="shared" si="10"/>
        <v/>
      </c>
      <c r="M18" s="98" t="str">
        <f t="shared" si="11"/>
        <v/>
      </c>
      <c r="N18" s="98" t="str">
        <f t="shared" si="12"/>
        <v/>
      </c>
      <c r="O18" s="98" t="str">
        <f t="shared" si="13"/>
        <v/>
      </c>
      <c r="P18" s="5"/>
      <c r="Q18" s="49"/>
      <c r="R18" s="45"/>
      <c r="W18" s="60"/>
      <c r="X18" s="66">
        <v>8</v>
      </c>
      <c r="Y18" s="67"/>
      <c r="Z18" s="67"/>
      <c r="AA18" s="67"/>
      <c r="AB18" s="67"/>
      <c r="AC18" s="67"/>
      <c r="AD18" s="67"/>
      <c r="AE18" s="67"/>
      <c r="AF18" s="67"/>
      <c r="AG18" s="67"/>
      <c r="AH18" s="67"/>
      <c r="AI18" s="67"/>
      <c r="AJ18" s="67"/>
      <c r="AK18" s="67"/>
      <c r="AL18" s="67"/>
      <c r="AM18" s="67"/>
      <c r="AN18" s="67"/>
      <c r="AO18" s="67"/>
      <c r="AP18" s="67"/>
      <c r="AQ18" s="67"/>
      <c r="AR18" s="67"/>
      <c r="AS18" s="67"/>
      <c r="AT18" s="67"/>
      <c r="AU18" s="67"/>
      <c r="AV18" s="67"/>
      <c r="AW18" s="67"/>
      <c r="AX18" s="67"/>
      <c r="AY18" s="67"/>
      <c r="AZ18" s="67"/>
      <c r="BA18" s="67"/>
      <c r="BB18" s="67"/>
      <c r="BC18" s="67"/>
      <c r="BD18" s="354" t="str">
        <f t="shared" si="14"/>
        <v/>
      </c>
      <c r="BE18" s="355"/>
      <c r="BF18" s="71">
        <f>(SUMIF($Y$10:$BC$10,"Sat",$Y18:$BC18)+SUMIF($Y$10:$BC$10,"Sun",$Y18:$BC18))</f>
        <v>0</v>
      </c>
      <c r="BG18" s="71">
        <f>(SUM($Y18:$BC18)-(SUMIF($Y$10:$BC$10,"Sat",$Y18:$BC18)+SUMIF($Y$10:$BC$10,"Sun",$Y18:$BC18)))</f>
        <v>0</v>
      </c>
      <c r="BH18" s="72">
        <f>(SUMIF($Y$10:$BC$10,"Sat",$Y18:$BC18)+SUMIF($Y$10:$BC$10,"Sun",$Y18:$BC18))/(COUNTIF($Y$10:$BC$10,"Sat")+COUNTIF($Y$10:$BC$10,"Sun"))</f>
        <v>0</v>
      </c>
      <c r="BI18" s="73">
        <f>(SUM($Y18:$BC18)-(SUMIF($Y$10:$BC$10,"Sat",$Y18:$BC18)+SUMIF($Y$10:$BC$10,"Sun",$Y18:$BC18)))/(COUNT(Y18:BC18)-(COUNTIF($Y$10:$BC$10,"Sat")+COUNTIF($Y$10:$BC$10,"Sun")))</f>
        <v>0</v>
      </c>
      <c r="BJ18" s="202"/>
    </row>
    <row r="19" spans="2:77" ht="15.5" x14ac:dyDescent="0.35">
      <c r="B19" s="60"/>
      <c r="C19" s="97">
        <v>9</v>
      </c>
      <c r="D19" s="98" t="str">
        <f t="shared" si="2"/>
        <v/>
      </c>
      <c r="E19" s="98" t="str">
        <f t="shared" si="3"/>
        <v/>
      </c>
      <c r="F19" s="98" t="str">
        <f t="shared" si="4"/>
        <v/>
      </c>
      <c r="G19" s="98" t="str">
        <f t="shared" si="5"/>
        <v/>
      </c>
      <c r="H19" s="98" t="str">
        <f t="shared" si="6"/>
        <v/>
      </c>
      <c r="I19" s="98" t="str">
        <f t="shared" si="7"/>
        <v/>
      </c>
      <c r="J19" s="98" t="str">
        <f t="shared" si="8"/>
        <v/>
      </c>
      <c r="K19" s="98" t="str">
        <f t="shared" si="9"/>
        <v/>
      </c>
      <c r="L19" s="98" t="str">
        <f t="shared" si="10"/>
        <v/>
      </c>
      <c r="M19" s="98" t="str">
        <f t="shared" si="11"/>
        <v/>
      </c>
      <c r="N19" s="98" t="str">
        <f t="shared" si="12"/>
        <v/>
      </c>
      <c r="O19" s="98" t="str">
        <f t="shared" si="13"/>
        <v/>
      </c>
      <c r="P19" s="5"/>
      <c r="Q19" s="49"/>
      <c r="R19" s="45"/>
      <c r="W19" s="60"/>
      <c r="X19" s="66">
        <v>9</v>
      </c>
      <c r="Y19" s="67"/>
      <c r="Z19" s="67"/>
      <c r="AA19" s="67"/>
      <c r="AB19" s="67"/>
      <c r="AC19" s="67"/>
      <c r="AD19" s="67"/>
      <c r="AE19" s="67"/>
      <c r="AF19" s="67"/>
      <c r="AG19" s="67"/>
      <c r="AH19" s="67"/>
      <c r="AI19" s="67"/>
      <c r="AJ19" s="67"/>
      <c r="AK19" s="67"/>
      <c r="AL19" s="67"/>
      <c r="AM19" s="67"/>
      <c r="AN19" s="67"/>
      <c r="AO19" s="67"/>
      <c r="AP19" s="67"/>
      <c r="AQ19" s="67"/>
      <c r="AR19" s="67"/>
      <c r="AS19" s="67"/>
      <c r="AT19" s="67"/>
      <c r="AU19" s="67"/>
      <c r="AV19" s="67"/>
      <c r="AW19" s="67"/>
      <c r="AX19" s="67"/>
      <c r="AY19" s="67"/>
      <c r="AZ19" s="67"/>
      <c r="BA19" s="67"/>
      <c r="BB19" s="67"/>
      <c r="BC19" s="67"/>
      <c r="BD19" s="354" t="str">
        <f t="shared" si="14"/>
        <v/>
      </c>
      <c r="BE19" s="355"/>
      <c r="BF19" s="71">
        <f t="shared" ref="BF19:BF33" si="17">(SUMIF($Y$10:$BC$10,"Sat",$Y19:$BC19)+SUMIF($Y$10:$BC$10,"Sun",$Y19:$BC19))</f>
        <v>0</v>
      </c>
      <c r="BG19" s="71">
        <f t="shared" ref="BG19:BG33" si="18">(SUM($Y19:$BC19)-(SUMIF($Y$10:$BC$10,"Sat",$Y19:$BC19)+SUMIF($Y$10:$BC$10,"Sun",$Y19:$BC19)))</f>
        <v>0</v>
      </c>
      <c r="BH19" s="72">
        <f t="shared" ref="BH19:BH33" si="19">(SUMIF($Y$10:$BC$10,"Sat",$Y19:$BC19)+SUMIF($Y$10:$BC$10,"Sun",$Y19:$BC19))/(COUNTIF($Y$10:$BC$10,"Sat")+COUNTIF($Y$10:$BC$10,"Sun"))</f>
        <v>0</v>
      </c>
      <c r="BI19" s="73">
        <f t="shared" ref="BI19:BI33" si="20">(SUM($Y19:$BC19)-(SUMIF($Y$10:$BC$10,"Sat",$Y19:$BC19)+SUMIF($Y$10:$BC$10,"Sun",$Y19:$BC19)))/(COUNT(Y19:BC19)-(COUNTIF($Y$10:$BC$10,"Sat")+COUNTIF($Y$10:$BC$10,"Sun")))</f>
        <v>0</v>
      </c>
    </row>
    <row r="20" spans="2:77" ht="15.5" x14ac:dyDescent="0.35">
      <c r="B20" s="60"/>
      <c r="C20" s="97">
        <v>10</v>
      </c>
      <c r="D20" s="98" t="str">
        <f t="shared" si="2"/>
        <v/>
      </c>
      <c r="E20" s="98" t="str">
        <f t="shared" si="3"/>
        <v/>
      </c>
      <c r="F20" s="98" t="str">
        <f t="shared" si="4"/>
        <v/>
      </c>
      <c r="G20" s="98" t="str">
        <f t="shared" si="5"/>
        <v/>
      </c>
      <c r="H20" s="98" t="str">
        <f t="shared" si="6"/>
        <v/>
      </c>
      <c r="I20" s="98" t="str">
        <f t="shared" si="7"/>
        <v/>
      </c>
      <c r="J20" s="98" t="str">
        <f t="shared" si="8"/>
        <v/>
      </c>
      <c r="K20" s="98" t="str">
        <f t="shared" si="9"/>
        <v/>
      </c>
      <c r="L20" s="98" t="str">
        <f t="shared" si="10"/>
        <v/>
      </c>
      <c r="M20" s="98" t="str">
        <f t="shared" si="11"/>
        <v/>
      </c>
      <c r="N20" s="98" t="str">
        <f t="shared" si="12"/>
        <v/>
      </c>
      <c r="O20" s="98" t="str">
        <f t="shared" si="13"/>
        <v/>
      </c>
      <c r="P20" s="5"/>
      <c r="Q20" s="49"/>
      <c r="R20" s="45"/>
      <c r="W20" s="60"/>
      <c r="X20" s="66">
        <v>10</v>
      </c>
      <c r="Y20" s="67"/>
      <c r="Z20" s="67"/>
      <c r="AA20" s="67"/>
      <c r="AB20" s="67"/>
      <c r="AC20" s="67"/>
      <c r="AD20" s="67"/>
      <c r="AE20" s="67"/>
      <c r="AF20" s="67"/>
      <c r="AG20" s="67"/>
      <c r="AH20" s="67"/>
      <c r="AI20" s="67"/>
      <c r="AJ20" s="67"/>
      <c r="AK20" s="67"/>
      <c r="AL20" s="67"/>
      <c r="AM20" s="67"/>
      <c r="AN20" s="67"/>
      <c r="AO20" s="67"/>
      <c r="AP20" s="67"/>
      <c r="AQ20" s="67"/>
      <c r="AR20" s="67"/>
      <c r="AS20" s="67"/>
      <c r="AT20" s="67"/>
      <c r="AU20" s="67"/>
      <c r="AV20" s="67"/>
      <c r="AW20" s="67"/>
      <c r="AX20" s="67"/>
      <c r="AY20" s="67"/>
      <c r="AZ20" s="67"/>
      <c r="BA20" s="67"/>
      <c r="BB20" s="67"/>
      <c r="BC20" s="67"/>
      <c r="BD20" s="354" t="str">
        <f t="shared" si="14"/>
        <v/>
      </c>
      <c r="BE20" s="355"/>
      <c r="BF20" s="71">
        <f t="shared" si="17"/>
        <v>0</v>
      </c>
      <c r="BG20" s="71">
        <f t="shared" si="18"/>
        <v>0</v>
      </c>
      <c r="BH20" s="72">
        <f t="shared" si="19"/>
        <v>0</v>
      </c>
      <c r="BI20" s="73">
        <f t="shared" si="20"/>
        <v>0</v>
      </c>
    </row>
    <row r="21" spans="2:77" ht="15.5" x14ac:dyDescent="0.35">
      <c r="B21" s="60"/>
      <c r="C21" s="97">
        <v>11</v>
      </c>
      <c r="D21" s="98" t="str">
        <f t="shared" si="2"/>
        <v/>
      </c>
      <c r="E21" s="98" t="str">
        <f t="shared" si="3"/>
        <v/>
      </c>
      <c r="F21" s="98" t="str">
        <f t="shared" si="4"/>
        <v/>
      </c>
      <c r="G21" s="98" t="str">
        <f t="shared" si="5"/>
        <v/>
      </c>
      <c r="H21" s="98" t="str">
        <f t="shared" si="6"/>
        <v/>
      </c>
      <c r="I21" s="98" t="str">
        <f t="shared" si="7"/>
        <v/>
      </c>
      <c r="J21" s="98" t="str">
        <f t="shared" si="8"/>
        <v/>
      </c>
      <c r="K21" s="98" t="str">
        <f t="shared" si="9"/>
        <v/>
      </c>
      <c r="L21" s="98" t="str">
        <f t="shared" si="10"/>
        <v/>
      </c>
      <c r="M21" s="98" t="str">
        <f t="shared" si="11"/>
        <v/>
      </c>
      <c r="N21" s="98" t="str">
        <f t="shared" si="12"/>
        <v/>
      </c>
      <c r="O21" s="98" t="str">
        <f t="shared" si="13"/>
        <v/>
      </c>
      <c r="P21" s="5"/>
      <c r="Q21" s="49"/>
      <c r="R21" s="45"/>
      <c r="W21" s="60"/>
      <c r="X21" s="66">
        <v>11</v>
      </c>
      <c r="Y21" s="67"/>
      <c r="Z21" s="67"/>
      <c r="AA21" s="67"/>
      <c r="AB21" s="67"/>
      <c r="AC21" s="67"/>
      <c r="AD21" s="67"/>
      <c r="AE21" s="67"/>
      <c r="AF21" s="67"/>
      <c r="AG21" s="67"/>
      <c r="AH21" s="67"/>
      <c r="AI21" s="67"/>
      <c r="AJ21" s="67"/>
      <c r="AK21" s="67"/>
      <c r="AL21" s="67"/>
      <c r="AM21" s="67"/>
      <c r="AN21" s="67"/>
      <c r="AO21" s="67"/>
      <c r="AP21" s="67"/>
      <c r="AQ21" s="67"/>
      <c r="AR21" s="67"/>
      <c r="AS21" s="67"/>
      <c r="AT21" s="67"/>
      <c r="AU21" s="67"/>
      <c r="AV21" s="67"/>
      <c r="AW21" s="67"/>
      <c r="AX21" s="67"/>
      <c r="AY21" s="67"/>
      <c r="AZ21" s="67"/>
      <c r="BA21" s="67"/>
      <c r="BB21" s="67"/>
      <c r="BC21" s="67"/>
      <c r="BD21" s="354" t="str">
        <f t="shared" si="14"/>
        <v/>
      </c>
      <c r="BE21" s="355"/>
      <c r="BF21" s="71">
        <f t="shared" si="17"/>
        <v>0</v>
      </c>
      <c r="BG21" s="71">
        <f t="shared" si="18"/>
        <v>0</v>
      </c>
      <c r="BH21" s="72">
        <f t="shared" si="19"/>
        <v>0</v>
      </c>
      <c r="BI21" s="73">
        <f t="shared" si="20"/>
        <v>0</v>
      </c>
    </row>
    <row r="22" spans="2:77" ht="15.5" x14ac:dyDescent="0.35">
      <c r="B22" s="60"/>
      <c r="C22" s="97">
        <v>12</v>
      </c>
      <c r="D22" s="98" t="str">
        <f t="shared" si="2"/>
        <v/>
      </c>
      <c r="E22" s="98" t="str">
        <f t="shared" si="3"/>
        <v/>
      </c>
      <c r="F22" s="98" t="str">
        <f t="shared" si="4"/>
        <v/>
      </c>
      <c r="G22" s="98" t="str">
        <f t="shared" si="5"/>
        <v/>
      </c>
      <c r="H22" s="98" t="str">
        <f t="shared" si="6"/>
        <v/>
      </c>
      <c r="I22" s="98" t="str">
        <f t="shared" si="7"/>
        <v/>
      </c>
      <c r="J22" s="98" t="str">
        <f t="shared" si="8"/>
        <v/>
      </c>
      <c r="K22" s="98" t="str">
        <f t="shared" si="9"/>
        <v/>
      </c>
      <c r="L22" s="98" t="str">
        <f t="shared" si="10"/>
        <v/>
      </c>
      <c r="M22" s="98" t="str">
        <f t="shared" si="11"/>
        <v/>
      </c>
      <c r="N22" s="98" t="str">
        <f t="shared" si="12"/>
        <v/>
      </c>
      <c r="O22" s="98" t="str">
        <f t="shared" si="13"/>
        <v/>
      </c>
      <c r="P22" s="5"/>
      <c r="Q22" s="49"/>
      <c r="R22" s="45"/>
      <c r="W22" s="60"/>
      <c r="X22" s="66">
        <v>12</v>
      </c>
      <c r="Y22" s="67"/>
      <c r="Z22" s="67"/>
      <c r="AA22" s="67"/>
      <c r="AB22" s="67"/>
      <c r="AC22" s="67"/>
      <c r="AD22" s="67"/>
      <c r="AE22" s="67"/>
      <c r="AF22" s="67"/>
      <c r="AG22" s="67"/>
      <c r="AH22" s="67"/>
      <c r="AI22" s="67"/>
      <c r="AJ22" s="67"/>
      <c r="AK22" s="67"/>
      <c r="AL22" s="67"/>
      <c r="AM22" s="67"/>
      <c r="AN22" s="67"/>
      <c r="AO22" s="67"/>
      <c r="AP22" s="67"/>
      <c r="AQ22" s="67"/>
      <c r="AR22" s="67"/>
      <c r="AS22" s="67"/>
      <c r="AT22" s="67"/>
      <c r="AU22" s="67"/>
      <c r="AV22" s="67"/>
      <c r="AW22" s="67"/>
      <c r="AX22" s="67"/>
      <c r="AY22" s="67"/>
      <c r="AZ22" s="67"/>
      <c r="BA22" s="67"/>
      <c r="BB22" s="67"/>
      <c r="BC22" s="67"/>
      <c r="BD22" s="354" t="str">
        <f t="shared" si="14"/>
        <v/>
      </c>
      <c r="BE22" s="355"/>
      <c r="BF22" s="71">
        <f t="shared" si="17"/>
        <v>0</v>
      </c>
      <c r="BG22" s="71">
        <f t="shared" si="18"/>
        <v>0</v>
      </c>
      <c r="BH22" s="72">
        <f t="shared" si="19"/>
        <v>0</v>
      </c>
      <c r="BI22" s="73">
        <f t="shared" si="20"/>
        <v>0</v>
      </c>
    </row>
    <row r="23" spans="2:77" ht="15.5" x14ac:dyDescent="0.35">
      <c r="B23" s="60"/>
      <c r="C23" s="97">
        <v>13</v>
      </c>
      <c r="D23" s="98" t="str">
        <f t="shared" si="2"/>
        <v/>
      </c>
      <c r="E23" s="98" t="str">
        <f t="shared" si="3"/>
        <v/>
      </c>
      <c r="F23" s="98" t="str">
        <f t="shared" si="4"/>
        <v/>
      </c>
      <c r="G23" s="98" t="str">
        <f t="shared" si="5"/>
        <v/>
      </c>
      <c r="H23" s="98" t="str">
        <f t="shared" si="6"/>
        <v/>
      </c>
      <c r="I23" s="98" t="str">
        <f t="shared" si="7"/>
        <v/>
      </c>
      <c r="J23" s="98" t="str">
        <f t="shared" si="8"/>
        <v/>
      </c>
      <c r="K23" s="98" t="str">
        <f t="shared" si="9"/>
        <v/>
      </c>
      <c r="L23" s="98" t="str">
        <f t="shared" si="10"/>
        <v/>
      </c>
      <c r="M23" s="98" t="str">
        <f t="shared" si="11"/>
        <v/>
      </c>
      <c r="N23" s="98" t="str">
        <f t="shared" si="12"/>
        <v/>
      </c>
      <c r="O23" s="98" t="str">
        <f t="shared" si="13"/>
        <v/>
      </c>
      <c r="P23" s="5"/>
      <c r="Q23" s="49"/>
      <c r="R23" s="45"/>
      <c r="W23" s="60"/>
      <c r="X23" s="66">
        <v>13</v>
      </c>
      <c r="Y23" s="67"/>
      <c r="Z23" s="67"/>
      <c r="AA23" s="67"/>
      <c r="AB23" s="67"/>
      <c r="AC23" s="67"/>
      <c r="AD23" s="67"/>
      <c r="AE23" s="67"/>
      <c r="AF23" s="67"/>
      <c r="AG23" s="67"/>
      <c r="AH23" s="67"/>
      <c r="AI23" s="67"/>
      <c r="AJ23" s="67"/>
      <c r="AK23" s="67"/>
      <c r="AL23" s="67"/>
      <c r="AM23" s="67"/>
      <c r="AN23" s="67"/>
      <c r="AO23" s="67"/>
      <c r="AP23" s="67"/>
      <c r="AQ23" s="67"/>
      <c r="AR23" s="67"/>
      <c r="AS23" s="67"/>
      <c r="AT23" s="67"/>
      <c r="AU23" s="67"/>
      <c r="AV23" s="67"/>
      <c r="AW23" s="67"/>
      <c r="AX23" s="67"/>
      <c r="AY23" s="67"/>
      <c r="AZ23" s="67"/>
      <c r="BA23" s="67"/>
      <c r="BB23" s="67"/>
      <c r="BC23" s="67"/>
      <c r="BD23" s="354" t="str">
        <f t="shared" si="14"/>
        <v/>
      </c>
      <c r="BE23" s="355"/>
      <c r="BF23" s="71">
        <f t="shared" si="17"/>
        <v>0</v>
      </c>
      <c r="BG23" s="71">
        <f t="shared" si="18"/>
        <v>0</v>
      </c>
      <c r="BH23" s="72">
        <f t="shared" si="19"/>
        <v>0</v>
      </c>
      <c r="BI23" s="73">
        <f t="shared" si="20"/>
        <v>0</v>
      </c>
    </row>
    <row r="24" spans="2:77" ht="15.5" x14ac:dyDescent="0.35">
      <c r="B24" s="60"/>
      <c r="C24" s="97">
        <v>14</v>
      </c>
      <c r="D24" s="98" t="str">
        <f t="shared" si="2"/>
        <v/>
      </c>
      <c r="E24" s="98" t="str">
        <f t="shared" si="3"/>
        <v/>
      </c>
      <c r="F24" s="98" t="str">
        <f t="shared" si="4"/>
        <v/>
      </c>
      <c r="G24" s="98" t="str">
        <f t="shared" si="5"/>
        <v/>
      </c>
      <c r="H24" s="98" t="str">
        <f t="shared" si="6"/>
        <v/>
      </c>
      <c r="I24" s="98" t="str">
        <f t="shared" si="7"/>
        <v/>
      </c>
      <c r="J24" s="98" t="str">
        <f t="shared" si="8"/>
        <v/>
      </c>
      <c r="K24" s="98" t="str">
        <f t="shared" si="9"/>
        <v/>
      </c>
      <c r="L24" s="98" t="str">
        <f t="shared" si="10"/>
        <v/>
      </c>
      <c r="M24" s="98" t="str">
        <f t="shared" si="11"/>
        <v/>
      </c>
      <c r="N24" s="98" t="str">
        <f t="shared" si="12"/>
        <v/>
      </c>
      <c r="O24" s="98" t="str">
        <f t="shared" si="13"/>
        <v/>
      </c>
      <c r="P24" s="5"/>
      <c r="Q24" s="49"/>
      <c r="R24" s="45"/>
      <c r="W24" s="60"/>
      <c r="X24" s="66">
        <v>14</v>
      </c>
      <c r="Y24" s="67"/>
      <c r="Z24" s="67"/>
      <c r="AA24" s="67"/>
      <c r="AB24" s="67"/>
      <c r="AC24" s="67"/>
      <c r="AD24" s="67"/>
      <c r="AE24" s="67"/>
      <c r="AF24" s="67"/>
      <c r="AG24" s="67"/>
      <c r="AH24" s="67"/>
      <c r="AI24" s="67"/>
      <c r="AJ24" s="67"/>
      <c r="AK24" s="67"/>
      <c r="AL24" s="67"/>
      <c r="AM24" s="67"/>
      <c r="AN24" s="67"/>
      <c r="AO24" s="67"/>
      <c r="AP24" s="67"/>
      <c r="AQ24" s="67"/>
      <c r="AR24" s="67"/>
      <c r="AS24" s="67"/>
      <c r="AT24" s="67"/>
      <c r="AU24" s="67"/>
      <c r="AV24" s="67"/>
      <c r="AW24" s="67"/>
      <c r="AX24" s="67"/>
      <c r="AY24" s="67"/>
      <c r="AZ24" s="67"/>
      <c r="BA24" s="67"/>
      <c r="BB24" s="67"/>
      <c r="BC24" s="67"/>
      <c r="BD24" s="354" t="str">
        <f>IFERROR(AVERAGE(Y24:BC24),"")</f>
        <v/>
      </c>
      <c r="BE24" s="355"/>
      <c r="BF24" s="71">
        <f t="shared" si="17"/>
        <v>0</v>
      </c>
      <c r="BG24" s="71">
        <f t="shared" si="18"/>
        <v>0</v>
      </c>
      <c r="BH24" s="72">
        <f t="shared" si="19"/>
        <v>0</v>
      </c>
      <c r="BI24" s="73">
        <f t="shared" si="20"/>
        <v>0</v>
      </c>
    </row>
    <row r="25" spans="2:77" ht="15.5" x14ac:dyDescent="0.35">
      <c r="B25" s="60"/>
      <c r="C25" s="97">
        <v>15</v>
      </c>
      <c r="D25" s="98" t="str">
        <f t="shared" si="2"/>
        <v/>
      </c>
      <c r="E25" s="98" t="str">
        <f t="shared" si="3"/>
        <v/>
      </c>
      <c r="F25" s="98" t="str">
        <f t="shared" si="4"/>
        <v/>
      </c>
      <c r="G25" s="98" t="str">
        <f t="shared" si="5"/>
        <v/>
      </c>
      <c r="H25" s="98" t="str">
        <f t="shared" si="6"/>
        <v/>
      </c>
      <c r="I25" s="98" t="str">
        <f t="shared" si="7"/>
        <v/>
      </c>
      <c r="J25" s="98" t="str">
        <f t="shared" si="8"/>
        <v/>
      </c>
      <c r="K25" s="98" t="str">
        <f t="shared" si="9"/>
        <v/>
      </c>
      <c r="L25" s="98" t="str">
        <f t="shared" si="10"/>
        <v/>
      </c>
      <c r="M25" s="98" t="str">
        <f t="shared" si="11"/>
        <v/>
      </c>
      <c r="N25" s="98" t="str">
        <f t="shared" si="12"/>
        <v/>
      </c>
      <c r="O25" s="98" t="str">
        <f t="shared" si="13"/>
        <v/>
      </c>
      <c r="P25" s="5"/>
      <c r="Q25" s="49"/>
      <c r="R25" s="45"/>
      <c r="W25" s="60"/>
      <c r="X25" s="66">
        <v>15</v>
      </c>
      <c r="Y25" s="67"/>
      <c r="Z25" s="67"/>
      <c r="AA25" s="67"/>
      <c r="AB25" s="67"/>
      <c r="AC25" s="67"/>
      <c r="AD25" s="67"/>
      <c r="AE25" s="67"/>
      <c r="AF25" s="67"/>
      <c r="AG25" s="67"/>
      <c r="AH25" s="67"/>
      <c r="AI25" s="67"/>
      <c r="AJ25" s="67"/>
      <c r="AK25" s="67"/>
      <c r="AL25" s="67"/>
      <c r="AM25" s="67"/>
      <c r="AN25" s="67"/>
      <c r="AO25" s="67"/>
      <c r="AP25" s="67"/>
      <c r="AQ25" s="67"/>
      <c r="AR25" s="67"/>
      <c r="AS25" s="67"/>
      <c r="AT25" s="67"/>
      <c r="AU25" s="67"/>
      <c r="AV25" s="67"/>
      <c r="AW25" s="67"/>
      <c r="AX25" s="67"/>
      <c r="AY25" s="67"/>
      <c r="AZ25" s="67"/>
      <c r="BA25" s="67"/>
      <c r="BB25" s="67"/>
      <c r="BC25" s="67"/>
      <c r="BD25" s="354" t="str">
        <f t="shared" si="14"/>
        <v/>
      </c>
      <c r="BE25" s="355"/>
      <c r="BF25" s="71">
        <f t="shared" si="17"/>
        <v>0</v>
      </c>
      <c r="BG25" s="71">
        <f t="shared" si="18"/>
        <v>0</v>
      </c>
      <c r="BH25" s="72">
        <f t="shared" si="19"/>
        <v>0</v>
      </c>
      <c r="BI25" s="73">
        <f t="shared" si="20"/>
        <v>0</v>
      </c>
    </row>
    <row r="26" spans="2:77" ht="15.5" x14ac:dyDescent="0.35">
      <c r="B26" s="60"/>
      <c r="C26" s="97">
        <v>16</v>
      </c>
      <c r="D26" s="98" t="str">
        <f t="shared" si="2"/>
        <v/>
      </c>
      <c r="E26" s="98" t="str">
        <f t="shared" si="3"/>
        <v/>
      </c>
      <c r="F26" s="98" t="str">
        <f t="shared" si="4"/>
        <v/>
      </c>
      <c r="G26" s="98" t="str">
        <f t="shared" si="5"/>
        <v/>
      </c>
      <c r="H26" s="98" t="str">
        <f t="shared" si="6"/>
        <v/>
      </c>
      <c r="I26" s="98" t="str">
        <f t="shared" si="7"/>
        <v/>
      </c>
      <c r="J26" s="98" t="str">
        <f t="shared" si="8"/>
        <v/>
      </c>
      <c r="K26" s="98" t="str">
        <f t="shared" si="9"/>
        <v/>
      </c>
      <c r="L26" s="98" t="str">
        <f t="shared" si="10"/>
        <v/>
      </c>
      <c r="M26" s="98" t="str">
        <f t="shared" si="11"/>
        <v/>
      </c>
      <c r="N26" s="98" t="str">
        <f t="shared" si="12"/>
        <v/>
      </c>
      <c r="O26" s="98" t="str">
        <f t="shared" si="13"/>
        <v/>
      </c>
      <c r="P26" s="5"/>
      <c r="Q26" s="49"/>
      <c r="R26" s="45"/>
      <c r="W26" s="60"/>
      <c r="X26" s="66">
        <v>16</v>
      </c>
      <c r="Y26" s="67"/>
      <c r="Z26" s="67"/>
      <c r="AA26" s="67"/>
      <c r="AB26" s="67"/>
      <c r="AC26" s="67"/>
      <c r="AD26" s="67"/>
      <c r="AE26" s="67"/>
      <c r="AF26" s="67"/>
      <c r="AG26" s="67"/>
      <c r="AH26" s="67"/>
      <c r="AI26" s="67"/>
      <c r="AJ26" s="67"/>
      <c r="AK26" s="67"/>
      <c r="AL26" s="67"/>
      <c r="AM26" s="67"/>
      <c r="AN26" s="67"/>
      <c r="AO26" s="67"/>
      <c r="AP26" s="67"/>
      <c r="AQ26" s="67"/>
      <c r="AR26" s="67"/>
      <c r="AS26" s="67"/>
      <c r="AT26" s="67"/>
      <c r="AU26" s="67"/>
      <c r="AV26" s="67"/>
      <c r="AW26" s="67"/>
      <c r="AX26" s="67"/>
      <c r="AY26" s="67"/>
      <c r="AZ26" s="67"/>
      <c r="BA26" s="67"/>
      <c r="BB26" s="67"/>
      <c r="BC26" s="67"/>
      <c r="BD26" s="354" t="str">
        <f t="shared" si="14"/>
        <v/>
      </c>
      <c r="BE26" s="355"/>
      <c r="BF26" s="71">
        <f t="shared" si="17"/>
        <v>0</v>
      </c>
      <c r="BG26" s="71">
        <f t="shared" si="18"/>
        <v>0</v>
      </c>
      <c r="BH26" s="72">
        <f t="shared" si="19"/>
        <v>0</v>
      </c>
      <c r="BI26" s="73">
        <f t="shared" si="20"/>
        <v>0</v>
      </c>
    </row>
    <row r="27" spans="2:77" ht="15.5" x14ac:dyDescent="0.35">
      <c r="B27" s="60"/>
      <c r="C27" s="97">
        <v>17</v>
      </c>
      <c r="D27" s="98" t="str">
        <f t="shared" si="2"/>
        <v/>
      </c>
      <c r="E27" s="98" t="str">
        <f t="shared" si="3"/>
        <v/>
      </c>
      <c r="F27" s="98" t="str">
        <f t="shared" si="4"/>
        <v/>
      </c>
      <c r="G27" s="98" t="str">
        <f t="shared" si="5"/>
        <v/>
      </c>
      <c r="H27" s="98" t="str">
        <f t="shared" si="6"/>
        <v/>
      </c>
      <c r="I27" s="98" t="str">
        <f t="shared" si="7"/>
        <v/>
      </c>
      <c r="J27" s="98" t="str">
        <f t="shared" si="8"/>
        <v/>
      </c>
      <c r="K27" s="98" t="str">
        <f t="shared" si="9"/>
        <v/>
      </c>
      <c r="L27" s="98" t="str">
        <f t="shared" si="10"/>
        <v/>
      </c>
      <c r="M27" s="98" t="str">
        <f t="shared" si="11"/>
        <v/>
      </c>
      <c r="N27" s="98" t="str">
        <f t="shared" si="12"/>
        <v/>
      </c>
      <c r="O27" s="98" t="str">
        <f t="shared" si="13"/>
        <v/>
      </c>
      <c r="P27" s="5"/>
      <c r="Q27" s="49"/>
      <c r="R27" s="45"/>
      <c r="W27" s="60"/>
      <c r="X27" s="66">
        <v>17</v>
      </c>
      <c r="Y27" s="67"/>
      <c r="Z27" s="67"/>
      <c r="AA27" s="67"/>
      <c r="AB27" s="67"/>
      <c r="AC27" s="67"/>
      <c r="AD27" s="67"/>
      <c r="AE27" s="67"/>
      <c r="AF27" s="67"/>
      <c r="AG27" s="67"/>
      <c r="AH27" s="67"/>
      <c r="AI27" s="67"/>
      <c r="AJ27" s="67"/>
      <c r="AK27" s="67"/>
      <c r="AL27" s="67"/>
      <c r="AM27" s="67"/>
      <c r="AN27" s="67"/>
      <c r="AO27" s="67"/>
      <c r="AP27" s="67"/>
      <c r="AQ27" s="67"/>
      <c r="AR27" s="67"/>
      <c r="AS27" s="67"/>
      <c r="AT27" s="67"/>
      <c r="AU27" s="67"/>
      <c r="AV27" s="67"/>
      <c r="AW27" s="67"/>
      <c r="AX27" s="67"/>
      <c r="AY27" s="67"/>
      <c r="AZ27" s="67"/>
      <c r="BA27" s="67"/>
      <c r="BB27" s="67"/>
      <c r="BC27" s="67"/>
      <c r="BD27" s="354" t="str">
        <f t="shared" si="14"/>
        <v/>
      </c>
      <c r="BE27" s="355"/>
      <c r="BF27" s="71">
        <f t="shared" si="17"/>
        <v>0</v>
      </c>
      <c r="BG27" s="71">
        <f t="shared" si="18"/>
        <v>0</v>
      </c>
      <c r="BH27" s="72">
        <f t="shared" si="19"/>
        <v>0</v>
      </c>
      <c r="BI27" s="73">
        <f t="shared" si="20"/>
        <v>0</v>
      </c>
    </row>
    <row r="28" spans="2:77" ht="15.5" x14ac:dyDescent="0.35">
      <c r="B28" s="60"/>
      <c r="C28" s="97">
        <v>18</v>
      </c>
      <c r="D28" s="98" t="str">
        <f t="shared" si="2"/>
        <v/>
      </c>
      <c r="E28" s="98" t="str">
        <f t="shared" si="3"/>
        <v/>
      </c>
      <c r="F28" s="98" t="str">
        <f t="shared" si="4"/>
        <v/>
      </c>
      <c r="G28" s="98" t="str">
        <f t="shared" si="5"/>
        <v/>
      </c>
      <c r="H28" s="98" t="str">
        <f t="shared" si="6"/>
        <v/>
      </c>
      <c r="I28" s="98" t="str">
        <f t="shared" si="7"/>
        <v/>
      </c>
      <c r="J28" s="98" t="str">
        <f t="shared" si="8"/>
        <v/>
      </c>
      <c r="K28" s="98" t="str">
        <f t="shared" si="9"/>
        <v/>
      </c>
      <c r="L28" s="98" t="str">
        <f t="shared" si="10"/>
        <v/>
      </c>
      <c r="M28" s="98" t="str">
        <f t="shared" si="11"/>
        <v/>
      </c>
      <c r="N28" s="98" t="str">
        <f t="shared" si="12"/>
        <v/>
      </c>
      <c r="O28" s="98" t="str">
        <f t="shared" si="13"/>
        <v/>
      </c>
      <c r="P28" s="5"/>
      <c r="Q28" s="49"/>
      <c r="R28" s="45"/>
      <c r="W28" s="60"/>
      <c r="X28" s="66">
        <v>18</v>
      </c>
      <c r="Y28" s="67"/>
      <c r="Z28" s="67"/>
      <c r="AA28" s="67"/>
      <c r="AB28" s="67"/>
      <c r="AC28" s="67"/>
      <c r="AD28" s="67"/>
      <c r="AE28" s="67"/>
      <c r="AF28" s="67"/>
      <c r="AG28" s="67"/>
      <c r="AH28" s="67"/>
      <c r="AI28" s="67"/>
      <c r="AJ28" s="67"/>
      <c r="AK28" s="67"/>
      <c r="AL28" s="67"/>
      <c r="AM28" s="67"/>
      <c r="AN28" s="67"/>
      <c r="AO28" s="67"/>
      <c r="AP28" s="67"/>
      <c r="AQ28" s="67"/>
      <c r="AR28" s="67"/>
      <c r="AS28" s="67"/>
      <c r="AT28" s="67"/>
      <c r="AU28" s="67"/>
      <c r="AV28" s="67"/>
      <c r="AW28" s="67"/>
      <c r="AX28" s="67"/>
      <c r="AY28" s="67"/>
      <c r="AZ28" s="67"/>
      <c r="BA28" s="67"/>
      <c r="BB28" s="67"/>
      <c r="BC28" s="67"/>
      <c r="BD28" s="354" t="str">
        <f t="shared" si="14"/>
        <v/>
      </c>
      <c r="BE28" s="355"/>
      <c r="BF28" s="71">
        <f t="shared" si="17"/>
        <v>0</v>
      </c>
      <c r="BG28" s="71">
        <f t="shared" si="18"/>
        <v>0</v>
      </c>
      <c r="BH28" s="72">
        <f t="shared" si="19"/>
        <v>0</v>
      </c>
      <c r="BI28" s="73">
        <f t="shared" si="20"/>
        <v>0</v>
      </c>
    </row>
    <row r="29" spans="2:77" ht="15.5" x14ac:dyDescent="0.35">
      <c r="B29" s="60"/>
      <c r="C29" s="97">
        <v>19</v>
      </c>
      <c r="D29" s="98" t="str">
        <f t="shared" si="2"/>
        <v/>
      </c>
      <c r="E29" s="98" t="str">
        <f t="shared" si="3"/>
        <v/>
      </c>
      <c r="F29" s="98" t="str">
        <f t="shared" si="4"/>
        <v/>
      </c>
      <c r="G29" s="98" t="str">
        <f t="shared" si="5"/>
        <v/>
      </c>
      <c r="H29" s="98" t="str">
        <f t="shared" si="6"/>
        <v/>
      </c>
      <c r="I29" s="98" t="str">
        <f t="shared" si="7"/>
        <v/>
      </c>
      <c r="J29" s="98" t="str">
        <f t="shared" si="8"/>
        <v/>
      </c>
      <c r="K29" s="98" t="str">
        <f t="shared" si="9"/>
        <v/>
      </c>
      <c r="L29" s="98" t="str">
        <f t="shared" si="10"/>
        <v/>
      </c>
      <c r="M29" s="98" t="str">
        <f t="shared" si="11"/>
        <v/>
      </c>
      <c r="N29" s="98" t="str">
        <f t="shared" si="12"/>
        <v/>
      </c>
      <c r="O29" s="98" t="str">
        <f t="shared" si="13"/>
        <v/>
      </c>
      <c r="P29" s="5"/>
      <c r="Q29" s="49"/>
      <c r="R29" s="45"/>
      <c r="W29" s="60"/>
      <c r="X29" s="66">
        <v>19</v>
      </c>
      <c r="Y29" s="67"/>
      <c r="Z29" s="67"/>
      <c r="AA29" s="67"/>
      <c r="AB29" s="67"/>
      <c r="AC29" s="67"/>
      <c r="AD29" s="67"/>
      <c r="AE29" s="67"/>
      <c r="AF29" s="67"/>
      <c r="AG29" s="67"/>
      <c r="AH29" s="67"/>
      <c r="AI29" s="67"/>
      <c r="AJ29" s="67"/>
      <c r="AK29" s="67"/>
      <c r="AL29" s="67"/>
      <c r="AM29" s="67"/>
      <c r="AN29" s="67"/>
      <c r="AO29" s="67"/>
      <c r="AP29" s="67"/>
      <c r="AQ29" s="67"/>
      <c r="AR29" s="67"/>
      <c r="AS29" s="67"/>
      <c r="AT29" s="67"/>
      <c r="AU29" s="67"/>
      <c r="AV29" s="67"/>
      <c r="AW29" s="67"/>
      <c r="AX29" s="67"/>
      <c r="AY29" s="67"/>
      <c r="AZ29" s="67"/>
      <c r="BA29" s="67"/>
      <c r="BB29" s="67"/>
      <c r="BC29" s="67"/>
      <c r="BD29" s="354" t="str">
        <f t="shared" si="14"/>
        <v/>
      </c>
      <c r="BE29" s="355"/>
      <c r="BF29" s="71">
        <f t="shared" si="17"/>
        <v>0</v>
      </c>
      <c r="BG29" s="71">
        <f t="shared" si="18"/>
        <v>0</v>
      </c>
      <c r="BH29" s="72">
        <f t="shared" si="19"/>
        <v>0</v>
      </c>
      <c r="BI29" s="73">
        <f t="shared" si="20"/>
        <v>0</v>
      </c>
    </row>
    <row r="30" spans="2:77" ht="15.5" x14ac:dyDescent="0.35">
      <c r="B30" s="60"/>
      <c r="C30" s="97">
        <v>20</v>
      </c>
      <c r="D30" s="98" t="str">
        <f t="shared" si="2"/>
        <v/>
      </c>
      <c r="E30" s="98" t="str">
        <f t="shared" si="3"/>
        <v/>
      </c>
      <c r="F30" s="98" t="str">
        <f t="shared" si="4"/>
        <v/>
      </c>
      <c r="G30" s="98" t="str">
        <f t="shared" si="5"/>
        <v/>
      </c>
      <c r="H30" s="98" t="str">
        <f t="shared" si="6"/>
        <v/>
      </c>
      <c r="I30" s="98" t="str">
        <f t="shared" si="7"/>
        <v/>
      </c>
      <c r="J30" s="98" t="str">
        <f t="shared" si="8"/>
        <v/>
      </c>
      <c r="K30" s="98" t="str">
        <f t="shared" si="9"/>
        <v/>
      </c>
      <c r="L30" s="98" t="str">
        <f t="shared" si="10"/>
        <v/>
      </c>
      <c r="M30" s="98" t="str">
        <f t="shared" si="11"/>
        <v/>
      </c>
      <c r="N30" s="98" t="str">
        <f t="shared" si="12"/>
        <v/>
      </c>
      <c r="O30" s="98" t="str">
        <f t="shared" si="13"/>
        <v/>
      </c>
      <c r="P30" s="5"/>
      <c r="Q30" s="49"/>
      <c r="R30" s="45"/>
      <c r="W30" s="60"/>
      <c r="X30" s="66">
        <v>20</v>
      </c>
      <c r="Y30" s="67"/>
      <c r="Z30" s="67"/>
      <c r="AA30" s="67"/>
      <c r="AB30" s="67"/>
      <c r="AC30" s="67"/>
      <c r="AD30" s="67"/>
      <c r="AE30" s="67"/>
      <c r="AF30" s="67"/>
      <c r="AG30" s="67"/>
      <c r="AH30" s="67"/>
      <c r="AI30" s="67"/>
      <c r="AJ30" s="67"/>
      <c r="AK30" s="67"/>
      <c r="AL30" s="67"/>
      <c r="AM30" s="67"/>
      <c r="AN30" s="67"/>
      <c r="AO30" s="67"/>
      <c r="AP30" s="67"/>
      <c r="AQ30" s="67"/>
      <c r="AR30" s="67"/>
      <c r="AS30" s="67"/>
      <c r="AT30" s="67"/>
      <c r="AU30" s="67"/>
      <c r="AV30" s="67"/>
      <c r="AW30" s="67"/>
      <c r="AX30" s="67"/>
      <c r="AY30" s="67"/>
      <c r="AZ30" s="67"/>
      <c r="BA30" s="67"/>
      <c r="BB30" s="67"/>
      <c r="BC30" s="67"/>
      <c r="BD30" s="354" t="str">
        <f t="shared" si="14"/>
        <v/>
      </c>
      <c r="BE30" s="355"/>
      <c r="BF30" s="71">
        <f t="shared" si="17"/>
        <v>0</v>
      </c>
      <c r="BG30" s="71">
        <f t="shared" si="18"/>
        <v>0</v>
      </c>
      <c r="BH30" s="72">
        <f t="shared" si="19"/>
        <v>0</v>
      </c>
      <c r="BI30" s="73">
        <f t="shared" si="20"/>
        <v>0</v>
      </c>
    </row>
    <row r="31" spans="2:77" ht="15.5" x14ac:dyDescent="0.35">
      <c r="B31" s="60"/>
      <c r="C31" s="97">
        <v>21</v>
      </c>
      <c r="D31" s="98" t="str">
        <f t="shared" si="2"/>
        <v/>
      </c>
      <c r="E31" s="98" t="str">
        <f t="shared" si="3"/>
        <v/>
      </c>
      <c r="F31" s="98" t="str">
        <f t="shared" si="4"/>
        <v/>
      </c>
      <c r="G31" s="98" t="str">
        <f t="shared" si="5"/>
        <v/>
      </c>
      <c r="H31" s="98" t="str">
        <f t="shared" si="6"/>
        <v/>
      </c>
      <c r="I31" s="98" t="str">
        <f t="shared" si="7"/>
        <v/>
      </c>
      <c r="J31" s="98" t="str">
        <f t="shared" si="8"/>
        <v/>
      </c>
      <c r="K31" s="98" t="str">
        <f t="shared" si="9"/>
        <v/>
      </c>
      <c r="L31" s="98" t="str">
        <f t="shared" si="10"/>
        <v/>
      </c>
      <c r="M31" s="98" t="str">
        <f t="shared" si="11"/>
        <v/>
      </c>
      <c r="N31" s="98" t="str">
        <f t="shared" si="12"/>
        <v/>
      </c>
      <c r="O31" s="98" t="str">
        <f t="shared" si="13"/>
        <v/>
      </c>
      <c r="P31" s="5"/>
      <c r="Q31" s="49"/>
      <c r="R31" s="45"/>
      <c r="W31" s="60"/>
      <c r="X31" s="66">
        <v>21</v>
      </c>
      <c r="Y31" s="67"/>
      <c r="Z31" s="67"/>
      <c r="AA31" s="67"/>
      <c r="AB31" s="67"/>
      <c r="AC31" s="67"/>
      <c r="AD31" s="67"/>
      <c r="AE31" s="67"/>
      <c r="AF31" s="67"/>
      <c r="AG31" s="67"/>
      <c r="AH31" s="67"/>
      <c r="AI31" s="67"/>
      <c r="AJ31" s="67"/>
      <c r="AK31" s="67"/>
      <c r="AL31" s="67"/>
      <c r="AM31" s="67"/>
      <c r="AN31" s="67"/>
      <c r="AO31" s="67"/>
      <c r="AP31" s="67"/>
      <c r="AQ31" s="67"/>
      <c r="AR31" s="67"/>
      <c r="AS31" s="67"/>
      <c r="AT31" s="67"/>
      <c r="AU31" s="67"/>
      <c r="AV31" s="67"/>
      <c r="AW31" s="67"/>
      <c r="AX31" s="67"/>
      <c r="AY31" s="67"/>
      <c r="AZ31" s="67"/>
      <c r="BA31" s="67"/>
      <c r="BB31" s="67"/>
      <c r="BC31" s="67"/>
      <c r="BD31" s="354" t="str">
        <f t="shared" si="14"/>
        <v/>
      </c>
      <c r="BE31" s="355"/>
      <c r="BF31" s="71">
        <f t="shared" si="17"/>
        <v>0</v>
      </c>
      <c r="BG31" s="71">
        <f t="shared" si="18"/>
        <v>0</v>
      </c>
      <c r="BH31" s="72">
        <f t="shared" si="19"/>
        <v>0</v>
      </c>
      <c r="BI31" s="73">
        <f t="shared" si="20"/>
        <v>0</v>
      </c>
    </row>
    <row r="32" spans="2:77" ht="15.5" x14ac:dyDescent="0.35">
      <c r="B32" s="60"/>
      <c r="C32" s="97">
        <v>22</v>
      </c>
      <c r="D32" s="98" t="str">
        <f t="shared" si="2"/>
        <v/>
      </c>
      <c r="E32" s="98" t="str">
        <f t="shared" si="3"/>
        <v/>
      </c>
      <c r="F32" s="98" t="str">
        <f t="shared" si="4"/>
        <v/>
      </c>
      <c r="G32" s="98" t="str">
        <f t="shared" si="5"/>
        <v/>
      </c>
      <c r="H32" s="98" t="str">
        <f t="shared" si="6"/>
        <v/>
      </c>
      <c r="I32" s="98" t="str">
        <f t="shared" si="7"/>
        <v/>
      </c>
      <c r="J32" s="98" t="str">
        <f t="shared" si="8"/>
        <v/>
      </c>
      <c r="K32" s="98" t="str">
        <f t="shared" si="9"/>
        <v/>
      </c>
      <c r="L32" s="98" t="str">
        <f t="shared" si="10"/>
        <v/>
      </c>
      <c r="M32" s="98" t="str">
        <f t="shared" si="11"/>
        <v/>
      </c>
      <c r="N32" s="98" t="str">
        <f t="shared" si="12"/>
        <v/>
      </c>
      <c r="O32" s="98" t="str">
        <f t="shared" si="13"/>
        <v/>
      </c>
      <c r="P32" s="5"/>
      <c r="Q32" s="49"/>
      <c r="R32" s="45"/>
      <c r="W32" s="60"/>
      <c r="X32" s="66">
        <v>22</v>
      </c>
      <c r="Y32" s="67"/>
      <c r="Z32" s="67"/>
      <c r="AA32" s="67"/>
      <c r="AB32" s="67"/>
      <c r="AC32" s="67"/>
      <c r="AD32" s="67"/>
      <c r="AE32" s="67"/>
      <c r="AF32" s="67"/>
      <c r="AG32" s="67"/>
      <c r="AH32" s="67"/>
      <c r="AI32" s="67"/>
      <c r="AJ32" s="67"/>
      <c r="AK32" s="67"/>
      <c r="AL32" s="67"/>
      <c r="AM32" s="67"/>
      <c r="AN32" s="67"/>
      <c r="AO32" s="67"/>
      <c r="AP32" s="67"/>
      <c r="AQ32" s="67"/>
      <c r="AR32" s="67"/>
      <c r="AS32" s="67"/>
      <c r="AT32" s="67"/>
      <c r="AU32" s="67"/>
      <c r="AV32" s="67"/>
      <c r="AW32" s="67"/>
      <c r="AX32" s="67"/>
      <c r="AY32" s="67"/>
      <c r="AZ32" s="67"/>
      <c r="BA32" s="67"/>
      <c r="BB32" s="67"/>
      <c r="BC32" s="67"/>
      <c r="BD32" s="354" t="str">
        <f t="shared" si="14"/>
        <v/>
      </c>
      <c r="BE32" s="355"/>
      <c r="BF32" s="71">
        <f t="shared" si="17"/>
        <v>0</v>
      </c>
      <c r="BG32" s="71">
        <f t="shared" si="18"/>
        <v>0</v>
      </c>
      <c r="BH32" s="72">
        <f t="shared" si="19"/>
        <v>0</v>
      </c>
      <c r="BI32" s="73">
        <f t="shared" si="20"/>
        <v>0</v>
      </c>
    </row>
    <row r="33" spans="2:61" ht="15.5" x14ac:dyDescent="0.35">
      <c r="B33" s="60"/>
      <c r="C33" s="97">
        <v>23</v>
      </c>
      <c r="D33" s="98" t="str">
        <f t="shared" si="2"/>
        <v/>
      </c>
      <c r="E33" s="98" t="str">
        <f t="shared" si="3"/>
        <v/>
      </c>
      <c r="F33" s="98" t="str">
        <f t="shared" si="4"/>
        <v/>
      </c>
      <c r="G33" s="98" t="str">
        <f t="shared" si="5"/>
        <v/>
      </c>
      <c r="H33" s="98" t="str">
        <f t="shared" si="6"/>
        <v/>
      </c>
      <c r="I33" s="98" t="str">
        <f t="shared" si="7"/>
        <v/>
      </c>
      <c r="J33" s="98" t="str">
        <f t="shared" si="8"/>
        <v/>
      </c>
      <c r="K33" s="98" t="str">
        <f t="shared" si="9"/>
        <v/>
      </c>
      <c r="L33" s="98" t="str">
        <f t="shared" si="10"/>
        <v/>
      </c>
      <c r="M33" s="98" t="str">
        <f t="shared" si="11"/>
        <v/>
      </c>
      <c r="N33" s="98" t="str">
        <f t="shared" si="12"/>
        <v/>
      </c>
      <c r="O33" s="98" t="str">
        <f t="shared" si="13"/>
        <v/>
      </c>
      <c r="P33" s="5"/>
      <c r="Q33" s="49"/>
      <c r="W33" s="60"/>
      <c r="X33" s="66">
        <v>23</v>
      </c>
      <c r="Y33" s="67"/>
      <c r="Z33" s="67"/>
      <c r="AA33" s="67"/>
      <c r="AB33" s="67"/>
      <c r="AC33" s="67"/>
      <c r="AD33" s="67"/>
      <c r="AE33" s="67"/>
      <c r="AF33" s="67"/>
      <c r="AG33" s="67"/>
      <c r="AH33" s="67"/>
      <c r="AI33" s="67"/>
      <c r="AJ33" s="67"/>
      <c r="AK33" s="67"/>
      <c r="AL33" s="67"/>
      <c r="AM33" s="67"/>
      <c r="AN33" s="67"/>
      <c r="AO33" s="67"/>
      <c r="AP33" s="67"/>
      <c r="AQ33" s="67"/>
      <c r="AR33" s="67"/>
      <c r="AS33" s="67"/>
      <c r="AT33" s="67"/>
      <c r="AU33" s="67"/>
      <c r="AV33" s="67"/>
      <c r="AW33" s="67"/>
      <c r="AX33" s="67"/>
      <c r="AY33" s="67"/>
      <c r="AZ33" s="67"/>
      <c r="BA33" s="67"/>
      <c r="BB33" s="67"/>
      <c r="BC33" s="67"/>
      <c r="BD33" s="354" t="str">
        <f t="shared" si="14"/>
        <v/>
      </c>
      <c r="BE33" s="355"/>
      <c r="BF33" s="71">
        <f t="shared" si="17"/>
        <v>0</v>
      </c>
      <c r="BG33" s="71">
        <f t="shared" si="18"/>
        <v>0</v>
      </c>
      <c r="BH33" s="72">
        <f t="shared" si="19"/>
        <v>0</v>
      </c>
      <c r="BI33" s="73">
        <f t="shared" si="20"/>
        <v>0</v>
      </c>
    </row>
    <row r="34" spans="2:61" ht="15.5" x14ac:dyDescent="0.35">
      <c r="B34" s="60"/>
      <c r="C34" s="118">
        <v>24</v>
      </c>
      <c r="D34" s="103" t="str">
        <f t="shared" si="2"/>
        <v/>
      </c>
      <c r="E34" s="103" t="str">
        <f t="shared" si="3"/>
        <v/>
      </c>
      <c r="F34" s="103" t="str">
        <f t="shared" si="4"/>
        <v/>
      </c>
      <c r="G34" s="103" t="str">
        <f t="shared" si="5"/>
        <v/>
      </c>
      <c r="H34" s="103" t="str">
        <f t="shared" si="6"/>
        <v/>
      </c>
      <c r="I34" s="103" t="str">
        <f t="shared" si="7"/>
        <v/>
      </c>
      <c r="J34" s="103" t="str">
        <f t="shared" si="8"/>
        <v/>
      </c>
      <c r="K34" s="103" t="str">
        <f t="shared" si="9"/>
        <v/>
      </c>
      <c r="L34" s="103" t="str">
        <f t="shared" si="10"/>
        <v/>
      </c>
      <c r="M34" s="103" t="str">
        <f t="shared" si="11"/>
        <v/>
      </c>
      <c r="N34" s="103" t="str">
        <f t="shared" si="12"/>
        <v/>
      </c>
      <c r="O34" s="103" t="str">
        <f t="shared" si="13"/>
        <v/>
      </c>
      <c r="P34" s="5"/>
      <c r="Q34" s="49"/>
      <c r="W34" s="60"/>
      <c r="X34" s="74">
        <v>24</v>
      </c>
      <c r="Y34" s="75"/>
      <c r="Z34" s="75"/>
      <c r="AA34" s="75"/>
      <c r="AB34" s="75"/>
      <c r="AC34" s="75"/>
      <c r="AD34" s="75"/>
      <c r="AE34" s="75"/>
      <c r="AF34" s="75"/>
      <c r="AG34" s="75"/>
      <c r="AH34" s="75"/>
      <c r="AI34" s="75"/>
      <c r="AJ34" s="75"/>
      <c r="AK34" s="75"/>
      <c r="AL34" s="75"/>
      <c r="AM34" s="75"/>
      <c r="AN34" s="75"/>
      <c r="AO34" s="75"/>
      <c r="AP34" s="75"/>
      <c r="AQ34" s="75"/>
      <c r="AR34" s="75"/>
      <c r="AS34" s="75"/>
      <c r="AT34" s="75"/>
      <c r="AU34" s="75"/>
      <c r="AV34" s="75"/>
      <c r="AW34" s="75"/>
      <c r="AX34" s="75"/>
      <c r="AY34" s="75"/>
      <c r="AZ34" s="75"/>
      <c r="BA34" s="75"/>
      <c r="BB34" s="75"/>
      <c r="BC34" s="75"/>
      <c r="BD34" s="356" t="str">
        <f t="shared" si="14"/>
        <v/>
      </c>
      <c r="BE34" s="357"/>
      <c r="BF34" s="76">
        <f>SUM($Y34:$BC34)</f>
        <v>0</v>
      </c>
      <c r="BG34" s="76">
        <v>0</v>
      </c>
      <c r="BH34" s="77">
        <f t="shared" ref="BH34:BH35" si="21">IFERROR(SUM(Y34:BC34)/COUNT(Y34:BC34),0)</f>
        <v>0</v>
      </c>
      <c r="BI34" s="78">
        <v>0</v>
      </c>
    </row>
    <row r="35" spans="2:61" ht="5.25" customHeight="1" x14ac:dyDescent="0.35">
      <c r="B35" s="60"/>
      <c r="C35" s="79"/>
      <c r="D35" s="5"/>
      <c r="E35" s="5"/>
      <c r="F35" s="5"/>
      <c r="G35" s="5"/>
      <c r="H35" s="5"/>
      <c r="I35" s="5"/>
      <c r="J35" s="5"/>
      <c r="K35" s="5"/>
      <c r="L35" s="5"/>
      <c r="M35" s="5"/>
      <c r="N35" s="5"/>
      <c r="O35" s="5"/>
      <c r="P35" s="5"/>
      <c r="Q35" s="49"/>
      <c r="W35" s="60"/>
      <c r="X35" s="79"/>
      <c r="Y35" s="5">
        <v>1</v>
      </c>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80">
        <f>SUM($Y35:$BC35)</f>
        <v>1</v>
      </c>
      <c r="BG35" s="80"/>
      <c r="BH35" s="81">
        <f t="shared" si="21"/>
        <v>1</v>
      </c>
      <c r="BI35" s="82"/>
    </row>
    <row r="36" spans="2:61" ht="16" thickBot="1" x14ac:dyDescent="0.4">
      <c r="B36" s="104"/>
      <c r="C36" s="105"/>
      <c r="D36" s="15"/>
      <c r="E36" s="15"/>
      <c r="F36" s="15"/>
      <c r="G36" s="15"/>
      <c r="H36" s="15"/>
      <c r="I36" s="15"/>
      <c r="J36" s="15"/>
      <c r="K36" s="15"/>
      <c r="L36" s="15"/>
      <c r="M36" s="15"/>
      <c r="N36" s="15"/>
      <c r="O36" s="15"/>
      <c r="P36" s="15"/>
      <c r="Q36" s="106"/>
      <c r="S36" s="370" t="s">
        <v>116</v>
      </c>
      <c r="T36" s="371"/>
      <c r="U36" s="371"/>
      <c r="W36" s="83"/>
      <c r="X36" s="84"/>
      <c r="Y36" s="85"/>
      <c r="Z36" s="85"/>
      <c r="AA36" s="85"/>
      <c r="AB36" s="85"/>
      <c r="AC36" s="85"/>
      <c r="AD36" s="85"/>
      <c r="AE36" s="85"/>
      <c r="AF36" s="85"/>
      <c r="AG36" s="85"/>
      <c r="AH36" s="85"/>
      <c r="AI36" s="85"/>
      <c r="AJ36" s="85"/>
      <c r="AK36" s="85"/>
      <c r="AL36" s="85"/>
      <c r="AM36" s="85"/>
      <c r="AN36" s="85"/>
      <c r="AO36" s="85"/>
      <c r="AP36" s="85"/>
      <c r="AQ36" s="85"/>
      <c r="AR36" s="85"/>
      <c r="AS36" s="85"/>
      <c r="AT36" s="85"/>
      <c r="AU36" s="85"/>
      <c r="AV36" s="85"/>
      <c r="AW36" s="85"/>
      <c r="AX36" s="85"/>
      <c r="AY36" s="85"/>
      <c r="AZ36" s="85"/>
      <c r="BA36" s="85"/>
      <c r="BB36" s="85"/>
      <c r="BC36" s="85"/>
      <c r="BD36" s="85"/>
      <c r="BE36" s="85"/>
      <c r="BF36" s="76">
        <f>SUM(BF11:BF35)</f>
        <v>1</v>
      </c>
      <c r="BG36" s="76">
        <f>SUM(BG18:BG33)</f>
        <v>0</v>
      </c>
      <c r="BH36" s="86"/>
      <c r="BI36" s="87"/>
    </row>
    <row r="37" spans="2:61" ht="15.5" x14ac:dyDescent="0.35">
      <c r="B37" s="9"/>
      <c r="C37" s="88"/>
      <c r="D37" s="88"/>
      <c r="E37" s="88"/>
      <c r="F37" s="88"/>
      <c r="G37" s="88"/>
      <c r="H37" s="88"/>
      <c r="I37" s="88"/>
      <c r="J37" s="1"/>
      <c r="K37" s="1"/>
      <c r="L37" s="1"/>
      <c r="M37" s="1"/>
      <c r="N37" s="1"/>
      <c r="O37" s="1"/>
      <c r="P37" s="1"/>
      <c r="Q37" s="89"/>
      <c r="S37" s="203"/>
      <c r="T37" s="204"/>
      <c r="U37" s="205"/>
      <c r="W37" s="51"/>
      <c r="X37" s="50"/>
      <c r="Y37" s="50"/>
      <c r="Z37" s="50"/>
      <c r="AA37" s="50"/>
      <c r="AB37" s="50"/>
      <c r="AC37" s="50"/>
      <c r="AD37" s="50"/>
      <c r="AE37" s="50"/>
      <c r="AF37" s="50"/>
      <c r="AG37" s="50"/>
      <c r="AH37" s="50"/>
      <c r="AI37" s="50"/>
      <c r="AJ37" s="50"/>
      <c r="AK37" s="50"/>
      <c r="AL37" s="50"/>
      <c r="AM37" s="53"/>
      <c r="AN37" s="5"/>
      <c r="AO37" s="5"/>
      <c r="AP37" s="5"/>
      <c r="AQ37" s="5"/>
      <c r="AR37" s="5"/>
      <c r="AS37" s="5"/>
      <c r="AT37" s="5"/>
      <c r="AU37" s="5"/>
      <c r="AV37" s="5"/>
      <c r="AW37" s="5"/>
      <c r="AX37" s="5"/>
      <c r="AY37" s="5"/>
      <c r="AZ37" s="5"/>
      <c r="BA37" s="5"/>
      <c r="BB37" s="5"/>
      <c r="BC37" s="5"/>
      <c r="BD37" s="5"/>
      <c r="BE37" s="5"/>
      <c r="BF37" s="5"/>
      <c r="BG37" s="5"/>
      <c r="BH37" s="5"/>
      <c r="BI37" s="49"/>
    </row>
    <row r="38" spans="2:61" ht="15.5" x14ac:dyDescent="0.35">
      <c r="B38" s="56"/>
      <c r="C38" s="6"/>
      <c r="D38" s="6"/>
      <c r="E38" s="6"/>
      <c r="F38" s="6"/>
      <c r="G38" s="6"/>
      <c r="H38" s="6"/>
      <c r="I38" s="6"/>
      <c r="J38" s="6"/>
      <c r="K38" s="6"/>
      <c r="L38" s="6"/>
      <c r="M38" s="6"/>
      <c r="N38" s="6"/>
      <c r="O38" s="6"/>
      <c r="P38" s="6"/>
      <c r="Q38" s="242"/>
      <c r="S38" s="90" t="s">
        <v>118</v>
      </c>
      <c r="T38" s="368"/>
      <c r="U38" s="369"/>
      <c r="W38" s="60" t="s">
        <v>119</v>
      </c>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49"/>
    </row>
    <row r="39" spans="2:61" ht="15.5" x14ac:dyDescent="0.35">
      <c r="B39" s="56"/>
      <c r="C39" s="6"/>
      <c r="D39" s="6"/>
      <c r="E39" s="6"/>
      <c r="F39" s="6"/>
      <c r="G39" s="6"/>
      <c r="H39" s="6"/>
      <c r="I39" s="6"/>
      <c r="J39" s="6"/>
      <c r="K39" s="6"/>
      <c r="L39" s="6"/>
      <c r="M39" s="6"/>
      <c r="N39" s="6"/>
      <c r="O39" s="6"/>
      <c r="P39" s="6"/>
      <c r="Q39" s="242"/>
      <c r="S39" s="207"/>
      <c r="T39" s="208"/>
      <c r="U39" s="209"/>
      <c r="W39" s="60"/>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46"/>
      <c r="BF39" s="46"/>
      <c r="BG39" s="46"/>
      <c r="BH39" s="46"/>
      <c r="BI39" s="62"/>
    </row>
    <row r="40" spans="2:61" ht="15.5" x14ac:dyDescent="0.35">
      <c r="B40" s="95"/>
      <c r="C40" s="243"/>
      <c r="D40" s="243"/>
      <c r="E40" s="243"/>
      <c r="F40" s="243"/>
      <c r="G40" s="243"/>
      <c r="H40" s="243"/>
      <c r="I40" s="243"/>
      <c r="J40" s="243"/>
      <c r="K40" s="243"/>
      <c r="L40" s="243"/>
      <c r="M40" s="243"/>
      <c r="N40" s="243"/>
      <c r="O40" s="243"/>
      <c r="P40" s="243"/>
      <c r="Q40" s="156"/>
      <c r="S40" s="90" t="s">
        <v>120</v>
      </c>
      <c r="T40" s="368"/>
      <c r="U40" s="369"/>
      <c r="W40" s="60"/>
      <c r="X40" s="63" t="s">
        <v>54</v>
      </c>
      <c r="Y40" s="64">
        <v>1</v>
      </c>
      <c r="Z40" s="64">
        <v>2</v>
      </c>
      <c r="AA40" s="64">
        <v>3</v>
      </c>
      <c r="AB40" s="64">
        <v>4</v>
      </c>
      <c r="AC40" s="64">
        <v>5</v>
      </c>
      <c r="AD40" s="64">
        <v>6</v>
      </c>
      <c r="AE40" s="64">
        <v>7</v>
      </c>
      <c r="AF40" s="64">
        <v>8</v>
      </c>
      <c r="AG40" s="64">
        <v>9</v>
      </c>
      <c r="AH40" s="64">
        <v>10</v>
      </c>
      <c r="AI40" s="64">
        <v>11</v>
      </c>
      <c r="AJ40" s="64">
        <v>12</v>
      </c>
      <c r="AK40" s="64">
        <v>13</v>
      </c>
      <c r="AL40" s="64">
        <v>14</v>
      </c>
      <c r="AM40" s="64">
        <v>15</v>
      </c>
      <c r="AN40" s="64">
        <v>16</v>
      </c>
      <c r="AO40" s="64">
        <v>17</v>
      </c>
      <c r="AP40" s="64">
        <v>18</v>
      </c>
      <c r="AQ40" s="64">
        <v>19</v>
      </c>
      <c r="AR40" s="64">
        <v>20</v>
      </c>
      <c r="AS40" s="64">
        <v>21</v>
      </c>
      <c r="AT40" s="64">
        <v>22</v>
      </c>
      <c r="AU40" s="64">
        <v>23</v>
      </c>
      <c r="AV40" s="64">
        <v>24</v>
      </c>
      <c r="AW40" s="64">
        <v>25</v>
      </c>
      <c r="AX40" s="64">
        <v>26</v>
      </c>
      <c r="AY40" s="64">
        <v>27</v>
      </c>
      <c r="AZ40" s="64">
        <v>28</v>
      </c>
      <c r="BA40" s="64">
        <f>IF(AE6/4=ROUND(AE6/4,0),29,"")</f>
        <v>29</v>
      </c>
      <c r="BB40" s="5"/>
      <c r="BC40" s="5"/>
      <c r="BD40" s="366" t="s">
        <v>101</v>
      </c>
      <c r="BE40" s="366"/>
      <c r="BF40" s="157" t="s">
        <v>102</v>
      </c>
      <c r="BG40" s="157" t="s">
        <v>103</v>
      </c>
      <c r="BH40" s="157" t="s">
        <v>102</v>
      </c>
      <c r="BI40" s="65" t="s">
        <v>103</v>
      </c>
    </row>
    <row r="41" spans="2:61" ht="15.5" x14ac:dyDescent="0.35">
      <c r="B41" s="95"/>
      <c r="C41" s="243"/>
      <c r="D41" s="243"/>
      <c r="E41" s="243"/>
      <c r="F41" s="243"/>
      <c r="G41" s="243"/>
      <c r="H41" s="243"/>
      <c r="I41" s="243"/>
      <c r="J41" s="243"/>
      <c r="K41" s="243"/>
      <c r="L41" s="243"/>
      <c r="M41" s="243"/>
      <c r="N41" s="243"/>
      <c r="O41" s="243"/>
      <c r="P41" s="243"/>
      <c r="Q41" s="156"/>
      <c r="S41" s="210"/>
      <c r="T41" s="208"/>
      <c r="U41" s="209"/>
      <c r="W41" s="60"/>
      <c r="X41" s="63"/>
      <c r="Y41" s="64" t="str">
        <f t="shared" ref="Y41:AE41" si="22">VLOOKUP(WEEKDAY(CONCATENATE("2","/",Y40,"/",$AE$6)),$BX$11:$BY$17,2,FALSE)</f>
        <v>Wed</v>
      </c>
      <c r="Z41" s="64" t="str">
        <f t="shared" si="22"/>
        <v>Thur</v>
      </c>
      <c r="AA41" s="64" t="str">
        <f t="shared" si="22"/>
        <v>Fri</v>
      </c>
      <c r="AB41" s="64" t="str">
        <f t="shared" si="22"/>
        <v>Sat</v>
      </c>
      <c r="AC41" s="64" t="str">
        <f t="shared" si="22"/>
        <v>Sun</v>
      </c>
      <c r="AD41" s="64" t="str">
        <f t="shared" si="22"/>
        <v>Mon</v>
      </c>
      <c r="AE41" s="64" t="str">
        <f t="shared" si="22"/>
        <v>Tues</v>
      </c>
      <c r="AF41" s="64" t="str">
        <f>Y41</f>
        <v>Wed</v>
      </c>
      <c r="AG41" s="64" t="str">
        <f t="shared" ref="AG41:AZ41" si="23">Z41</f>
        <v>Thur</v>
      </c>
      <c r="AH41" s="64" t="str">
        <f t="shared" si="23"/>
        <v>Fri</v>
      </c>
      <c r="AI41" s="64" t="str">
        <f t="shared" si="23"/>
        <v>Sat</v>
      </c>
      <c r="AJ41" s="64" t="str">
        <f t="shared" si="23"/>
        <v>Sun</v>
      </c>
      <c r="AK41" s="64" t="str">
        <f t="shared" si="23"/>
        <v>Mon</v>
      </c>
      <c r="AL41" s="64" t="str">
        <f t="shared" si="23"/>
        <v>Tues</v>
      </c>
      <c r="AM41" s="64" t="str">
        <f t="shared" si="23"/>
        <v>Wed</v>
      </c>
      <c r="AN41" s="64" t="str">
        <f t="shared" si="23"/>
        <v>Thur</v>
      </c>
      <c r="AO41" s="64" t="str">
        <f t="shared" si="23"/>
        <v>Fri</v>
      </c>
      <c r="AP41" s="64" t="str">
        <f t="shared" si="23"/>
        <v>Sat</v>
      </c>
      <c r="AQ41" s="64" t="str">
        <f t="shared" si="23"/>
        <v>Sun</v>
      </c>
      <c r="AR41" s="64" t="str">
        <f t="shared" si="23"/>
        <v>Mon</v>
      </c>
      <c r="AS41" s="64" t="str">
        <f t="shared" si="23"/>
        <v>Tues</v>
      </c>
      <c r="AT41" s="64" t="str">
        <f t="shared" si="23"/>
        <v>Wed</v>
      </c>
      <c r="AU41" s="64" t="str">
        <f t="shared" si="23"/>
        <v>Thur</v>
      </c>
      <c r="AV41" s="64" t="str">
        <f t="shared" si="23"/>
        <v>Fri</v>
      </c>
      <c r="AW41" s="64" t="str">
        <f t="shared" si="23"/>
        <v>Sat</v>
      </c>
      <c r="AX41" s="64" t="str">
        <f t="shared" si="23"/>
        <v>Sun</v>
      </c>
      <c r="AY41" s="64" t="str">
        <f t="shared" si="23"/>
        <v>Mon</v>
      </c>
      <c r="AZ41" s="64" t="str">
        <f t="shared" si="23"/>
        <v>Tues</v>
      </c>
      <c r="BA41" s="64" t="str">
        <f>IF(BA40="","",AT41)</f>
        <v>Wed</v>
      </c>
      <c r="BB41" s="5"/>
      <c r="BC41" s="5"/>
      <c r="BD41" s="358" t="s">
        <v>106</v>
      </c>
      <c r="BE41" s="367"/>
      <c r="BF41" s="157" t="s">
        <v>90</v>
      </c>
      <c r="BG41" s="157" t="s">
        <v>90</v>
      </c>
      <c r="BH41" s="157" t="s">
        <v>106</v>
      </c>
      <c r="BI41" s="65" t="s">
        <v>106</v>
      </c>
    </row>
    <row r="42" spans="2:61" ht="15.5" x14ac:dyDescent="0.35">
      <c r="B42" s="95"/>
      <c r="C42" s="243"/>
      <c r="D42" s="243"/>
      <c r="E42" s="243"/>
      <c r="F42" s="243"/>
      <c r="G42" s="243"/>
      <c r="H42" s="243"/>
      <c r="I42" s="243"/>
      <c r="J42" s="243"/>
      <c r="K42" s="243"/>
      <c r="L42" s="243"/>
      <c r="M42" s="243"/>
      <c r="N42" s="243"/>
      <c r="O42" s="243"/>
      <c r="P42" s="243"/>
      <c r="Q42" s="96"/>
      <c r="S42" s="211"/>
      <c r="T42" s="212"/>
      <c r="U42" s="213"/>
      <c r="W42" s="60"/>
      <c r="X42" s="66">
        <v>1</v>
      </c>
      <c r="Y42" s="67"/>
      <c r="Z42" s="67"/>
      <c r="AA42" s="67"/>
      <c r="AB42" s="67"/>
      <c r="AC42" s="67"/>
      <c r="AD42" s="67"/>
      <c r="AE42" s="67"/>
      <c r="AF42" s="67"/>
      <c r="AG42" s="67"/>
      <c r="AH42" s="67"/>
      <c r="AI42" s="67"/>
      <c r="AJ42" s="67"/>
      <c r="AK42" s="67"/>
      <c r="AL42" s="67"/>
      <c r="AM42" s="67"/>
      <c r="AN42" s="67"/>
      <c r="AO42" s="67"/>
      <c r="AP42" s="67"/>
      <c r="AQ42" s="67"/>
      <c r="AR42" s="67"/>
      <c r="AS42" s="67"/>
      <c r="AT42" s="67"/>
      <c r="AU42" s="67"/>
      <c r="AV42" s="67"/>
      <c r="AW42" s="67"/>
      <c r="AX42" s="67"/>
      <c r="AY42" s="67"/>
      <c r="AZ42" s="67"/>
      <c r="BA42" s="67"/>
      <c r="BB42" s="5"/>
      <c r="BC42" s="5"/>
      <c r="BD42" s="354" t="str">
        <f t="shared" ref="BD42:BD65" si="24">IFERROR(AVERAGE(Y42:BA42),"")</f>
        <v/>
      </c>
      <c r="BE42" s="364"/>
      <c r="BF42" s="68">
        <f>SUM($Y42:$BC42)</f>
        <v>0</v>
      </c>
      <c r="BG42" s="68">
        <v>0</v>
      </c>
      <c r="BH42" s="69">
        <f>IFERROR(SUM(Y42:BC42)/COUNT(Y42:BC42),0)</f>
        <v>0</v>
      </c>
      <c r="BI42" s="70">
        <v>0</v>
      </c>
    </row>
    <row r="43" spans="2:61" ht="15.5" x14ac:dyDescent="0.35">
      <c r="B43" s="56"/>
      <c r="C43" s="6"/>
      <c r="D43" s="6"/>
      <c r="E43" s="6"/>
      <c r="F43" s="6"/>
      <c r="G43" s="6"/>
      <c r="H43" s="6"/>
      <c r="I43" s="6"/>
      <c r="J43" s="6"/>
      <c r="K43" s="6"/>
      <c r="L43" s="6"/>
      <c r="M43" s="6"/>
      <c r="N43" s="6"/>
      <c r="O43" s="6"/>
      <c r="P43" s="6"/>
      <c r="Q43" s="242"/>
      <c r="W43" s="60"/>
      <c r="X43" s="66">
        <v>2</v>
      </c>
      <c r="Y43" s="67"/>
      <c r="Z43" s="67"/>
      <c r="AA43" s="67"/>
      <c r="AB43" s="67"/>
      <c r="AC43" s="67"/>
      <c r="AD43" s="67"/>
      <c r="AE43" s="67"/>
      <c r="AF43" s="67"/>
      <c r="AG43" s="67"/>
      <c r="AH43" s="67"/>
      <c r="AI43" s="67"/>
      <c r="AJ43" s="67"/>
      <c r="AK43" s="67"/>
      <c r="AL43" s="67"/>
      <c r="AM43" s="67"/>
      <c r="AN43" s="67"/>
      <c r="AO43" s="67"/>
      <c r="AP43" s="67"/>
      <c r="AQ43" s="67"/>
      <c r="AR43" s="67"/>
      <c r="AS43" s="67"/>
      <c r="AT43" s="67"/>
      <c r="AU43" s="67"/>
      <c r="AV43" s="67"/>
      <c r="AW43" s="67"/>
      <c r="AX43" s="67"/>
      <c r="AY43" s="67"/>
      <c r="AZ43" s="67"/>
      <c r="BA43" s="67"/>
      <c r="BB43" s="5"/>
      <c r="BC43" s="5"/>
      <c r="BD43" s="354" t="str">
        <f t="shared" si="24"/>
        <v/>
      </c>
      <c r="BE43" s="364"/>
      <c r="BF43" s="71">
        <f t="shared" ref="BF43:BF48" si="25">SUM($Y43:$BC43)</f>
        <v>0</v>
      </c>
      <c r="BG43" s="71">
        <v>0</v>
      </c>
      <c r="BH43" s="72">
        <f t="shared" ref="BH43:BH48" si="26">IFERROR(SUM(Y43:BC43)/COUNT(Y43:BC43),0)</f>
        <v>0</v>
      </c>
      <c r="BI43" s="73">
        <v>0</v>
      </c>
    </row>
    <row r="44" spans="2:61" ht="15.5" x14ac:dyDescent="0.35">
      <c r="B44" s="60"/>
      <c r="C44" s="6"/>
      <c r="D44" s="6"/>
      <c r="E44" s="6"/>
      <c r="F44" s="6"/>
      <c r="G44" s="6"/>
      <c r="H44" s="6"/>
      <c r="I44" s="6"/>
      <c r="J44" s="6"/>
      <c r="K44" s="6"/>
      <c r="L44" s="6"/>
      <c r="M44" s="6"/>
      <c r="N44" s="6"/>
      <c r="O44" s="6"/>
      <c r="P44" s="5"/>
      <c r="Q44" s="49"/>
      <c r="S44" s="196"/>
      <c r="W44" s="60"/>
      <c r="X44" s="66">
        <v>3</v>
      </c>
      <c r="Y44" s="67"/>
      <c r="Z44" s="67"/>
      <c r="AA44" s="67"/>
      <c r="AB44" s="67"/>
      <c r="AC44" s="67"/>
      <c r="AD44" s="67"/>
      <c r="AE44" s="67"/>
      <c r="AF44" s="67"/>
      <c r="AG44" s="67"/>
      <c r="AH44" s="67"/>
      <c r="AI44" s="67"/>
      <c r="AJ44" s="67"/>
      <c r="AK44" s="67"/>
      <c r="AL44" s="67"/>
      <c r="AM44" s="67"/>
      <c r="AN44" s="67"/>
      <c r="AO44" s="67"/>
      <c r="AP44" s="67"/>
      <c r="AQ44" s="67"/>
      <c r="AR44" s="67"/>
      <c r="AS44" s="67"/>
      <c r="AT44" s="67"/>
      <c r="AU44" s="67"/>
      <c r="AV44" s="67"/>
      <c r="AW44" s="67"/>
      <c r="AX44" s="67"/>
      <c r="AY44" s="67"/>
      <c r="AZ44" s="67"/>
      <c r="BA44" s="67"/>
      <c r="BB44" s="5"/>
      <c r="BC44" s="5"/>
      <c r="BD44" s="354" t="str">
        <f t="shared" si="24"/>
        <v/>
      </c>
      <c r="BE44" s="364"/>
      <c r="BF44" s="71">
        <f t="shared" si="25"/>
        <v>0</v>
      </c>
      <c r="BG44" s="71">
        <v>0</v>
      </c>
      <c r="BH44" s="72">
        <f t="shared" si="26"/>
        <v>0</v>
      </c>
      <c r="BI44" s="73">
        <v>0</v>
      </c>
    </row>
    <row r="45" spans="2:61" ht="15.5" x14ac:dyDescent="0.35">
      <c r="B45" s="60"/>
      <c r="C45" s="6"/>
      <c r="D45" s="6"/>
      <c r="E45" s="6"/>
      <c r="F45" s="6"/>
      <c r="G45" s="6"/>
      <c r="H45" s="6"/>
      <c r="I45" s="6"/>
      <c r="J45" s="6"/>
      <c r="K45" s="6"/>
      <c r="L45" s="6"/>
      <c r="M45" s="6"/>
      <c r="N45" s="6"/>
      <c r="O45" s="6"/>
      <c r="P45" s="5"/>
      <c r="Q45" s="49"/>
      <c r="W45" s="60"/>
      <c r="X45" s="66">
        <v>4</v>
      </c>
      <c r="Y45" s="67"/>
      <c r="Z45" s="67"/>
      <c r="AA45" s="67"/>
      <c r="AB45" s="67"/>
      <c r="AC45" s="67"/>
      <c r="AD45" s="67"/>
      <c r="AE45" s="67"/>
      <c r="AF45" s="67"/>
      <c r="AG45" s="67"/>
      <c r="AH45" s="67"/>
      <c r="AI45" s="67"/>
      <c r="AJ45" s="67"/>
      <c r="AK45" s="67"/>
      <c r="AL45" s="67"/>
      <c r="AM45" s="67"/>
      <c r="AN45" s="67"/>
      <c r="AO45" s="67"/>
      <c r="AP45" s="67"/>
      <c r="AQ45" s="67"/>
      <c r="AR45" s="67"/>
      <c r="AS45" s="67"/>
      <c r="AT45" s="67"/>
      <c r="AU45" s="67"/>
      <c r="AV45" s="67"/>
      <c r="AW45" s="67"/>
      <c r="AX45" s="67"/>
      <c r="AY45" s="67"/>
      <c r="AZ45" s="67"/>
      <c r="BA45" s="67"/>
      <c r="BB45" s="5"/>
      <c r="BC45" s="5"/>
      <c r="BD45" s="354" t="str">
        <f t="shared" si="24"/>
        <v/>
      </c>
      <c r="BE45" s="364"/>
      <c r="BF45" s="71">
        <f t="shared" si="25"/>
        <v>0</v>
      </c>
      <c r="BG45" s="71">
        <v>0</v>
      </c>
      <c r="BH45" s="72">
        <f t="shared" si="26"/>
        <v>0</v>
      </c>
      <c r="BI45" s="73">
        <v>0</v>
      </c>
    </row>
    <row r="46" spans="2:61" ht="15.5" x14ac:dyDescent="0.35">
      <c r="B46" s="60"/>
      <c r="C46" s="6"/>
      <c r="D46" s="6"/>
      <c r="E46" s="6"/>
      <c r="F46" s="6"/>
      <c r="G46" s="6"/>
      <c r="H46" s="6"/>
      <c r="I46" s="6"/>
      <c r="J46" s="6"/>
      <c r="K46" s="6"/>
      <c r="L46" s="6"/>
      <c r="M46" s="6"/>
      <c r="N46" s="6"/>
      <c r="O46" s="6"/>
      <c r="P46" s="5"/>
      <c r="Q46" s="49"/>
      <c r="W46" s="60"/>
      <c r="X46" s="66">
        <v>5</v>
      </c>
      <c r="Y46" s="67"/>
      <c r="Z46" s="67"/>
      <c r="AA46" s="67"/>
      <c r="AB46" s="67"/>
      <c r="AC46" s="67"/>
      <c r="AD46" s="67"/>
      <c r="AE46" s="67"/>
      <c r="AF46" s="67"/>
      <c r="AG46" s="67"/>
      <c r="AH46" s="67"/>
      <c r="AI46" s="67"/>
      <c r="AJ46" s="67"/>
      <c r="AK46" s="67"/>
      <c r="AL46" s="67"/>
      <c r="AM46" s="67"/>
      <c r="AN46" s="67"/>
      <c r="AO46" s="67"/>
      <c r="AP46" s="67"/>
      <c r="AQ46" s="67"/>
      <c r="AR46" s="67"/>
      <c r="AS46" s="67"/>
      <c r="AT46" s="67"/>
      <c r="AU46" s="67"/>
      <c r="AV46" s="67"/>
      <c r="AW46" s="67"/>
      <c r="AX46" s="67"/>
      <c r="AY46" s="67"/>
      <c r="AZ46" s="67"/>
      <c r="BA46" s="67"/>
      <c r="BB46" s="5"/>
      <c r="BC46" s="5"/>
      <c r="BD46" s="354" t="str">
        <f t="shared" si="24"/>
        <v/>
      </c>
      <c r="BE46" s="364"/>
      <c r="BF46" s="71">
        <f t="shared" si="25"/>
        <v>0</v>
      </c>
      <c r="BG46" s="71">
        <v>0</v>
      </c>
      <c r="BH46" s="72">
        <f t="shared" si="26"/>
        <v>0</v>
      </c>
      <c r="BI46" s="73">
        <v>0</v>
      </c>
    </row>
    <row r="47" spans="2:61" ht="15.5" x14ac:dyDescent="0.35">
      <c r="B47" s="60"/>
      <c r="C47" s="6"/>
      <c r="D47" s="6"/>
      <c r="E47" s="6"/>
      <c r="F47" s="6"/>
      <c r="G47" s="6"/>
      <c r="H47" s="6"/>
      <c r="I47" s="6"/>
      <c r="J47" s="6"/>
      <c r="K47" s="6"/>
      <c r="L47" s="6"/>
      <c r="M47" s="6"/>
      <c r="N47" s="6"/>
      <c r="O47" s="6"/>
      <c r="P47" s="5"/>
      <c r="Q47" s="49"/>
      <c r="W47" s="60"/>
      <c r="X47" s="66">
        <v>6</v>
      </c>
      <c r="Y47" s="67"/>
      <c r="Z47" s="67"/>
      <c r="AA47" s="67"/>
      <c r="AB47" s="67"/>
      <c r="AC47" s="67"/>
      <c r="AD47" s="67"/>
      <c r="AE47" s="67"/>
      <c r="AF47" s="67"/>
      <c r="AG47" s="67"/>
      <c r="AH47" s="67"/>
      <c r="AI47" s="67"/>
      <c r="AJ47" s="67"/>
      <c r="AK47" s="67"/>
      <c r="AL47" s="67"/>
      <c r="AM47" s="67"/>
      <c r="AN47" s="67"/>
      <c r="AO47" s="67"/>
      <c r="AP47" s="67"/>
      <c r="AQ47" s="67"/>
      <c r="AR47" s="67"/>
      <c r="AS47" s="67"/>
      <c r="AT47" s="67"/>
      <c r="AU47" s="67"/>
      <c r="AV47" s="67"/>
      <c r="AW47" s="67"/>
      <c r="AX47" s="67"/>
      <c r="AY47" s="67"/>
      <c r="AZ47" s="67"/>
      <c r="BA47" s="67"/>
      <c r="BB47" s="5"/>
      <c r="BC47" s="5"/>
      <c r="BD47" s="354" t="str">
        <f t="shared" si="24"/>
        <v/>
      </c>
      <c r="BE47" s="364"/>
      <c r="BF47" s="71">
        <f t="shared" si="25"/>
        <v>0</v>
      </c>
      <c r="BG47" s="71">
        <v>0</v>
      </c>
      <c r="BH47" s="72">
        <f t="shared" si="26"/>
        <v>0</v>
      </c>
      <c r="BI47" s="73">
        <v>0</v>
      </c>
    </row>
    <row r="48" spans="2:61" ht="15.5" x14ac:dyDescent="0.35">
      <c r="B48" s="60"/>
      <c r="C48" s="6"/>
      <c r="D48" s="6"/>
      <c r="E48" s="6"/>
      <c r="F48" s="6"/>
      <c r="G48" s="6"/>
      <c r="H48" s="6"/>
      <c r="I48" s="6"/>
      <c r="J48" s="6"/>
      <c r="K48" s="6"/>
      <c r="L48" s="6"/>
      <c r="M48" s="6"/>
      <c r="N48" s="6"/>
      <c r="O48" s="6"/>
      <c r="P48" s="5"/>
      <c r="Q48" s="49"/>
      <c r="W48" s="60"/>
      <c r="X48" s="66">
        <v>7</v>
      </c>
      <c r="Y48" s="67"/>
      <c r="Z48" s="67"/>
      <c r="AA48" s="67"/>
      <c r="AB48" s="67"/>
      <c r="AC48" s="67"/>
      <c r="AD48" s="67"/>
      <c r="AE48" s="67"/>
      <c r="AF48" s="67"/>
      <c r="AG48" s="67"/>
      <c r="AH48" s="67"/>
      <c r="AI48" s="67"/>
      <c r="AJ48" s="67"/>
      <c r="AK48" s="67"/>
      <c r="AL48" s="67"/>
      <c r="AM48" s="67"/>
      <c r="AN48" s="67"/>
      <c r="AO48" s="67"/>
      <c r="AP48" s="67"/>
      <c r="AQ48" s="67"/>
      <c r="AR48" s="67"/>
      <c r="AS48" s="67"/>
      <c r="AT48" s="67"/>
      <c r="AU48" s="67"/>
      <c r="AV48" s="67"/>
      <c r="AW48" s="67"/>
      <c r="AX48" s="67"/>
      <c r="AY48" s="67"/>
      <c r="AZ48" s="67"/>
      <c r="BA48" s="67"/>
      <c r="BB48" s="5"/>
      <c r="BC48" s="5"/>
      <c r="BD48" s="354" t="str">
        <f t="shared" si="24"/>
        <v/>
      </c>
      <c r="BE48" s="364"/>
      <c r="BF48" s="71">
        <f t="shared" si="25"/>
        <v>0</v>
      </c>
      <c r="BG48" s="71">
        <v>0</v>
      </c>
      <c r="BH48" s="72">
        <f t="shared" si="26"/>
        <v>0</v>
      </c>
      <c r="BI48" s="73">
        <v>0</v>
      </c>
    </row>
    <row r="49" spans="2:61" ht="15.5" x14ac:dyDescent="0.35">
      <c r="B49" s="60"/>
      <c r="C49" s="6"/>
      <c r="D49" s="6"/>
      <c r="E49" s="6"/>
      <c r="F49" s="6"/>
      <c r="G49" s="6"/>
      <c r="H49" s="6"/>
      <c r="I49" s="6"/>
      <c r="J49" s="6"/>
      <c r="K49" s="6"/>
      <c r="L49" s="6"/>
      <c r="M49" s="6"/>
      <c r="N49" s="6"/>
      <c r="O49" s="6"/>
      <c r="P49" s="5"/>
      <c r="Q49" s="49"/>
      <c r="W49" s="60"/>
      <c r="X49" s="66">
        <v>8</v>
      </c>
      <c r="Y49" s="67"/>
      <c r="Z49" s="67"/>
      <c r="AA49" s="67"/>
      <c r="AB49" s="67"/>
      <c r="AC49" s="67"/>
      <c r="AD49" s="67"/>
      <c r="AE49" s="67"/>
      <c r="AF49" s="67"/>
      <c r="AG49" s="67"/>
      <c r="AH49" s="67"/>
      <c r="AI49" s="67"/>
      <c r="AJ49" s="67"/>
      <c r="AK49" s="67"/>
      <c r="AL49" s="67"/>
      <c r="AM49" s="67"/>
      <c r="AN49" s="67"/>
      <c r="AO49" s="67"/>
      <c r="AP49" s="67"/>
      <c r="AQ49" s="67"/>
      <c r="AR49" s="67"/>
      <c r="AS49" s="67"/>
      <c r="AT49" s="67"/>
      <c r="AU49" s="67"/>
      <c r="AV49" s="67"/>
      <c r="AW49" s="67"/>
      <c r="AX49" s="67"/>
      <c r="AY49" s="67"/>
      <c r="AZ49" s="67"/>
      <c r="BA49" s="67"/>
      <c r="BB49" s="5"/>
      <c r="BC49" s="5"/>
      <c r="BD49" s="354" t="str">
        <f t="shared" si="24"/>
        <v/>
      </c>
      <c r="BE49" s="364"/>
      <c r="BF49" s="71">
        <f t="shared" ref="BF49:BF64" si="27">(SUMIF($Y$41:$BC$41,"Sat",$Y49:$BC49)+SUMIF($Y$41:$BC$41,"Sun",$Y49:$BC49))</f>
        <v>0</v>
      </c>
      <c r="BG49" s="71">
        <f t="shared" ref="BG49:BG64" si="28">(SUM($Y49:$BC49)-(SUMIF($Y$41:$BC$41,"Sat",$Y49:$BC49)+SUMIF($Y$41:$BC$41,"Sun",$Y49:$BC49)))</f>
        <v>0</v>
      </c>
      <c r="BH49" s="72">
        <f t="shared" ref="BH49:BH64" si="29">(SUMIF($Y$41:$BC$41,"Sat",$Y49:$BC49)+SUMIF($Y$41:$BC$41,"Sun",$Y49:$BC49))/(COUNTIF($Y$41:$BC$41,"Sat")+COUNTIF($Y$41:$BC$41,"Sun"))</f>
        <v>0</v>
      </c>
      <c r="BI49" s="73">
        <f t="shared" ref="BI49:BI64" si="30">(SUM($Y49:$BC49)-(SUMIF($Y$41:$BC$41,"Sat",$Y49:$BC49)+SUMIF($Y$41:$BC$41,"Sun",$Y49:$BC49)))/(COUNT(Y49:BC49)-(COUNTIF($Y$41:$BC$41,"Sat")+COUNTIF($Y$41:$BC$41,"Sun")))</f>
        <v>0</v>
      </c>
    </row>
    <row r="50" spans="2:61" ht="15.5" x14ac:dyDescent="0.35">
      <c r="B50" s="60"/>
      <c r="C50" s="6"/>
      <c r="D50" s="6"/>
      <c r="E50" s="6"/>
      <c r="F50" s="6"/>
      <c r="G50" s="6"/>
      <c r="H50" s="6"/>
      <c r="I50" s="6"/>
      <c r="J50" s="6"/>
      <c r="K50" s="6"/>
      <c r="L50" s="6"/>
      <c r="M50" s="6"/>
      <c r="N50" s="6"/>
      <c r="O50" s="6"/>
      <c r="P50" s="5"/>
      <c r="Q50" s="49"/>
      <c r="W50" s="60"/>
      <c r="X50" s="66">
        <v>9</v>
      </c>
      <c r="Y50" s="67"/>
      <c r="Z50" s="67"/>
      <c r="AA50" s="67"/>
      <c r="AB50" s="67"/>
      <c r="AC50" s="67"/>
      <c r="AD50" s="67"/>
      <c r="AE50" s="67"/>
      <c r="AF50" s="67"/>
      <c r="AG50" s="67"/>
      <c r="AH50" s="67"/>
      <c r="AI50" s="67"/>
      <c r="AJ50" s="67"/>
      <c r="AK50" s="67"/>
      <c r="AL50" s="67"/>
      <c r="AM50" s="67"/>
      <c r="AN50" s="67"/>
      <c r="AO50" s="67"/>
      <c r="AP50" s="67"/>
      <c r="AQ50" s="67"/>
      <c r="AR50" s="67"/>
      <c r="AS50" s="67"/>
      <c r="AT50" s="67"/>
      <c r="AU50" s="67"/>
      <c r="AV50" s="67"/>
      <c r="AW50" s="67"/>
      <c r="AX50" s="67"/>
      <c r="AY50" s="67"/>
      <c r="AZ50" s="67"/>
      <c r="BA50" s="67"/>
      <c r="BB50" s="5"/>
      <c r="BC50" s="5"/>
      <c r="BD50" s="354" t="str">
        <f t="shared" si="24"/>
        <v/>
      </c>
      <c r="BE50" s="364"/>
      <c r="BF50" s="71">
        <f t="shared" si="27"/>
        <v>0</v>
      </c>
      <c r="BG50" s="71">
        <f t="shared" si="28"/>
        <v>0</v>
      </c>
      <c r="BH50" s="72">
        <f t="shared" si="29"/>
        <v>0</v>
      </c>
      <c r="BI50" s="73">
        <f t="shared" si="30"/>
        <v>0</v>
      </c>
    </row>
    <row r="51" spans="2:61" ht="15.5" x14ac:dyDescent="0.35">
      <c r="B51" s="60"/>
      <c r="C51" s="6"/>
      <c r="D51" s="6"/>
      <c r="E51" s="6"/>
      <c r="F51" s="6"/>
      <c r="G51" s="6"/>
      <c r="H51" s="6"/>
      <c r="I51" s="6"/>
      <c r="J51" s="6"/>
      <c r="K51" s="6"/>
      <c r="L51" s="6"/>
      <c r="M51" s="6"/>
      <c r="N51" s="6"/>
      <c r="O51" s="6"/>
      <c r="P51" s="5"/>
      <c r="Q51" s="49"/>
      <c r="W51" s="60"/>
      <c r="X51" s="66">
        <v>10</v>
      </c>
      <c r="Y51" s="67"/>
      <c r="Z51" s="67"/>
      <c r="AA51" s="67"/>
      <c r="AB51" s="67"/>
      <c r="AC51" s="67"/>
      <c r="AD51" s="67"/>
      <c r="AE51" s="67"/>
      <c r="AF51" s="67"/>
      <c r="AG51" s="67"/>
      <c r="AH51" s="67"/>
      <c r="AI51" s="67"/>
      <c r="AJ51" s="67"/>
      <c r="AK51" s="67"/>
      <c r="AL51" s="67"/>
      <c r="AM51" s="67"/>
      <c r="AN51" s="67"/>
      <c r="AO51" s="67"/>
      <c r="AP51" s="67"/>
      <c r="AQ51" s="67"/>
      <c r="AR51" s="67"/>
      <c r="AS51" s="67"/>
      <c r="AT51" s="67"/>
      <c r="AU51" s="67"/>
      <c r="AV51" s="67"/>
      <c r="AW51" s="67"/>
      <c r="AX51" s="67"/>
      <c r="AY51" s="67"/>
      <c r="AZ51" s="67"/>
      <c r="BA51" s="67"/>
      <c r="BB51" s="5"/>
      <c r="BC51" s="5"/>
      <c r="BD51" s="354" t="str">
        <f t="shared" si="24"/>
        <v/>
      </c>
      <c r="BE51" s="364"/>
      <c r="BF51" s="71">
        <f t="shared" si="27"/>
        <v>0</v>
      </c>
      <c r="BG51" s="71">
        <f t="shared" si="28"/>
        <v>0</v>
      </c>
      <c r="BH51" s="72">
        <f t="shared" si="29"/>
        <v>0</v>
      </c>
      <c r="BI51" s="73">
        <f t="shared" si="30"/>
        <v>0</v>
      </c>
    </row>
    <row r="52" spans="2:61" ht="15.5" x14ac:dyDescent="0.35">
      <c r="B52" s="60"/>
      <c r="C52" s="6"/>
      <c r="D52" s="6"/>
      <c r="E52" s="6"/>
      <c r="F52" s="6"/>
      <c r="G52" s="6"/>
      <c r="H52" s="6"/>
      <c r="I52" s="6"/>
      <c r="J52" s="6"/>
      <c r="K52" s="6"/>
      <c r="L52" s="6"/>
      <c r="M52" s="6"/>
      <c r="N52" s="6"/>
      <c r="O52" s="6"/>
      <c r="P52" s="5"/>
      <c r="Q52" s="49"/>
      <c r="W52" s="60"/>
      <c r="X52" s="66">
        <v>11</v>
      </c>
      <c r="Y52" s="67"/>
      <c r="Z52" s="67"/>
      <c r="AA52" s="67"/>
      <c r="AB52" s="67"/>
      <c r="AC52" s="67"/>
      <c r="AD52" s="67"/>
      <c r="AE52" s="67"/>
      <c r="AF52" s="67"/>
      <c r="AG52" s="67"/>
      <c r="AH52" s="67"/>
      <c r="AI52" s="67"/>
      <c r="AJ52" s="67"/>
      <c r="AK52" s="67"/>
      <c r="AL52" s="67"/>
      <c r="AM52" s="67"/>
      <c r="AN52" s="67"/>
      <c r="AO52" s="67"/>
      <c r="AP52" s="67"/>
      <c r="AQ52" s="67"/>
      <c r="AR52" s="67"/>
      <c r="AS52" s="67"/>
      <c r="AT52" s="67"/>
      <c r="AU52" s="67"/>
      <c r="AV52" s="67"/>
      <c r="AW52" s="67"/>
      <c r="AX52" s="67"/>
      <c r="AY52" s="67"/>
      <c r="AZ52" s="67"/>
      <c r="BA52" s="67"/>
      <c r="BB52" s="5"/>
      <c r="BC52" s="5"/>
      <c r="BD52" s="354" t="str">
        <f t="shared" si="24"/>
        <v/>
      </c>
      <c r="BE52" s="364"/>
      <c r="BF52" s="71">
        <f t="shared" si="27"/>
        <v>0</v>
      </c>
      <c r="BG52" s="71">
        <f t="shared" si="28"/>
        <v>0</v>
      </c>
      <c r="BH52" s="72">
        <f t="shared" si="29"/>
        <v>0</v>
      </c>
      <c r="BI52" s="73">
        <f t="shared" si="30"/>
        <v>0</v>
      </c>
    </row>
    <row r="53" spans="2:61" ht="15.5" x14ac:dyDescent="0.35">
      <c r="B53" s="60"/>
      <c r="C53" s="6"/>
      <c r="D53" s="6"/>
      <c r="E53" s="6"/>
      <c r="F53" s="6"/>
      <c r="G53" s="6"/>
      <c r="H53" s="6"/>
      <c r="I53" s="6"/>
      <c r="J53" s="6"/>
      <c r="K53" s="6"/>
      <c r="L53" s="6"/>
      <c r="M53" s="6"/>
      <c r="N53" s="6"/>
      <c r="O53" s="6"/>
      <c r="P53" s="5"/>
      <c r="Q53" s="49"/>
      <c r="W53" s="60"/>
      <c r="X53" s="66">
        <v>12</v>
      </c>
      <c r="Y53" s="67"/>
      <c r="Z53" s="67"/>
      <c r="AA53" s="67"/>
      <c r="AB53" s="67"/>
      <c r="AC53" s="67"/>
      <c r="AD53" s="67"/>
      <c r="AE53" s="67"/>
      <c r="AF53" s="67"/>
      <c r="AG53" s="67"/>
      <c r="AH53" s="67"/>
      <c r="AI53" s="67"/>
      <c r="AJ53" s="67"/>
      <c r="AK53" s="67"/>
      <c r="AL53" s="67"/>
      <c r="AM53" s="67"/>
      <c r="AN53" s="67"/>
      <c r="AO53" s="67"/>
      <c r="AP53" s="67"/>
      <c r="AQ53" s="67"/>
      <c r="AR53" s="67"/>
      <c r="AS53" s="67"/>
      <c r="AT53" s="67"/>
      <c r="AU53" s="67"/>
      <c r="AV53" s="67"/>
      <c r="AW53" s="67"/>
      <c r="AX53" s="67"/>
      <c r="AY53" s="67"/>
      <c r="AZ53" s="67"/>
      <c r="BA53" s="67"/>
      <c r="BB53" s="5"/>
      <c r="BC53" s="5"/>
      <c r="BD53" s="354" t="str">
        <f t="shared" si="24"/>
        <v/>
      </c>
      <c r="BE53" s="364"/>
      <c r="BF53" s="71">
        <f t="shared" si="27"/>
        <v>0</v>
      </c>
      <c r="BG53" s="71">
        <f t="shared" si="28"/>
        <v>0</v>
      </c>
      <c r="BH53" s="72">
        <f t="shared" si="29"/>
        <v>0</v>
      </c>
      <c r="BI53" s="73">
        <f t="shared" si="30"/>
        <v>0</v>
      </c>
    </row>
    <row r="54" spans="2:61" ht="15.5" x14ac:dyDescent="0.35">
      <c r="B54" s="60"/>
      <c r="C54" s="6"/>
      <c r="D54" s="6"/>
      <c r="E54" s="6"/>
      <c r="F54" s="6"/>
      <c r="G54" s="6"/>
      <c r="H54" s="6"/>
      <c r="I54" s="6"/>
      <c r="J54" s="6"/>
      <c r="K54" s="6"/>
      <c r="L54" s="6"/>
      <c r="M54" s="6"/>
      <c r="N54" s="6"/>
      <c r="O54" s="6"/>
      <c r="P54" s="5"/>
      <c r="Q54" s="49"/>
      <c r="W54" s="60"/>
      <c r="X54" s="66">
        <v>13</v>
      </c>
      <c r="Y54" s="67"/>
      <c r="Z54" s="67"/>
      <c r="AA54" s="67"/>
      <c r="AB54" s="67"/>
      <c r="AC54" s="67"/>
      <c r="AD54" s="67"/>
      <c r="AE54" s="67"/>
      <c r="AF54" s="67"/>
      <c r="AG54" s="67"/>
      <c r="AH54" s="67"/>
      <c r="AI54" s="67"/>
      <c r="AJ54" s="67"/>
      <c r="AK54" s="67"/>
      <c r="AL54" s="67"/>
      <c r="AM54" s="67"/>
      <c r="AN54" s="67"/>
      <c r="AO54" s="67"/>
      <c r="AP54" s="67"/>
      <c r="AQ54" s="67"/>
      <c r="AR54" s="67"/>
      <c r="AS54" s="67"/>
      <c r="AT54" s="67"/>
      <c r="AU54" s="67"/>
      <c r="AV54" s="67"/>
      <c r="AW54" s="67"/>
      <c r="AX54" s="67"/>
      <c r="AY54" s="67"/>
      <c r="AZ54" s="67"/>
      <c r="BA54" s="67"/>
      <c r="BB54" s="5"/>
      <c r="BC54" s="5"/>
      <c r="BD54" s="354" t="str">
        <f t="shared" si="24"/>
        <v/>
      </c>
      <c r="BE54" s="364"/>
      <c r="BF54" s="71">
        <f t="shared" si="27"/>
        <v>0</v>
      </c>
      <c r="BG54" s="71">
        <f t="shared" si="28"/>
        <v>0</v>
      </c>
      <c r="BH54" s="72">
        <f t="shared" si="29"/>
        <v>0</v>
      </c>
      <c r="BI54" s="73">
        <f t="shared" si="30"/>
        <v>0</v>
      </c>
    </row>
    <row r="55" spans="2:61" ht="15.5" x14ac:dyDescent="0.35">
      <c r="B55" s="60"/>
      <c r="C55" s="6"/>
      <c r="D55" s="6"/>
      <c r="E55" s="6"/>
      <c r="F55" s="6"/>
      <c r="G55" s="6"/>
      <c r="H55" s="6"/>
      <c r="I55" s="6"/>
      <c r="J55" s="6"/>
      <c r="K55" s="6"/>
      <c r="L55" s="6"/>
      <c r="M55" s="6"/>
      <c r="N55" s="6"/>
      <c r="O55" s="6"/>
      <c r="P55" s="5"/>
      <c r="Q55" s="49"/>
      <c r="W55" s="60"/>
      <c r="X55" s="66">
        <v>14</v>
      </c>
      <c r="Y55" s="67"/>
      <c r="Z55" s="67"/>
      <c r="AA55" s="67"/>
      <c r="AB55" s="67"/>
      <c r="AC55" s="67"/>
      <c r="AD55" s="67"/>
      <c r="AE55" s="67"/>
      <c r="AF55" s="67"/>
      <c r="AG55" s="67"/>
      <c r="AH55" s="67"/>
      <c r="AI55" s="67"/>
      <c r="AJ55" s="67"/>
      <c r="AK55" s="67"/>
      <c r="AL55" s="67"/>
      <c r="AM55" s="67"/>
      <c r="AN55" s="67"/>
      <c r="AO55" s="67"/>
      <c r="AP55" s="67"/>
      <c r="AQ55" s="67"/>
      <c r="AR55" s="67"/>
      <c r="AS55" s="67"/>
      <c r="AT55" s="67"/>
      <c r="AU55" s="67"/>
      <c r="AV55" s="67"/>
      <c r="AW55" s="67"/>
      <c r="AX55" s="67"/>
      <c r="AY55" s="67"/>
      <c r="AZ55" s="67"/>
      <c r="BA55" s="67"/>
      <c r="BB55" s="5"/>
      <c r="BC55" s="5"/>
      <c r="BD55" s="354" t="str">
        <f t="shared" si="24"/>
        <v/>
      </c>
      <c r="BE55" s="364"/>
      <c r="BF55" s="71">
        <f t="shared" si="27"/>
        <v>0</v>
      </c>
      <c r="BG55" s="71">
        <f t="shared" si="28"/>
        <v>0</v>
      </c>
      <c r="BH55" s="72">
        <f t="shared" si="29"/>
        <v>0</v>
      </c>
      <c r="BI55" s="73">
        <f t="shared" si="30"/>
        <v>0</v>
      </c>
    </row>
    <row r="56" spans="2:61" ht="15.5" x14ac:dyDescent="0.35">
      <c r="B56" s="60"/>
      <c r="C56" s="6"/>
      <c r="D56" s="6"/>
      <c r="E56" s="6"/>
      <c r="F56" s="6"/>
      <c r="G56" s="6"/>
      <c r="H56" s="6"/>
      <c r="I56" s="6"/>
      <c r="J56" s="6"/>
      <c r="K56" s="6"/>
      <c r="L56" s="6"/>
      <c r="M56" s="6"/>
      <c r="N56" s="6"/>
      <c r="O56" s="6"/>
      <c r="P56" s="5"/>
      <c r="Q56" s="49"/>
      <c r="W56" s="60"/>
      <c r="X56" s="66">
        <v>15</v>
      </c>
      <c r="Y56" s="67"/>
      <c r="Z56" s="67"/>
      <c r="AA56" s="67"/>
      <c r="AB56" s="67"/>
      <c r="AC56" s="67"/>
      <c r="AD56" s="67"/>
      <c r="AE56" s="67"/>
      <c r="AF56" s="67"/>
      <c r="AG56" s="67"/>
      <c r="AH56" s="67"/>
      <c r="AI56" s="67"/>
      <c r="AJ56" s="67"/>
      <c r="AK56" s="67"/>
      <c r="AL56" s="67"/>
      <c r="AM56" s="67"/>
      <c r="AN56" s="67"/>
      <c r="AO56" s="67"/>
      <c r="AP56" s="67"/>
      <c r="AQ56" s="67"/>
      <c r="AR56" s="67"/>
      <c r="AS56" s="67"/>
      <c r="AT56" s="67"/>
      <c r="AU56" s="67"/>
      <c r="AV56" s="67"/>
      <c r="AW56" s="67"/>
      <c r="AX56" s="67"/>
      <c r="AY56" s="67"/>
      <c r="AZ56" s="67"/>
      <c r="BA56" s="67"/>
      <c r="BB56" s="5"/>
      <c r="BC56" s="5"/>
      <c r="BD56" s="354" t="str">
        <f t="shared" si="24"/>
        <v/>
      </c>
      <c r="BE56" s="364"/>
      <c r="BF56" s="71">
        <f t="shared" si="27"/>
        <v>0</v>
      </c>
      <c r="BG56" s="71">
        <f t="shared" si="28"/>
        <v>0</v>
      </c>
      <c r="BH56" s="72">
        <f t="shared" si="29"/>
        <v>0</v>
      </c>
      <c r="BI56" s="73">
        <f t="shared" si="30"/>
        <v>0</v>
      </c>
    </row>
    <row r="57" spans="2:61" ht="15.5" x14ac:dyDescent="0.35">
      <c r="B57" s="60"/>
      <c r="C57" s="6"/>
      <c r="D57" s="6"/>
      <c r="E57" s="6"/>
      <c r="F57" s="6"/>
      <c r="G57" s="6"/>
      <c r="H57" s="6"/>
      <c r="I57" s="6"/>
      <c r="J57" s="6"/>
      <c r="K57" s="6"/>
      <c r="L57" s="6"/>
      <c r="M57" s="6"/>
      <c r="N57" s="6"/>
      <c r="O57" s="6"/>
      <c r="P57" s="5"/>
      <c r="Q57" s="49"/>
      <c r="W57" s="60"/>
      <c r="X57" s="66">
        <v>16</v>
      </c>
      <c r="Y57" s="67"/>
      <c r="Z57" s="67"/>
      <c r="AA57" s="67"/>
      <c r="AB57" s="67"/>
      <c r="AC57" s="67"/>
      <c r="AD57" s="67"/>
      <c r="AE57" s="67"/>
      <c r="AF57" s="67"/>
      <c r="AG57" s="67"/>
      <c r="AH57" s="67"/>
      <c r="AI57" s="67"/>
      <c r="AJ57" s="67"/>
      <c r="AK57" s="67"/>
      <c r="AL57" s="67"/>
      <c r="AM57" s="67"/>
      <c r="AN57" s="67"/>
      <c r="AO57" s="67"/>
      <c r="AP57" s="67"/>
      <c r="AQ57" s="67"/>
      <c r="AR57" s="67"/>
      <c r="AS57" s="67"/>
      <c r="AT57" s="67"/>
      <c r="AU57" s="67"/>
      <c r="AV57" s="67"/>
      <c r="AW57" s="67"/>
      <c r="AX57" s="67"/>
      <c r="AY57" s="67"/>
      <c r="AZ57" s="67"/>
      <c r="BA57" s="67"/>
      <c r="BB57" s="5"/>
      <c r="BC57" s="5"/>
      <c r="BD57" s="354" t="str">
        <f t="shared" si="24"/>
        <v/>
      </c>
      <c r="BE57" s="364"/>
      <c r="BF57" s="71">
        <f t="shared" si="27"/>
        <v>0</v>
      </c>
      <c r="BG57" s="71">
        <f t="shared" si="28"/>
        <v>0</v>
      </c>
      <c r="BH57" s="72">
        <f t="shared" si="29"/>
        <v>0</v>
      </c>
      <c r="BI57" s="73">
        <f t="shared" si="30"/>
        <v>0</v>
      </c>
    </row>
    <row r="58" spans="2:61" ht="15.5" x14ac:dyDescent="0.35">
      <c r="B58" s="60"/>
      <c r="C58" s="6"/>
      <c r="D58" s="6"/>
      <c r="E58" s="6"/>
      <c r="F58" s="6"/>
      <c r="G58" s="6"/>
      <c r="H58" s="6"/>
      <c r="I58" s="6"/>
      <c r="J58" s="6"/>
      <c r="K58" s="6"/>
      <c r="L58" s="6"/>
      <c r="M58" s="6"/>
      <c r="N58" s="6"/>
      <c r="O58" s="6"/>
      <c r="P58" s="5"/>
      <c r="Q58" s="49"/>
      <c r="W58" s="60"/>
      <c r="X58" s="66">
        <v>17</v>
      </c>
      <c r="Y58" s="67"/>
      <c r="Z58" s="67"/>
      <c r="AA58" s="67"/>
      <c r="AB58" s="67"/>
      <c r="AC58" s="67"/>
      <c r="AD58" s="67"/>
      <c r="AE58" s="67"/>
      <c r="AF58" s="67"/>
      <c r="AG58" s="67"/>
      <c r="AH58" s="67"/>
      <c r="AI58" s="67"/>
      <c r="AJ58" s="67"/>
      <c r="AK58" s="67"/>
      <c r="AL58" s="67"/>
      <c r="AM58" s="67"/>
      <c r="AN58" s="67"/>
      <c r="AO58" s="67"/>
      <c r="AP58" s="67"/>
      <c r="AQ58" s="67"/>
      <c r="AR58" s="67"/>
      <c r="AS58" s="67"/>
      <c r="AT58" s="67"/>
      <c r="AU58" s="67"/>
      <c r="AV58" s="67"/>
      <c r="AW58" s="67"/>
      <c r="AX58" s="67"/>
      <c r="AY58" s="67"/>
      <c r="AZ58" s="67"/>
      <c r="BA58" s="67"/>
      <c r="BB58" s="5"/>
      <c r="BC58" s="5"/>
      <c r="BD58" s="354" t="str">
        <f t="shared" si="24"/>
        <v/>
      </c>
      <c r="BE58" s="364"/>
      <c r="BF58" s="71">
        <f t="shared" si="27"/>
        <v>0</v>
      </c>
      <c r="BG58" s="71">
        <f t="shared" si="28"/>
        <v>0</v>
      </c>
      <c r="BH58" s="72">
        <f t="shared" si="29"/>
        <v>0</v>
      </c>
      <c r="BI58" s="73">
        <f t="shared" si="30"/>
        <v>0</v>
      </c>
    </row>
    <row r="59" spans="2:61" ht="15.5" x14ac:dyDescent="0.35">
      <c r="B59" s="60"/>
      <c r="C59" s="6"/>
      <c r="D59" s="6"/>
      <c r="E59" s="6"/>
      <c r="F59" s="6"/>
      <c r="G59" s="6"/>
      <c r="H59" s="6"/>
      <c r="I59" s="6"/>
      <c r="J59" s="6"/>
      <c r="K59" s="6"/>
      <c r="L59" s="6"/>
      <c r="M59" s="6"/>
      <c r="N59" s="6"/>
      <c r="O59" s="6"/>
      <c r="P59" s="5"/>
      <c r="Q59" s="49"/>
      <c r="W59" s="60"/>
      <c r="X59" s="66">
        <v>18</v>
      </c>
      <c r="Y59" s="67"/>
      <c r="Z59" s="67"/>
      <c r="AA59" s="67"/>
      <c r="AB59" s="67"/>
      <c r="AC59" s="67"/>
      <c r="AD59" s="67"/>
      <c r="AE59" s="67"/>
      <c r="AF59" s="67"/>
      <c r="AG59" s="67"/>
      <c r="AH59" s="67"/>
      <c r="AI59" s="67"/>
      <c r="AJ59" s="67"/>
      <c r="AK59" s="67"/>
      <c r="AL59" s="67"/>
      <c r="AM59" s="67"/>
      <c r="AN59" s="67"/>
      <c r="AO59" s="67"/>
      <c r="AP59" s="67"/>
      <c r="AQ59" s="67"/>
      <c r="AR59" s="67"/>
      <c r="AS59" s="67"/>
      <c r="AT59" s="67"/>
      <c r="AU59" s="67"/>
      <c r="AV59" s="67"/>
      <c r="AW59" s="67"/>
      <c r="AX59" s="67"/>
      <c r="AY59" s="67"/>
      <c r="AZ59" s="67"/>
      <c r="BA59" s="67"/>
      <c r="BB59" s="5"/>
      <c r="BC59" s="5"/>
      <c r="BD59" s="354" t="str">
        <f t="shared" si="24"/>
        <v/>
      </c>
      <c r="BE59" s="364"/>
      <c r="BF59" s="71">
        <f t="shared" si="27"/>
        <v>0</v>
      </c>
      <c r="BG59" s="71">
        <f t="shared" si="28"/>
        <v>0</v>
      </c>
      <c r="BH59" s="72">
        <f t="shared" si="29"/>
        <v>0</v>
      </c>
      <c r="BI59" s="73">
        <f t="shared" si="30"/>
        <v>0</v>
      </c>
    </row>
    <row r="60" spans="2:61" ht="15.5" x14ac:dyDescent="0.35">
      <c r="B60" s="60"/>
      <c r="C60" s="6"/>
      <c r="D60" s="6"/>
      <c r="E60" s="6"/>
      <c r="F60" s="6"/>
      <c r="G60" s="6"/>
      <c r="H60" s="6"/>
      <c r="I60" s="6"/>
      <c r="J60" s="6"/>
      <c r="K60" s="6"/>
      <c r="L60" s="6"/>
      <c r="M60" s="6"/>
      <c r="N60" s="6"/>
      <c r="O60" s="6"/>
      <c r="P60" s="5"/>
      <c r="Q60" s="49"/>
      <c r="W60" s="60"/>
      <c r="X60" s="66">
        <v>19</v>
      </c>
      <c r="Y60" s="67"/>
      <c r="Z60" s="67"/>
      <c r="AA60" s="67"/>
      <c r="AB60" s="67"/>
      <c r="AC60" s="67"/>
      <c r="AD60" s="67"/>
      <c r="AE60" s="67"/>
      <c r="AF60" s="67"/>
      <c r="AG60" s="67"/>
      <c r="AH60" s="67"/>
      <c r="AI60" s="67"/>
      <c r="AJ60" s="67"/>
      <c r="AK60" s="67"/>
      <c r="AL60" s="67"/>
      <c r="AM60" s="67"/>
      <c r="AN60" s="67"/>
      <c r="AO60" s="67"/>
      <c r="AP60" s="67"/>
      <c r="AQ60" s="67"/>
      <c r="AR60" s="67"/>
      <c r="AS60" s="67"/>
      <c r="AT60" s="67"/>
      <c r="AU60" s="67"/>
      <c r="AV60" s="67"/>
      <c r="AW60" s="67"/>
      <c r="AX60" s="67"/>
      <c r="AY60" s="67"/>
      <c r="AZ60" s="67"/>
      <c r="BA60" s="67"/>
      <c r="BB60" s="5"/>
      <c r="BC60" s="5"/>
      <c r="BD60" s="354" t="str">
        <f t="shared" si="24"/>
        <v/>
      </c>
      <c r="BE60" s="364"/>
      <c r="BF60" s="71">
        <f t="shared" si="27"/>
        <v>0</v>
      </c>
      <c r="BG60" s="71">
        <f t="shared" si="28"/>
        <v>0</v>
      </c>
      <c r="BH60" s="72">
        <f t="shared" si="29"/>
        <v>0</v>
      </c>
      <c r="BI60" s="73">
        <f t="shared" si="30"/>
        <v>0</v>
      </c>
    </row>
    <row r="61" spans="2:61" ht="15.5" x14ac:dyDescent="0.35">
      <c r="B61" s="60"/>
      <c r="C61" s="6"/>
      <c r="D61" s="6"/>
      <c r="E61" s="6"/>
      <c r="F61" s="6"/>
      <c r="G61" s="6"/>
      <c r="H61" s="6"/>
      <c r="I61" s="6"/>
      <c r="J61" s="6"/>
      <c r="K61" s="6"/>
      <c r="L61" s="6"/>
      <c r="M61" s="6"/>
      <c r="N61" s="6"/>
      <c r="O61" s="6"/>
      <c r="P61" s="5"/>
      <c r="Q61" s="49"/>
      <c r="W61" s="60"/>
      <c r="X61" s="66">
        <v>20</v>
      </c>
      <c r="Y61" s="67"/>
      <c r="Z61" s="67"/>
      <c r="AA61" s="67"/>
      <c r="AB61" s="67"/>
      <c r="AC61" s="67"/>
      <c r="AD61" s="67"/>
      <c r="AE61" s="67"/>
      <c r="AF61" s="67"/>
      <c r="AG61" s="67"/>
      <c r="AH61" s="67"/>
      <c r="AI61" s="67"/>
      <c r="AJ61" s="67"/>
      <c r="AK61" s="67"/>
      <c r="AL61" s="67"/>
      <c r="AM61" s="67"/>
      <c r="AN61" s="67"/>
      <c r="AO61" s="67"/>
      <c r="AP61" s="67"/>
      <c r="AQ61" s="67"/>
      <c r="AR61" s="67"/>
      <c r="AS61" s="67"/>
      <c r="AT61" s="67"/>
      <c r="AU61" s="67"/>
      <c r="AV61" s="67"/>
      <c r="AW61" s="67"/>
      <c r="AX61" s="67"/>
      <c r="AY61" s="67"/>
      <c r="AZ61" s="67"/>
      <c r="BA61" s="67"/>
      <c r="BB61" s="5"/>
      <c r="BC61" s="5"/>
      <c r="BD61" s="354" t="str">
        <f t="shared" si="24"/>
        <v/>
      </c>
      <c r="BE61" s="364"/>
      <c r="BF61" s="71">
        <f t="shared" si="27"/>
        <v>0</v>
      </c>
      <c r="BG61" s="71">
        <f t="shared" si="28"/>
        <v>0</v>
      </c>
      <c r="BH61" s="72">
        <f t="shared" si="29"/>
        <v>0</v>
      </c>
      <c r="BI61" s="73">
        <f t="shared" si="30"/>
        <v>0</v>
      </c>
    </row>
    <row r="62" spans="2:61" ht="15.5" x14ac:dyDescent="0.35">
      <c r="B62" s="60"/>
      <c r="C62" s="6"/>
      <c r="D62" s="6"/>
      <c r="E62" s="6"/>
      <c r="F62" s="6"/>
      <c r="G62" s="6"/>
      <c r="H62" s="6"/>
      <c r="I62" s="6"/>
      <c r="J62" s="6"/>
      <c r="K62" s="6"/>
      <c r="L62" s="6"/>
      <c r="M62" s="6"/>
      <c r="N62" s="6"/>
      <c r="O62" s="6"/>
      <c r="P62" s="5"/>
      <c r="Q62" s="49"/>
      <c r="W62" s="60"/>
      <c r="X62" s="66">
        <v>21</v>
      </c>
      <c r="Y62" s="67"/>
      <c r="Z62" s="67"/>
      <c r="AA62" s="67"/>
      <c r="AB62" s="67"/>
      <c r="AC62" s="67"/>
      <c r="AD62" s="67"/>
      <c r="AE62" s="67"/>
      <c r="AF62" s="67"/>
      <c r="AG62" s="67"/>
      <c r="AH62" s="67"/>
      <c r="AI62" s="67"/>
      <c r="AJ62" s="67"/>
      <c r="AK62" s="67"/>
      <c r="AL62" s="67"/>
      <c r="AM62" s="67"/>
      <c r="AN62" s="67"/>
      <c r="AO62" s="67"/>
      <c r="AP62" s="67"/>
      <c r="AQ62" s="67"/>
      <c r="AR62" s="67"/>
      <c r="AS62" s="67"/>
      <c r="AT62" s="67"/>
      <c r="AU62" s="67"/>
      <c r="AV62" s="67"/>
      <c r="AW62" s="67"/>
      <c r="AX62" s="67"/>
      <c r="AY62" s="67"/>
      <c r="AZ62" s="67"/>
      <c r="BA62" s="67"/>
      <c r="BB62" s="5"/>
      <c r="BC62" s="5"/>
      <c r="BD62" s="354" t="str">
        <f t="shared" si="24"/>
        <v/>
      </c>
      <c r="BE62" s="364"/>
      <c r="BF62" s="71">
        <f t="shared" si="27"/>
        <v>0</v>
      </c>
      <c r="BG62" s="71">
        <f t="shared" si="28"/>
        <v>0</v>
      </c>
      <c r="BH62" s="72">
        <f t="shared" si="29"/>
        <v>0</v>
      </c>
      <c r="BI62" s="73">
        <f t="shared" si="30"/>
        <v>0</v>
      </c>
    </row>
    <row r="63" spans="2:61" ht="15.5" x14ac:dyDescent="0.35">
      <c r="B63" s="60"/>
      <c r="C63" s="6"/>
      <c r="D63" s="6"/>
      <c r="E63" s="6"/>
      <c r="F63" s="6"/>
      <c r="G63" s="6"/>
      <c r="H63" s="6"/>
      <c r="I63" s="6"/>
      <c r="J63" s="6"/>
      <c r="K63" s="6"/>
      <c r="L63" s="6"/>
      <c r="M63" s="6"/>
      <c r="N63" s="6"/>
      <c r="O63" s="6"/>
      <c r="P63" s="5"/>
      <c r="Q63" s="49"/>
      <c r="W63" s="60"/>
      <c r="X63" s="66">
        <v>22</v>
      </c>
      <c r="Y63" s="67"/>
      <c r="Z63" s="67"/>
      <c r="AA63" s="67"/>
      <c r="AB63" s="67"/>
      <c r="AC63" s="67"/>
      <c r="AD63" s="67"/>
      <c r="AE63" s="67"/>
      <c r="AF63" s="67"/>
      <c r="AG63" s="67"/>
      <c r="AH63" s="67"/>
      <c r="AI63" s="67"/>
      <c r="AJ63" s="67"/>
      <c r="AK63" s="67"/>
      <c r="AL63" s="67"/>
      <c r="AM63" s="67"/>
      <c r="AN63" s="67"/>
      <c r="AO63" s="67"/>
      <c r="AP63" s="67"/>
      <c r="AQ63" s="67"/>
      <c r="AR63" s="67"/>
      <c r="AS63" s="67"/>
      <c r="AT63" s="67"/>
      <c r="AU63" s="67"/>
      <c r="AV63" s="67"/>
      <c r="AW63" s="67"/>
      <c r="AX63" s="67"/>
      <c r="AY63" s="67"/>
      <c r="AZ63" s="67"/>
      <c r="BA63" s="67"/>
      <c r="BB63" s="5"/>
      <c r="BC63" s="5"/>
      <c r="BD63" s="354" t="str">
        <f t="shared" si="24"/>
        <v/>
      </c>
      <c r="BE63" s="364"/>
      <c r="BF63" s="71">
        <f t="shared" si="27"/>
        <v>0</v>
      </c>
      <c r="BG63" s="71">
        <f t="shared" si="28"/>
        <v>0</v>
      </c>
      <c r="BH63" s="72">
        <f t="shared" si="29"/>
        <v>0</v>
      </c>
      <c r="BI63" s="73">
        <f t="shared" si="30"/>
        <v>0</v>
      </c>
    </row>
    <row r="64" spans="2:61" ht="15.5" x14ac:dyDescent="0.35">
      <c r="B64" s="60"/>
      <c r="C64" s="6"/>
      <c r="D64" s="6"/>
      <c r="E64" s="6"/>
      <c r="F64" s="6"/>
      <c r="G64" s="6"/>
      <c r="H64" s="6"/>
      <c r="I64" s="6"/>
      <c r="J64" s="6"/>
      <c r="K64" s="6"/>
      <c r="L64" s="6"/>
      <c r="M64" s="6"/>
      <c r="N64" s="6"/>
      <c r="O64" s="6"/>
      <c r="P64" s="5"/>
      <c r="Q64" s="49"/>
      <c r="W64" s="60"/>
      <c r="X64" s="66">
        <v>23</v>
      </c>
      <c r="Y64" s="67"/>
      <c r="Z64" s="67"/>
      <c r="AA64" s="67"/>
      <c r="AB64" s="67"/>
      <c r="AC64" s="67"/>
      <c r="AD64" s="67"/>
      <c r="AE64" s="67"/>
      <c r="AF64" s="67"/>
      <c r="AG64" s="67"/>
      <c r="AH64" s="67"/>
      <c r="AI64" s="67"/>
      <c r="AJ64" s="67"/>
      <c r="AK64" s="67"/>
      <c r="AL64" s="67"/>
      <c r="AM64" s="67"/>
      <c r="AN64" s="67"/>
      <c r="AO64" s="67"/>
      <c r="AP64" s="67"/>
      <c r="AQ64" s="67"/>
      <c r="AR64" s="67"/>
      <c r="AS64" s="67"/>
      <c r="AT64" s="67"/>
      <c r="AU64" s="67"/>
      <c r="AV64" s="67"/>
      <c r="AW64" s="67"/>
      <c r="AX64" s="67"/>
      <c r="AY64" s="67"/>
      <c r="AZ64" s="67"/>
      <c r="BA64" s="67"/>
      <c r="BB64" s="5"/>
      <c r="BC64" s="5"/>
      <c r="BD64" s="354" t="str">
        <f t="shared" si="24"/>
        <v/>
      </c>
      <c r="BE64" s="364"/>
      <c r="BF64" s="71">
        <f t="shared" si="27"/>
        <v>0</v>
      </c>
      <c r="BG64" s="71">
        <f t="shared" si="28"/>
        <v>0</v>
      </c>
      <c r="BH64" s="72">
        <f t="shared" si="29"/>
        <v>0</v>
      </c>
      <c r="BI64" s="73">
        <f t="shared" si="30"/>
        <v>0</v>
      </c>
    </row>
    <row r="65" spans="2:61" ht="16" thickBot="1" x14ac:dyDescent="0.4">
      <c r="B65" s="104"/>
      <c r="C65" s="105"/>
      <c r="D65" s="15"/>
      <c r="E65" s="15"/>
      <c r="F65" s="15"/>
      <c r="G65" s="15"/>
      <c r="H65" s="15"/>
      <c r="I65" s="15"/>
      <c r="J65" s="15"/>
      <c r="K65" s="15"/>
      <c r="L65" s="15"/>
      <c r="M65" s="15"/>
      <c r="N65" s="15"/>
      <c r="O65" s="15"/>
      <c r="P65" s="15"/>
      <c r="Q65" s="106"/>
      <c r="W65" s="60"/>
      <c r="X65" s="74">
        <v>24</v>
      </c>
      <c r="Y65" s="75"/>
      <c r="Z65" s="75"/>
      <c r="AA65" s="75"/>
      <c r="AB65" s="75"/>
      <c r="AC65" s="75"/>
      <c r="AD65" s="75"/>
      <c r="AE65" s="75"/>
      <c r="AF65" s="75"/>
      <c r="AG65" s="75"/>
      <c r="AH65" s="75"/>
      <c r="AI65" s="75"/>
      <c r="AJ65" s="75"/>
      <c r="AK65" s="75"/>
      <c r="AL65" s="75"/>
      <c r="AM65" s="75"/>
      <c r="AN65" s="75"/>
      <c r="AO65" s="75"/>
      <c r="AP65" s="75"/>
      <c r="AQ65" s="75"/>
      <c r="AR65" s="75"/>
      <c r="AS65" s="75"/>
      <c r="AT65" s="75"/>
      <c r="AU65" s="75"/>
      <c r="AV65" s="75"/>
      <c r="AW65" s="75"/>
      <c r="AX65" s="75"/>
      <c r="AY65" s="75"/>
      <c r="AZ65" s="75"/>
      <c r="BA65" s="75"/>
      <c r="BB65" s="5"/>
      <c r="BC65" s="5"/>
      <c r="BD65" s="356" t="str">
        <f t="shared" si="24"/>
        <v/>
      </c>
      <c r="BE65" s="365"/>
      <c r="BF65" s="76">
        <f>SUM($Y65:$BC65)</f>
        <v>0</v>
      </c>
      <c r="BG65" s="76">
        <v>0</v>
      </c>
      <c r="BH65" s="77">
        <f t="shared" ref="BH65" si="31">IFERROR(SUM(Y65:BC65)/COUNT(Y65:BC65),0)</f>
        <v>0</v>
      </c>
      <c r="BI65" s="78">
        <v>0</v>
      </c>
    </row>
    <row r="66" spans="2:61" ht="15.5" x14ac:dyDescent="0.35">
      <c r="B66" s="9" t="str">
        <f>"Version: " &amp; Version</f>
        <v>Version: v1 10/14/22</v>
      </c>
      <c r="C66" s="88"/>
      <c r="D66" s="88"/>
      <c r="E66" s="88"/>
      <c r="F66" s="88"/>
      <c r="G66" s="88"/>
      <c r="H66" s="88"/>
      <c r="I66" s="88"/>
      <c r="J66" s="1"/>
      <c r="K66" s="1"/>
      <c r="L66" s="1"/>
      <c r="M66" s="1"/>
      <c r="N66" s="1"/>
      <c r="O66" s="1"/>
      <c r="P66" s="1"/>
      <c r="Q66" s="89"/>
      <c r="W66" s="60"/>
      <c r="X66" s="79"/>
      <c r="Y66" s="5"/>
      <c r="Z66" s="5"/>
      <c r="AA66" s="5"/>
      <c r="AB66" s="5"/>
      <c r="AC66" s="5"/>
      <c r="AD66" s="5"/>
      <c r="AE66" s="5"/>
      <c r="AF66" s="5"/>
      <c r="AG66" s="5"/>
      <c r="AH66" s="5"/>
      <c r="AI66" s="5"/>
      <c r="AJ66" s="5"/>
      <c r="AK66" s="5"/>
      <c r="AL66" s="5"/>
      <c r="AM66" s="5"/>
      <c r="AN66" s="5"/>
      <c r="AO66" s="5"/>
      <c r="AP66" s="5"/>
      <c r="AQ66" s="5"/>
      <c r="AR66" s="5"/>
      <c r="AS66" s="5"/>
      <c r="AT66" s="5"/>
      <c r="AU66" s="5"/>
      <c r="AV66" s="5"/>
      <c r="AW66" s="5"/>
      <c r="AX66" s="5"/>
      <c r="AY66" s="5"/>
      <c r="AZ66" s="5"/>
      <c r="BA66" s="5"/>
      <c r="BB66" s="5"/>
      <c r="BC66" s="5"/>
      <c r="BD66" s="99"/>
      <c r="BE66" s="100"/>
      <c r="BF66" s="76">
        <f>SUM(BF42:BF65)</f>
        <v>0</v>
      </c>
      <c r="BG66" s="76">
        <f>SUM(BG49:BG64)</f>
        <v>0</v>
      </c>
      <c r="BH66" s="101"/>
      <c r="BI66" s="102"/>
    </row>
    <row r="67" spans="2:61" ht="15.5" x14ac:dyDescent="0.35">
      <c r="B67" s="258" t="s">
        <v>117</v>
      </c>
      <c r="C67" s="259"/>
      <c r="D67" s="259"/>
      <c r="E67" s="259"/>
      <c r="F67" s="259"/>
      <c r="G67" s="259"/>
      <c r="H67" s="259"/>
      <c r="I67" s="259"/>
      <c r="J67" s="259"/>
      <c r="K67" s="259"/>
      <c r="L67" s="259"/>
      <c r="M67" s="259"/>
      <c r="N67" s="259"/>
      <c r="O67" s="259"/>
      <c r="P67" s="259"/>
      <c r="Q67" s="260"/>
      <c r="W67" s="83"/>
      <c r="X67" s="84"/>
      <c r="Y67" s="85"/>
      <c r="Z67" s="85"/>
      <c r="AA67" s="85"/>
      <c r="AB67" s="85"/>
      <c r="AC67" s="85"/>
      <c r="AD67" s="85"/>
      <c r="AE67" s="85"/>
      <c r="AF67" s="85"/>
      <c r="AG67" s="85"/>
      <c r="AH67" s="85"/>
      <c r="AI67" s="85"/>
      <c r="AJ67" s="85"/>
      <c r="AK67" s="85"/>
      <c r="AL67" s="85"/>
      <c r="AM67" s="85"/>
      <c r="AN67" s="85"/>
      <c r="AO67" s="85"/>
      <c r="AP67" s="85"/>
      <c r="AQ67" s="85"/>
      <c r="AR67" s="85"/>
      <c r="AS67" s="85"/>
      <c r="AT67" s="85"/>
      <c r="AU67" s="85"/>
      <c r="AV67" s="85"/>
      <c r="AW67" s="85"/>
      <c r="AX67" s="85"/>
      <c r="AY67" s="85"/>
      <c r="AZ67" s="85"/>
      <c r="BA67" s="85"/>
      <c r="BB67" s="85"/>
      <c r="BC67" s="85"/>
      <c r="BD67" s="85"/>
      <c r="BE67" s="85"/>
      <c r="BF67" s="214"/>
      <c r="BG67" s="215"/>
      <c r="BH67" s="215"/>
      <c r="BI67" s="216"/>
    </row>
    <row r="68" spans="2:61" ht="15.5" x14ac:dyDescent="0.35">
      <c r="B68" s="258" t="str">
        <f>"Operational Information - Maintenance Profile for Off Shore Wind Project"</f>
        <v>Operational Information - Maintenance Profile for Off Shore Wind Project</v>
      </c>
      <c r="C68" s="259"/>
      <c r="D68" s="259"/>
      <c r="E68" s="259"/>
      <c r="F68" s="259"/>
      <c r="G68" s="259"/>
      <c r="H68" s="259"/>
      <c r="I68" s="259"/>
      <c r="J68" s="259"/>
      <c r="K68" s="259"/>
      <c r="L68" s="259"/>
      <c r="M68" s="259"/>
      <c r="N68" s="259"/>
      <c r="O68" s="259"/>
      <c r="P68" s="259"/>
      <c r="Q68" s="260"/>
      <c r="W68" s="51"/>
      <c r="X68" s="50"/>
      <c r="Y68" s="50"/>
      <c r="Z68" s="50"/>
      <c r="AA68" s="50"/>
      <c r="AB68" s="50"/>
      <c r="AC68" s="50"/>
      <c r="AD68" s="50"/>
      <c r="AE68" s="50"/>
      <c r="AF68" s="50"/>
      <c r="AG68" s="50"/>
      <c r="AH68" s="50"/>
      <c r="AI68" s="50"/>
      <c r="AJ68" s="50"/>
      <c r="AK68" s="50"/>
      <c r="AL68" s="50"/>
      <c r="AM68" s="53"/>
      <c r="AN68" s="5"/>
      <c r="AO68" s="5"/>
      <c r="AP68" s="5"/>
      <c r="AQ68" s="5"/>
      <c r="AR68" s="5"/>
      <c r="AS68" s="5"/>
      <c r="AT68" s="5"/>
      <c r="AU68" s="5"/>
      <c r="AV68" s="5"/>
      <c r="AW68" s="5"/>
      <c r="AX68" s="5"/>
      <c r="AY68" s="5"/>
      <c r="AZ68" s="5"/>
      <c r="BA68" s="5"/>
      <c r="BB68" s="5"/>
      <c r="BC68" s="5"/>
      <c r="BD68" s="5"/>
      <c r="BE68" s="5"/>
      <c r="BF68" s="5"/>
      <c r="BG68" s="5"/>
      <c r="BH68" s="5"/>
      <c r="BI68" s="49"/>
    </row>
    <row r="69" spans="2:61" ht="15.75" customHeight="1" x14ac:dyDescent="0.35">
      <c r="B69" s="152"/>
      <c r="C69" s="91" t="s">
        <v>56</v>
      </c>
      <c r="D69" s="50"/>
      <c r="E69" s="362" t="str">
        <f>IF(ProjTitle="","Auto-Filled",ProjTitle)</f>
        <v>Auto-Filled</v>
      </c>
      <c r="F69" s="362"/>
      <c r="G69" s="362"/>
      <c r="H69" s="362"/>
      <c r="I69" s="362"/>
      <c r="J69" s="362"/>
      <c r="K69" s="92"/>
      <c r="L69" s="120"/>
      <c r="M69" s="363"/>
      <c r="N69" s="363"/>
      <c r="O69" s="92"/>
      <c r="P69" s="92"/>
      <c r="Q69" s="156"/>
      <c r="W69" s="60" t="s">
        <v>122</v>
      </c>
      <c r="X69" s="5"/>
      <c r="Y69" s="5"/>
      <c r="Z69" s="5"/>
      <c r="AA69" s="5"/>
      <c r="AB69" s="5"/>
      <c r="AC69" s="5"/>
      <c r="AD69" s="5"/>
      <c r="AE69" s="5"/>
      <c r="AF69" s="5"/>
      <c r="AG69" s="5"/>
      <c r="AH69" s="5"/>
      <c r="AI69" s="5"/>
      <c r="AJ69" s="5"/>
      <c r="AK69" s="5"/>
      <c r="AL69" s="5"/>
      <c r="AM69" s="5"/>
      <c r="AN69" s="5"/>
      <c r="AO69" s="5"/>
      <c r="AP69" s="5"/>
      <c r="AQ69" s="5"/>
      <c r="AR69" s="5"/>
      <c r="AS69" s="5"/>
      <c r="AT69" s="5"/>
      <c r="AU69" s="5"/>
      <c r="AV69" s="5"/>
      <c r="AW69" s="5"/>
      <c r="AX69" s="5"/>
      <c r="AY69" s="5"/>
      <c r="AZ69" s="5"/>
      <c r="BA69" s="5"/>
      <c r="BB69" s="5"/>
      <c r="BC69" s="5"/>
      <c r="BD69" s="5"/>
      <c r="BE69" s="5"/>
      <c r="BF69" s="5"/>
      <c r="BG69" s="5"/>
      <c r="BH69" s="5"/>
      <c r="BI69" s="49"/>
    </row>
    <row r="70" spans="2:61" ht="15.5" x14ac:dyDescent="0.35">
      <c r="B70" s="152"/>
      <c r="C70" s="94"/>
      <c r="D70" s="163"/>
      <c r="E70" s="163"/>
      <c r="F70" s="163"/>
      <c r="G70" s="163"/>
      <c r="H70" s="163"/>
      <c r="I70" s="163"/>
      <c r="J70" s="92"/>
      <c r="K70" s="163"/>
      <c r="L70" s="92"/>
      <c r="M70" s="163"/>
      <c r="N70" s="163"/>
      <c r="O70" s="163"/>
      <c r="P70" s="163"/>
      <c r="Q70" s="156"/>
      <c r="W70" s="60"/>
      <c r="X70" s="5"/>
      <c r="Y70" s="5"/>
      <c r="Z70" s="5"/>
      <c r="AA70" s="5"/>
      <c r="AB70" s="5"/>
      <c r="AC70" s="5"/>
      <c r="AD70" s="5"/>
      <c r="AE70" s="5"/>
      <c r="AF70" s="5"/>
      <c r="AG70" s="5"/>
      <c r="AH70" s="5"/>
      <c r="AI70" s="5"/>
      <c r="AJ70" s="5"/>
      <c r="AK70" s="5"/>
      <c r="AL70" s="5"/>
      <c r="AM70" s="5"/>
      <c r="AN70" s="5"/>
      <c r="AO70" s="5"/>
      <c r="AP70" s="5"/>
      <c r="AQ70" s="5"/>
      <c r="AR70" s="5"/>
      <c r="AS70" s="5"/>
      <c r="AT70" s="5"/>
      <c r="AU70" s="5"/>
      <c r="AV70" s="5"/>
      <c r="AW70" s="5"/>
      <c r="AX70" s="5"/>
      <c r="AY70" s="5"/>
      <c r="AZ70" s="5"/>
      <c r="BA70" s="5"/>
      <c r="BB70" s="5"/>
      <c r="BC70" s="5"/>
      <c r="BD70" s="5"/>
      <c r="BE70" s="5"/>
      <c r="BF70" s="46"/>
      <c r="BG70" s="5"/>
      <c r="BH70" s="5"/>
      <c r="BI70" s="49"/>
    </row>
    <row r="71" spans="2:61" ht="15.5" x14ac:dyDescent="0.35">
      <c r="B71" s="152"/>
      <c r="C71" s="50"/>
      <c r="D71" s="50"/>
      <c r="E71" s="50"/>
      <c r="F71" s="50"/>
      <c r="G71" s="50"/>
      <c r="H71" s="50"/>
      <c r="I71" s="50"/>
      <c r="J71" s="121"/>
      <c r="K71" s="50"/>
      <c r="L71" s="50"/>
      <c r="M71" s="50"/>
      <c r="N71" s="50"/>
      <c r="O71" s="50"/>
      <c r="P71" s="50"/>
      <c r="Q71" s="156"/>
      <c r="W71" s="60"/>
      <c r="X71" s="63" t="s">
        <v>54</v>
      </c>
      <c r="Y71" s="64">
        <v>1</v>
      </c>
      <c r="Z71" s="64">
        <v>2</v>
      </c>
      <c r="AA71" s="64">
        <v>3</v>
      </c>
      <c r="AB71" s="64">
        <v>4</v>
      </c>
      <c r="AC71" s="64">
        <v>5</v>
      </c>
      <c r="AD71" s="64">
        <v>6</v>
      </c>
      <c r="AE71" s="64">
        <v>7</v>
      </c>
      <c r="AF71" s="64">
        <v>8</v>
      </c>
      <c r="AG71" s="64">
        <v>9</v>
      </c>
      <c r="AH71" s="64">
        <v>10</v>
      </c>
      <c r="AI71" s="64">
        <v>11</v>
      </c>
      <c r="AJ71" s="64">
        <v>12</v>
      </c>
      <c r="AK71" s="64">
        <v>13</v>
      </c>
      <c r="AL71" s="64">
        <v>14</v>
      </c>
      <c r="AM71" s="64">
        <v>15</v>
      </c>
      <c r="AN71" s="64">
        <v>16</v>
      </c>
      <c r="AO71" s="64">
        <v>17</v>
      </c>
      <c r="AP71" s="64">
        <v>18</v>
      </c>
      <c r="AQ71" s="64">
        <v>19</v>
      </c>
      <c r="AR71" s="64">
        <v>20</v>
      </c>
      <c r="AS71" s="64">
        <v>21</v>
      </c>
      <c r="AT71" s="64">
        <v>22</v>
      </c>
      <c r="AU71" s="64">
        <v>23</v>
      </c>
      <c r="AV71" s="64">
        <v>24</v>
      </c>
      <c r="AW71" s="64">
        <v>25</v>
      </c>
      <c r="AX71" s="64">
        <v>26</v>
      </c>
      <c r="AY71" s="64">
        <v>27</v>
      </c>
      <c r="AZ71" s="64">
        <v>28</v>
      </c>
      <c r="BA71" s="64">
        <v>29</v>
      </c>
      <c r="BB71" s="64">
        <v>30</v>
      </c>
      <c r="BC71" s="64">
        <v>31</v>
      </c>
      <c r="BD71" s="366" t="s">
        <v>101</v>
      </c>
      <c r="BE71" s="366"/>
      <c r="BF71" s="157" t="s">
        <v>102</v>
      </c>
      <c r="BG71" s="157" t="s">
        <v>103</v>
      </c>
      <c r="BH71" s="157" t="s">
        <v>102</v>
      </c>
      <c r="BI71" s="65" t="s">
        <v>103</v>
      </c>
    </row>
    <row r="72" spans="2:61" ht="15.5" x14ac:dyDescent="0.35">
      <c r="B72" s="258" t="s">
        <v>57</v>
      </c>
      <c r="C72" s="360"/>
      <c r="D72" s="360"/>
      <c r="E72" s="360"/>
      <c r="F72" s="360"/>
      <c r="G72" s="360"/>
      <c r="H72" s="360"/>
      <c r="I72" s="360"/>
      <c r="J72" s="360"/>
      <c r="K72" s="360"/>
      <c r="L72" s="360"/>
      <c r="M72" s="360"/>
      <c r="N72" s="360"/>
      <c r="O72" s="360"/>
      <c r="P72" s="360"/>
      <c r="Q72" s="361"/>
      <c r="W72" s="60"/>
      <c r="X72" s="63"/>
      <c r="Y72" s="64" t="str">
        <f t="shared" ref="Y72:AE72" si="32">VLOOKUP(WEEKDAY(CONCATENATE("3","/",Y71,"/",$AE$6)),$BX$11:$BY$17,2,FALSE)</f>
        <v>Thur</v>
      </c>
      <c r="Z72" s="64" t="str">
        <f t="shared" si="32"/>
        <v>Fri</v>
      </c>
      <c r="AA72" s="64" t="str">
        <f t="shared" si="32"/>
        <v>Sat</v>
      </c>
      <c r="AB72" s="64" t="str">
        <f t="shared" si="32"/>
        <v>Sun</v>
      </c>
      <c r="AC72" s="64" t="str">
        <f t="shared" si="32"/>
        <v>Mon</v>
      </c>
      <c r="AD72" s="64" t="str">
        <f t="shared" si="32"/>
        <v>Tues</v>
      </c>
      <c r="AE72" s="64" t="str">
        <f t="shared" si="32"/>
        <v>Wed</v>
      </c>
      <c r="AF72" s="64" t="str">
        <f>Y72</f>
        <v>Thur</v>
      </c>
      <c r="AG72" s="64" t="str">
        <f t="shared" ref="AG72:BC72" si="33">Z72</f>
        <v>Fri</v>
      </c>
      <c r="AH72" s="64" t="str">
        <f t="shared" si="33"/>
        <v>Sat</v>
      </c>
      <c r="AI72" s="64" t="str">
        <f t="shared" si="33"/>
        <v>Sun</v>
      </c>
      <c r="AJ72" s="64" t="str">
        <f t="shared" si="33"/>
        <v>Mon</v>
      </c>
      <c r="AK72" s="64" t="str">
        <f t="shared" si="33"/>
        <v>Tues</v>
      </c>
      <c r="AL72" s="64" t="str">
        <f t="shared" si="33"/>
        <v>Wed</v>
      </c>
      <c r="AM72" s="64" t="str">
        <f t="shared" si="33"/>
        <v>Thur</v>
      </c>
      <c r="AN72" s="64" t="str">
        <f t="shared" si="33"/>
        <v>Fri</v>
      </c>
      <c r="AO72" s="64" t="str">
        <f t="shared" si="33"/>
        <v>Sat</v>
      </c>
      <c r="AP72" s="64" t="str">
        <f t="shared" si="33"/>
        <v>Sun</v>
      </c>
      <c r="AQ72" s="64" t="str">
        <f t="shared" si="33"/>
        <v>Mon</v>
      </c>
      <c r="AR72" s="64" t="str">
        <f t="shared" si="33"/>
        <v>Tues</v>
      </c>
      <c r="AS72" s="64" t="str">
        <f t="shared" si="33"/>
        <v>Wed</v>
      </c>
      <c r="AT72" s="64" t="str">
        <f t="shared" si="33"/>
        <v>Thur</v>
      </c>
      <c r="AU72" s="64" t="str">
        <f t="shared" si="33"/>
        <v>Fri</v>
      </c>
      <c r="AV72" s="64" t="str">
        <f t="shared" si="33"/>
        <v>Sat</v>
      </c>
      <c r="AW72" s="64" t="str">
        <f t="shared" si="33"/>
        <v>Sun</v>
      </c>
      <c r="AX72" s="64" t="str">
        <f t="shared" si="33"/>
        <v>Mon</v>
      </c>
      <c r="AY72" s="64" t="str">
        <f t="shared" si="33"/>
        <v>Tues</v>
      </c>
      <c r="AZ72" s="64" t="str">
        <f t="shared" si="33"/>
        <v>Wed</v>
      </c>
      <c r="BA72" s="64" t="str">
        <f t="shared" si="33"/>
        <v>Thur</v>
      </c>
      <c r="BB72" s="64" t="str">
        <f t="shared" si="33"/>
        <v>Fri</v>
      </c>
      <c r="BC72" s="64" t="str">
        <f t="shared" si="33"/>
        <v>Sat</v>
      </c>
      <c r="BD72" s="358" t="s">
        <v>106</v>
      </c>
      <c r="BE72" s="367"/>
      <c r="BF72" s="157" t="s">
        <v>90</v>
      </c>
      <c r="BG72" s="157" t="s">
        <v>90</v>
      </c>
      <c r="BH72" s="157" t="s">
        <v>106</v>
      </c>
      <c r="BI72" s="65" t="s">
        <v>106</v>
      </c>
    </row>
    <row r="73" spans="2:61" ht="15.5" x14ac:dyDescent="0.35">
      <c r="B73" s="60"/>
      <c r="C73" s="122" t="s">
        <v>69</v>
      </c>
      <c r="D73" s="5"/>
      <c r="E73" s="5"/>
      <c r="F73" s="5"/>
      <c r="G73" s="5"/>
      <c r="H73" s="5"/>
      <c r="I73" s="5"/>
      <c r="J73" s="5"/>
      <c r="K73" s="5"/>
      <c r="L73" s="5"/>
      <c r="M73" s="5"/>
      <c r="N73" s="5"/>
      <c r="O73" s="5"/>
      <c r="P73" s="5"/>
      <c r="Q73" s="49"/>
      <c r="S73" s="217" t="s">
        <v>124</v>
      </c>
      <c r="W73" s="60"/>
      <c r="X73" s="66">
        <v>1</v>
      </c>
      <c r="Y73" s="67"/>
      <c r="Z73" s="67"/>
      <c r="AA73" s="67"/>
      <c r="AB73" s="67"/>
      <c r="AC73" s="67"/>
      <c r="AD73" s="67"/>
      <c r="AE73" s="67"/>
      <c r="AF73" s="67"/>
      <c r="AG73" s="67"/>
      <c r="AH73" s="67"/>
      <c r="AI73" s="67"/>
      <c r="AJ73" s="67"/>
      <c r="AK73" s="67"/>
      <c r="AL73" s="67"/>
      <c r="AM73" s="67"/>
      <c r="AN73" s="67"/>
      <c r="AO73" s="67"/>
      <c r="AP73" s="67"/>
      <c r="AQ73" s="67"/>
      <c r="AR73" s="67"/>
      <c r="AS73" s="67"/>
      <c r="AT73" s="67"/>
      <c r="AU73" s="67"/>
      <c r="AV73" s="67"/>
      <c r="AW73" s="67"/>
      <c r="AX73" s="67"/>
      <c r="AY73" s="67"/>
      <c r="AZ73" s="67"/>
      <c r="BA73" s="67"/>
      <c r="BB73" s="67"/>
      <c r="BC73" s="67"/>
      <c r="BD73" s="354" t="str">
        <f>IFERROR(AVERAGE(Y73:BC73),"")</f>
        <v/>
      </c>
      <c r="BE73" s="364"/>
      <c r="BF73" s="68">
        <f>SUM($Y73:$BC73)</f>
        <v>0</v>
      </c>
      <c r="BG73" s="68">
        <v>0</v>
      </c>
      <c r="BH73" s="69">
        <f>IFERROR(SUM(Y73:BC73)/COUNT(Y73:BC73),0)</f>
        <v>0</v>
      </c>
      <c r="BI73" s="70">
        <v>0</v>
      </c>
    </row>
    <row r="74" spans="2:61" ht="15.5" x14ac:dyDescent="0.35">
      <c r="B74" s="60"/>
      <c r="C74" s="123" t="s">
        <v>55</v>
      </c>
      <c r="D74" s="64" t="s">
        <v>43</v>
      </c>
      <c r="E74" s="64" t="s">
        <v>44</v>
      </c>
      <c r="F74" s="64" t="s">
        <v>45</v>
      </c>
      <c r="G74" s="64" t="s">
        <v>46</v>
      </c>
      <c r="H74" s="64" t="s">
        <v>14</v>
      </c>
      <c r="I74" s="64" t="s">
        <v>47</v>
      </c>
      <c r="J74" s="64" t="s">
        <v>48</v>
      </c>
      <c r="K74" s="64" t="s">
        <v>49</v>
      </c>
      <c r="L74" s="64" t="s">
        <v>50</v>
      </c>
      <c r="M74" s="64" t="s">
        <v>51</v>
      </c>
      <c r="N74" s="64" t="s">
        <v>52</v>
      </c>
      <c r="O74" s="64" t="s">
        <v>53</v>
      </c>
      <c r="P74" s="5"/>
      <c r="Q74" s="49"/>
      <c r="S74" s="17">
        <f>COUNT(D75:O95)</f>
        <v>0</v>
      </c>
      <c r="W74" s="60"/>
      <c r="X74" s="66">
        <v>2</v>
      </c>
      <c r="Y74" s="67"/>
      <c r="Z74" s="67"/>
      <c r="AA74" s="67"/>
      <c r="AB74" s="67"/>
      <c r="AC74" s="67"/>
      <c r="AD74" s="67"/>
      <c r="AE74" s="67"/>
      <c r="AF74" s="67"/>
      <c r="AG74" s="67"/>
      <c r="AH74" s="67"/>
      <c r="AI74" s="67"/>
      <c r="AJ74" s="67"/>
      <c r="AK74" s="67"/>
      <c r="AL74" s="67"/>
      <c r="AM74" s="67"/>
      <c r="AN74" s="67"/>
      <c r="AO74" s="67"/>
      <c r="AP74" s="67"/>
      <c r="AQ74" s="67"/>
      <c r="AR74" s="67"/>
      <c r="AS74" s="67"/>
      <c r="AT74" s="67"/>
      <c r="AU74" s="67"/>
      <c r="AV74" s="67"/>
      <c r="AW74" s="67"/>
      <c r="AX74" s="67"/>
      <c r="AY74" s="67"/>
      <c r="AZ74" s="67"/>
      <c r="BA74" s="67"/>
      <c r="BB74" s="67"/>
      <c r="BC74" s="67"/>
      <c r="BD74" s="354" t="str">
        <f t="shared" ref="BD74:BD85" si="34">IFERROR(AVERAGE(Y74:BC74),"")</f>
        <v/>
      </c>
      <c r="BE74" s="364"/>
      <c r="BF74" s="71">
        <f t="shared" ref="BF74:BF79" si="35">SUM($Y74:$BC74)</f>
        <v>0</v>
      </c>
      <c r="BG74" s="71">
        <v>0</v>
      </c>
      <c r="BH74" s="72">
        <f t="shared" ref="BH74:BH79" si="36">IFERROR(SUM(Y74:BC74)/COUNT(Y74:BC74),0)</f>
        <v>0</v>
      </c>
      <c r="BI74" s="73">
        <v>0</v>
      </c>
    </row>
    <row r="75" spans="2:61" ht="15.5" x14ac:dyDescent="0.35">
      <c r="B75" s="60"/>
      <c r="C75" s="124">
        <f>IF(ISBLANK(EstCOD),1,YEAR(EstCOD))</f>
        <v>1</v>
      </c>
      <c r="D75" s="112"/>
      <c r="E75" s="112"/>
      <c r="F75" s="112"/>
      <c r="G75" s="112"/>
      <c r="H75" s="112"/>
      <c r="I75" s="112"/>
      <c r="J75" s="112"/>
      <c r="K75" s="112"/>
      <c r="L75" s="112"/>
      <c r="M75" s="112"/>
      <c r="N75" s="112"/>
      <c r="O75" s="112"/>
      <c r="P75" s="5"/>
      <c r="Q75" s="49"/>
      <c r="R75" s="45" t="str">
        <f>IF(S74&lt;T73*12,"&lt;&lt;&lt; Information may be Required. Refer to Notes below.","")</f>
        <v/>
      </c>
      <c r="W75" s="60"/>
      <c r="X75" s="66">
        <v>3</v>
      </c>
      <c r="Y75" s="67"/>
      <c r="Z75" s="67"/>
      <c r="AA75" s="67"/>
      <c r="AB75" s="67"/>
      <c r="AC75" s="67"/>
      <c r="AD75" s="67"/>
      <c r="AE75" s="67"/>
      <c r="AF75" s="67"/>
      <c r="AG75" s="67"/>
      <c r="AH75" s="67"/>
      <c r="AI75" s="67"/>
      <c r="AJ75" s="67"/>
      <c r="AK75" s="67"/>
      <c r="AL75" s="67"/>
      <c r="AM75" s="67"/>
      <c r="AN75" s="67"/>
      <c r="AO75" s="67"/>
      <c r="AP75" s="67"/>
      <c r="AQ75" s="67"/>
      <c r="AR75" s="67"/>
      <c r="AS75" s="67"/>
      <c r="AT75" s="67"/>
      <c r="AU75" s="67"/>
      <c r="AV75" s="67"/>
      <c r="AW75" s="67"/>
      <c r="AX75" s="67"/>
      <c r="AY75" s="67"/>
      <c r="AZ75" s="67"/>
      <c r="BA75" s="67"/>
      <c r="BB75" s="67"/>
      <c r="BC75" s="67"/>
      <c r="BD75" s="354" t="str">
        <f t="shared" si="34"/>
        <v/>
      </c>
      <c r="BE75" s="364"/>
      <c r="BF75" s="71">
        <f t="shared" si="35"/>
        <v>0</v>
      </c>
      <c r="BG75" s="71">
        <v>0</v>
      </c>
      <c r="BH75" s="72">
        <f t="shared" si="36"/>
        <v>0</v>
      </c>
      <c r="BI75" s="73">
        <v>0</v>
      </c>
    </row>
    <row r="76" spans="2:61" ht="15.5" x14ac:dyDescent="0.35">
      <c r="B76" s="60"/>
      <c r="C76" s="125">
        <f t="shared" ref="C76:C95" si="37">C75+1</f>
        <v>2</v>
      </c>
      <c r="D76" s="113"/>
      <c r="E76" s="113"/>
      <c r="F76" s="113"/>
      <c r="G76" s="113"/>
      <c r="H76" s="113"/>
      <c r="I76" s="113"/>
      <c r="J76" s="113"/>
      <c r="K76" s="113"/>
      <c r="L76" s="113"/>
      <c r="M76" s="113"/>
      <c r="N76" s="113"/>
      <c r="O76" s="113"/>
      <c r="P76" s="5"/>
      <c r="Q76" s="49"/>
      <c r="W76" s="60"/>
      <c r="X76" s="66">
        <v>4</v>
      </c>
      <c r="Y76" s="67"/>
      <c r="Z76" s="67"/>
      <c r="AA76" s="67"/>
      <c r="AB76" s="67"/>
      <c r="AC76" s="67"/>
      <c r="AD76" s="67"/>
      <c r="AE76" s="67"/>
      <c r="AF76" s="67"/>
      <c r="AG76" s="67"/>
      <c r="AH76" s="67"/>
      <c r="AI76" s="67"/>
      <c r="AJ76" s="67"/>
      <c r="AK76" s="67"/>
      <c r="AL76" s="67"/>
      <c r="AM76" s="67"/>
      <c r="AN76" s="67"/>
      <c r="AO76" s="67"/>
      <c r="AP76" s="67"/>
      <c r="AQ76" s="67"/>
      <c r="AR76" s="67"/>
      <c r="AS76" s="67"/>
      <c r="AT76" s="67"/>
      <c r="AU76" s="67"/>
      <c r="AV76" s="67"/>
      <c r="AW76" s="67"/>
      <c r="AX76" s="67"/>
      <c r="AY76" s="67"/>
      <c r="AZ76" s="67"/>
      <c r="BA76" s="67"/>
      <c r="BB76" s="67"/>
      <c r="BC76" s="67"/>
      <c r="BD76" s="354" t="str">
        <f t="shared" si="34"/>
        <v/>
      </c>
      <c r="BE76" s="364"/>
      <c r="BF76" s="71">
        <f t="shared" si="35"/>
        <v>0</v>
      </c>
      <c r="BG76" s="71">
        <v>0</v>
      </c>
      <c r="BH76" s="72">
        <f t="shared" si="36"/>
        <v>0</v>
      </c>
      <c r="BI76" s="73">
        <v>0</v>
      </c>
    </row>
    <row r="77" spans="2:61" ht="15.5" x14ac:dyDescent="0.35">
      <c r="B77" s="60"/>
      <c r="C77" s="125">
        <f t="shared" si="37"/>
        <v>3</v>
      </c>
      <c r="D77" s="113"/>
      <c r="E77" s="113"/>
      <c r="F77" s="113"/>
      <c r="G77" s="113"/>
      <c r="H77" s="113"/>
      <c r="I77" s="113"/>
      <c r="J77" s="113"/>
      <c r="K77" s="113"/>
      <c r="L77" s="113"/>
      <c r="M77" s="113"/>
      <c r="N77" s="113"/>
      <c r="O77" s="113"/>
      <c r="P77" s="5"/>
      <c r="Q77" s="49"/>
      <c r="W77" s="60"/>
      <c r="X77" s="66">
        <v>5</v>
      </c>
      <c r="Y77" s="67"/>
      <c r="Z77" s="67"/>
      <c r="AA77" s="67"/>
      <c r="AB77" s="67"/>
      <c r="AC77" s="67"/>
      <c r="AD77" s="67"/>
      <c r="AE77" s="67"/>
      <c r="AF77" s="67"/>
      <c r="AG77" s="67"/>
      <c r="AH77" s="67"/>
      <c r="AI77" s="67"/>
      <c r="AJ77" s="67"/>
      <c r="AK77" s="67"/>
      <c r="AL77" s="67"/>
      <c r="AM77" s="67"/>
      <c r="AN77" s="67"/>
      <c r="AO77" s="67"/>
      <c r="AP77" s="67"/>
      <c r="AQ77" s="67"/>
      <c r="AR77" s="67"/>
      <c r="AS77" s="67"/>
      <c r="AT77" s="67"/>
      <c r="AU77" s="67"/>
      <c r="AV77" s="67"/>
      <c r="AW77" s="67"/>
      <c r="AX77" s="67"/>
      <c r="AY77" s="67"/>
      <c r="AZ77" s="67"/>
      <c r="BA77" s="67"/>
      <c r="BB77" s="67"/>
      <c r="BC77" s="67"/>
      <c r="BD77" s="354" t="str">
        <f t="shared" si="34"/>
        <v/>
      </c>
      <c r="BE77" s="364"/>
      <c r="BF77" s="71">
        <f t="shared" si="35"/>
        <v>0</v>
      </c>
      <c r="BG77" s="71">
        <v>0</v>
      </c>
      <c r="BH77" s="72">
        <f t="shared" si="36"/>
        <v>0</v>
      </c>
      <c r="BI77" s="73">
        <v>0</v>
      </c>
    </row>
    <row r="78" spans="2:61" ht="15.5" x14ac:dyDescent="0.35">
      <c r="B78" s="60"/>
      <c r="C78" s="125">
        <f t="shared" si="37"/>
        <v>4</v>
      </c>
      <c r="D78" s="113"/>
      <c r="E78" s="113"/>
      <c r="F78" s="113"/>
      <c r="G78" s="113"/>
      <c r="H78" s="113"/>
      <c r="I78" s="113"/>
      <c r="J78" s="113"/>
      <c r="K78" s="113"/>
      <c r="L78" s="113"/>
      <c r="M78" s="113"/>
      <c r="N78" s="113"/>
      <c r="O78" s="113"/>
      <c r="P78" s="5"/>
      <c r="Q78" s="49"/>
      <c r="W78" s="60"/>
      <c r="X78" s="66">
        <v>6</v>
      </c>
      <c r="Y78" s="67"/>
      <c r="Z78" s="67"/>
      <c r="AA78" s="67"/>
      <c r="AB78" s="67"/>
      <c r="AC78" s="67"/>
      <c r="AD78" s="67"/>
      <c r="AE78" s="67"/>
      <c r="AF78" s="67"/>
      <c r="AG78" s="67"/>
      <c r="AH78" s="67"/>
      <c r="AI78" s="67"/>
      <c r="AJ78" s="67"/>
      <c r="AK78" s="67"/>
      <c r="AL78" s="67"/>
      <c r="AM78" s="67"/>
      <c r="AN78" s="67"/>
      <c r="AO78" s="67"/>
      <c r="AP78" s="67"/>
      <c r="AQ78" s="67"/>
      <c r="AR78" s="67"/>
      <c r="AS78" s="67"/>
      <c r="AT78" s="67"/>
      <c r="AU78" s="67"/>
      <c r="AV78" s="67"/>
      <c r="AW78" s="67"/>
      <c r="AX78" s="67"/>
      <c r="AY78" s="67"/>
      <c r="AZ78" s="67"/>
      <c r="BA78" s="67"/>
      <c r="BB78" s="67"/>
      <c r="BC78" s="67"/>
      <c r="BD78" s="354" t="str">
        <f t="shared" si="34"/>
        <v/>
      </c>
      <c r="BE78" s="364"/>
      <c r="BF78" s="71">
        <f t="shared" si="35"/>
        <v>0</v>
      </c>
      <c r="BG78" s="71">
        <v>0</v>
      </c>
      <c r="BH78" s="72">
        <f t="shared" si="36"/>
        <v>0</v>
      </c>
      <c r="BI78" s="73">
        <v>0</v>
      </c>
    </row>
    <row r="79" spans="2:61" ht="15.5" x14ac:dyDescent="0.35">
      <c r="B79" s="60"/>
      <c r="C79" s="125">
        <f t="shared" si="37"/>
        <v>5</v>
      </c>
      <c r="D79" s="113"/>
      <c r="E79" s="113"/>
      <c r="F79" s="113"/>
      <c r="G79" s="113"/>
      <c r="H79" s="113"/>
      <c r="I79" s="113"/>
      <c r="J79" s="113"/>
      <c r="K79" s="113"/>
      <c r="L79" s="113"/>
      <c r="M79" s="113"/>
      <c r="N79" s="113"/>
      <c r="O79" s="113"/>
      <c r="P79" s="5"/>
      <c r="Q79" s="49"/>
      <c r="W79" s="60"/>
      <c r="X79" s="66">
        <v>7</v>
      </c>
      <c r="Y79" s="67"/>
      <c r="Z79" s="67"/>
      <c r="AA79" s="67"/>
      <c r="AB79" s="67"/>
      <c r="AC79" s="67"/>
      <c r="AD79" s="67"/>
      <c r="AE79" s="67"/>
      <c r="AF79" s="67"/>
      <c r="AG79" s="67"/>
      <c r="AH79" s="67"/>
      <c r="AI79" s="67"/>
      <c r="AJ79" s="67"/>
      <c r="AK79" s="67"/>
      <c r="AL79" s="67"/>
      <c r="AM79" s="67"/>
      <c r="AN79" s="67"/>
      <c r="AO79" s="67"/>
      <c r="AP79" s="67"/>
      <c r="AQ79" s="67"/>
      <c r="AR79" s="67"/>
      <c r="AS79" s="67"/>
      <c r="AT79" s="67"/>
      <c r="AU79" s="67"/>
      <c r="AV79" s="67"/>
      <c r="AW79" s="67"/>
      <c r="AX79" s="67"/>
      <c r="AY79" s="67"/>
      <c r="AZ79" s="67"/>
      <c r="BA79" s="67"/>
      <c r="BB79" s="67"/>
      <c r="BC79" s="67"/>
      <c r="BD79" s="354" t="str">
        <f t="shared" si="34"/>
        <v/>
      </c>
      <c r="BE79" s="364"/>
      <c r="BF79" s="71">
        <f t="shared" si="35"/>
        <v>0</v>
      </c>
      <c r="BG79" s="71">
        <v>0</v>
      </c>
      <c r="BH79" s="72">
        <f t="shared" si="36"/>
        <v>0</v>
      </c>
      <c r="BI79" s="73">
        <v>0</v>
      </c>
    </row>
    <row r="80" spans="2:61" ht="15.5" x14ac:dyDescent="0.35">
      <c r="B80" s="60"/>
      <c r="C80" s="125">
        <f t="shared" si="37"/>
        <v>6</v>
      </c>
      <c r="D80" s="113"/>
      <c r="E80" s="113"/>
      <c r="F80" s="113"/>
      <c r="G80" s="113"/>
      <c r="H80" s="113"/>
      <c r="I80" s="113"/>
      <c r="J80" s="113"/>
      <c r="K80" s="113"/>
      <c r="L80" s="113"/>
      <c r="M80" s="113"/>
      <c r="N80" s="113"/>
      <c r="O80" s="113"/>
      <c r="P80" s="5"/>
      <c r="Q80" s="49"/>
      <c r="W80" s="60"/>
      <c r="X80" s="66">
        <v>8</v>
      </c>
      <c r="Y80" s="67"/>
      <c r="Z80" s="67"/>
      <c r="AA80" s="67"/>
      <c r="AB80" s="67"/>
      <c r="AC80" s="67"/>
      <c r="AD80" s="67"/>
      <c r="AE80" s="67"/>
      <c r="AF80" s="67"/>
      <c r="AG80" s="67"/>
      <c r="AH80" s="67"/>
      <c r="AI80" s="67"/>
      <c r="AJ80" s="67"/>
      <c r="AK80" s="67"/>
      <c r="AL80" s="67"/>
      <c r="AM80" s="67"/>
      <c r="AN80" s="67"/>
      <c r="AO80" s="67"/>
      <c r="AP80" s="67"/>
      <c r="AQ80" s="67"/>
      <c r="AR80" s="67"/>
      <c r="AS80" s="67"/>
      <c r="AT80" s="67"/>
      <c r="AU80" s="67"/>
      <c r="AV80" s="67"/>
      <c r="AW80" s="67"/>
      <c r="AX80" s="67"/>
      <c r="AY80" s="67"/>
      <c r="AZ80" s="67"/>
      <c r="BA80" s="67"/>
      <c r="BB80" s="67"/>
      <c r="BC80" s="67"/>
      <c r="BD80" s="354" t="str">
        <f t="shared" si="34"/>
        <v/>
      </c>
      <c r="BE80" s="364"/>
      <c r="BF80" s="71">
        <f t="shared" ref="BF80:BF95" si="38">(SUMIF($Y$72:$BC$72,"Sat",$Y80:$BC80)+SUMIF($Y$72:$BC$72,"Sun",$Y80:$BC80))</f>
        <v>0</v>
      </c>
      <c r="BG80" s="71">
        <f t="shared" ref="BG80:BG95" si="39">(SUM($Y80:$BC80)-(SUMIF($Y$72:$BC$72,"Sat",$Y80:$BC80)+SUMIF($Y$72:$BC$72,"Sun",$Y80:$BC80)))</f>
        <v>0</v>
      </c>
      <c r="BH80" s="72">
        <f t="shared" ref="BH80:BH95" si="40">(SUMIF($Y$72:$BC$72,"Sat",$Y80:$BC80)+SUMIF($Y$72:$BC$72,"Sun",$Y80:$BC80))/(COUNTIF($Y$72:$BC$72,"Sat")+COUNTIF($Y$72:$BC$72,"Sun"))</f>
        <v>0</v>
      </c>
      <c r="BI80" s="73">
        <f t="shared" ref="BI80:BI95" si="41">(SUM($Y80:$BC80)-(SUMIF($Y$72:$BC$72,"Sat",$Y80:$BC80)+SUMIF($Y$72:$BC$72,"Sun",$Y80:$BC80)))/(COUNT(Y80:BC80)-(COUNTIF($Y$72:$BC$72,"Sat")+COUNTIF($Y$72:$BC$72,"Sun")))</f>
        <v>0</v>
      </c>
    </row>
    <row r="81" spans="2:61" ht="15.5" x14ac:dyDescent="0.35">
      <c r="B81" s="60"/>
      <c r="C81" s="125">
        <f t="shared" si="37"/>
        <v>7</v>
      </c>
      <c r="D81" s="113"/>
      <c r="E81" s="113"/>
      <c r="F81" s="113"/>
      <c r="G81" s="113"/>
      <c r="H81" s="113"/>
      <c r="I81" s="113"/>
      <c r="J81" s="113"/>
      <c r="K81" s="113"/>
      <c r="L81" s="113"/>
      <c r="M81" s="113"/>
      <c r="N81" s="113"/>
      <c r="O81" s="113"/>
      <c r="P81" s="5"/>
      <c r="Q81" s="49"/>
      <c r="W81" s="60"/>
      <c r="X81" s="66">
        <v>9</v>
      </c>
      <c r="Y81" s="67"/>
      <c r="Z81" s="67"/>
      <c r="AA81" s="67"/>
      <c r="AB81" s="67"/>
      <c r="AC81" s="67"/>
      <c r="AD81" s="67"/>
      <c r="AE81" s="67"/>
      <c r="AF81" s="67"/>
      <c r="AG81" s="67"/>
      <c r="AH81" s="67"/>
      <c r="AI81" s="67"/>
      <c r="AJ81" s="67"/>
      <c r="AK81" s="67"/>
      <c r="AL81" s="67"/>
      <c r="AM81" s="67"/>
      <c r="AN81" s="67"/>
      <c r="AO81" s="67"/>
      <c r="AP81" s="67"/>
      <c r="AQ81" s="67"/>
      <c r="AR81" s="67"/>
      <c r="AS81" s="67"/>
      <c r="AT81" s="67"/>
      <c r="AU81" s="67"/>
      <c r="AV81" s="67"/>
      <c r="AW81" s="67"/>
      <c r="AX81" s="67"/>
      <c r="AY81" s="67"/>
      <c r="AZ81" s="67"/>
      <c r="BA81" s="67"/>
      <c r="BB81" s="67"/>
      <c r="BC81" s="67"/>
      <c r="BD81" s="354" t="str">
        <f t="shared" si="34"/>
        <v/>
      </c>
      <c r="BE81" s="364"/>
      <c r="BF81" s="71">
        <f t="shared" si="38"/>
        <v>0</v>
      </c>
      <c r="BG81" s="71">
        <f t="shared" si="39"/>
        <v>0</v>
      </c>
      <c r="BH81" s="72">
        <f t="shared" si="40"/>
        <v>0</v>
      </c>
      <c r="BI81" s="73">
        <f t="shared" si="41"/>
        <v>0</v>
      </c>
    </row>
    <row r="82" spans="2:61" ht="15.5" x14ac:dyDescent="0.35">
      <c r="B82" s="60"/>
      <c r="C82" s="125">
        <f t="shared" si="37"/>
        <v>8</v>
      </c>
      <c r="D82" s="113"/>
      <c r="E82" s="113"/>
      <c r="F82" s="113"/>
      <c r="G82" s="113"/>
      <c r="H82" s="113"/>
      <c r="I82" s="113"/>
      <c r="J82" s="113"/>
      <c r="K82" s="113"/>
      <c r="L82" s="113"/>
      <c r="M82" s="113"/>
      <c r="N82" s="113"/>
      <c r="O82" s="113"/>
      <c r="P82" s="5"/>
      <c r="Q82" s="49"/>
      <c r="W82" s="60"/>
      <c r="X82" s="66">
        <v>10</v>
      </c>
      <c r="Y82" s="67"/>
      <c r="Z82" s="67"/>
      <c r="AA82" s="67"/>
      <c r="AB82" s="67"/>
      <c r="AC82" s="67"/>
      <c r="AD82" s="67"/>
      <c r="AE82" s="67"/>
      <c r="AF82" s="67"/>
      <c r="AG82" s="67"/>
      <c r="AH82" s="67"/>
      <c r="AI82" s="67"/>
      <c r="AJ82" s="67"/>
      <c r="AK82" s="67"/>
      <c r="AL82" s="67"/>
      <c r="AM82" s="67"/>
      <c r="AN82" s="67"/>
      <c r="AO82" s="67"/>
      <c r="AP82" s="67"/>
      <c r="AQ82" s="67"/>
      <c r="AR82" s="67"/>
      <c r="AS82" s="67"/>
      <c r="AT82" s="67"/>
      <c r="AU82" s="67"/>
      <c r="AV82" s="67"/>
      <c r="AW82" s="67"/>
      <c r="AX82" s="67"/>
      <c r="AY82" s="67"/>
      <c r="AZ82" s="67"/>
      <c r="BA82" s="67"/>
      <c r="BB82" s="67"/>
      <c r="BC82" s="67"/>
      <c r="BD82" s="354" t="str">
        <f t="shared" si="34"/>
        <v/>
      </c>
      <c r="BE82" s="364"/>
      <c r="BF82" s="71">
        <f t="shared" si="38"/>
        <v>0</v>
      </c>
      <c r="BG82" s="71">
        <f t="shared" si="39"/>
        <v>0</v>
      </c>
      <c r="BH82" s="72">
        <f t="shared" si="40"/>
        <v>0</v>
      </c>
      <c r="BI82" s="73">
        <f t="shared" si="41"/>
        <v>0</v>
      </c>
    </row>
    <row r="83" spans="2:61" ht="15.5" x14ac:dyDescent="0.35">
      <c r="B83" s="60"/>
      <c r="C83" s="125">
        <f t="shared" si="37"/>
        <v>9</v>
      </c>
      <c r="D83" s="113"/>
      <c r="E83" s="113"/>
      <c r="F83" s="113"/>
      <c r="G83" s="113"/>
      <c r="H83" s="113"/>
      <c r="I83" s="113"/>
      <c r="J83" s="113"/>
      <c r="K83" s="113"/>
      <c r="L83" s="113"/>
      <c r="M83" s="113"/>
      <c r="N83" s="113"/>
      <c r="O83" s="113"/>
      <c r="P83" s="5"/>
      <c r="Q83" s="49"/>
      <c r="W83" s="60"/>
      <c r="X83" s="66">
        <v>11</v>
      </c>
      <c r="Y83" s="67"/>
      <c r="Z83" s="67"/>
      <c r="AA83" s="67"/>
      <c r="AB83" s="67"/>
      <c r="AC83" s="67"/>
      <c r="AD83" s="67"/>
      <c r="AE83" s="67"/>
      <c r="AF83" s="67"/>
      <c r="AG83" s="67"/>
      <c r="AH83" s="67"/>
      <c r="AI83" s="67"/>
      <c r="AJ83" s="67"/>
      <c r="AK83" s="67"/>
      <c r="AL83" s="67"/>
      <c r="AM83" s="67"/>
      <c r="AN83" s="67"/>
      <c r="AO83" s="67"/>
      <c r="AP83" s="67"/>
      <c r="AQ83" s="67"/>
      <c r="AR83" s="67"/>
      <c r="AS83" s="67"/>
      <c r="AT83" s="67"/>
      <c r="AU83" s="67"/>
      <c r="AV83" s="67"/>
      <c r="AW83" s="67"/>
      <c r="AX83" s="67"/>
      <c r="AY83" s="67"/>
      <c r="AZ83" s="67"/>
      <c r="BA83" s="67"/>
      <c r="BB83" s="67"/>
      <c r="BC83" s="67"/>
      <c r="BD83" s="354" t="str">
        <f t="shared" si="34"/>
        <v/>
      </c>
      <c r="BE83" s="364"/>
      <c r="BF83" s="71">
        <f t="shared" si="38"/>
        <v>0</v>
      </c>
      <c r="BG83" s="71">
        <f t="shared" si="39"/>
        <v>0</v>
      </c>
      <c r="BH83" s="72">
        <f t="shared" si="40"/>
        <v>0</v>
      </c>
      <c r="BI83" s="73">
        <f t="shared" si="41"/>
        <v>0</v>
      </c>
    </row>
    <row r="84" spans="2:61" ht="15.5" x14ac:dyDescent="0.35">
      <c r="B84" s="60"/>
      <c r="C84" s="125">
        <f t="shared" si="37"/>
        <v>10</v>
      </c>
      <c r="D84" s="113"/>
      <c r="E84" s="113"/>
      <c r="F84" s="113"/>
      <c r="G84" s="113"/>
      <c r="H84" s="113"/>
      <c r="I84" s="113"/>
      <c r="J84" s="113"/>
      <c r="K84" s="113"/>
      <c r="L84" s="113"/>
      <c r="M84" s="113"/>
      <c r="N84" s="113"/>
      <c r="O84" s="113"/>
      <c r="P84" s="5"/>
      <c r="Q84" s="49"/>
      <c r="W84" s="60"/>
      <c r="X84" s="66">
        <v>12</v>
      </c>
      <c r="Y84" s="67"/>
      <c r="Z84" s="67"/>
      <c r="AA84" s="67"/>
      <c r="AB84" s="67"/>
      <c r="AC84" s="67"/>
      <c r="AD84" s="67"/>
      <c r="AE84" s="67"/>
      <c r="AF84" s="67"/>
      <c r="AG84" s="67"/>
      <c r="AH84" s="67"/>
      <c r="AI84" s="67"/>
      <c r="AJ84" s="67"/>
      <c r="AK84" s="67"/>
      <c r="AL84" s="67"/>
      <c r="AM84" s="67"/>
      <c r="AN84" s="67"/>
      <c r="AO84" s="67"/>
      <c r="AP84" s="67"/>
      <c r="AQ84" s="67"/>
      <c r="AR84" s="67"/>
      <c r="AS84" s="67"/>
      <c r="AT84" s="67"/>
      <c r="AU84" s="67"/>
      <c r="AV84" s="67"/>
      <c r="AW84" s="67"/>
      <c r="AX84" s="67"/>
      <c r="AY84" s="67"/>
      <c r="AZ84" s="67"/>
      <c r="BA84" s="67"/>
      <c r="BB84" s="67"/>
      <c r="BC84" s="67"/>
      <c r="BD84" s="354" t="str">
        <f t="shared" si="34"/>
        <v/>
      </c>
      <c r="BE84" s="364"/>
      <c r="BF84" s="71">
        <f t="shared" si="38"/>
        <v>0</v>
      </c>
      <c r="BG84" s="71">
        <f t="shared" si="39"/>
        <v>0</v>
      </c>
      <c r="BH84" s="72">
        <f t="shared" si="40"/>
        <v>0</v>
      </c>
      <c r="BI84" s="73">
        <f t="shared" si="41"/>
        <v>0</v>
      </c>
    </row>
    <row r="85" spans="2:61" ht="15.5" x14ac:dyDescent="0.35">
      <c r="B85" s="60"/>
      <c r="C85" s="125">
        <f t="shared" si="37"/>
        <v>11</v>
      </c>
      <c r="D85" s="113"/>
      <c r="E85" s="113"/>
      <c r="F85" s="113"/>
      <c r="G85" s="113"/>
      <c r="H85" s="113"/>
      <c r="I85" s="113"/>
      <c r="J85" s="113"/>
      <c r="K85" s="113"/>
      <c r="L85" s="113"/>
      <c r="M85" s="113"/>
      <c r="N85" s="113"/>
      <c r="O85" s="113"/>
      <c r="P85" s="5"/>
      <c r="Q85" s="49"/>
      <c r="W85" s="60"/>
      <c r="X85" s="66">
        <v>13</v>
      </c>
      <c r="Y85" s="67"/>
      <c r="Z85" s="67"/>
      <c r="AA85" s="67"/>
      <c r="AB85" s="67"/>
      <c r="AC85" s="67"/>
      <c r="AD85" s="67"/>
      <c r="AE85" s="67"/>
      <c r="AF85" s="67"/>
      <c r="AG85" s="67"/>
      <c r="AH85" s="67"/>
      <c r="AI85" s="67"/>
      <c r="AJ85" s="67"/>
      <c r="AK85" s="67"/>
      <c r="AL85" s="67"/>
      <c r="AM85" s="67"/>
      <c r="AN85" s="67"/>
      <c r="AO85" s="67"/>
      <c r="AP85" s="67"/>
      <c r="AQ85" s="67"/>
      <c r="AR85" s="67"/>
      <c r="AS85" s="67"/>
      <c r="AT85" s="67"/>
      <c r="AU85" s="67"/>
      <c r="AV85" s="67"/>
      <c r="AW85" s="67"/>
      <c r="AX85" s="67"/>
      <c r="AY85" s="67"/>
      <c r="AZ85" s="67"/>
      <c r="BA85" s="67"/>
      <c r="BB85" s="67"/>
      <c r="BC85" s="67"/>
      <c r="BD85" s="354" t="str">
        <f t="shared" si="34"/>
        <v/>
      </c>
      <c r="BE85" s="364"/>
      <c r="BF85" s="71">
        <f t="shared" si="38"/>
        <v>0</v>
      </c>
      <c r="BG85" s="71">
        <f t="shared" si="39"/>
        <v>0</v>
      </c>
      <c r="BH85" s="72">
        <f t="shared" si="40"/>
        <v>0</v>
      </c>
      <c r="BI85" s="73">
        <f t="shared" si="41"/>
        <v>0</v>
      </c>
    </row>
    <row r="86" spans="2:61" ht="15.5" x14ac:dyDescent="0.35">
      <c r="B86" s="60"/>
      <c r="C86" s="125">
        <f t="shared" si="37"/>
        <v>12</v>
      </c>
      <c r="D86" s="113"/>
      <c r="E86" s="113"/>
      <c r="F86" s="113"/>
      <c r="G86" s="113"/>
      <c r="H86" s="113"/>
      <c r="I86" s="113"/>
      <c r="J86" s="113"/>
      <c r="K86" s="113"/>
      <c r="L86" s="113"/>
      <c r="M86" s="113"/>
      <c r="N86" s="113"/>
      <c r="O86" s="113"/>
      <c r="P86" s="5"/>
      <c r="Q86" s="49"/>
      <c r="W86" s="60"/>
      <c r="X86" s="66">
        <v>14</v>
      </c>
      <c r="Y86" s="67"/>
      <c r="Z86" s="67"/>
      <c r="AA86" s="67"/>
      <c r="AB86" s="67"/>
      <c r="AC86" s="67"/>
      <c r="AD86" s="67"/>
      <c r="AE86" s="67"/>
      <c r="AF86" s="67"/>
      <c r="AG86" s="67"/>
      <c r="AH86" s="67"/>
      <c r="AI86" s="67"/>
      <c r="AJ86" s="67"/>
      <c r="AK86" s="67"/>
      <c r="AL86" s="67"/>
      <c r="AM86" s="67"/>
      <c r="AN86" s="67"/>
      <c r="AO86" s="67"/>
      <c r="AP86" s="67"/>
      <c r="AQ86" s="67"/>
      <c r="AR86" s="67"/>
      <c r="AS86" s="67"/>
      <c r="AT86" s="67"/>
      <c r="AU86" s="67"/>
      <c r="AV86" s="67"/>
      <c r="AW86" s="67"/>
      <c r="AX86" s="67"/>
      <c r="AY86" s="67"/>
      <c r="AZ86" s="67"/>
      <c r="BA86" s="67"/>
      <c r="BB86" s="67"/>
      <c r="BC86" s="67"/>
      <c r="BD86" s="354" t="str">
        <f>IFERROR(AVERAGE(Y86:BC86),"")</f>
        <v/>
      </c>
      <c r="BE86" s="364"/>
      <c r="BF86" s="71">
        <f t="shared" si="38"/>
        <v>0</v>
      </c>
      <c r="BG86" s="71">
        <f t="shared" si="39"/>
        <v>0</v>
      </c>
      <c r="BH86" s="72">
        <f t="shared" si="40"/>
        <v>0</v>
      </c>
      <c r="BI86" s="73">
        <f t="shared" si="41"/>
        <v>0</v>
      </c>
    </row>
    <row r="87" spans="2:61" ht="15.5" x14ac:dyDescent="0.35">
      <c r="B87" s="60"/>
      <c r="C87" s="125">
        <f t="shared" si="37"/>
        <v>13</v>
      </c>
      <c r="D87" s="113"/>
      <c r="E87" s="113"/>
      <c r="F87" s="113"/>
      <c r="G87" s="113"/>
      <c r="H87" s="113"/>
      <c r="I87" s="113"/>
      <c r="J87" s="113"/>
      <c r="K87" s="113"/>
      <c r="L87" s="113"/>
      <c r="M87" s="113"/>
      <c r="N87" s="113"/>
      <c r="O87" s="113"/>
      <c r="P87" s="5"/>
      <c r="Q87" s="49"/>
      <c r="W87" s="60"/>
      <c r="X87" s="66">
        <v>15</v>
      </c>
      <c r="Y87" s="67"/>
      <c r="Z87" s="67"/>
      <c r="AA87" s="67"/>
      <c r="AB87" s="67"/>
      <c r="AC87" s="67"/>
      <c r="AD87" s="67"/>
      <c r="AE87" s="67"/>
      <c r="AF87" s="67"/>
      <c r="AG87" s="67"/>
      <c r="AH87" s="67"/>
      <c r="AI87" s="67"/>
      <c r="AJ87" s="67"/>
      <c r="AK87" s="67"/>
      <c r="AL87" s="67"/>
      <c r="AM87" s="67"/>
      <c r="AN87" s="67"/>
      <c r="AO87" s="67"/>
      <c r="AP87" s="67"/>
      <c r="AQ87" s="67"/>
      <c r="AR87" s="67"/>
      <c r="AS87" s="67"/>
      <c r="AT87" s="67"/>
      <c r="AU87" s="67"/>
      <c r="AV87" s="67"/>
      <c r="AW87" s="67"/>
      <c r="AX87" s="67"/>
      <c r="AY87" s="67"/>
      <c r="AZ87" s="67"/>
      <c r="BA87" s="67"/>
      <c r="BB87" s="67"/>
      <c r="BC87" s="67"/>
      <c r="BD87" s="354" t="str">
        <f t="shared" ref="BD87:BD96" si="42">IFERROR(AVERAGE(Y87:BC87),"")</f>
        <v/>
      </c>
      <c r="BE87" s="364"/>
      <c r="BF87" s="71">
        <f t="shared" si="38"/>
        <v>0</v>
      </c>
      <c r="BG87" s="71">
        <f t="shared" si="39"/>
        <v>0</v>
      </c>
      <c r="BH87" s="72">
        <f t="shared" si="40"/>
        <v>0</v>
      </c>
      <c r="BI87" s="73">
        <f t="shared" si="41"/>
        <v>0</v>
      </c>
    </row>
    <row r="88" spans="2:61" ht="15.5" x14ac:dyDescent="0.35">
      <c r="B88" s="60"/>
      <c r="C88" s="125">
        <f t="shared" si="37"/>
        <v>14</v>
      </c>
      <c r="D88" s="113"/>
      <c r="E88" s="113"/>
      <c r="F88" s="113"/>
      <c r="G88" s="113"/>
      <c r="H88" s="113"/>
      <c r="I88" s="113"/>
      <c r="J88" s="113"/>
      <c r="K88" s="113"/>
      <c r="L88" s="113"/>
      <c r="M88" s="113"/>
      <c r="N88" s="113"/>
      <c r="O88" s="113"/>
      <c r="P88" s="5"/>
      <c r="Q88" s="49"/>
      <c r="W88" s="60"/>
      <c r="X88" s="66">
        <v>16</v>
      </c>
      <c r="Y88" s="67"/>
      <c r="Z88" s="67"/>
      <c r="AA88" s="67"/>
      <c r="AB88" s="67"/>
      <c r="AC88" s="67"/>
      <c r="AD88" s="67"/>
      <c r="AE88" s="67"/>
      <c r="AF88" s="67"/>
      <c r="AG88" s="67"/>
      <c r="AH88" s="67"/>
      <c r="AI88" s="67"/>
      <c r="AJ88" s="67"/>
      <c r="AK88" s="67"/>
      <c r="AL88" s="67"/>
      <c r="AM88" s="67"/>
      <c r="AN88" s="67"/>
      <c r="AO88" s="67"/>
      <c r="AP88" s="67"/>
      <c r="AQ88" s="67"/>
      <c r="AR88" s="67"/>
      <c r="AS88" s="67"/>
      <c r="AT88" s="67"/>
      <c r="AU88" s="67"/>
      <c r="AV88" s="67"/>
      <c r="AW88" s="67"/>
      <c r="AX88" s="67"/>
      <c r="AY88" s="67"/>
      <c r="AZ88" s="67"/>
      <c r="BA88" s="67"/>
      <c r="BB88" s="67"/>
      <c r="BC88" s="67"/>
      <c r="BD88" s="354" t="str">
        <f t="shared" si="42"/>
        <v/>
      </c>
      <c r="BE88" s="364"/>
      <c r="BF88" s="71">
        <f t="shared" si="38"/>
        <v>0</v>
      </c>
      <c r="BG88" s="71">
        <f t="shared" si="39"/>
        <v>0</v>
      </c>
      <c r="BH88" s="72">
        <f t="shared" si="40"/>
        <v>0</v>
      </c>
      <c r="BI88" s="73">
        <f t="shared" si="41"/>
        <v>0</v>
      </c>
    </row>
    <row r="89" spans="2:61" ht="15.5" x14ac:dyDescent="0.35">
      <c r="B89" s="60"/>
      <c r="C89" s="125">
        <f t="shared" si="37"/>
        <v>15</v>
      </c>
      <c r="D89" s="113"/>
      <c r="E89" s="113"/>
      <c r="F89" s="113"/>
      <c r="G89" s="113"/>
      <c r="H89" s="113"/>
      <c r="I89" s="113"/>
      <c r="J89" s="113"/>
      <c r="K89" s="113"/>
      <c r="L89" s="113"/>
      <c r="M89" s="113"/>
      <c r="N89" s="113"/>
      <c r="O89" s="113"/>
      <c r="P89" s="5"/>
      <c r="Q89" s="49"/>
      <c r="W89" s="60"/>
      <c r="X89" s="66">
        <v>17</v>
      </c>
      <c r="Y89" s="67"/>
      <c r="Z89" s="67"/>
      <c r="AA89" s="67"/>
      <c r="AB89" s="67"/>
      <c r="AC89" s="67"/>
      <c r="AD89" s="67"/>
      <c r="AE89" s="67"/>
      <c r="AF89" s="67"/>
      <c r="AG89" s="67"/>
      <c r="AH89" s="67"/>
      <c r="AI89" s="67"/>
      <c r="AJ89" s="67"/>
      <c r="AK89" s="67"/>
      <c r="AL89" s="67"/>
      <c r="AM89" s="67"/>
      <c r="AN89" s="67"/>
      <c r="AO89" s="67"/>
      <c r="AP89" s="67"/>
      <c r="AQ89" s="67"/>
      <c r="AR89" s="67"/>
      <c r="AS89" s="67"/>
      <c r="AT89" s="67"/>
      <c r="AU89" s="67"/>
      <c r="AV89" s="67"/>
      <c r="AW89" s="67"/>
      <c r="AX89" s="67"/>
      <c r="AY89" s="67"/>
      <c r="AZ89" s="67"/>
      <c r="BA89" s="67"/>
      <c r="BB89" s="67"/>
      <c r="BC89" s="67"/>
      <c r="BD89" s="354" t="str">
        <f t="shared" si="42"/>
        <v/>
      </c>
      <c r="BE89" s="364"/>
      <c r="BF89" s="71">
        <f t="shared" si="38"/>
        <v>0</v>
      </c>
      <c r="BG89" s="71">
        <f t="shared" si="39"/>
        <v>0</v>
      </c>
      <c r="BH89" s="72">
        <f t="shared" si="40"/>
        <v>0</v>
      </c>
      <c r="BI89" s="73">
        <f t="shared" si="41"/>
        <v>0</v>
      </c>
    </row>
    <row r="90" spans="2:61" ht="15.5" x14ac:dyDescent="0.35">
      <c r="B90" s="60"/>
      <c r="C90" s="125">
        <f t="shared" si="37"/>
        <v>16</v>
      </c>
      <c r="D90" s="113"/>
      <c r="E90" s="113"/>
      <c r="F90" s="113"/>
      <c r="G90" s="113"/>
      <c r="H90" s="113"/>
      <c r="I90" s="113"/>
      <c r="J90" s="113"/>
      <c r="K90" s="113"/>
      <c r="L90" s="113"/>
      <c r="M90" s="113"/>
      <c r="N90" s="113"/>
      <c r="O90" s="113"/>
      <c r="P90" s="5"/>
      <c r="Q90" s="49"/>
      <c r="W90" s="60"/>
      <c r="X90" s="66">
        <v>18</v>
      </c>
      <c r="Y90" s="67"/>
      <c r="Z90" s="67"/>
      <c r="AA90" s="67"/>
      <c r="AB90" s="67"/>
      <c r="AC90" s="67"/>
      <c r="AD90" s="67"/>
      <c r="AE90" s="67"/>
      <c r="AF90" s="67"/>
      <c r="AG90" s="67"/>
      <c r="AH90" s="67"/>
      <c r="AI90" s="67"/>
      <c r="AJ90" s="67"/>
      <c r="AK90" s="67"/>
      <c r="AL90" s="67"/>
      <c r="AM90" s="67"/>
      <c r="AN90" s="67"/>
      <c r="AO90" s="67"/>
      <c r="AP90" s="67"/>
      <c r="AQ90" s="67"/>
      <c r="AR90" s="67"/>
      <c r="AS90" s="67"/>
      <c r="AT90" s="67"/>
      <c r="AU90" s="67"/>
      <c r="AV90" s="67"/>
      <c r="AW90" s="67"/>
      <c r="AX90" s="67"/>
      <c r="AY90" s="67"/>
      <c r="AZ90" s="67"/>
      <c r="BA90" s="67"/>
      <c r="BB90" s="67"/>
      <c r="BC90" s="67"/>
      <c r="BD90" s="354" t="str">
        <f t="shared" si="42"/>
        <v/>
      </c>
      <c r="BE90" s="364"/>
      <c r="BF90" s="71">
        <f t="shared" si="38"/>
        <v>0</v>
      </c>
      <c r="BG90" s="71">
        <f t="shared" si="39"/>
        <v>0</v>
      </c>
      <c r="BH90" s="72">
        <f t="shared" si="40"/>
        <v>0</v>
      </c>
      <c r="BI90" s="73">
        <f t="shared" si="41"/>
        <v>0</v>
      </c>
    </row>
    <row r="91" spans="2:61" ht="15.5" x14ac:dyDescent="0.35">
      <c r="B91" s="60"/>
      <c r="C91" s="125">
        <f t="shared" si="37"/>
        <v>17</v>
      </c>
      <c r="D91" s="113"/>
      <c r="E91" s="113"/>
      <c r="F91" s="113"/>
      <c r="G91" s="113"/>
      <c r="H91" s="113"/>
      <c r="I91" s="113"/>
      <c r="J91" s="113"/>
      <c r="K91" s="113"/>
      <c r="L91" s="113"/>
      <c r="M91" s="113"/>
      <c r="N91" s="113"/>
      <c r="O91" s="113"/>
      <c r="P91" s="5"/>
      <c r="Q91" s="49"/>
      <c r="W91" s="60"/>
      <c r="X91" s="66">
        <v>19</v>
      </c>
      <c r="Y91" s="67"/>
      <c r="Z91" s="67"/>
      <c r="AA91" s="67"/>
      <c r="AB91" s="67"/>
      <c r="AC91" s="67"/>
      <c r="AD91" s="67"/>
      <c r="AE91" s="67"/>
      <c r="AF91" s="67"/>
      <c r="AG91" s="67"/>
      <c r="AH91" s="67"/>
      <c r="AI91" s="67"/>
      <c r="AJ91" s="67"/>
      <c r="AK91" s="67"/>
      <c r="AL91" s="67"/>
      <c r="AM91" s="67"/>
      <c r="AN91" s="67"/>
      <c r="AO91" s="67"/>
      <c r="AP91" s="67"/>
      <c r="AQ91" s="67"/>
      <c r="AR91" s="67"/>
      <c r="AS91" s="67"/>
      <c r="AT91" s="67"/>
      <c r="AU91" s="67"/>
      <c r="AV91" s="67"/>
      <c r="AW91" s="67"/>
      <c r="AX91" s="67"/>
      <c r="AY91" s="67"/>
      <c r="AZ91" s="67"/>
      <c r="BA91" s="67"/>
      <c r="BB91" s="67"/>
      <c r="BC91" s="67"/>
      <c r="BD91" s="354" t="str">
        <f t="shared" si="42"/>
        <v/>
      </c>
      <c r="BE91" s="364"/>
      <c r="BF91" s="71">
        <f t="shared" si="38"/>
        <v>0</v>
      </c>
      <c r="BG91" s="71">
        <f t="shared" si="39"/>
        <v>0</v>
      </c>
      <c r="BH91" s="72">
        <f t="shared" si="40"/>
        <v>0</v>
      </c>
      <c r="BI91" s="73">
        <f t="shared" si="41"/>
        <v>0</v>
      </c>
    </row>
    <row r="92" spans="2:61" ht="15.5" x14ac:dyDescent="0.35">
      <c r="B92" s="60"/>
      <c r="C92" s="125">
        <f t="shared" si="37"/>
        <v>18</v>
      </c>
      <c r="D92" s="113"/>
      <c r="E92" s="113"/>
      <c r="F92" s="113"/>
      <c r="G92" s="113"/>
      <c r="H92" s="113"/>
      <c r="I92" s="113"/>
      <c r="J92" s="113"/>
      <c r="K92" s="113"/>
      <c r="L92" s="113"/>
      <c r="M92" s="113"/>
      <c r="N92" s="113"/>
      <c r="O92" s="113"/>
      <c r="P92" s="5"/>
      <c r="Q92" s="49"/>
      <c r="W92" s="60"/>
      <c r="X92" s="66">
        <v>20</v>
      </c>
      <c r="Y92" s="67"/>
      <c r="Z92" s="67"/>
      <c r="AA92" s="67"/>
      <c r="AB92" s="67"/>
      <c r="AC92" s="67"/>
      <c r="AD92" s="67"/>
      <c r="AE92" s="67"/>
      <c r="AF92" s="67"/>
      <c r="AG92" s="67"/>
      <c r="AH92" s="67"/>
      <c r="AI92" s="67"/>
      <c r="AJ92" s="67"/>
      <c r="AK92" s="67"/>
      <c r="AL92" s="67"/>
      <c r="AM92" s="67"/>
      <c r="AN92" s="67"/>
      <c r="AO92" s="67"/>
      <c r="AP92" s="67"/>
      <c r="AQ92" s="67"/>
      <c r="AR92" s="67"/>
      <c r="AS92" s="67"/>
      <c r="AT92" s="67"/>
      <c r="AU92" s="67"/>
      <c r="AV92" s="67"/>
      <c r="AW92" s="67"/>
      <c r="AX92" s="67"/>
      <c r="AY92" s="67"/>
      <c r="AZ92" s="67"/>
      <c r="BA92" s="67"/>
      <c r="BB92" s="67"/>
      <c r="BC92" s="67"/>
      <c r="BD92" s="354" t="str">
        <f t="shared" si="42"/>
        <v/>
      </c>
      <c r="BE92" s="364"/>
      <c r="BF92" s="71">
        <f t="shared" si="38"/>
        <v>0</v>
      </c>
      <c r="BG92" s="71">
        <f t="shared" si="39"/>
        <v>0</v>
      </c>
      <c r="BH92" s="72">
        <f t="shared" si="40"/>
        <v>0</v>
      </c>
      <c r="BI92" s="73">
        <f t="shared" si="41"/>
        <v>0</v>
      </c>
    </row>
    <row r="93" spans="2:61" ht="15.5" x14ac:dyDescent="0.35">
      <c r="B93" s="60"/>
      <c r="C93" s="125">
        <f t="shared" si="37"/>
        <v>19</v>
      </c>
      <c r="D93" s="113"/>
      <c r="E93" s="113"/>
      <c r="F93" s="113"/>
      <c r="G93" s="113"/>
      <c r="H93" s="113"/>
      <c r="I93" s="113"/>
      <c r="J93" s="113"/>
      <c r="K93" s="113"/>
      <c r="L93" s="113"/>
      <c r="M93" s="113"/>
      <c r="N93" s="113"/>
      <c r="O93" s="113"/>
      <c r="P93" s="5"/>
      <c r="Q93" s="49"/>
      <c r="W93" s="60"/>
      <c r="X93" s="66">
        <v>21</v>
      </c>
      <c r="Y93" s="67"/>
      <c r="Z93" s="67"/>
      <c r="AA93" s="67"/>
      <c r="AB93" s="67"/>
      <c r="AC93" s="67"/>
      <c r="AD93" s="67"/>
      <c r="AE93" s="67"/>
      <c r="AF93" s="67"/>
      <c r="AG93" s="67"/>
      <c r="AH93" s="67"/>
      <c r="AI93" s="67"/>
      <c r="AJ93" s="67"/>
      <c r="AK93" s="67"/>
      <c r="AL93" s="67"/>
      <c r="AM93" s="67"/>
      <c r="AN93" s="67"/>
      <c r="AO93" s="67"/>
      <c r="AP93" s="67"/>
      <c r="AQ93" s="67"/>
      <c r="AR93" s="67"/>
      <c r="AS93" s="67"/>
      <c r="AT93" s="67"/>
      <c r="AU93" s="67"/>
      <c r="AV93" s="67"/>
      <c r="AW93" s="67"/>
      <c r="AX93" s="67"/>
      <c r="AY93" s="67"/>
      <c r="AZ93" s="67"/>
      <c r="BA93" s="67"/>
      <c r="BB93" s="67"/>
      <c r="BC93" s="67"/>
      <c r="BD93" s="354" t="str">
        <f t="shared" si="42"/>
        <v/>
      </c>
      <c r="BE93" s="364"/>
      <c r="BF93" s="71">
        <f t="shared" si="38"/>
        <v>0</v>
      </c>
      <c r="BG93" s="71">
        <f t="shared" si="39"/>
        <v>0</v>
      </c>
      <c r="BH93" s="72">
        <f t="shared" si="40"/>
        <v>0</v>
      </c>
      <c r="BI93" s="73">
        <f t="shared" si="41"/>
        <v>0</v>
      </c>
    </row>
    <row r="94" spans="2:61" ht="15.5" x14ac:dyDescent="0.35">
      <c r="B94" s="60"/>
      <c r="C94" s="125">
        <f t="shared" si="37"/>
        <v>20</v>
      </c>
      <c r="D94" s="113"/>
      <c r="E94" s="113"/>
      <c r="F94" s="113"/>
      <c r="G94" s="113"/>
      <c r="H94" s="113"/>
      <c r="I94" s="113"/>
      <c r="J94" s="113"/>
      <c r="K94" s="113"/>
      <c r="L94" s="113"/>
      <c r="M94" s="113"/>
      <c r="N94" s="113"/>
      <c r="O94" s="113"/>
      <c r="P94" s="5"/>
      <c r="Q94" s="49"/>
      <c r="W94" s="60"/>
      <c r="X94" s="66">
        <v>22</v>
      </c>
      <c r="Y94" s="67"/>
      <c r="Z94" s="67"/>
      <c r="AA94" s="67"/>
      <c r="AB94" s="67"/>
      <c r="AC94" s="67"/>
      <c r="AD94" s="67"/>
      <c r="AE94" s="67"/>
      <c r="AF94" s="67"/>
      <c r="AG94" s="67"/>
      <c r="AH94" s="67"/>
      <c r="AI94" s="67"/>
      <c r="AJ94" s="67"/>
      <c r="AK94" s="67"/>
      <c r="AL94" s="67"/>
      <c r="AM94" s="67"/>
      <c r="AN94" s="67"/>
      <c r="AO94" s="67"/>
      <c r="AP94" s="67"/>
      <c r="AQ94" s="67"/>
      <c r="AR94" s="67"/>
      <c r="AS94" s="67"/>
      <c r="AT94" s="67"/>
      <c r="AU94" s="67"/>
      <c r="AV94" s="67"/>
      <c r="AW94" s="67"/>
      <c r="AX94" s="67"/>
      <c r="AY94" s="67"/>
      <c r="AZ94" s="67"/>
      <c r="BA94" s="67"/>
      <c r="BB94" s="67"/>
      <c r="BC94" s="67"/>
      <c r="BD94" s="354" t="str">
        <f t="shared" si="42"/>
        <v/>
      </c>
      <c r="BE94" s="364"/>
      <c r="BF94" s="71">
        <f t="shared" si="38"/>
        <v>0</v>
      </c>
      <c r="BG94" s="71">
        <f t="shared" si="39"/>
        <v>0</v>
      </c>
      <c r="BH94" s="72">
        <f t="shared" si="40"/>
        <v>0</v>
      </c>
      <c r="BI94" s="73">
        <f t="shared" si="41"/>
        <v>0</v>
      </c>
    </row>
    <row r="95" spans="2:61" ht="15.5" x14ac:dyDescent="0.35">
      <c r="B95" s="60"/>
      <c r="C95" s="126">
        <f t="shared" si="37"/>
        <v>21</v>
      </c>
      <c r="D95" s="114"/>
      <c r="E95" s="114"/>
      <c r="F95" s="114"/>
      <c r="G95" s="114"/>
      <c r="H95" s="114"/>
      <c r="I95" s="114"/>
      <c r="J95" s="114"/>
      <c r="K95" s="114"/>
      <c r="L95" s="114"/>
      <c r="M95" s="114"/>
      <c r="N95" s="114"/>
      <c r="O95" s="114"/>
      <c r="P95" s="5"/>
      <c r="Q95" s="49"/>
      <c r="W95" s="60"/>
      <c r="X95" s="66">
        <v>23</v>
      </c>
      <c r="Y95" s="67"/>
      <c r="Z95" s="67"/>
      <c r="AA95" s="67"/>
      <c r="AB95" s="67"/>
      <c r="AC95" s="67"/>
      <c r="AD95" s="67"/>
      <c r="AE95" s="67"/>
      <c r="AF95" s="67"/>
      <c r="AG95" s="67"/>
      <c r="AH95" s="67"/>
      <c r="AI95" s="67"/>
      <c r="AJ95" s="67"/>
      <c r="AK95" s="67"/>
      <c r="AL95" s="67"/>
      <c r="AM95" s="67"/>
      <c r="AN95" s="67"/>
      <c r="AO95" s="67"/>
      <c r="AP95" s="67"/>
      <c r="AQ95" s="67"/>
      <c r="AR95" s="67"/>
      <c r="AS95" s="67"/>
      <c r="AT95" s="67"/>
      <c r="AU95" s="67"/>
      <c r="AV95" s="67"/>
      <c r="AW95" s="67"/>
      <c r="AX95" s="67"/>
      <c r="AY95" s="67"/>
      <c r="AZ95" s="67"/>
      <c r="BA95" s="67"/>
      <c r="BB95" s="67"/>
      <c r="BC95" s="67"/>
      <c r="BD95" s="354" t="str">
        <f t="shared" si="42"/>
        <v/>
      </c>
      <c r="BE95" s="364"/>
      <c r="BF95" s="71">
        <f t="shared" si="38"/>
        <v>0</v>
      </c>
      <c r="BG95" s="71">
        <f t="shared" si="39"/>
        <v>0</v>
      </c>
      <c r="BH95" s="72">
        <f t="shared" si="40"/>
        <v>0</v>
      </c>
      <c r="BI95" s="73">
        <f t="shared" si="41"/>
        <v>0</v>
      </c>
    </row>
    <row r="96" spans="2:61" ht="15.5" x14ac:dyDescent="0.35">
      <c r="B96" s="60"/>
      <c r="C96" s="127"/>
      <c r="D96" s="5"/>
      <c r="E96" s="5"/>
      <c r="F96" s="5"/>
      <c r="G96" s="5"/>
      <c r="H96" s="5"/>
      <c r="I96" s="5"/>
      <c r="J96" s="5"/>
      <c r="K96" s="5"/>
      <c r="L96" s="5"/>
      <c r="M96" s="5"/>
      <c r="N96" s="5"/>
      <c r="O96" s="5"/>
      <c r="P96" s="5"/>
      <c r="Q96" s="49"/>
      <c r="W96" s="60"/>
      <c r="X96" s="74">
        <v>24</v>
      </c>
      <c r="Y96" s="75"/>
      <c r="Z96" s="75"/>
      <c r="AA96" s="75"/>
      <c r="AB96" s="75"/>
      <c r="AC96" s="75"/>
      <c r="AD96" s="75"/>
      <c r="AE96" s="75"/>
      <c r="AF96" s="75"/>
      <c r="AG96" s="75"/>
      <c r="AH96" s="75"/>
      <c r="AI96" s="75"/>
      <c r="AJ96" s="75"/>
      <c r="AK96" s="75"/>
      <c r="AL96" s="75"/>
      <c r="AM96" s="75"/>
      <c r="AN96" s="75"/>
      <c r="AO96" s="75"/>
      <c r="AP96" s="75"/>
      <c r="AQ96" s="75"/>
      <c r="AR96" s="75"/>
      <c r="AS96" s="75"/>
      <c r="AT96" s="75"/>
      <c r="AU96" s="75"/>
      <c r="AV96" s="75"/>
      <c r="AW96" s="75"/>
      <c r="AX96" s="75"/>
      <c r="AY96" s="75"/>
      <c r="AZ96" s="75"/>
      <c r="BA96" s="75"/>
      <c r="BB96" s="75"/>
      <c r="BC96" s="75"/>
      <c r="BD96" s="356" t="str">
        <f t="shared" si="42"/>
        <v/>
      </c>
      <c r="BE96" s="365"/>
      <c r="BF96" s="76">
        <f>SUM($Y96:$BC96)</f>
        <v>0</v>
      </c>
      <c r="BG96" s="76">
        <v>0</v>
      </c>
      <c r="BH96" s="77">
        <f t="shared" ref="BH96" si="43">IFERROR(SUM(Y96:BC96)/COUNT(Y96:BC96),0)</f>
        <v>0</v>
      </c>
      <c r="BI96" s="78">
        <v>0</v>
      </c>
    </row>
    <row r="97" spans="2:61" ht="15.5" x14ac:dyDescent="0.35">
      <c r="B97" s="60"/>
      <c r="C97" s="128" t="s">
        <v>125</v>
      </c>
      <c r="D97" s="5"/>
      <c r="E97" s="5"/>
      <c r="F97" s="5"/>
      <c r="G97" s="5"/>
      <c r="H97" s="5"/>
      <c r="I97" s="5"/>
      <c r="J97" s="5"/>
      <c r="K97" s="5"/>
      <c r="L97" s="5"/>
      <c r="M97" s="5"/>
      <c r="N97" s="5"/>
      <c r="O97" s="5"/>
      <c r="P97" s="5"/>
      <c r="Q97" s="49"/>
      <c r="W97" s="60"/>
      <c r="X97" s="79"/>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107"/>
      <c r="BF97" s="76">
        <f>SUM(BF73:BF96)</f>
        <v>0</v>
      </c>
      <c r="BG97" s="76">
        <f>SUM(BG80:BG95)</f>
        <v>0</v>
      </c>
      <c r="BH97" s="101"/>
      <c r="BI97" s="102"/>
    </row>
    <row r="98" spans="2:61" ht="16" thickBot="1" x14ac:dyDescent="0.4">
      <c r="B98" s="104"/>
      <c r="C98" s="15"/>
      <c r="D98" s="15"/>
      <c r="E98" s="15"/>
      <c r="F98" s="15"/>
      <c r="G98" s="15"/>
      <c r="H98" s="15"/>
      <c r="I98" s="15"/>
      <c r="J98" s="158"/>
      <c r="K98" s="158"/>
      <c r="L98" s="158"/>
      <c r="M98" s="158"/>
      <c r="N98" s="158"/>
      <c r="O98" s="158"/>
      <c r="P98" s="158"/>
      <c r="Q98" s="106"/>
      <c r="W98" s="83"/>
      <c r="X98" s="84"/>
      <c r="Y98" s="85"/>
      <c r="Z98" s="85"/>
      <c r="AA98" s="85"/>
      <c r="AB98" s="85"/>
      <c r="AC98" s="85"/>
      <c r="AD98" s="85"/>
      <c r="AE98" s="85"/>
      <c r="AF98" s="85"/>
      <c r="AG98" s="85"/>
      <c r="AH98" s="85"/>
      <c r="AI98" s="85"/>
      <c r="AJ98" s="85"/>
      <c r="AK98" s="85"/>
      <c r="AL98" s="85"/>
      <c r="AM98" s="85"/>
      <c r="AN98" s="85"/>
      <c r="AO98" s="85"/>
      <c r="AP98" s="85"/>
      <c r="AQ98" s="85"/>
      <c r="AR98" s="85"/>
      <c r="AS98" s="85"/>
      <c r="AT98" s="85"/>
      <c r="AU98" s="85"/>
      <c r="AV98" s="85"/>
      <c r="AW98" s="85"/>
      <c r="AX98" s="85"/>
      <c r="AY98" s="85"/>
      <c r="AZ98" s="85"/>
      <c r="BA98" s="85"/>
      <c r="BB98" s="85"/>
      <c r="BC98" s="85"/>
      <c r="BD98" s="85"/>
      <c r="BE98" s="85"/>
      <c r="BF98" s="214"/>
      <c r="BG98" s="215"/>
      <c r="BH98" s="215"/>
      <c r="BI98" s="216"/>
    </row>
    <row r="99" spans="2:61" ht="15.5" x14ac:dyDescent="0.35">
      <c r="B99" s="60"/>
      <c r="C99" s="5"/>
      <c r="D99" s="5"/>
      <c r="E99" s="5"/>
      <c r="F99" s="5"/>
      <c r="G99" s="5"/>
      <c r="H99" s="5"/>
      <c r="I99" s="5"/>
      <c r="J99" s="160"/>
      <c r="K99" s="119"/>
      <c r="L99" s="119"/>
      <c r="M99" s="119"/>
      <c r="N99" s="119"/>
      <c r="O99" s="119"/>
      <c r="P99" s="119"/>
      <c r="Q99" s="49"/>
      <c r="W99" s="108"/>
      <c r="X99" s="109"/>
      <c r="Y99" s="109"/>
      <c r="Z99" s="109"/>
      <c r="AA99" s="109"/>
      <c r="AB99" s="109"/>
      <c r="AC99" s="109"/>
      <c r="AD99" s="109"/>
      <c r="AE99" s="109"/>
      <c r="AF99" s="109"/>
      <c r="AG99" s="109"/>
      <c r="AH99" s="109"/>
      <c r="AI99" s="109"/>
      <c r="AJ99" s="109"/>
      <c r="AK99" s="109"/>
      <c r="AL99" s="109"/>
      <c r="AM99" s="110"/>
      <c r="AN99" s="111"/>
      <c r="AO99" s="111"/>
      <c r="AP99" s="111"/>
      <c r="AQ99" s="111"/>
      <c r="AR99" s="111"/>
      <c r="AS99" s="111"/>
      <c r="AT99" s="111"/>
      <c r="AU99" s="111"/>
      <c r="AV99" s="111"/>
      <c r="AW99" s="111"/>
      <c r="AX99" s="111"/>
      <c r="AY99" s="111"/>
      <c r="AZ99" s="111"/>
      <c r="BA99" s="111"/>
      <c r="BB99" s="111"/>
      <c r="BC99" s="111"/>
      <c r="BD99" s="111"/>
      <c r="BE99" s="5"/>
      <c r="BF99" s="5"/>
      <c r="BG99" s="5"/>
      <c r="BH99" s="5"/>
      <c r="BI99" s="49"/>
    </row>
    <row r="100" spans="2:61" ht="15.5" x14ac:dyDescent="0.35">
      <c r="B100" s="60"/>
      <c r="C100" s="5"/>
      <c r="D100" s="5"/>
      <c r="E100" s="5"/>
      <c r="F100" s="5"/>
      <c r="G100" s="5"/>
      <c r="H100" s="5"/>
      <c r="I100" s="5"/>
      <c r="J100" s="160"/>
      <c r="K100" s="119"/>
      <c r="L100" s="119"/>
      <c r="M100" s="119"/>
      <c r="N100" s="119"/>
      <c r="O100" s="119"/>
      <c r="P100" s="119"/>
      <c r="Q100" s="49"/>
      <c r="W100" s="60" t="s">
        <v>123</v>
      </c>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49"/>
    </row>
    <row r="101" spans="2:61" ht="15.5" x14ac:dyDescent="0.35">
      <c r="B101" s="60"/>
      <c r="C101" s="5"/>
      <c r="D101" s="5"/>
      <c r="E101" s="5"/>
      <c r="F101" s="5"/>
      <c r="G101" s="5"/>
      <c r="H101" s="5"/>
      <c r="I101" s="5"/>
      <c r="J101" s="160"/>
      <c r="K101" s="119"/>
      <c r="L101" s="119"/>
      <c r="M101" s="119"/>
      <c r="N101" s="119"/>
      <c r="O101" s="119"/>
      <c r="P101" s="119"/>
      <c r="Q101" s="49"/>
      <c r="W101" s="60"/>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46"/>
      <c r="BG101" s="5"/>
      <c r="BH101" s="5"/>
      <c r="BI101" s="49"/>
    </row>
    <row r="102" spans="2:61" ht="15.5" x14ac:dyDescent="0.35">
      <c r="B102" s="60"/>
      <c r="C102" s="5"/>
      <c r="D102" s="5"/>
      <c r="E102" s="5"/>
      <c r="F102" s="5"/>
      <c r="G102" s="5"/>
      <c r="H102" s="5"/>
      <c r="I102" s="5"/>
      <c r="J102" s="160"/>
      <c r="K102" s="119"/>
      <c r="L102" s="119"/>
      <c r="M102" s="119"/>
      <c r="N102" s="119"/>
      <c r="O102" s="119"/>
      <c r="P102" s="119"/>
      <c r="Q102" s="49"/>
      <c r="W102" s="60"/>
      <c r="X102" s="63" t="s">
        <v>54</v>
      </c>
      <c r="Y102" s="64">
        <v>1</v>
      </c>
      <c r="Z102" s="64">
        <v>2</v>
      </c>
      <c r="AA102" s="64">
        <v>3</v>
      </c>
      <c r="AB102" s="64">
        <v>4</v>
      </c>
      <c r="AC102" s="64">
        <v>5</v>
      </c>
      <c r="AD102" s="64">
        <v>6</v>
      </c>
      <c r="AE102" s="64">
        <v>7</v>
      </c>
      <c r="AF102" s="64">
        <v>8</v>
      </c>
      <c r="AG102" s="64">
        <v>9</v>
      </c>
      <c r="AH102" s="64">
        <v>10</v>
      </c>
      <c r="AI102" s="64">
        <v>11</v>
      </c>
      <c r="AJ102" s="64">
        <v>12</v>
      </c>
      <c r="AK102" s="64">
        <v>13</v>
      </c>
      <c r="AL102" s="64">
        <v>14</v>
      </c>
      <c r="AM102" s="64">
        <v>15</v>
      </c>
      <c r="AN102" s="64">
        <v>16</v>
      </c>
      <c r="AO102" s="64">
        <v>17</v>
      </c>
      <c r="AP102" s="64">
        <v>18</v>
      </c>
      <c r="AQ102" s="64">
        <v>19</v>
      </c>
      <c r="AR102" s="64">
        <v>20</v>
      </c>
      <c r="AS102" s="64">
        <v>21</v>
      </c>
      <c r="AT102" s="64">
        <v>22</v>
      </c>
      <c r="AU102" s="64">
        <v>23</v>
      </c>
      <c r="AV102" s="64">
        <v>24</v>
      </c>
      <c r="AW102" s="64">
        <v>25</v>
      </c>
      <c r="AX102" s="64">
        <v>26</v>
      </c>
      <c r="AY102" s="64">
        <v>27</v>
      </c>
      <c r="AZ102" s="64">
        <v>28</v>
      </c>
      <c r="BA102" s="64">
        <v>29</v>
      </c>
      <c r="BB102" s="64">
        <v>30</v>
      </c>
      <c r="BC102" s="5"/>
      <c r="BD102" s="358" t="s">
        <v>101</v>
      </c>
      <c r="BE102" s="359"/>
      <c r="BF102" s="157" t="s">
        <v>102</v>
      </c>
      <c r="BG102" s="157" t="s">
        <v>103</v>
      </c>
      <c r="BH102" s="157" t="s">
        <v>102</v>
      </c>
      <c r="BI102" s="65" t="s">
        <v>103</v>
      </c>
    </row>
    <row r="103" spans="2:61" ht="15.5" x14ac:dyDescent="0.35">
      <c r="B103" s="60"/>
      <c r="C103" s="5"/>
      <c r="D103" s="5"/>
      <c r="E103" s="5"/>
      <c r="F103" s="5"/>
      <c r="G103" s="5"/>
      <c r="H103" s="5"/>
      <c r="I103" s="5"/>
      <c r="J103" s="160"/>
      <c r="K103" s="119"/>
      <c r="L103" s="119"/>
      <c r="M103" s="119"/>
      <c r="N103" s="119"/>
      <c r="O103" s="119"/>
      <c r="P103" s="119"/>
      <c r="Q103" s="49"/>
      <c r="W103" s="60"/>
      <c r="X103" s="63"/>
      <c r="Y103" s="64" t="str">
        <f t="shared" ref="Y103:AE103" si="44">VLOOKUP(WEEKDAY(CONCATENATE("4","/",Y102,"/",$AE$6)),$BX$11:$BY$17,2,FALSE)</f>
        <v>Sun</v>
      </c>
      <c r="Z103" s="64" t="str">
        <f t="shared" si="44"/>
        <v>Mon</v>
      </c>
      <c r="AA103" s="64" t="str">
        <f t="shared" si="44"/>
        <v>Tues</v>
      </c>
      <c r="AB103" s="64" t="str">
        <f t="shared" si="44"/>
        <v>Wed</v>
      </c>
      <c r="AC103" s="64" t="str">
        <f t="shared" si="44"/>
        <v>Thur</v>
      </c>
      <c r="AD103" s="64" t="str">
        <f t="shared" si="44"/>
        <v>Fri</v>
      </c>
      <c r="AE103" s="64" t="str">
        <f t="shared" si="44"/>
        <v>Sat</v>
      </c>
      <c r="AF103" s="64" t="str">
        <f>Y103</f>
        <v>Sun</v>
      </c>
      <c r="AG103" s="64" t="str">
        <f t="shared" ref="AG103:BB103" si="45">Z103</f>
        <v>Mon</v>
      </c>
      <c r="AH103" s="64" t="str">
        <f t="shared" si="45"/>
        <v>Tues</v>
      </c>
      <c r="AI103" s="64" t="str">
        <f t="shared" si="45"/>
        <v>Wed</v>
      </c>
      <c r="AJ103" s="64" t="str">
        <f t="shared" si="45"/>
        <v>Thur</v>
      </c>
      <c r="AK103" s="64" t="str">
        <f t="shared" si="45"/>
        <v>Fri</v>
      </c>
      <c r="AL103" s="64" t="str">
        <f t="shared" si="45"/>
        <v>Sat</v>
      </c>
      <c r="AM103" s="64" t="str">
        <f t="shared" si="45"/>
        <v>Sun</v>
      </c>
      <c r="AN103" s="64" t="str">
        <f t="shared" si="45"/>
        <v>Mon</v>
      </c>
      <c r="AO103" s="64" t="str">
        <f t="shared" si="45"/>
        <v>Tues</v>
      </c>
      <c r="AP103" s="64" t="str">
        <f t="shared" si="45"/>
        <v>Wed</v>
      </c>
      <c r="AQ103" s="64" t="str">
        <f t="shared" si="45"/>
        <v>Thur</v>
      </c>
      <c r="AR103" s="64" t="str">
        <f t="shared" si="45"/>
        <v>Fri</v>
      </c>
      <c r="AS103" s="64" t="str">
        <f t="shared" si="45"/>
        <v>Sat</v>
      </c>
      <c r="AT103" s="64" t="str">
        <f t="shared" si="45"/>
        <v>Sun</v>
      </c>
      <c r="AU103" s="64" t="str">
        <f t="shared" si="45"/>
        <v>Mon</v>
      </c>
      <c r="AV103" s="64" t="str">
        <f t="shared" si="45"/>
        <v>Tues</v>
      </c>
      <c r="AW103" s="64" t="str">
        <f t="shared" si="45"/>
        <v>Wed</v>
      </c>
      <c r="AX103" s="64" t="str">
        <f t="shared" si="45"/>
        <v>Thur</v>
      </c>
      <c r="AY103" s="64" t="str">
        <f t="shared" si="45"/>
        <v>Fri</v>
      </c>
      <c r="AZ103" s="64" t="str">
        <f t="shared" si="45"/>
        <v>Sat</v>
      </c>
      <c r="BA103" s="64" t="str">
        <f t="shared" si="45"/>
        <v>Sun</v>
      </c>
      <c r="BB103" s="64" t="str">
        <f t="shared" si="45"/>
        <v>Mon</v>
      </c>
      <c r="BC103" s="5"/>
      <c r="BD103" s="358" t="s">
        <v>106</v>
      </c>
      <c r="BE103" s="359"/>
      <c r="BF103" s="157" t="s">
        <v>90</v>
      </c>
      <c r="BG103" s="157" t="s">
        <v>90</v>
      </c>
      <c r="BH103" s="157" t="s">
        <v>106</v>
      </c>
      <c r="BI103" s="65" t="s">
        <v>106</v>
      </c>
    </row>
    <row r="104" spans="2:61" ht="15.5" x14ac:dyDescent="0.35">
      <c r="B104" s="60"/>
      <c r="C104" s="5"/>
      <c r="D104" s="5"/>
      <c r="E104" s="5"/>
      <c r="F104" s="5"/>
      <c r="G104" s="5"/>
      <c r="H104" s="5"/>
      <c r="I104" s="5"/>
      <c r="J104" s="160"/>
      <c r="K104" s="119"/>
      <c r="L104" s="119"/>
      <c r="M104" s="119"/>
      <c r="N104" s="119"/>
      <c r="O104" s="119"/>
      <c r="P104" s="119"/>
      <c r="Q104" s="49"/>
      <c r="W104" s="60"/>
      <c r="X104" s="66">
        <v>1</v>
      </c>
      <c r="Y104" s="67"/>
      <c r="Z104" s="67"/>
      <c r="AA104" s="67"/>
      <c r="AB104" s="67"/>
      <c r="AC104" s="67"/>
      <c r="AD104" s="67"/>
      <c r="AE104" s="67"/>
      <c r="AF104" s="67"/>
      <c r="AG104" s="67"/>
      <c r="AH104" s="67"/>
      <c r="AI104" s="67"/>
      <c r="AJ104" s="67"/>
      <c r="AK104" s="67"/>
      <c r="AL104" s="67"/>
      <c r="AM104" s="67"/>
      <c r="AN104" s="67"/>
      <c r="AO104" s="67"/>
      <c r="AP104" s="67"/>
      <c r="AQ104" s="67"/>
      <c r="AR104" s="67"/>
      <c r="AS104" s="67"/>
      <c r="AT104" s="67"/>
      <c r="AU104" s="67"/>
      <c r="AV104" s="67"/>
      <c r="AW104" s="67"/>
      <c r="AX104" s="67"/>
      <c r="AY104" s="67"/>
      <c r="AZ104" s="67"/>
      <c r="BA104" s="67"/>
      <c r="BB104" s="67"/>
      <c r="BC104" s="5"/>
      <c r="BD104" s="354" t="str">
        <f t="shared" ref="BD104:BD127" si="46">IFERROR(AVERAGE(Y104:BB104),"")</f>
        <v/>
      </c>
      <c r="BE104" s="355"/>
      <c r="BF104" s="68">
        <f>SUM($Y104:$BC104)</f>
        <v>0</v>
      </c>
      <c r="BG104" s="68">
        <v>0</v>
      </c>
      <c r="BH104" s="69">
        <f>IFERROR(SUM(Y104:BC104)/COUNT(Y104:BC104),0)</f>
        <v>0</v>
      </c>
      <c r="BI104" s="70">
        <v>0</v>
      </c>
    </row>
    <row r="105" spans="2:61" ht="15.5" x14ac:dyDescent="0.35">
      <c r="B105" s="60"/>
      <c r="C105" s="5"/>
      <c r="D105" s="5"/>
      <c r="E105" s="5"/>
      <c r="F105" s="5"/>
      <c r="G105" s="5"/>
      <c r="H105" s="5"/>
      <c r="I105" s="5"/>
      <c r="J105" s="160"/>
      <c r="K105" s="119"/>
      <c r="L105" s="119"/>
      <c r="M105" s="119"/>
      <c r="N105" s="119"/>
      <c r="O105" s="119"/>
      <c r="P105" s="119"/>
      <c r="Q105" s="49"/>
      <c r="W105" s="60"/>
      <c r="X105" s="66">
        <v>2</v>
      </c>
      <c r="Y105" s="67"/>
      <c r="Z105" s="67"/>
      <c r="AA105" s="67"/>
      <c r="AB105" s="67"/>
      <c r="AC105" s="67"/>
      <c r="AD105" s="67"/>
      <c r="AE105" s="67"/>
      <c r="AF105" s="67"/>
      <c r="AG105" s="67"/>
      <c r="AH105" s="67"/>
      <c r="AI105" s="67"/>
      <c r="AJ105" s="67"/>
      <c r="AK105" s="67"/>
      <c r="AL105" s="67"/>
      <c r="AM105" s="67"/>
      <c r="AN105" s="67"/>
      <c r="AO105" s="67"/>
      <c r="AP105" s="67"/>
      <c r="AQ105" s="67"/>
      <c r="AR105" s="67"/>
      <c r="AS105" s="67"/>
      <c r="AT105" s="67"/>
      <c r="AU105" s="67"/>
      <c r="AV105" s="67"/>
      <c r="AW105" s="67"/>
      <c r="AX105" s="67"/>
      <c r="AY105" s="67"/>
      <c r="AZ105" s="67"/>
      <c r="BA105" s="67"/>
      <c r="BB105" s="67"/>
      <c r="BC105" s="5"/>
      <c r="BD105" s="354" t="str">
        <f t="shared" si="46"/>
        <v/>
      </c>
      <c r="BE105" s="355"/>
      <c r="BF105" s="71">
        <f t="shared" ref="BF105:BF110" si="47">SUM($Y105:$BC105)</f>
        <v>0</v>
      </c>
      <c r="BG105" s="71">
        <v>0</v>
      </c>
      <c r="BH105" s="72">
        <f t="shared" ref="BH105:BH110" si="48">IFERROR(SUM(Y105:BC105)/COUNT(Y105:BC105),0)</f>
        <v>0</v>
      </c>
      <c r="BI105" s="73">
        <v>0</v>
      </c>
    </row>
    <row r="106" spans="2:61" ht="15.5" x14ac:dyDescent="0.35">
      <c r="B106" s="60"/>
      <c r="C106" s="5"/>
      <c r="D106" s="5"/>
      <c r="E106" s="5"/>
      <c r="F106" s="5"/>
      <c r="G106" s="5"/>
      <c r="H106" s="5"/>
      <c r="I106" s="5"/>
      <c r="J106" s="160"/>
      <c r="K106" s="119"/>
      <c r="L106" s="119"/>
      <c r="M106" s="119"/>
      <c r="N106" s="119"/>
      <c r="O106" s="119"/>
      <c r="P106" s="119"/>
      <c r="Q106" s="49"/>
      <c r="W106" s="60"/>
      <c r="X106" s="66">
        <v>3</v>
      </c>
      <c r="Y106" s="67"/>
      <c r="Z106" s="67"/>
      <c r="AA106" s="67"/>
      <c r="AB106" s="67"/>
      <c r="AC106" s="67"/>
      <c r="AD106" s="67"/>
      <c r="AE106" s="67"/>
      <c r="AF106" s="67"/>
      <c r="AG106" s="67"/>
      <c r="AH106" s="67"/>
      <c r="AI106" s="67"/>
      <c r="AJ106" s="67"/>
      <c r="AK106" s="67"/>
      <c r="AL106" s="67"/>
      <c r="AM106" s="67"/>
      <c r="AN106" s="67"/>
      <c r="AO106" s="67"/>
      <c r="AP106" s="67"/>
      <c r="AQ106" s="67"/>
      <c r="AR106" s="67"/>
      <c r="AS106" s="67"/>
      <c r="AT106" s="67"/>
      <c r="AU106" s="67"/>
      <c r="AV106" s="67"/>
      <c r="AW106" s="67"/>
      <c r="AX106" s="67"/>
      <c r="AY106" s="67"/>
      <c r="AZ106" s="67"/>
      <c r="BA106" s="67"/>
      <c r="BB106" s="67"/>
      <c r="BC106" s="5"/>
      <c r="BD106" s="354" t="str">
        <f t="shared" si="46"/>
        <v/>
      </c>
      <c r="BE106" s="355"/>
      <c r="BF106" s="71">
        <f t="shared" si="47"/>
        <v>0</v>
      </c>
      <c r="BG106" s="71">
        <v>0</v>
      </c>
      <c r="BH106" s="72">
        <f t="shared" si="48"/>
        <v>0</v>
      </c>
      <c r="BI106" s="73">
        <v>0</v>
      </c>
    </row>
    <row r="107" spans="2:61" ht="15.5" x14ac:dyDescent="0.35">
      <c r="B107" s="60"/>
      <c r="C107" s="5"/>
      <c r="D107" s="5"/>
      <c r="E107" s="5"/>
      <c r="F107" s="5"/>
      <c r="G107" s="5"/>
      <c r="H107" s="5"/>
      <c r="I107" s="5"/>
      <c r="J107" s="160"/>
      <c r="K107" s="119"/>
      <c r="L107" s="119"/>
      <c r="M107" s="119"/>
      <c r="N107" s="119"/>
      <c r="O107" s="119"/>
      <c r="P107" s="119"/>
      <c r="Q107" s="49"/>
      <c r="W107" s="60"/>
      <c r="X107" s="66">
        <v>4</v>
      </c>
      <c r="Y107" s="67"/>
      <c r="Z107" s="67"/>
      <c r="AA107" s="67"/>
      <c r="AB107" s="67"/>
      <c r="AC107" s="67"/>
      <c r="AD107" s="67"/>
      <c r="AE107" s="67"/>
      <c r="AF107" s="67"/>
      <c r="AG107" s="67"/>
      <c r="AH107" s="67"/>
      <c r="AI107" s="67"/>
      <c r="AJ107" s="67"/>
      <c r="AK107" s="67"/>
      <c r="AL107" s="67"/>
      <c r="AM107" s="67"/>
      <c r="AN107" s="67"/>
      <c r="AO107" s="67"/>
      <c r="AP107" s="67"/>
      <c r="AQ107" s="67"/>
      <c r="AR107" s="67"/>
      <c r="AS107" s="67"/>
      <c r="AT107" s="67"/>
      <c r="AU107" s="67"/>
      <c r="AV107" s="67"/>
      <c r="AW107" s="67"/>
      <c r="AX107" s="67"/>
      <c r="AY107" s="67"/>
      <c r="AZ107" s="67"/>
      <c r="BA107" s="67"/>
      <c r="BB107" s="67"/>
      <c r="BC107" s="5"/>
      <c r="BD107" s="354" t="str">
        <f t="shared" si="46"/>
        <v/>
      </c>
      <c r="BE107" s="355"/>
      <c r="BF107" s="71">
        <f t="shared" si="47"/>
        <v>0</v>
      </c>
      <c r="BG107" s="71">
        <v>0</v>
      </c>
      <c r="BH107" s="72">
        <f t="shared" si="48"/>
        <v>0</v>
      </c>
      <c r="BI107" s="73">
        <v>0</v>
      </c>
    </row>
    <row r="108" spans="2:61" ht="15.75" customHeight="1" x14ac:dyDescent="0.35">
      <c r="B108" s="60"/>
      <c r="C108" s="5"/>
      <c r="D108" s="5"/>
      <c r="E108" s="5"/>
      <c r="F108" s="5"/>
      <c r="G108" s="5"/>
      <c r="H108" s="5"/>
      <c r="I108" s="5"/>
      <c r="J108" s="160"/>
      <c r="K108" s="119"/>
      <c r="L108" s="119"/>
      <c r="M108" s="119"/>
      <c r="N108" s="119"/>
      <c r="O108" s="119"/>
      <c r="P108" s="119"/>
      <c r="Q108" s="49"/>
      <c r="W108" s="60"/>
      <c r="X108" s="66">
        <v>5</v>
      </c>
      <c r="Y108" s="67"/>
      <c r="Z108" s="67"/>
      <c r="AA108" s="67"/>
      <c r="AB108" s="67"/>
      <c r="AC108" s="67"/>
      <c r="AD108" s="67"/>
      <c r="AE108" s="67"/>
      <c r="AF108" s="67"/>
      <c r="AG108" s="67"/>
      <c r="AH108" s="67"/>
      <c r="AI108" s="67"/>
      <c r="AJ108" s="67"/>
      <c r="AK108" s="67"/>
      <c r="AL108" s="67"/>
      <c r="AM108" s="67"/>
      <c r="AN108" s="67"/>
      <c r="AO108" s="67"/>
      <c r="AP108" s="67"/>
      <c r="AQ108" s="67"/>
      <c r="AR108" s="67"/>
      <c r="AS108" s="67"/>
      <c r="AT108" s="67"/>
      <c r="AU108" s="67"/>
      <c r="AV108" s="67"/>
      <c r="AW108" s="67"/>
      <c r="AX108" s="67"/>
      <c r="AY108" s="67"/>
      <c r="AZ108" s="67"/>
      <c r="BA108" s="67"/>
      <c r="BB108" s="67"/>
      <c r="BC108" s="5"/>
      <c r="BD108" s="354" t="str">
        <f t="shared" si="46"/>
        <v/>
      </c>
      <c r="BE108" s="355"/>
      <c r="BF108" s="71">
        <f t="shared" si="47"/>
        <v>0</v>
      </c>
      <c r="BG108" s="71">
        <v>0</v>
      </c>
      <c r="BH108" s="72">
        <f t="shared" si="48"/>
        <v>0</v>
      </c>
      <c r="BI108" s="73">
        <v>0</v>
      </c>
    </row>
    <row r="109" spans="2:61" ht="15.75" customHeight="1" x14ac:dyDescent="0.35">
      <c r="B109" s="60"/>
      <c r="C109" s="5"/>
      <c r="D109" s="5"/>
      <c r="E109" s="5"/>
      <c r="F109" s="5"/>
      <c r="G109" s="5"/>
      <c r="H109" s="5"/>
      <c r="I109" s="5"/>
      <c r="J109" s="160"/>
      <c r="K109" s="119"/>
      <c r="L109" s="119"/>
      <c r="M109" s="119"/>
      <c r="N109" s="119"/>
      <c r="O109" s="119"/>
      <c r="P109" s="119"/>
      <c r="Q109" s="49"/>
      <c r="W109" s="60"/>
      <c r="X109" s="66">
        <v>6</v>
      </c>
      <c r="Y109" s="67"/>
      <c r="Z109" s="67"/>
      <c r="AA109" s="67"/>
      <c r="AB109" s="67"/>
      <c r="AC109" s="67"/>
      <c r="AD109" s="67"/>
      <c r="AE109" s="67"/>
      <c r="AF109" s="67"/>
      <c r="AG109" s="67"/>
      <c r="AH109" s="67"/>
      <c r="AI109" s="67"/>
      <c r="AJ109" s="67"/>
      <c r="AK109" s="67"/>
      <c r="AL109" s="67"/>
      <c r="AM109" s="67"/>
      <c r="AN109" s="67"/>
      <c r="AO109" s="67"/>
      <c r="AP109" s="67"/>
      <c r="AQ109" s="67"/>
      <c r="AR109" s="67"/>
      <c r="AS109" s="67"/>
      <c r="AT109" s="67"/>
      <c r="AU109" s="67"/>
      <c r="AV109" s="67"/>
      <c r="AW109" s="67"/>
      <c r="AX109" s="67"/>
      <c r="AY109" s="67"/>
      <c r="AZ109" s="67"/>
      <c r="BA109" s="67"/>
      <c r="BB109" s="67"/>
      <c r="BC109" s="5"/>
      <c r="BD109" s="354" t="str">
        <f t="shared" si="46"/>
        <v/>
      </c>
      <c r="BE109" s="355"/>
      <c r="BF109" s="71">
        <f t="shared" si="47"/>
        <v>0</v>
      </c>
      <c r="BG109" s="71">
        <v>0</v>
      </c>
      <c r="BH109" s="72">
        <f t="shared" si="48"/>
        <v>0</v>
      </c>
      <c r="BI109" s="73">
        <v>0</v>
      </c>
    </row>
    <row r="110" spans="2:61" ht="15.75" customHeight="1" thickBot="1" x14ac:dyDescent="0.4">
      <c r="B110" s="104"/>
      <c r="C110" s="15"/>
      <c r="D110" s="15"/>
      <c r="E110" s="15"/>
      <c r="F110" s="15"/>
      <c r="G110" s="15"/>
      <c r="H110" s="15"/>
      <c r="I110" s="15"/>
      <c r="J110" s="158"/>
      <c r="K110" s="159"/>
      <c r="L110" s="159"/>
      <c r="M110" s="159"/>
      <c r="N110" s="159"/>
      <c r="O110" s="159"/>
      <c r="P110" s="159"/>
      <c r="Q110" s="106"/>
      <c r="W110" s="60"/>
      <c r="X110" s="66">
        <v>7</v>
      </c>
      <c r="Y110" s="67"/>
      <c r="Z110" s="67"/>
      <c r="AA110" s="67"/>
      <c r="AB110" s="67"/>
      <c r="AC110" s="67"/>
      <c r="AD110" s="67"/>
      <c r="AE110" s="67"/>
      <c r="AF110" s="67"/>
      <c r="AG110" s="67"/>
      <c r="AH110" s="67"/>
      <c r="AI110" s="67"/>
      <c r="AJ110" s="67"/>
      <c r="AK110" s="67"/>
      <c r="AL110" s="67"/>
      <c r="AM110" s="67"/>
      <c r="AN110" s="67"/>
      <c r="AO110" s="67"/>
      <c r="AP110" s="67"/>
      <c r="AQ110" s="67"/>
      <c r="AR110" s="67"/>
      <c r="AS110" s="67"/>
      <c r="AT110" s="67"/>
      <c r="AU110" s="67"/>
      <c r="AV110" s="67"/>
      <c r="AW110" s="67"/>
      <c r="AX110" s="67"/>
      <c r="AY110" s="67"/>
      <c r="AZ110" s="67"/>
      <c r="BA110" s="67"/>
      <c r="BB110" s="67"/>
      <c r="BC110" s="5"/>
      <c r="BD110" s="354" t="str">
        <f t="shared" si="46"/>
        <v/>
      </c>
      <c r="BE110" s="355"/>
      <c r="BF110" s="71">
        <f t="shared" si="47"/>
        <v>0</v>
      </c>
      <c r="BG110" s="71">
        <v>0</v>
      </c>
      <c r="BH110" s="72">
        <f t="shared" si="48"/>
        <v>0</v>
      </c>
      <c r="BI110" s="73">
        <v>0</v>
      </c>
    </row>
    <row r="111" spans="2:61" ht="15.75" customHeight="1" x14ac:dyDescent="0.35">
      <c r="B111" s="9" t="str">
        <f>"Version: " &amp; Version</f>
        <v>Version: v1 10/14/22</v>
      </c>
      <c r="C111" s="88"/>
      <c r="D111" s="88"/>
      <c r="E111" s="88"/>
      <c r="F111" s="88"/>
      <c r="G111" s="88"/>
      <c r="H111" s="88"/>
      <c r="I111" s="88"/>
      <c r="J111" s="1"/>
      <c r="K111" s="1"/>
      <c r="L111" s="1"/>
      <c r="M111" s="1"/>
      <c r="N111" s="1"/>
      <c r="O111" s="1"/>
      <c r="P111" s="1"/>
      <c r="Q111" s="89"/>
      <c r="W111" s="60"/>
      <c r="X111" s="66">
        <v>8</v>
      </c>
      <c r="Y111" s="67"/>
      <c r="Z111" s="67"/>
      <c r="AA111" s="67"/>
      <c r="AB111" s="67"/>
      <c r="AC111" s="67"/>
      <c r="AD111" s="67"/>
      <c r="AE111" s="67"/>
      <c r="AF111" s="67"/>
      <c r="AG111" s="67"/>
      <c r="AH111" s="67"/>
      <c r="AI111" s="67"/>
      <c r="AJ111" s="67"/>
      <c r="AK111" s="67"/>
      <c r="AL111" s="67"/>
      <c r="AM111" s="67"/>
      <c r="AN111" s="67"/>
      <c r="AO111" s="67"/>
      <c r="AP111" s="67"/>
      <c r="AQ111" s="67"/>
      <c r="AR111" s="67"/>
      <c r="AS111" s="67"/>
      <c r="AT111" s="67"/>
      <c r="AU111" s="67"/>
      <c r="AV111" s="67"/>
      <c r="AW111" s="67"/>
      <c r="AX111" s="67"/>
      <c r="AY111" s="67"/>
      <c r="AZ111" s="67"/>
      <c r="BA111" s="67"/>
      <c r="BB111" s="67"/>
      <c r="BC111" s="5"/>
      <c r="BD111" s="354" t="str">
        <f t="shared" si="46"/>
        <v/>
      </c>
      <c r="BE111" s="355"/>
      <c r="BF111" s="71">
        <f t="shared" ref="BF111:BF126" si="49">(SUMIF($Y$103:$BC$103,"Sat",$Y111:$BC111)+SUMIF($Y$103:$BC$103,"Sun",$Y111:$BC111))</f>
        <v>0</v>
      </c>
      <c r="BG111" s="71">
        <f t="shared" ref="BG111:BG126" si="50">(SUM($Y111:$BC111)-(SUMIF($Y$103:$BC$103,"Sat",$Y111:$BC111)+SUMIF($Y$103:$BC$103,"Sun",$Y111:$BC111)))</f>
        <v>0</v>
      </c>
      <c r="BH111" s="72">
        <f t="shared" ref="BH111:BH126" si="51">(SUMIF($Y$103:$BC$103,"Sat",$Y111:$BC111)+SUMIF($Y$103:$BC$103,"Sun",$Y111:$BC111))/(COUNTIF($Y$103:$BC$103,"Sat")+COUNTIF($Y$103:$BC$103,"Sun"))</f>
        <v>0</v>
      </c>
      <c r="BI111" s="73">
        <f t="shared" ref="BI111:BI126" si="52">(SUM($Y111:$BC111)-(SUMIF($Y$103:$BC$103,"Sat",$Y111:$BC111)+SUMIF($Y$103:$BC$103,"Sun",$Y111:$BC111)))/(COUNT(Y111:BC111)-(COUNTIF($Y$103:$BC$103,"Sat")+COUNTIF($Y$103:$BC$103,"Sun")))</f>
        <v>0</v>
      </c>
    </row>
    <row r="112" spans="2:61" ht="15.75" customHeight="1" x14ac:dyDescent="0.35">
      <c r="B112" s="258" t="s">
        <v>127</v>
      </c>
      <c r="C112" s="259"/>
      <c r="D112" s="259"/>
      <c r="E112" s="259"/>
      <c r="F112" s="259"/>
      <c r="G112" s="259"/>
      <c r="H112" s="259"/>
      <c r="I112" s="259"/>
      <c r="J112" s="259"/>
      <c r="K112" s="259"/>
      <c r="L112" s="259"/>
      <c r="M112" s="259"/>
      <c r="N112" s="259"/>
      <c r="O112" s="259"/>
      <c r="P112" s="259"/>
      <c r="Q112" s="260"/>
      <c r="W112" s="60"/>
      <c r="X112" s="66">
        <v>9</v>
      </c>
      <c r="Y112" s="67"/>
      <c r="Z112" s="67"/>
      <c r="AA112" s="67"/>
      <c r="AB112" s="67"/>
      <c r="AC112" s="67"/>
      <c r="AD112" s="67"/>
      <c r="AE112" s="67"/>
      <c r="AF112" s="67"/>
      <c r="AG112" s="67"/>
      <c r="AH112" s="67"/>
      <c r="AI112" s="67"/>
      <c r="AJ112" s="67"/>
      <c r="AK112" s="67"/>
      <c r="AL112" s="67"/>
      <c r="AM112" s="67"/>
      <c r="AN112" s="67"/>
      <c r="AO112" s="67"/>
      <c r="AP112" s="67"/>
      <c r="AQ112" s="67"/>
      <c r="AR112" s="67"/>
      <c r="AS112" s="67"/>
      <c r="AT112" s="67"/>
      <c r="AU112" s="67"/>
      <c r="AV112" s="67"/>
      <c r="AW112" s="67"/>
      <c r="AX112" s="67"/>
      <c r="AY112" s="67"/>
      <c r="AZ112" s="67"/>
      <c r="BA112" s="67"/>
      <c r="BB112" s="67"/>
      <c r="BC112" s="5"/>
      <c r="BD112" s="354" t="str">
        <f t="shared" si="46"/>
        <v/>
      </c>
      <c r="BE112" s="355"/>
      <c r="BF112" s="71">
        <f t="shared" si="49"/>
        <v>0</v>
      </c>
      <c r="BG112" s="71">
        <f t="shared" si="50"/>
        <v>0</v>
      </c>
      <c r="BH112" s="72">
        <f t="shared" si="51"/>
        <v>0</v>
      </c>
      <c r="BI112" s="73">
        <f t="shared" si="52"/>
        <v>0</v>
      </c>
    </row>
    <row r="113" spans="2:61" ht="15.5" x14ac:dyDescent="0.35">
      <c r="B113" s="258" t="s">
        <v>128</v>
      </c>
      <c r="C113" s="259"/>
      <c r="D113" s="259"/>
      <c r="E113" s="259"/>
      <c r="F113" s="259"/>
      <c r="G113" s="259"/>
      <c r="H113" s="259"/>
      <c r="I113" s="259"/>
      <c r="J113" s="259"/>
      <c r="K113" s="259"/>
      <c r="L113" s="259"/>
      <c r="M113" s="259"/>
      <c r="N113" s="259"/>
      <c r="O113" s="259"/>
      <c r="P113" s="259"/>
      <c r="Q113" s="260"/>
      <c r="W113" s="60"/>
      <c r="X113" s="66">
        <v>10</v>
      </c>
      <c r="Y113" s="67"/>
      <c r="Z113" s="67"/>
      <c r="AA113" s="67"/>
      <c r="AB113" s="67"/>
      <c r="AC113" s="67"/>
      <c r="AD113" s="67"/>
      <c r="AE113" s="67"/>
      <c r="AF113" s="67"/>
      <c r="AG113" s="67"/>
      <c r="AH113" s="67"/>
      <c r="AI113" s="67"/>
      <c r="AJ113" s="67"/>
      <c r="AK113" s="67"/>
      <c r="AL113" s="67"/>
      <c r="AM113" s="67"/>
      <c r="AN113" s="67"/>
      <c r="AO113" s="67"/>
      <c r="AP113" s="67"/>
      <c r="AQ113" s="67"/>
      <c r="AR113" s="67"/>
      <c r="AS113" s="67"/>
      <c r="AT113" s="67"/>
      <c r="AU113" s="67"/>
      <c r="AV113" s="67"/>
      <c r="AW113" s="67"/>
      <c r="AX113" s="67"/>
      <c r="AY113" s="67"/>
      <c r="AZ113" s="67"/>
      <c r="BA113" s="67"/>
      <c r="BB113" s="67"/>
      <c r="BC113" s="5"/>
      <c r="BD113" s="354" t="str">
        <f t="shared" si="46"/>
        <v/>
      </c>
      <c r="BE113" s="355"/>
      <c r="BF113" s="71">
        <f t="shared" si="49"/>
        <v>0</v>
      </c>
      <c r="BG113" s="71">
        <f t="shared" si="50"/>
        <v>0</v>
      </c>
      <c r="BH113" s="72">
        <f t="shared" si="51"/>
        <v>0</v>
      </c>
      <c r="BI113" s="73">
        <f t="shared" si="52"/>
        <v>0</v>
      </c>
    </row>
    <row r="114" spans="2:61" ht="15.5" x14ac:dyDescent="0.35">
      <c r="B114" s="152"/>
      <c r="C114" s="50"/>
      <c r="D114" s="50"/>
      <c r="E114" s="50"/>
      <c r="F114" s="50"/>
      <c r="G114" s="50"/>
      <c r="H114" s="50"/>
      <c r="I114" s="50"/>
      <c r="J114" s="121"/>
      <c r="K114" s="50"/>
      <c r="L114" s="50"/>
      <c r="M114" s="50"/>
      <c r="N114" s="50"/>
      <c r="O114" s="50"/>
      <c r="P114" s="50"/>
      <c r="Q114" s="156"/>
      <c r="W114" s="60"/>
      <c r="X114" s="66">
        <v>11</v>
      </c>
      <c r="Y114" s="67"/>
      <c r="Z114" s="67"/>
      <c r="AA114" s="67"/>
      <c r="AB114" s="67"/>
      <c r="AC114" s="67"/>
      <c r="AD114" s="67"/>
      <c r="AE114" s="67"/>
      <c r="AF114" s="67"/>
      <c r="AG114" s="67"/>
      <c r="AH114" s="67"/>
      <c r="AI114" s="67"/>
      <c r="AJ114" s="67"/>
      <c r="AK114" s="67"/>
      <c r="AL114" s="67"/>
      <c r="AM114" s="67"/>
      <c r="AN114" s="67"/>
      <c r="AO114" s="67"/>
      <c r="AP114" s="67"/>
      <c r="AQ114" s="67"/>
      <c r="AR114" s="67"/>
      <c r="AS114" s="67"/>
      <c r="AT114" s="67"/>
      <c r="AU114" s="67"/>
      <c r="AV114" s="67"/>
      <c r="AW114" s="67"/>
      <c r="AX114" s="67"/>
      <c r="AY114" s="67"/>
      <c r="AZ114" s="67"/>
      <c r="BA114" s="67"/>
      <c r="BB114" s="67"/>
      <c r="BC114" s="5"/>
      <c r="BD114" s="354" t="str">
        <f t="shared" si="46"/>
        <v/>
      </c>
      <c r="BE114" s="355"/>
      <c r="BF114" s="71">
        <f t="shared" si="49"/>
        <v>0</v>
      </c>
      <c r="BG114" s="71">
        <f t="shared" si="50"/>
        <v>0</v>
      </c>
      <c r="BH114" s="72">
        <f t="shared" si="51"/>
        <v>0</v>
      </c>
      <c r="BI114" s="73">
        <f t="shared" si="52"/>
        <v>0</v>
      </c>
    </row>
    <row r="115" spans="2:61" ht="15.5" x14ac:dyDescent="0.35">
      <c r="B115" s="60"/>
      <c r="C115" s="107"/>
      <c r="D115" s="64" t="s">
        <v>43</v>
      </c>
      <c r="E115" s="64" t="s">
        <v>44</v>
      </c>
      <c r="F115" s="64" t="s">
        <v>45</v>
      </c>
      <c r="G115" s="64" t="s">
        <v>46</v>
      </c>
      <c r="H115" s="64" t="s">
        <v>14</v>
      </c>
      <c r="I115" s="64" t="s">
        <v>47</v>
      </c>
      <c r="J115" s="64" t="s">
        <v>48</v>
      </c>
      <c r="K115" s="64" t="s">
        <v>49</v>
      </c>
      <c r="L115" s="64" t="s">
        <v>50</v>
      </c>
      <c r="M115" s="64" t="s">
        <v>51</v>
      </c>
      <c r="N115" s="64" t="s">
        <v>52</v>
      </c>
      <c r="O115" s="64" t="s">
        <v>53</v>
      </c>
      <c r="P115" s="5"/>
      <c r="Q115" s="49"/>
      <c r="W115" s="60"/>
      <c r="X115" s="66">
        <v>12</v>
      </c>
      <c r="Y115" s="67"/>
      <c r="Z115" s="67"/>
      <c r="AA115" s="67"/>
      <c r="AB115" s="67"/>
      <c r="AC115" s="67"/>
      <c r="AD115" s="67"/>
      <c r="AE115" s="67"/>
      <c r="AF115" s="67"/>
      <c r="AG115" s="67"/>
      <c r="AH115" s="67"/>
      <c r="AI115" s="67"/>
      <c r="AJ115" s="67"/>
      <c r="AK115" s="67"/>
      <c r="AL115" s="67"/>
      <c r="AM115" s="67"/>
      <c r="AN115" s="67"/>
      <c r="AO115" s="67"/>
      <c r="AP115" s="67"/>
      <c r="AQ115" s="67"/>
      <c r="AR115" s="67"/>
      <c r="AS115" s="67"/>
      <c r="AT115" s="67"/>
      <c r="AU115" s="67"/>
      <c r="AV115" s="67"/>
      <c r="AW115" s="67"/>
      <c r="AX115" s="67"/>
      <c r="AY115" s="67"/>
      <c r="AZ115" s="67"/>
      <c r="BA115" s="67"/>
      <c r="BB115" s="67"/>
      <c r="BC115" s="5"/>
      <c r="BD115" s="354" t="str">
        <f t="shared" si="46"/>
        <v/>
      </c>
      <c r="BE115" s="355"/>
      <c r="BF115" s="71">
        <f t="shared" si="49"/>
        <v>0</v>
      </c>
      <c r="BG115" s="71">
        <f t="shared" si="50"/>
        <v>0</v>
      </c>
      <c r="BH115" s="72">
        <f t="shared" si="51"/>
        <v>0</v>
      </c>
      <c r="BI115" s="73">
        <f t="shared" si="52"/>
        <v>0</v>
      </c>
    </row>
    <row r="116" spans="2:61" ht="15.5" x14ac:dyDescent="0.35">
      <c r="B116" s="60"/>
      <c r="C116" s="79"/>
      <c r="D116" s="129"/>
      <c r="E116" s="129"/>
      <c r="F116" s="129"/>
      <c r="G116" s="129"/>
      <c r="H116" s="129"/>
      <c r="I116" s="129"/>
      <c r="J116" s="129"/>
      <c r="K116" s="129"/>
      <c r="L116" s="129"/>
      <c r="M116" s="129"/>
      <c r="N116" s="129"/>
      <c r="O116" s="129"/>
      <c r="P116" s="5"/>
      <c r="Q116" s="49"/>
      <c r="W116" s="60"/>
      <c r="X116" s="66">
        <v>13</v>
      </c>
      <c r="Y116" s="67"/>
      <c r="Z116" s="67"/>
      <c r="AA116" s="67"/>
      <c r="AB116" s="67"/>
      <c r="AC116" s="67"/>
      <c r="AD116" s="67"/>
      <c r="AE116" s="67"/>
      <c r="AF116" s="67"/>
      <c r="AG116" s="67"/>
      <c r="AH116" s="67"/>
      <c r="AI116" s="67"/>
      <c r="AJ116" s="67"/>
      <c r="AK116" s="67"/>
      <c r="AL116" s="67"/>
      <c r="AM116" s="67"/>
      <c r="AN116" s="67"/>
      <c r="AO116" s="67"/>
      <c r="AP116" s="67"/>
      <c r="AQ116" s="67"/>
      <c r="AR116" s="67"/>
      <c r="AS116" s="67"/>
      <c r="AT116" s="67"/>
      <c r="AU116" s="67"/>
      <c r="AV116" s="67"/>
      <c r="AW116" s="67"/>
      <c r="AX116" s="67"/>
      <c r="AY116" s="67"/>
      <c r="AZ116" s="67"/>
      <c r="BA116" s="67"/>
      <c r="BB116" s="67"/>
      <c r="BC116" s="5"/>
      <c r="BD116" s="354" t="str">
        <f t="shared" si="46"/>
        <v/>
      </c>
      <c r="BE116" s="355"/>
      <c r="BF116" s="71">
        <f t="shared" si="49"/>
        <v>0</v>
      </c>
      <c r="BG116" s="71">
        <f t="shared" si="50"/>
        <v>0</v>
      </c>
      <c r="BH116" s="72">
        <f t="shared" si="51"/>
        <v>0</v>
      </c>
      <c r="BI116" s="73">
        <f t="shared" si="52"/>
        <v>0</v>
      </c>
    </row>
    <row r="117" spans="2:61" ht="15.5" x14ac:dyDescent="0.35">
      <c r="B117" s="60"/>
      <c r="C117" s="6" t="s">
        <v>129</v>
      </c>
      <c r="D117" s="129"/>
      <c r="E117" s="129"/>
      <c r="F117" s="129"/>
      <c r="G117" s="129"/>
      <c r="H117" s="129"/>
      <c r="I117" s="129"/>
      <c r="J117" s="129"/>
      <c r="K117" s="129"/>
      <c r="L117" s="129"/>
      <c r="M117" s="129"/>
      <c r="N117" s="129"/>
      <c r="O117" s="129"/>
      <c r="P117" s="5"/>
      <c r="Q117" s="49"/>
      <c r="W117" s="60"/>
      <c r="X117" s="66">
        <v>14</v>
      </c>
      <c r="Y117" s="67"/>
      <c r="Z117" s="67"/>
      <c r="AA117" s="67"/>
      <c r="AB117" s="67"/>
      <c r="AC117" s="67"/>
      <c r="AD117" s="67"/>
      <c r="AE117" s="67"/>
      <c r="AF117" s="67"/>
      <c r="AG117" s="67"/>
      <c r="AH117" s="67"/>
      <c r="AI117" s="67"/>
      <c r="AJ117" s="67"/>
      <c r="AK117" s="67"/>
      <c r="AL117" s="67"/>
      <c r="AM117" s="67"/>
      <c r="AN117" s="67"/>
      <c r="AO117" s="67"/>
      <c r="AP117" s="67"/>
      <c r="AQ117" s="67"/>
      <c r="AR117" s="67"/>
      <c r="AS117" s="67"/>
      <c r="AT117" s="67"/>
      <c r="AU117" s="67"/>
      <c r="AV117" s="67"/>
      <c r="AW117" s="67"/>
      <c r="AX117" s="67"/>
      <c r="AY117" s="67"/>
      <c r="AZ117" s="67"/>
      <c r="BA117" s="67"/>
      <c r="BB117" s="67"/>
      <c r="BC117" s="5"/>
      <c r="BD117" s="354" t="str">
        <f t="shared" si="46"/>
        <v/>
      </c>
      <c r="BE117" s="355"/>
      <c r="BF117" s="71">
        <f t="shared" si="49"/>
        <v>0</v>
      </c>
      <c r="BG117" s="71">
        <f t="shared" si="50"/>
        <v>0</v>
      </c>
      <c r="BH117" s="72">
        <f t="shared" si="51"/>
        <v>0</v>
      </c>
      <c r="BI117" s="73">
        <f t="shared" si="52"/>
        <v>0</v>
      </c>
    </row>
    <row r="118" spans="2:61" ht="15.5" x14ac:dyDescent="0.35">
      <c r="B118" s="60"/>
      <c r="C118" s="130" t="s">
        <v>58</v>
      </c>
      <c r="D118" s="129"/>
      <c r="E118" s="129"/>
      <c r="F118" s="129"/>
      <c r="G118" s="129"/>
      <c r="H118" s="129"/>
      <c r="I118" s="129"/>
      <c r="J118" s="129"/>
      <c r="K118" s="129"/>
      <c r="L118" s="129"/>
      <c r="M118" s="129"/>
      <c r="N118" s="129"/>
      <c r="O118" s="129"/>
      <c r="P118" s="5"/>
      <c r="Q118" s="49"/>
      <c r="W118" s="60"/>
      <c r="X118" s="66">
        <v>15</v>
      </c>
      <c r="Y118" s="67"/>
      <c r="Z118" s="67"/>
      <c r="AA118" s="67"/>
      <c r="AB118" s="67"/>
      <c r="AC118" s="67"/>
      <c r="AD118" s="67"/>
      <c r="AE118" s="67"/>
      <c r="AF118" s="67"/>
      <c r="AG118" s="67"/>
      <c r="AH118" s="67"/>
      <c r="AI118" s="67"/>
      <c r="AJ118" s="67"/>
      <c r="AK118" s="67"/>
      <c r="AL118" s="67"/>
      <c r="AM118" s="67"/>
      <c r="AN118" s="67"/>
      <c r="AO118" s="67"/>
      <c r="AP118" s="67"/>
      <c r="AQ118" s="67"/>
      <c r="AR118" s="67"/>
      <c r="AS118" s="67"/>
      <c r="AT118" s="67"/>
      <c r="AU118" s="67"/>
      <c r="AV118" s="67"/>
      <c r="AW118" s="67"/>
      <c r="AX118" s="67"/>
      <c r="AY118" s="67"/>
      <c r="AZ118" s="67"/>
      <c r="BA118" s="67"/>
      <c r="BB118" s="67"/>
      <c r="BC118" s="5"/>
      <c r="BD118" s="354" t="str">
        <f t="shared" si="46"/>
        <v/>
      </c>
      <c r="BE118" s="355"/>
      <c r="BF118" s="71">
        <f t="shared" si="49"/>
        <v>0</v>
      </c>
      <c r="BG118" s="71">
        <f t="shared" si="50"/>
        <v>0</v>
      </c>
      <c r="BH118" s="72">
        <f t="shared" si="51"/>
        <v>0</v>
      </c>
      <c r="BI118" s="73">
        <f t="shared" si="52"/>
        <v>0</v>
      </c>
    </row>
    <row r="119" spans="2:61" ht="15.5" x14ac:dyDescent="0.35">
      <c r="B119" s="60"/>
      <c r="C119" s="79"/>
      <c r="D119" s="131">
        <f t="shared" ref="D119:O119" si="53">D123-D121</f>
        <v>22.14</v>
      </c>
      <c r="E119" s="131">
        <f t="shared" si="53"/>
        <v>20.18</v>
      </c>
      <c r="F119" s="131">
        <f t="shared" si="53"/>
        <v>22.14</v>
      </c>
      <c r="G119" s="131">
        <f t="shared" si="53"/>
        <v>21.43</v>
      </c>
      <c r="H119" s="131">
        <f t="shared" si="53"/>
        <v>22.14</v>
      </c>
      <c r="I119" s="131">
        <f t="shared" si="53"/>
        <v>21.43</v>
      </c>
      <c r="J119" s="131">
        <f t="shared" si="53"/>
        <v>22.14</v>
      </c>
      <c r="K119" s="131">
        <f t="shared" si="53"/>
        <v>22.14</v>
      </c>
      <c r="L119" s="131">
        <f t="shared" si="53"/>
        <v>21.43</v>
      </c>
      <c r="M119" s="131">
        <f t="shared" si="53"/>
        <v>22.14</v>
      </c>
      <c r="N119" s="131">
        <f t="shared" si="53"/>
        <v>21.43</v>
      </c>
      <c r="O119" s="131">
        <f t="shared" si="53"/>
        <v>22.14</v>
      </c>
      <c r="P119" s="5"/>
      <c r="Q119" s="49"/>
      <c r="W119" s="60"/>
      <c r="X119" s="66">
        <v>16</v>
      </c>
      <c r="Y119" s="67"/>
      <c r="Z119" s="67"/>
      <c r="AA119" s="67"/>
      <c r="AB119" s="67"/>
      <c r="AC119" s="67"/>
      <c r="AD119" s="67"/>
      <c r="AE119" s="67"/>
      <c r="AF119" s="67"/>
      <c r="AG119" s="67"/>
      <c r="AH119" s="67"/>
      <c r="AI119" s="67"/>
      <c r="AJ119" s="67"/>
      <c r="AK119" s="67"/>
      <c r="AL119" s="67"/>
      <c r="AM119" s="67"/>
      <c r="AN119" s="67"/>
      <c r="AO119" s="67"/>
      <c r="AP119" s="67"/>
      <c r="AQ119" s="67"/>
      <c r="AR119" s="67"/>
      <c r="AS119" s="67"/>
      <c r="AT119" s="67"/>
      <c r="AU119" s="67"/>
      <c r="AV119" s="67"/>
      <c r="AW119" s="67"/>
      <c r="AX119" s="67"/>
      <c r="AY119" s="67"/>
      <c r="AZ119" s="67"/>
      <c r="BA119" s="67"/>
      <c r="BB119" s="67"/>
      <c r="BC119" s="5"/>
      <c r="BD119" s="354" t="str">
        <f t="shared" si="46"/>
        <v/>
      </c>
      <c r="BE119" s="355"/>
      <c r="BF119" s="71">
        <f t="shared" si="49"/>
        <v>0</v>
      </c>
      <c r="BG119" s="71">
        <f t="shared" si="50"/>
        <v>0</v>
      </c>
      <c r="BH119" s="72">
        <f t="shared" si="51"/>
        <v>0</v>
      </c>
      <c r="BI119" s="73">
        <f t="shared" si="52"/>
        <v>0</v>
      </c>
    </row>
    <row r="120" spans="2:61" ht="15.5" x14ac:dyDescent="0.35">
      <c r="B120" s="60"/>
      <c r="C120" s="130" t="s">
        <v>59</v>
      </c>
      <c r="D120"/>
      <c r="E120"/>
      <c r="F120"/>
      <c r="G120" s="132"/>
      <c r="H120" s="129"/>
      <c r="I120" s="129"/>
      <c r="J120" s="129"/>
      <c r="K120" s="129"/>
      <c r="L120" s="129"/>
      <c r="M120" s="129"/>
      <c r="N120" s="129"/>
      <c r="O120" s="129"/>
      <c r="P120" s="5"/>
      <c r="Q120" s="49"/>
      <c r="W120" s="60"/>
      <c r="X120" s="66">
        <v>17</v>
      </c>
      <c r="Y120" s="67"/>
      <c r="Z120" s="67"/>
      <c r="AA120" s="67"/>
      <c r="AB120" s="67"/>
      <c r="AC120" s="67"/>
      <c r="AD120" s="67"/>
      <c r="AE120" s="67"/>
      <c r="AF120" s="67"/>
      <c r="AG120" s="67"/>
      <c r="AH120" s="67"/>
      <c r="AI120" s="67"/>
      <c r="AJ120" s="67"/>
      <c r="AK120" s="67"/>
      <c r="AL120" s="67"/>
      <c r="AM120" s="67"/>
      <c r="AN120" s="67"/>
      <c r="AO120" s="67"/>
      <c r="AP120" s="67"/>
      <c r="AQ120" s="67"/>
      <c r="AR120" s="67"/>
      <c r="AS120" s="67"/>
      <c r="AT120" s="67"/>
      <c r="AU120" s="67"/>
      <c r="AV120" s="67"/>
      <c r="AW120" s="67"/>
      <c r="AX120" s="67"/>
      <c r="AY120" s="67"/>
      <c r="AZ120" s="67"/>
      <c r="BA120" s="67"/>
      <c r="BB120" s="67"/>
      <c r="BC120" s="5"/>
      <c r="BD120" s="354" t="str">
        <f t="shared" si="46"/>
        <v/>
      </c>
      <c r="BE120" s="355"/>
      <c r="BF120" s="71">
        <f t="shared" si="49"/>
        <v>0</v>
      </c>
      <c r="BG120" s="71">
        <f t="shared" si="50"/>
        <v>0</v>
      </c>
      <c r="BH120" s="72">
        <f t="shared" si="51"/>
        <v>0</v>
      </c>
      <c r="BI120" s="73">
        <f t="shared" si="52"/>
        <v>0</v>
      </c>
    </row>
    <row r="121" spans="2:61" ht="15" customHeight="1" x14ac:dyDescent="0.35">
      <c r="B121" s="60"/>
      <c r="C121" s="79"/>
      <c r="D121" s="131">
        <f t="shared" ref="D121:O121" si="54">ROUND(2/7*D123,2)</f>
        <v>8.86</v>
      </c>
      <c r="E121" s="131">
        <f t="shared" si="54"/>
        <v>8.07</v>
      </c>
      <c r="F121" s="131">
        <f t="shared" si="54"/>
        <v>8.86</v>
      </c>
      <c r="G121" s="131">
        <f t="shared" si="54"/>
        <v>8.57</v>
      </c>
      <c r="H121" s="131">
        <f t="shared" si="54"/>
        <v>8.86</v>
      </c>
      <c r="I121" s="131">
        <f t="shared" si="54"/>
        <v>8.57</v>
      </c>
      <c r="J121" s="131">
        <f t="shared" si="54"/>
        <v>8.86</v>
      </c>
      <c r="K121" s="131">
        <f t="shared" si="54"/>
        <v>8.86</v>
      </c>
      <c r="L121" s="131">
        <f t="shared" si="54"/>
        <v>8.57</v>
      </c>
      <c r="M121" s="131">
        <f t="shared" si="54"/>
        <v>8.86</v>
      </c>
      <c r="N121" s="131">
        <f t="shared" si="54"/>
        <v>8.57</v>
      </c>
      <c r="O121" s="131">
        <f t="shared" si="54"/>
        <v>8.86</v>
      </c>
      <c r="P121" s="5"/>
      <c r="Q121" s="49"/>
      <c r="W121" s="60"/>
      <c r="X121" s="66">
        <v>18</v>
      </c>
      <c r="Y121" s="67"/>
      <c r="Z121" s="67"/>
      <c r="AA121" s="67"/>
      <c r="AB121" s="67"/>
      <c r="AC121" s="67"/>
      <c r="AD121" s="67"/>
      <c r="AE121" s="67"/>
      <c r="AF121" s="67"/>
      <c r="AG121" s="67"/>
      <c r="AH121" s="67"/>
      <c r="AI121" s="67"/>
      <c r="AJ121" s="67"/>
      <c r="AK121" s="67"/>
      <c r="AL121" s="67"/>
      <c r="AM121" s="67"/>
      <c r="AN121" s="67"/>
      <c r="AO121" s="67"/>
      <c r="AP121" s="67"/>
      <c r="AQ121" s="67"/>
      <c r="AR121" s="67"/>
      <c r="AS121" s="67"/>
      <c r="AT121" s="67"/>
      <c r="AU121" s="67"/>
      <c r="AV121" s="67"/>
      <c r="AW121" s="67"/>
      <c r="AX121" s="67"/>
      <c r="AY121" s="67"/>
      <c r="AZ121" s="67"/>
      <c r="BA121" s="67"/>
      <c r="BB121" s="67"/>
      <c r="BC121" s="5"/>
      <c r="BD121" s="354" t="str">
        <f t="shared" si="46"/>
        <v/>
      </c>
      <c r="BE121" s="355"/>
      <c r="BF121" s="71">
        <f t="shared" si="49"/>
        <v>0</v>
      </c>
      <c r="BG121" s="71">
        <f t="shared" si="50"/>
        <v>0</v>
      </c>
      <c r="BH121" s="72">
        <f t="shared" si="51"/>
        <v>0</v>
      </c>
      <c r="BI121" s="73">
        <f t="shared" si="52"/>
        <v>0</v>
      </c>
    </row>
    <row r="122" spans="2:61" ht="15" customHeight="1" x14ac:dyDescent="0.35">
      <c r="B122" s="60"/>
      <c r="C122" s="130" t="s">
        <v>60</v>
      </c>
      <c r="D122" s="129"/>
      <c r="E122" s="129"/>
      <c r="F122" s="129"/>
      <c r="G122" s="129"/>
      <c r="H122" s="129"/>
      <c r="I122" s="129"/>
      <c r="J122" s="129"/>
      <c r="K122" s="129"/>
      <c r="L122" s="129"/>
      <c r="M122" s="129"/>
      <c r="N122" s="129"/>
      <c r="O122" s="129"/>
      <c r="P122" s="5"/>
      <c r="Q122" s="49"/>
      <c r="W122" s="60"/>
      <c r="X122" s="66">
        <v>19</v>
      </c>
      <c r="Y122" s="67"/>
      <c r="Z122" s="67"/>
      <c r="AA122" s="67"/>
      <c r="AB122" s="67"/>
      <c r="AC122" s="67"/>
      <c r="AD122" s="67"/>
      <c r="AE122" s="67"/>
      <c r="AF122" s="67"/>
      <c r="AG122" s="67"/>
      <c r="AH122" s="67"/>
      <c r="AI122" s="67"/>
      <c r="AJ122" s="67"/>
      <c r="AK122" s="67"/>
      <c r="AL122" s="67"/>
      <c r="AM122" s="67"/>
      <c r="AN122" s="67"/>
      <c r="AO122" s="67"/>
      <c r="AP122" s="67"/>
      <c r="AQ122" s="67"/>
      <c r="AR122" s="67"/>
      <c r="AS122" s="67"/>
      <c r="AT122" s="67"/>
      <c r="AU122" s="67"/>
      <c r="AV122" s="67"/>
      <c r="AW122" s="67"/>
      <c r="AX122" s="67"/>
      <c r="AY122" s="67"/>
      <c r="AZ122" s="67"/>
      <c r="BA122" s="67"/>
      <c r="BB122" s="67"/>
      <c r="BC122" s="5"/>
      <c r="BD122" s="354" t="str">
        <f t="shared" si="46"/>
        <v/>
      </c>
      <c r="BE122" s="355"/>
      <c r="BF122" s="71">
        <f t="shared" si="49"/>
        <v>0</v>
      </c>
      <c r="BG122" s="71">
        <f t="shared" si="50"/>
        <v>0</v>
      </c>
      <c r="BH122" s="72">
        <f t="shared" si="51"/>
        <v>0</v>
      </c>
      <c r="BI122" s="73">
        <f t="shared" si="52"/>
        <v>0</v>
      </c>
    </row>
    <row r="123" spans="2:61" ht="15" customHeight="1" x14ac:dyDescent="0.35">
      <c r="B123" s="60"/>
      <c r="C123" s="79"/>
      <c r="D123" s="133">
        <v>31</v>
      </c>
      <c r="E123" s="133">
        <v>28.25</v>
      </c>
      <c r="F123" s="133">
        <v>31</v>
      </c>
      <c r="G123" s="133">
        <v>30</v>
      </c>
      <c r="H123" s="133">
        <v>31</v>
      </c>
      <c r="I123" s="133">
        <v>30</v>
      </c>
      <c r="J123" s="133">
        <v>31</v>
      </c>
      <c r="K123" s="133">
        <v>31</v>
      </c>
      <c r="L123" s="133">
        <v>30</v>
      </c>
      <c r="M123" s="133">
        <v>31</v>
      </c>
      <c r="N123" s="133">
        <v>30</v>
      </c>
      <c r="O123" s="133">
        <v>31</v>
      </c>
      <c r="P123" s="5"/>
      <c r="Q123" s="49"/>
      <c r="W123" s="60"/>
      <c r="X123" s="66">
        <v>20</v>
      </c>
      <c r="Y123" s="67"/>
      <c r="Z123" s="67"/>
      <c r="AA123" s="67"/>
      <c r="AB123" s="67"/>
      <c r="AC123" s="67"/>
      <c r="AD123" s="67"/>
      <c r="AE123" s="67"/>
      <c r="AF123" s="67"/>
      <c r="AG123" s="67"/>
      <c r="AH123" s="67"/>
      <c r="AI123" s="67"/>
      <c r="AJ123" s="67"/>
      <c r="AK123" s="67"/>
      <c r="AL123" s="67"/>
      <c r="AM123" s="67"/>
      <c r="AN123" s="67"/>
      <c r="AO123" s="67"/>
      <c r="AP123" s="67"/>
      <c r="AQ123" s="67"/>
      <c r="AR123" s="67"/>
      <c r="AS123" s="67"/>
      <c r="AT123" s="67"/>
      <c r="AU123" s="67"/>
      <c r="AV123" s="67"/>
      <c r="AW123" s="67"/>
      <c r="AX123" s="67"/>
      <c r="AY123" s="67"/>
      <c r="AZ123" s="67"/>
      <c r="BA123" s="67"/>
      <c r="BB123" s="67"/>
      <c r="BC123" s="5"/>
      <c r="BD123" s="354" t="str">
        <f t="shared" si="46"/>
        <v/>
      </c>
      <c r="BE123" s="355"/>
      <c r="BF123" s="71">
        <f t="shared" si="49"/>
        <v>0</v>
      </c>
      <c r="BG123" s="71">
        <f t="shared" si="50"/>
        <v>0</v>
      </c>
      <c r="BH123" s="72">
        <f t="shared" si="51"/>
        <v>0</v>
      </c>
      <c r="BI123" s="73">
        <f t="shared" si="52"/>
        <v>0</v>
      </c>
    </row>
    <row r="124" spans="2:61" ht="15" customHeight="1" x14ac:dyDescent="0.35">
      <c r="B124" s="60"/>
      <c r="C124" s="130" t="s">
        <v>63</v>
      </c>
      <c r="D124" s="133"/>
      <c r="E124" s="133"/>
      <c r="F124" s="133"/>
      <c r="G124" s="133"/>
      <c r="H124" s="133"/>
      <c r="I124" s="133"/>
      <c r="J124" s="133"/>
      <c r="K124" s="133"/>
      <c r="L124" s="133"/>
      <c r="M124" s="133"/>
      <c r="N124" s="133"/>
      <c r="O124" s="133"/>
      <c r="P124" s="5"/>
      <c r="Q124" s="49"/>
      <c r="W124" s="60"/>
      <c r="X124" s="66">
        <v>21</v>
      </c>
      <c r="Y124" s="67"/>
      <c r="Z124" s="67"/>
      <c r="AA124" s="67"/>
      <c r="AB124" s="67"/>
      <c r="AC124" s="67"/>
      <c r="AD124" s="67"/>
      <c r="AE124" s="67"/>
      <c r="AF124" s="67"/>
      <c r="AG124" s="67"/>
      <c r="AH124" s="67"/>
      <c r="AI124" s="67"/>
      <c r="AJ124" s="67"/>
      <c r="AK124" s="67"/>
      <c r="AL124" s="67"/>
      <c r="AM124" s="67"/>
      <c r="AN124" s="67"/>
      <c r="AO124" s="67"/>
      <c r="AP124" s="67"/>
      <c r="AQ124" s="67"/>
      <c r="AR124" s="67"/>
      <c r="AS124" s="67"/>
      <c r="AT124" s="67"/>
      <c r="AU124" s="67"/>
      <c r="AV124" s="67"/>
      <c r="AW124" s="67"/>
      <c r="AX124" s="67"/>
      <c r="AY124" s="67"/>
      <c r="AZ124" s="67"/>
      <c r="BA124" s="67"/>
      <c r="BB124" s="67"/>
      <c r="BC124" s="5"/>
      <c r="BD124" s="354" t="str">
        <f t="shared" si="46"/>
        <v/>
      </c>
      <c r="BE124" s="355"/>
      <c r="BF124" s="71">
        <f t="shared" si="49"/>
        <v>0</v>
      </c>
      <c r="BG124" s="71">
        <f t="shared" si="50"/>
        <v>0</v>
      </c>
      <c r="BH124" s="72">
        <f t="shared" si="51"/>
        <v>0</v>
      </c>
      <c r="BI124" s="73">
        <f t="shared" si="52"/>
        <v>0</v>
      </c>
    </row>
    <row r="125" spans="2:61" ht="15" customHeight="1" x14ac:dyDescent="0.35">
      <c r="B125" s="60"/>
      <c r="C125" s="79"/>
      <c r="D125" s="133">
        <v>1</v>
      </c>
      <c r="E125" s="133">
        <v>0</v>
      </c>
      <c r="F125" s="133">
        <v>0</v>
      </c>
      <c r="G125" s="133">
        <v>0</v>
      </c>
      <c r="H125" s="133">
        <v>1</v>
      </c>
      <c r="I125" s="133">
        <v>0</v>
      </c>
      <c r="J125" s="133">
        <v>1</v>
      </c>
      <c r="K125" s="133">
        <v>0</v>
      </c>
      <c r="L125" s="133">
        <v>1</v>
      </c>
      <c r="M125" s="133">
        <v>0</v>
      </c>
      <c r="N125" s="133">
        <v>1</v>
      </c>
      <c r="O125" s="133">
        <v>1</v>
      </c>
      <c r="P125" s="5"/>
      <c r="Q125" s="49"/>
      <c r="W125" s="60"/>
      <c r="X125" s="66">
        <v>22</v>
      </c>
      <c r="Y125" s="67"/>
      <c r="Z125" s="67"/>
      <c r="AA125" s="67"/>
      <c r="AB125" s="67"/>
      <c r="AC125" s="67"/>
      <c r="AD125" s="67"/>
      <c r="AE125" s="67"/>
      <c r="AF125" s="67"/>
      <c r="AG125" s="67"/>
      <c r="AH125" s="67"/>
      <c r="AI125" s="67"/>
      <c r="AJ125" s="67"/>
      <c r="AK125" s="67"/>
      <c r="AL125" s="67"/>
      <c r="AM125" s="67"/>
      <c r="AN125" s="67"/>
      <c r="AO125" s="67"/>
      <c r="AP125" s="67"/>
      <c r="AQ125" s="67"/>
      <c r="AR125" s="67"/>
      <c r="AS125" s="67"/>
      <c r="AT125" s="67"/>
      <c r="AU125" s="67"/>
      <c r="AV125" s="67"/>
      <c r="AW125" s="67"/>
      <c r="AX125" s="67"/>
      <c r="AY125" s="67"/>
      <c r="AZ125" s="67"/>
      <c r="BA125" s="67"/>
      <c r="BB125" s="67"/>
      <c r="BC125" s="5"/>
      <c r="BD125" s="354" t="str">
        <f t="shared" si="46"/>
        <v/>
      </c>
      <c r="BE125" s="355"/>
      <c r="BF125" s="71">
        <f t="shared" si="49"/>
        <v>0</v>
      </c>
      <c r="BG125" s="71">
        <f t="shared" si="50"/>
        <v>0</v>
      </c>
      <c r="BH125" s="72">
        <f t="shared" si="51"/>
        <v>0</v>
      </c>
      <c r="BI125" s="73">
        <f t="shared" si="52"/>
        <v>0</v>
      </c>
    </row>
    <row r="126" spans="2:61" ht="15" customHeight="1" x14ac:dyDescent="0.35">
      <c r="B126" s="60"/>
      <c r="C126" s="79"/>
      <c r="D126" s="131"/>
      <c r="E126" s="131"/>
      <c r="F126" s="131"/>
      <c r="G126" s="131"/>
      <c r="H126" s="131"/>
      <c r="I126" s="131"/>
      <c r="J126" s="131"/>
      <c r="K126" s="131"/>
      <c r="L126" s="131"/>
      <c r="M126" s="131"/>
      <c r="N126" s="131"/>
      <c r="O126" s="131"/>
      <c r="P126" s="5"/>
      <c r="Q126" s="49"/>
      <c r="W126" s="60"/>
      <c r="X126" s="66">
        <v>23</v>
      </c>
      <c r="Y126" s="67"/>
      <c r="Z126" s="67"/>
      <c r="AA126" s="67"/>
      <c r="AB126" s="67"/>
      <c r="AC126" s="67"/>
      <c r="AD126" s="67"/>
      <c r="AE126" s="67"/>
      <c r="AF126" s="67"/>
      <c r="AG126" s="67"/>
      <c r="AH126" s="67"/>
      <c r="AI126" s="67"/>
      <c r="AJ126" s="67"/>
      <c r="AK126" s="67"/>
      <c r="AL126" s="67"/>
      <c r="AM126" s="67"/>
      <c r="AN126" s="67"/>
      <c r="AO126" s="67"/>
      <c r="AP126" s="67"/>
      <c r="AQ126" s="67"/>
      <c r="AR126" s="67"/>
      <c r="AS126" s="67"/>
      <c r="AT126" s="67"/>
      <c r="AU126" s="67"/>
      <c r="AV126" s="67"/>
      <c r="AW126" s="67"/>
      <c r="AX126" s="67"/>
      <c r="AY126" s="67"/>
      <c r="AZ126" s="67"/>
      <c r="BA126" s="67"/>
      <c r="BB126" s="67"/>
      <c r="BC126" s="5"/>
      <c r="BD126" s="354" t="str">
        <f t="shared" si="46"/>
        <v/>
      </c>
      <c r="BE126" s="355"/>
      <c r="BF126" s="71">
        <f t="shared" si="49"/>
        <v>0</v>
      </c>
      <c r="BG126" s="71">
        <f t="shared" si="50"/>
        <v>0</v>
      </c>
      <c r="BH126" s="72">
        <f t="shared" si="51"/>
        <v>0</v>
      </c>
      <c r="BI126" s="73">
        <f t="shared" si="52"/>
        <v>0</v>
      </c>
    </row>
    <row r="127" spans="2:61" ht="15" customHeight="1" x14ac:dyDescent="0.35">
      <c r="B127" s="60"/>
      <c r="C127" s="91" t="s">
        <v>130</v>
      </c>
      <c r="D127" s="129"/>
      <c r="E127" s="129"/>
      <c r="F127" s="129"/>
      <c r="G127" s="129"/>
      <c r="H127" s="129"/>
      <c r="I127" s="129"/>
      <c r="J127" s="129"/>
      <c r="K127" s="129"/>
      <c r="L127" s="129"/>
      <c r="M127" s="129"/>
      <c r="N127" s="129"/>
      <c r="O127" s="129"/>
      <c r="P127" s="5"/>
      <c r="Q127" s="49"/>
      <c r="W127" s="60"/>
      <c r="X127" s="74">
        <v>24</v>
      </c>
      <c r="Y127" s="75"/>
      <c r="Z127" s="75"/>
      <c r="AA127" s="75"/>
      <c r="AB127" s="75"/>
      <c r="AC127" s="75"/>
      <c r="AD127" s="75"/>
      <c r="AE127" s="75"/>
      <c r="AF127" s="75"/>
      <c r="AG127" s="75"/>
      <c r="AH127" s="75"/>
      <c r="AI127" s="75"/>
      <c r="AJ127" s="75"/>
      <c r="AK127" s="75"/>
      <c r="AL127" s="75"/>
      <c r="AM127" s="75"/>
      <c r="AN127" s="75"/>
      <c r="AO127" s="75"/>
      <c r="AP127" s="75"/>
      <c r="AQ127" s="75"/>
      <c r="AR127" s="75"/>
      <c r="AS127" s="75"/>
      <c r="AT127" s="75"/>
      <c r="AU127" s="75"/>
      <c r="AV127" s="75"/>
      <c r="AW127" s="75"/>
      <c r="AX127" s="75"/>
      <c r="AY127" s="75"/>
      <c r="AZ127" s="75"/>
      <c r="BA127" s="75"/>
      <c r="BB127" s="75"/>
      <c r="BC127" s="5"/>
      <c r="BD127" s="356" t="str">
        <f t="shared" si="46"/>
        <v/>
      </c>
      <c r="BE127" s="357"/>
      <c r="BF127" s="76">
        <f>SUM($Y127:$BC127)</f>
        <v>0</v>
      </c>
      <c r="BG127" s="76">
        <v>0</v>
      </c>
      <c r="BH127" s="77">
        <f t="shared" ref="BH127" si="55">IFERROR(SUM(Y127:BC127)/COUNT(Y127:BC127),0)</f>
        <v>0</v>
      </c>
      <c r="BI127" s="78">
        <v>0</v>
      </c>
    </row>
    <row r="128" spans="2:61" ht="15" customHeight="1" x14ac:dyDescent="0.35">
      <c r="B128" s="60"/>
      <c r="C128" s="134" t="s">
        <v>61</v>
      </c>
      <c r="D128" s="5"/>
      <c r="E128" s="5"/>
      <c r="F128" s="5"/>
      <c r="G128" s="5"/>
      <c r="H128" s="5"/>
      <c r="I128" s="5"/>
      <c r="J128" s="5"/>
      <c r="K128" s="5"/>
      <c r="L128" s="5"/>
      <c r="M128" s="5"/>
      <c r="N128" s="5"/>
      <c r="O128" s="5"/>
      <c r="P128" s="5"/>
      <c r="Q128" s="49"/>
      <c r="W128" s="60"/>
      <c r="X128" s="79"/>
      <c r="Y128" s="5"/>
      <c r="Z128" s="5"/>
      <c r="AA128" s="5"/>
      <c r="AB128" s="5"/>
      <c r="AC128" s="5"/>
      <c r="AD128" s="5"/>
      <c r="AE128" s="5"/>
      <c r="AF128" s="5"/>
      <c r="AG128" s="5"/>
      <c r="AH128" s="5"/>
      <c r="AI128" s="5"/>
      <c r="AJ128" s="5"/>
      <c r="AK128" s="5"/>
      <c r="AL128" s="5"/>
      <c r="AM128" s="5"/>
      <c r="AN128" s="5"/>
      <c r="AO128" s="5"/>
      <c r="AP128" s="5"/>
      <c r="AQ128" s="5"/>
      <c r="AR128" s="5"/>
      <c r="AS128" s="5"/>
      <c r="AT128" s="5"/>
      <c r="AU128" s="5"/>
      <c r="AV128" s="5"/>
      <c r="AW128" s="5"/>
      <c r="AX128" s="5"/>
      <c r="AY128" s="5"/>
      <c r="AZ128" s="5"/>
      <c r="BA128" s="5"/>
      <c r="BB128" s="5"/>
      <c r="BC128" s="5"/>
      <c r="BD128" s="5"/>
      <c r="BE128" s="5"/>
      <c r="BF128" s="76">
        <f>SUM(BF104:BF127)</f>
        <v>0</v>
      </c>
      <c r="BG128" s="76">
        <f>SUM(BG111:BG126)</f>
        <v>0</v>
      </c>
      <c r="BH128" s="101"/>
      <c r="BI128" s="102"/>
    </row>
    <row r="129" spans="2:61" ht="15" customHeight="1" x14ac:dyDescent="0.35">
      <c r="B129" s="60"/>
      <c r="C129" s="41"/>
      <c r="D129" s="135">
        <f t="shared" ref="D129:O129" si="56">SUM(D11:D17,D34)</f>
        <v>0</v>
      </c>
      <c r="E129" s="135">
        <f t="shared" si="56"/>
        <v>0</v>
      </c>
      <c r="F129" s="135">
        <f t="shared" si="56"/>
        <v>0</v>
      </c>
      <c r="G129" s="135">
        <f t="shared" si="56"/>
        <v>0</v>
      </c>
      <c r="H129" s="135">
        <f t="shared" si="56"/>
        <v>0</v>
      </c>
      <c r="I129" s="135">
        <f t="shared" si="56"/>
        <v>0</v>
      </c>
      <c r="J129" s="135">
        <f t="shared" si="56"/>
        <v>0</v>
      </c>
      <c r="K129" s="135">
        <f t="shared" si="56"/>
        <v>0</v>
      </c>
      <c r="L129" s="135">
        <f t="shared" si="56"/>
        <v>0</v>
      </c>
      <c r="M129" s="135">
        <f t="shared" si="56"/>
        <v>0</v>
      </c>
      <c r="N129" s="135">
        <f t="shared" si="56"/>
        <v>0</v>
      </c>
      <c r="O129" s="135">
        <f t="shared" si="56"/>
        <v>0</v>
      </c>
      <c r="P129" s="5"/>
      <c r="Q129" s="49"/>
      <c r="W129" s="83"/>
      <c r="X129" s="84"/>
      <c r="Y129" s="85"/>
      <c r="Z129" s="85"/>
      <c r="AA129" s="85"/>
      <c r="AB129" s="85"/>
      <c r="AC129" s="85"/>
      <c r="AD129" s="85"/>
      <c r="AE129" s="85"/>
      <c r="AF129" s="85"/>
      <c r="AG129" s="85"/>
      <c r="AH129" s="85"/>
      <c r="AI129" s="85"/>
      <c r="AJ129" s="85"/>
      <c r="AK129" s="85"/>
      <c r="AL129" s="85"/>
      <c r="AM129" s="85"/>
      <c r="AN129" s="85"/>
      <c r="AO129" s="85"/>
      <c r="AP129" s="85"/>
      <c r="AQ129" s="85"/>
      <c r="AR129" s="85"/>
      <c r="AS129" s="85"/>
      <c r="AT129" s="85"/>
      <c r="AU129" s="85"/>
      <c r="AV129" s="85"/>
      <c r="AW129" s="85"/>
      <c r="AX129" s="85"/>
      <c r="AY129" s="85"/>
      <c r="AZ129" s="85"/>
      <c r="BA129" s="85"/>
      <c r="BB129" s="85"/>
      <c r="BC129" s="85"/>
      <c r="BD129" s="85"/>
      <c r="BE129" s="85"/>
      <c r="BF129" s="214"/>
      <c r="BG129" s="215"/>
      <c r="BH129" s="215"/>
      <c r="BI129" s="216"/>
    </row>
    <row r="130" spans="2:61" ht="15.75" customHeight="1" x14ac:dyDescent="0.35">
      <c r="B130" s="60"/>
      <c r="C130" s="134" t="s">
        <v>62</v>
      </c>
      <c r="D130" s="5"/>
      <c r="E130" s="5"/>
      <c r="F130" s="5"/>
      <c r="G130" s="5"/>
      <c r="H130" s="5"/>
      <c r="I130" s="5"/>
      <c r="J130" s="5"/>
      <c r="K130" s="5"/>
      <c r="L130" s="5"/>
      <c r="M130" s="5"/>
      <c r="N130" s="5"/>
      <c r="O130" s="5"/>
      <c r="P130" s="5"/>
      <c r="Q130" s="49"/>
      <c r="W130" s="115"/>
      <c r="X130" s="111"/>
      <c r="Y130" s="111"/>
      <c r="Z130" s="111"/>
      <c r="AA130" s="111"/>
      <c r="AB130" s="111"/>
      <c r="AC130" s="111"/>
      <c r="AD130" s="111"/>
      <c r="AE130" s="111"/>
      <c r="AF130" s="111"/>
      <c r="AG130" s="111"/>
      <c r="AH130" s="111"/>
      <c r="AI130" s="111"/>
      <c r="AJ130" s="111"/>
      <c r="AK130" s="111"/>
      <c r="AL130" s="111"/>
      <c r="AM130" s="111"/>
      <c r="AN130" s="111"/>
      <c r="AO130" s="111"/>
      <c r="AP130" s="111"/>
      <c r="AQ130" s="111"/>
      <c r="AR130" s="111"/>
      <c r="AS130" s="111"/>
      <c r="AT130" s="111"/>
      <c r="AU130" s="111"/>
      <c r="AV130" s="111"/>
      <c r="AW130" s="111"/>
      <c r="AX130" s="111"/>
      <c r="AY130" s="111"/>
      <c r="AZ130" s="111"/>
      <c r="BA130" s="111"/>
      <c r="BB130" s="111"/>
      <c r="BC130" s="111"/>
      <c r="BD130" s="111"/>
      <c r="BE130" s="111"/>
      <c r="BF130" s="5"/>
      <c r="BG130" s="5"/>
      <c r="BH130" s="5"/>
      <c r="BI130" s="49"/>
    </row>
    <row r="131" spans="2:61" ht="15" customHeight="1" x14ac:dyDescent="0.35">
      <c r="B131" s="60"/>
      <c r="C131" s="41"/>
      <c r="D131" s="135">
        <f t="shared" ref="D131:O131" si="57">SUM(D18:D33)</f>
        <v>0</v>
      </c>
      <c r="E131" s="135">
        <f t="shared" si="57"/>
        <v>0</v>
      </c>
      <c r="F131" s="135">
        <f t="shared" si="57"/>
        <v>0</v>
      </c>
      <c r="G131" s="135">
        <f t="shared" si="57"/>
        <v>0</v>
      </c>
      <c r="H131" s="135">
        <f t="shared" si="57"/>
        <v>0</v>
      </c>
      <c r="I131" s="135">
        <f t="shared" si="57"/>
        <v>0</v>
      </c>
      <c r="J131" s="135">
        <f t="shared" si="57"/>
        <v>0</v>
      </c>
      <c r="K131" s="135">
        <f t="shared" si="57"/>
        <v>0</v>
      </c>
      <c r="L131" s="135">
        <f t="shared" si="57"/>
        <v>0</v>
      </c>
      <c r="M131" s="135">
        <f t="shared" si="57"/>
        <v>0</v>
      </c>
      <c r="N131" s="135">
        <f t="shared" si="57"/>
        <v>0</v>
      </c>
      <c r="O131" s="135">
        <f t="shared" si="57"/>
        <v>0</v>
      </c>
      <c r="P131" s="5"/>
      <c r="Q131" s="49"/>
      <c r="W131" s="60" t="s">
        <v>126</v>
      </c>
      <c r="X131" s="5"/>
      <c r="Y131" s="5"/>
      <c r="Z131" s="5"/>
      <c r="AA131" s="5"/>
      <c r="AB131" s="5"/>
      <c r="AC131" s="5"/>
      <c r="AD131" s="5"/>
      <c r="AE131" s="5"/>
      <c r="AF131" s="5"/>
      <c r="AG131" s="5"/>
      <c r="AH131" s="5"/>
      <c r="AI131" s="5"/>
      <c r="AJ131" s="5"/>
      <c r="AK131" s="5"/>
      <c r="AL131" s="5"/>
      <c r="AM131" s="5"/>
      <c r="AN131" s="5"/>
      <c r="AO131" s="5"/>
      <c r="AP131" s="5"/>
      <c r="AQ131" s="5"/>
      <c r="AR131" s="5"/>
      <c r="AS131" s="5"/>
      <c r="AT131" s="5"/>
      <c r="AU131" s="5"/>
      <c r="AV131" s="5"/>
      <c r="AW131" s="5"/>
      <c r="AX131" s="5"/>
      <c r="AY131" s="5"/>
      <c r="AZ131" s="5"/>
      <c r="BA131" s="5"/>
      <c r="BB131" s="5"/>
      <c r="BC131" s="5"/>
      <c r="BD131" s="5"/>
      <c r="BE131" s="5"/>
      <c r="BF131" s="5"/>
      <c r="BG131" s="5"/>
      <c r="BH131" s="5"/>
      <c r="BI131" s="49"/>
    </row>
    <row r="132" spans="2:61" ht="15.5" x14ac:dyDescent="0.35">
      <c r="B132" s="60"/>
      <c r="C132" s="134" t="s">
        <v>64</v>
      </c>
      <c r="D132" s="5"/>
      <c r="E132" s="5"/>
      <c r="F132" s="5"/>
      <c r="G132" s="5"/>
      <c r="H132" s="5"/>
      <c r="I132" s="5"/>
      <c r="J132" s="5"/>
      <c r="K132" s="5"/>
      <c r="L132" s="5"/>
      <c r="M132" s="5"/>
      <c r="N132" s="5"/>
      <c r="O132" s="5"/>
      <c r="P132" s="5"/>
      <c r="Q132" s="49"/>
      <c r="W132" s="60"/>
      <c r="X132" s="5"/>
      <c r="Y132" s="5"/>
      <c r="Z132" s="5"/>
      <c r="AA132" s="5"/>
      <c r="AB132" s="5"/>
      <c r="AC132" s="5"/>
      <c r="AD132" s="5"/>
      <c r="AE132" s="5"/>
      <c r="AF132" s="5"/>
      <c r="AG132" s="5"/>
      <c r="AH132" s="5"/>
      <c r="AI132" s="5"/>
      <c r="AJ132" s="5"/>
      <c r="AK132" s="5"/>
      <c r="AL132" s="5"/>
      <c r="AM132" s="5"/>
      <c r="AN132" s="5"/>
      <c r="AO132" s="5"/>
      <c r="AP132" s="5"/>
      <c r="AQ132" s="5"/>
      <c r="AR132" s="5"/>
      <c r="AS132" s="5"/>
      <c r="AT132" s="5"/>
      <c r="AU132" s="5"/>
      <c r="AV132" s="5"/>
      <c r="AW132" s="5"/>
      <c r="AX132" s="5"/>
      <c r="AY132" s="5"/>
      <c r="AZ132" s="5"/>
      <c r="BA132" s="5"/>
      <c r="BB132" s="5"/>
      <c r="BC132" s="5"/>
      <c r="BD132" s="5"/>
      <c r="BE132" s="5"/>
      <c r="BF132" s="46"/>
      <c r="BG132" s="5"/>
      <c r="BH132" s="5"/>
      <c r="BI132" s="49"/>
    </row>
    <row r="133" spans="2:61" ht="15.5" x14ac:dyDescent="0.35">
      <c r="B133" s="60"/>
      <c r="C133" s="41"/>
      <c r="D133" s="135">
        <f t="shared" ref="D133:O133" si="58">SUM(D11:D34)</f>
        <v>0</v>
      </c>
      <c r="E133" s="135">
        <f t="shared" si="58"/>
        <v>0</v>
      </c>
      <c r="F133" s="135">
        <f t="shared" si="58"/>
        <v>0</v>
      </c>
      <c r="G133" s="135">
        <f t="shared" si="58"/>
        <v>0</v>
      </c>
      <c r="H133" s="135">
        <f t="shared" si="58"/>
        <v>0</v>
      </c>
      <c r="I133" s="135">
        <f t="shared" si="58"/>
        <v>0</v>
      </c>
      <c r="J133" s="135">
        <f t="shared" si="58"/>
        <v>0</v>
      </c>
      <c r="K133" s="135">
        <f t="shared" si="58"/>
        <v>0</v>
      </c>
      <c r="L133" s="135">
        <f t="shared" si="58"/>
        <v>0</v>
      </c>
      <c r="M133" s="135">
        <f t="shared" si="58"/>
        <v>0</v>
      </c>
      <c r="N133" s="135">
        <f t="shared" si="58"/>
        <v>0</v>
      </c>
      <c r="O133" s="135">
        <f t="shared" si="58"/>
        <v>0</v>
      </c>
      <c r="P133" s="5"/>
      <c r="Q133" s="49"/>
      <c r="W133" s="60"/>
      <c r="X133" s="63" t="s">
        <v>54</v>
      </c>
      <c r="Y133" s="64">
        <v>1</v>
      </c>
      <c r="Z133" s="64">
        <v>2</v>
      </c>
      <c r="AA133" s="64">
        <v>3</v>
      </c>
      <c r="AB133" s="64">
        <v>4</v>
      </c>
      <c r="AC133" s="64">
        <v>5</v>
      </c>
      <c r="AD133" s="64">
        <v>6</v>
      </c>
      <c r="AE133" s="64">
        <v>7</v>
      </c>
      <c r="AF133" s="64">
        <v>8</v>
      </c>
      <c r="AG133" s="64">
        <v>9</v>
      </c>
      <c r="AH133" s="64">
        <v>10</v>
      </c>
      <c r="AI133" s="64">
        <v>11</v>
      </c>
      <c r="AJ133" s="64">
        <v>12</v>
      </c>
      <c r="AK133" s="64">
        <v>13</v>
      </c>
      <c r="AL133" s="64">
        <v>14</v>
      </c>
      <c r="AM133" s="64">
        <v>15</v>
      </c>
      <c r="AN133" s="64">
        <v>16</v>
      </c>
      <c r="AO133" s="64">
        <v>17</v>
      </c>
      <c r="AP133" s="64">
        <v>18</v>
      </c>
      <c r="AQ133" s="64">
        <v>19</v>
      </c>
      <c r="AR133" s="64">
        <v>20</v>
      </c>
      <c r="AS133" s="64">
        <v>21</v>
      </c>
      <c r="AT133" s="64">
        <v>22</v>
      </c>
      <c r="AU133" s="64">
        <v>23</v>
      </c>
      <c r="AV133" s="64">
        <v>24</v>
      </c>
      <c r="AW133" s="64">
        <v>25</v>
      </c>
      <c r="AX133" s="64">
        <v>26</v>
      </c>
      <c r="AY133" s="64">
        <v>27</v>
      </c>
      <c r="AZ133" s="64">
        <v>28</v>
      </c>
      <c r="BA133" s="64">
        <v>29</v>
      </c>
      <c r="BB133" s="64">
        <v>30</v>
      </c>
      <c r="BC133" s="64">
        <v>31</v>
      </c>
      <c r="BD133" s="358" t="s">
        <v>101</v>
      </c>
      <c r="BE133" s="359"/>
      <c r="BF133" s="157" t="s">
        <v>102</v>
      </c>
      <c r="BG133" s="157" t="s">
        <v>103</v>
      </c>
      <c r="BH133" s="157" t="s">
        <v>102</v>
      </c>
      <c r="BI133" s="65" t="s">
        <v>103</v>
      </c>
    </row>
    <row r="134" spans="2:61" ht="15.5" x14ac:dyDescent="0.35">
      <c r="B134" s="60"/>
      <c r="C134" s="41"/>
      <c r="D134" s="135"/>
      <c r="E134" s="135"/>
      <c r="F134" s="135"/>
      <c r="G134" s="135"/>
      <c r="H134" s="135"/>
      <c r="I134" s="135"/>
      <c r="J134" s="135"/>
      <c r="K134" s="135"/>
      <c r="L134" s="135"/>
      <c r="M134" s="135"/>
      <c r="N134" s="135"/>
      <c r="O134" s="135"/>
      <c r="P134" s="5"/>
      <c r="Q134" s="49"/>
      <c r="W134" s="60"/>
      <c r="X134" s="63"/>
      <c r="Y134" s="64" t="str">
        <f t="shared" ref="Y134:AE134" si="59">VLOOKUP(WEEKDAY(CONCATENATE("5","/",Y133,"/",$AE$6)),$BX$11:$BY$17,2,FALSE)</f>
        <v>Tues</v>
      </c>
      <c r="Z134" s="64" t="str">
        <f t="shared" si="59"/>
        <v>Wed</v>
      </c>
      <c r="AA134" s="64" t="str">
        <f t="shared" si="59"/>
        <v>Thur</v>
      </c>
      <c r="AB134" s="64" t="str">
        <f t="shared" si="59"/>
        <v>Fri</v>
      </c>
      <c r="AC134" s="64" t="str">
        <f t="shared" si="59"/>
        <v>Sat</v>
      </c>
      <c r="AD134" s="64" t="str">
        <f t="shared" si="59"/>
        <v>Sun</v>
      </c>
      <c r="AE134" s="64" t="str">
        <f t="shared" si="59"/>
        <v>Mon</v>
      </c>
      <c r="AF134" s="64" t="str">
        <f>Y134</f>
        <v>Tues</v>
      </c>
      <c r="AG134" s="64" t="str">
        <f t="shared" ref="AG134:BC134" si="60">Z134</f>
        <v>Wed</v>
      </c>
      <c r="AH134" s="64" t="str">
        <f t="shared" si="60"/>
        <v>Thur</v>
      </c>
      <c r="AI134" s="64" t="str">
        <f t="shared" si="60"/>
        <v>Fri</v>
      </c>
      <c r="AJ134" s="64" t="str">
        <f t="shared" si="60"/>
        <v>Sat</v>
      </c>
      <c r="AK134" s="64" t="str">
        <f t="shared" si="60"/>
        <v>Sun</v>
      </c>
      <c r="AL134" s="64" t="str">
        <f t="shared" si="60"/>
        <v>Mon</v>
      </c>
      <c r="AM134" s="64" t="str">
        <f t="shared" si="60"/>
        <v>Tues</v>
      </c>
      <c r="AN134" s="64" t="str">
        <f t="shared" si="60"/>
        <v>Wed</v>
      </c>
      <c r="AO134" s="64" t="str">
        <f t="shared" si="60"/>
        <v>Thur</v>
      </c>
      <c r="AP134" s="64" t="str">
        <f t="shared" si="60"/>
        <v>Fri</v>
      </c>
      <c r="AQ134" s="64" t="str">
        <f t="shared" si="60"/>
        <v>Sat</v>
      </c>
      <c r="AR134" s="64" t="str">
        <f t="shared" si="60"/>
        <v>Sun</v>
      </c>
      <c r="AS134" s="64" t="str">
        <f t="shared" si="60"/>
        <v>Mon</v>
      </c>
      <c r="AT134" s="64" t="str">
        <f t="shared" si="60"/>
        <v>Tues</v>
      </c>
      <c r="AU134" s="64" t="str">
        <f t="shared" si="60"/>
        <v>Wed</v>
      </c>
      <c r="AV134" s="64" t="str">
        <f t="shared" si="60"/>
        <v>Thur</v>
      </c>
      <c r="AW134" s="64" t="str">
        <f t="shared" si="60"/>
        <v>Fri</v>
      </c>
      <c r="AX134" s="64" t="str">
        <f t="shared" si="60"/>
        <v>Sat</v>
      </c>
      <c r="AY134" s="64" t="str">
        <f t="shared" si="60"/>
        <v>Sun</v>
      </c>
      <c r="AZ134" s="64" t="str">
        <f t="shared" si="60"/>
        <v>Mon</v>
      </c>
      <c r="BA134" s="64" t="str">
        <f t="shared" si="60"/>
        <v>Tues</v>
      </c>
      <c r="BB134" s="64" t="str">
        <f t="shared" si="60"/>
        <v>Wed</v>
      </c>
      <c r="BC134" s="64" t="str">
        <f t="shared" si="60"/>
        <v>Thur</v>
      </c>
      <c r="BD134" s="358" t="s">
        <v>106</v>
      </c>
      <c r="BE134" s="359"/>
      <c r="BF134" s="157" t="s">
        <v>90</v>
      </c>
      <c r="BG134" s="157" t="s">
        <v>90</v>
      </c>
      <c r="BH134" s="157" t="s">
        <v>106</v>
      </c>
      <c r="BI134" s="65" t="s">
        <v>106</v>
      </c>
    </row>
    <row r="135" spans="2:61" ht="15.5" x14ac:dyDescent="0.35">
      <c r="B135" s="60"/>
      <c r="C135" s="79"/>
      <c r="D135" s="131"/>
      <c r="E135" s="131"/>
      <c r="F135" s="131"/>
      <c r="G135" s="131"/>
      <c r="H135" s="131"/>
      <c r="I135" s="131"/>
      <c r="J135" s="131"/>
      <c r="K135" s="131"/>
      <c r="L135" s="131"/>
      <c r="M135" s="131"/>
      <c r="N135" s="131"/>
      <c r="O135" s="131"/>
      <c r="P135" s="5"/>
      <c r="Q135" s="49"/>
      <c r="W135" s="60"/>
      <c r="X135" s="66">
        <v>1</v>
      </c>
      <c r="Y135" s="67"/>
      <c r="Z135" s="67"/>
      <c r="AA135" s="67"/>
      <c r="AB135" s="67"/>
      <c r="AC135" s="67"/>
      <c r="AD135" s="67"/>
      <c r="AE135" s="67"/>
      <c r="AF135" s="67"/>
      <c r="AG135" s="67"/>
      <c r="AH135" s="67"/>
      <c r="AI135" s="67"/>
      <c r="AJ135" s="67"/>
      <c r="AK135" s="67"/>
      <c r="AL135" s="67"/>
      <c r="AM135" s="67"/>
      <c r="AN135" s="67"/>
      <c r="AO135" s="67"/>
      <c r="AP135" s="67"/>
      <c r="AQ135" s="67"/>
      <c r="AR135" s="67"/>
      <c r="AS135" s="67"/>
      <c r="AT135" s="67"/>
      <c r="AU135" s="67"/>
      <c r="AV135" s="67"/>
      <c r="AW135" s="67"/>
      <c r="AX135" s="67"/>
      <c r="AY135" s="67"/>
      <c r="AZ135" s="67"/>
      <c r="BA135" s="67"/>
      <c r="BB135" s="67"/>
      <c r="BC135" s="67"/>
      <c r="BD135" s="354" t="str">
        <f>IFERROR(AVERAGE(Y135:BC135),"")</f>
        <v/>
      </c>
      <c r="BE135" s="355"/>
      <c r="BF135" s="68">
        <f>SUM($Y135:$BC135)</f>
        <v>0</v>
      </c>
      <c r="BG135" s="68">
        <v>0</v>
      </c>
      <c r="BH135" s="69">
        <f>IFERROR(SUM(Y135:BC135)/COUNT(Y135:BC135),0)</f>
        <v>0</v>
      </c>
      <c r="BI135" s="70">
        <v>0</v>
      </c>
    </row>
    <row r="136" spans="2:61" ht="15.5" x14ac:dyDescent="0.35">
      <c r="B136" s="60"/>
      <c r="C136" s="6" t="s">
        <v>132</v>
      </c>
      <c r="D136" s="5"/>
      <c r="E136" s="5"/>
      <c r="F136" s="5"/>
      <c r="G136" s="5"/>
      <c r="H136" s="5"/>
      <c r="I136" s="5"/>
      <c r="J136" s="5"/>
      <c r="K136" s="5"/>
      <c r="L136" s="5"/>
      <c r="M136" s="5"/>
      <c r="N136" s="5"/>
      <c r="O136" s="5"/>
      <c r="P136" s="5"/>
      <c r="Q136" s="49"/>
      <c r="W136" s="60"/>
      <c r="X136" s="66">
        <v>2</v>
      </c>
      <c r="Y136" s="67"/>
      <c r="Z136" s="67"/>
      <c r="AA136" s="67"/>
      <c r="AB136" s="67"/>
      <c r="AC136" s="67"/>
      <c r="AD136" s="67"/>
      <c r="AE136" s="67"/>
      <c r="AF136" s="67"/>
      <c r="AG136" s="67"/>
      <c r="AH136" s="67"/>
      <c r="AI136" s="67"/>
      <c r="AJ136" s="67"/>
      <c r="AK136" s="67"/>
      <c r="AL136" s="67"/>
      <c r="AM136" s="67"/>
      <c r="AN136" s="67"/>
      <c r="AO136" s="67"/>
      <c r="AP136" s="67"/>
      <c r="AQ136" s="67"/>
      <c r="AR136" s="67"/>
      <c r="AS136" s="67"/>
      <c r="AT136" s="67"/>
      <c r="AU136" s="67"/>
      <c r="AV136" s="67"/>
      <c r="AW136" s="67"/>
      <c r="AX136" s="67"/>
      <c r="AY136" s="67"/>
      <c r="AZ136" s="67"/>
      <c r="BA136" s="67"/>
      <c r="BB136" s="67"/>
      <c r="BC136" s="67"/>
      <c r="BD136" s="354" t="str">
        <f t="shared" ref="BD136:BD147" si="61">IFERROR(AVERAGE(Y136:BC136),"")</f>
        <v/>
      </c>
      <c r="BE136" s="355"/>
      <c r="BF136" s="71">
        <f t="shared" ref="BF136:BF141" si="62">SUM($Y136:$BC136)</f>
        <v>0</v>
      </c>
      <c r="BG136" s="71">
        <v>0</v>
      </c>
      <c r="BH136" s="72">
        <f t="shared" ref="BH136:BH141" si="63">IFERROR(SUM(Y136:BC136)/COUNT(Y136:BC136),0)</f>
        <v>0</v>
      </c>
      <c r="BI136" s="73">
        <v>0</v>
      </c>
    </row>
    <row r="137" spans="2:61" ht="15.5" x14ac:dyDescent="0.35">
      <c r="B137" s="60"/>
      <c r="C137" s="134" t="s">
        <v>76</v>
      </c>
      <c r="D137" s="5"/>
      <c r="E137" s="5"/>
      <c r="F137" s="5"/>
      <c r="G137" s="5"/>
      <c r="H137" s="5"/>
      <c r="I137" s="5"/>
      <c r="J137" s="5"/>
      <c r="K137" s="5"/>
      <c r="L137" s="5"/>
      <c r="M137" s="5"/>
      <c r="N137" s="5"/>
      <c r="O137" s="5"/>
      <c r="P137" s="5"/>
      <c r="Q137" s="49"/>
      <c r="W137" s="60"/>
      <c r="X137" s="66">
        <v>3</v>
      </c>
      <c r="Y137" s="67"/>
      <c r="Z137" s="67"/>
      <c r="AA137" s="67"/>
      <c r="AB137" s="67"/>
      <c r="AC137" s="67"/>
      <c r="AD137" s="67"/>
      <c r="AE137" s="67"/>
      <c r="AF137" s="67"/>
      <c r="AG137" s="67"/>
      <c r="AH137" s="67"/>
      <c r="AI137" s="67"/>
      <c r="AJ137" s="67"/>
      <c r="AK137" s="67"/>
      <c r="AL137" s="67"/>
      <c r="AM137" s="67"/>
      <c r="AN137" s="67"/>
      <c r="AO137" s="67"/>
      <c r="AP137" s="67"/>
      <c r="AQ137" s="67"/>
      <c r="AR137" s="67"/>
      <c r="AS137" s="67"/>
      <c r="AT137" s="67"/>
      <c r="AU137" s="67"/>
      <c r="AV137" s="67"/>
      <c r="AW137" s="67"/>
      <c r="AX137" s="67"/>
      <c r="AY137" s="67"/>
      <c r="AZ137" s="67"/>
      <c r="BA137" s="67"/>
      <c r="BB137" s="67"/>
      <c r="BC137" s="67"/>
      <c r="BD137" s="354" t="str">
        <f t="shared" si="61"/>
        <v/>
      </c>
      <c r="BE137" s="355"/>
      <c r="BF137" s="71">
        <f t="shared" si="62"/>
        <v>0</v>
      </c>
      <c r="BG137" s="71">
        <v>0</v>
      </c>
      <c r="BH137" s="72">
        <f t="shared" si="63"/>
        <v>0</v>
      </c>
      <c r="BI137" s="73">
        <v>0</v>
      </c>
    </row>
    <row r="138" spans="2:61" ht="15.5" x14ac:dyDescent="0.35">
      <c r="B138" s="60"/>
      <c r="C138" s="41"/>
      <c r="D138" s="136">
        <f>(D119-D125)*D131</f>
        <v>0</v>
      </c>
      <c r="E138" s="136">
        <f t="shared" ref="E138:O138" si="64">(E119-E125)*E131</f>
        <v>0</v>
      </c>
      <c r="F138" s="136">
        <f t="shared" si="64"/>
        <v>0</v>
      </c>
      <c r="G138" s="136">
        <f t="shared" si="64"/>
        <v>0</v>
      </c>
      <c r="H138" s="136">
        <f t="shared" si="64"/>
        <v>0</v>
      </c>
      <c r="I138" s="136">
        <f t="shared" si="64"/>
        <v>0</v>
      </c>
      <c r="J138" s="136">
        <f t="shared" si="64"/>
        <v>0</v>
      </c>
      <c r="K138" s="136">
        <f t="shared" si="64"/>
        <v>0</v>
      </c>
      <c r="L138" s="136">
        <f t="shared" si="64"/>
        <v>0</v>
      </c>
      <c r="M138" s="136">
        <f t="shared" si="64"/>
        <v>0</v>
      </c>
      <c r="N138" s="136">
        <f t="shared" si="64"/>
        <v>0</v>
      </c>
      <c r="O138" s="136">
        <f t="shared" si="64"/>
        <v>0</v>
      </c>
      <c r="P138" s="135"/>
      <c r="Q138" s="49"/>
      <c r="W138" s="60"/>
      <c r="X138" s="66">
        <v>4</v>
      </c>
      <c r="Y138" s="67"/>
      <c r="Z138" s="67"/>
      <c r="AA138" s="67"/>
      <c r="AB138" s="67"/>
      <c r="AC138" s="67"/>
      <c r="AD138" s="67"/>
      <c r="AE138" s="67"/>
      <c r="AF138" s="67"/>
      <c r="AG138" s="67"/>
      <c r="AH138" s="67"/>
      <c r="AI138" s="67"/>
      <c r="AJ138" s="67"/>
      <c r="AK138" s="67"/>
      <c r="AL138" s="67"/>
      <c r="AM138" s="67"/>
      <c r="AN138" s="67"/>
      <c r="AO138" s="67"/>
      <c r="AP138" s="67"/>
      <c r="AQ138" s="67"/>
      <c r="AR138" s="67"/>
      <c r="AS138" s="67"/>
      <c r="AT138" s="67"/>
      <c r="AU138" s="67"/>
      <c r="AV138" s="67"/>
      <c r="AW138" s="67"/>
      <c r="AX138" s="67"/>
      <c r="AY138" s="67"/>
      <c r="AZ138" s="67"/>
      <c r="BA138" s="67"/>
      <c r="BB138" s="67"/>
      <c r="BC138" s="67"/>
      <c r="BD138" s="354" t="str">
        <f t="shared" si="61"/>
        <v/>
      </c>
      <c r="BE138" s="355"/>
      <c r="BF138" s="71">
        <f t="shared" si="62"/>
        <v>0</v>
      </c>
      <c r="BG138" s="71">
        <v>0</v>
      </c>
      <c r="BH138" s="72">
        <f t="shared" si="63"/>
        <v>0</v>
      </c>
      <c r="BI138" s="73">
        <v>0</v>
      </c>
    </row>
    <row r="139" spans="2:61" ht="15.5" x14ac:dyDescent="0.35">
      <c r="B139" s="60"/>
      <c r="C139" s="134" t="s">
        <v>77</v>
      </c>
      <c r="D139" s="5"/>
      <c r="E139" s="5"/>
      <c r="F139" s="5"/>
      <c r="G139" s="5"/>
      <c r="H139" s="5"/>
      <c r="I139" s="5"/>
      <c r="J139" s="5"/>
      <c r="K139" s="5"/>
      <c r="L139" s="5"/>
      <c r="M139" s="5"/>
      <c r="N139" s="5"/>
      <c r="O139" s="5"/>
      <c r="P139" s="5"/>
      <c r="Q139" s="49"/>
      <c r="W139" s="60"/>
      <c r="X139" s="66">
        <v>5</v>
      </c>
      <c r="Y139" s="67"/>
      <c r="Z139" s="67"/>
      <c r="AA139" s="67"/>
      <c r="AB139" s="67"/>
      <c r="AC139" s="67"/>
      <c r="AD139" s="67"/>
      <c r="AE139" s="67"/>
      <c r="AF139" s="67"/>
      <c r="AG139" s="67"/>
      <c r="AH139" s="67"/>
      <c r="AI139" s="67"/>
      <c r="AJ139" s="67"/>
      <c r="AK139" s="67"/>
      <c r="AL139" s="67"/>
      <c r="AM139" s="67"/>
      <c r="AN139" s="67"/>
      <c r="AO139" s="67"/>
      <c r="AP139" s="67"/>
      <c r="AQ139" s="67"/>
      <c r="AR139" s="67"/>
      <c r="AS139" s="67"/>
      <c r="AT139" s="67"/>
      <c r="AU139" s="67"/>
      <c r="AV139" s="67"/>
      <c r="AW139" s="67"/>
      <c r="AX139" s="67"/>
      <c r="AY139" s="67"/>
      <c r="AZ139" s="67"/>
      <c r="BA139" s="67"/>
      <c r="BB139" s="67"/>
      <c r="BC139" s="67"/>
      <c r="BD139" s="354" t="str">
        <f t="shared" si="61"/>
        <v/>
      </c>
      <c r="BE139" s="355"/>
      <c r="BF139" s="71">
        <f t="shared" si="62"/>
        <v>0</v>
      </c>
      <c r="BG139" s="71">
        <v>0</v>
      </c>
      <c r="BH139" s="72">
        <f t="shared" si="63"/>
        <v>0</v>
      </c>
      <c r="BI139" s="73">
        <v>0</v>
      </c>
    </row>
    <row r="140" spans="2:61" ht="15.75" customHeight="1" x14ac:dyDescent="0.35">
      <c r="B140" s="60"/>
      <c r="C140" s="41"/>
      <c r="D140" s="137">
        <f t="shared" ref="D140:O140" si="65">(D121+D125)*D133+(D119-D125)*D129</f>
        <v>0</v>
      </c>
      <c r="E140" s="137">
        <f t="shared" si="65"/>
        <v>0</v>
      </c>
      <c r="F140" s="137">
        <f t="shared" si="65"/>
        <v>0</v>
      </c>
      <c r="G140" s="137">
        <f t="shared" si="65"/>
        <v>0</v>
      </c>
      <c r="H140" s="137">
        <f t="shared" si="65"/>
        <v>0</v>
      </c>
      <c r="I140" s="137">
        <f t="shared" si="65"/>
        <v>0</v>
      </c>
      <c r="J140" s="137">
        <f t="shared" si="65"/>
        <v>0</v>
      </c>
      <c r="K140" s="137">
        <f t="shared" si="65"/>
        <v>0</v>
      </c>
      <c r="L140" s="137">
        <f t="shared" si="65"/>
        <v>0</v>
      </c>
      <c r="M140" s="137">
        <f t="shared" si="65"/>
        <v>0</v>
      </c>
      <c r="N140" s="137">
        <f t="shared" si="65"/>
        <v>0</v>
      </c>
      <c r="O140" s="137">
        <f t="shared" si="65"/>
        <v>0</v>
      </c>
      <c r="P140" s="5"/>
      <c r="Q140" s="49"/>
      <c r="W140" s="60"/>
      <c r="X140" s="66">
        <v>6</v>
      </c>
      <c r="Y140" s="67"/>
      <c r="Z140" s="67"/>
      <c r="AA140" s="67"/>
      <c r="AB140" s="67"/>
      <c r="AC140" s="67"/>
      <c r="AD140" s="67"/>
      <c r="AE140" s="67"/>
      <c r="AF140" s="67"/>
      <c r="AG140" s="67"/>
      <c r="AH140" s="67"/>
      <c r="AI140" s="67"/>
      <c r="AJ140" s="67"/>
      <c r="AK140" s="67"/>
      <c r="AL140" s="67"/>
      <c r="AM140" s="67"/>
      <c r="AN140" s="67"/>
      <c r="AO140" s="67"/>
      <c r="AP140" s="67"/>
      <c r="AQ140" s="67"/>
      <c r="AR140" s="67"/>
      <c r="AS140" s="67"/>
      <c r="AT140" s="67"/>
      <c r="AU140" s="67"/>
      <c r="AV140" s="67"/>
      <c r="AW140" s="67"/>
      <c r="AX140" s="67"/>
      <c r="AY140" s="67"/>
      <c r="AZ140" s="67"/>
      <c r="BA140" s="67"/>
      <c r="BB140" s="67"/>
      <c r="BC140" s="67"/>
      <c r="BD140" s="354" t="str">
        <f t="shared" si="61"/>
        <v/>
      </c>
      <c r="BE140" s="355"/>
      <c r="BF140" s="71">
        <f t="shared" si="62"/>
        <v>0</v>
      </c>
      <c r="BG140" s="71">
        <v>0</v>
      </c>
      <c r="BH140" s="72">
        <f t="shared" si="63"/>
        <v>0</v>
      </c>
      <c r="BI140" s="73">
        <v>0</v>
      </c>
    </row>
    <row r="141" spans="2:61" ht="15.5" x14ac:dyDescent="0.35">
      <c r="B141" s="60"/>
      <c r="C141" s="134" t="s">
        <v>65</v>
      </c>
      <c r="D141" s="138"/>
      <c r="E141" s="138"/>
      <c r="F141" s="138"/>
      <c r="G141" s="138"/>
      <c r="H141" s="138"/>
      <c r="I141" s="138"/>
      <c r="J141" s="138"/>
      <c r="K141" s="138"/>
      <c r="L141" s="138"/>
      <c r="M141" s="138"/>
      <c r="N141" s="138"/>
      <c r="O141" s="138"/>
      <c r="P141" s="5"/>
      <c r="Q141" s="49"/>
      <c r="W141" s="60"/>
      <c r="X141" s="66">
        <v>7</v>
      </c>
      <c r="Y141" s="67"/>
      <c r="Z141" s="67"/>
      <c r="AA141" s="67"/>
      <c r="AB141" s="67"/>
      <c r="AC141" s="67"/>
      <c r="AD141" s="67"/>
      <c r="AE141" s="67"/>
      <c r="AF141" s="67"/>
      <c r="AG141" s="67"/>
      <c r="AH141" s="67"/>
      <c r="AI141" s="67"/>
      <c r="AJ141" s="67"/>
      <c r="AK141" s="67"/>
      <c r="AL141" s="67"/>
      <c r="AM141" s="67"/>
      <c r="AN141" s="67"/>
      <c r="AO141" s="67"/>
      <c r="AP141" s="67"/>
      <c r="AQ141" s="67"/>
      <c r="AR141" s="67"/>
      <c r="AS141" s="67"/>
      <c r="AT141" s="67"/>
      <c r="AU141" s="67"/>
      <c r="AV141" s="67"/>
      <c r="AW141" s="67"/>
      <c r="AX141" s="67"/>
      <c r="AY141" s="67"/>
      <c r="AZ141" s="67"/>
      <c r="BA141" s="67"/>
      <c r="BB141" s="67"/>
      <c r="BC141" s="67"/>
      <c r="BD141" s="354" t="str">
        <f t="shared" si="61"/>
        <v/>
      </c>
      <c r="BE141" s="355"/>
      <c r="BF141" s="71">
        <f t="shared" si="62"/>
        <v>0</v>
      </c>
      <c r="BG141" s="71">
        <v>0</v>
      </c>
      <c r="BH141" s="72">
        <f t="shared" si="63"/>
        <v>0</v>
      </c>
      <c r="BI141" s="73">
        <v>0</v>
      </c>
    </row>
    <row r="142" spans="2:61" ht="15.5" x14ac:dyDescent="0.35">
      <c r="B142" s="60"/>
      <c r="C142" s="41"/>
      <c r="D142" s="139">
        <f t="shared" ref="D142:O142" si="66">D123*D133</f>
        <v>0</v>
      </c>
      <c r="E142" s="139">
        <f t="shared" si="66"/>
        <v>0</v>
      </c>
      <c r="F142" s="139">
        <f t="shared" si="66"/>
        <v>0</v>
      </c>
      <c r="G142" s="139">
        <f t="shared" si="66"/>
        <v>0</v>
      </c>
      <c r="H142" s="139">
        <f t="shared" si="66"/>
        <v>0</v>
      </c>
      <c r="I142" s="139">
        <f t="shared" si="66"/>
        <v>0</v>
      </c>
      <c r="J142" s="139">
        <f t="shared" si="66"/>
        <v>0</v>
      </c>
      <c r="K142" s="139">
        <f t="shared" si="66"/>
        <v>0</v>
      </c>
      <c r="L142" s="139">
        <f t="shared" si="66"/>
        <v>0</v>
      </c>
      <c r="M142" s="139">
        <f t="shared" si="66"/>
        <v>0</v>
      </c>
      <c r="N142" s="139">
        <f t="shared" si="66"/>
        <v>0</v>
      </c>
      <c r="O142" s="139">
        <f t="shared" si="66"/>
        <v>0</v>
      </c>
      <c r="P142" s="5"/>
      <c r="Q142" s="49"/>
      <c r="W142" s="60"/>
      <c r="X142" s="66">
        <v>8</v>
      </c>
      <c r="Y142" s="67"/>
      <c r="Z142" s="67"/>
      <c r="AA142" s="67"/>
      <c r="AB142" s="67"/>
      <c r="AC142" s="67"/>
      <c r="AD142" s="67"/>
      <c r="AE142" s="67"/>
      <c r="AF142" s="67"/>
      <c r="AG142" s="67"/>
      <c r="AH142" s="67"/>
      <c r="AI142" s="67"/>
      <c r="AJ142" s="67"/>
      <c r="AK142" s="67"/>
      <c r="AL142" s="67"/>
      <c r="AM142" s="67"/>
      <c r="AN142" s="67"/>
      <c r="AO142" s="67"/>
      <c r="AP142" s="67"/>
      <c r="AQ142" s="67"/>
      <c r="AR142" s="67"/>
      <c r="AS142" s="67"/>
      <c r="AT142" s="67"/>
      <c r="AU142" s="67"/>
      <c r="AV142" s="67"/>
      <c r="AW142" s="67"/>
      <c r="AX142" s="67"/>
      <c r="AY142" s="67"/>
      <c r="AZ142" s="67"/>
      <c r="BA142" s="67"/>
      <c r="BB142" s="67"/>
      <c r="BC142" s="67"/>
      <c r="BD142" s="354" t="str">
        <f t="shared" si="61"/>
        <v/>
      </c>
      <c r="BE142" s="355"/>
      <c r="BF142" s="71">
        <f t="shared" ref="BF142:BF157" si="67">(SUMIF($Y$134:$BC$134,"Sat",$Y142:$BC142)+SUMIF($Y$134:$BC$134,"Sun",$Y142:$BC142))</f>
        <v>0</v>
      </c>
      <c r="BG142" s="71">
        <f t="shared" ref="BG142:BG157" si="68">(SUM($Y142:$BC142)-(SUMIF($Y$134:$BC$134,"Sat",$Y142:$BC142)+SUMIF($Y$134:$BC$134,"Sun",$Y142:$BC142)))</f>
        <v>0</v>
      </c>
      <c r="BH142" s="72">
        <f t="shared" ref="BH142:BH157" si="69">(SUMIF($Y$134:$BC$134,"Sat",$Y142:$BC142)+SUMIF($Y$134:$BC$134,"Sun",$Y142:$BC142))/(COUNTIF($Y$134:$BC$134,"Sat")+COUNTIF($Y$134:$BC$134,"Sun"))</f>
        <v>0</v>
      </c>
      <c r="BI142" s="73">
        <f t="shared" ref="BI142:BI157" si="70">(SUM($Y142:$BC142)-(SUMIF($Y$134:$BC$134,"Sat",$Y142:$BC142)+SUMIF($Y$134:$BC$134,"Sun",$Y142:$BC142)))/(COUNT(Y142:BC142)-(COUNTIF($Y$134:$BC$134,"Sat")+COUNTIF($Y$134:$BC$134,"Sun")))</f>
        <v>0</v>
      </c>
    </row>
    <row r="143" spans="2:61" ht="15.5" x14ac:dyDescent="0.35">
      <c r="B143" s="60"/>
      <c r="C143" s="134" t="s">
        <v>133</v>
      </c>
      <c r="D143" s="138"/>
      <c r="E143" s="138"/>
      <c r="F143" s="138"/>
      <c r="G143" s="138"/>
      <c r="H143" s="138"/>
      <c r="I143" s="138"/>
      <c r="J143" s="138"/>
      <c r="K143" s="138"/>
      <c r="L143" s="138"/>
      <c r="M143" s="138"/>
      <c r="N143" s="138"/>
      <c r="O143" s="138"/>
      <c r="P143" s="5"/>
      <c r="Q143" s="49"/>
      <c r="W143" s="60"/>
      <c r="X143" s="66">
        <v>9</v>
      </c>
      <c r="Y143" s="67"/>
      <c r="Z143" s="67"/>
      <c r="AA143" s="67"/>
      <c r="AB143" s="67"/>
      <c r="AC143" s="67"/>
      <c r="AD143" s="67"/>
      <c r="AE143" s="67"/>
      <c r="AF143" s="67"/>
      <c r="AG143" s="67"/>
      <c r="AH143" s="67"/>
      <c r="AI143" s="67"/>
      <c r="AJ143" s="67"/>
      <c r="AK143" s="67"/>
      <c r="AL143" s="67"/>
      <c r="AM143" s="67"/>
      <c r="AN143" s="67"/>
      <c r="AO143" s="67"/>
      <c r="AP143" s="67"/>
      <c r="AQ143" s="67"/>
      <c r="AR143" s="67"/>
      <c r="AS143" s="67"/>
      <c r="AT143" s="67"/>
      <c r="AU143" s="67"/>
      <c r="AV143" s="67"/>
      <c r="AW143" s="67"/>
      <c r="AX143" s="67"/>
      <c r="AY143" s="67"/>
      <c r="AZ143" s="67"/>
      <c r="BA143" s="67"/>
      <c r="BB143" s="67"/>
      <c r="BC143" s="67"/>
      <c r="BD143" s="354" t="str">
        <f t="shared" si="61"/>
        <v/>
      </c>
      <c r="BE143" s="355"/>
      <c r="BF143" s="71">
        <f t="shared" si="67"/>
        <v>0</v>
      </c>
      <c r="BG143" s="71">
        <f t="shared" si="68"/>
        <v>0</v>
      </c>
      <c r="BH143" s="72">
        <f t="shared" si="69"/>
        <v>0</v>
      </c>
      <c r="BI143" s="73">
        <f t="shared" si="70"/>
        <v>0</v>
      </c>
    </row>
    <row r="144" spans="2:61" ht="15.5" x14ac:dyDescent="0.35">
      <c r="B144" s="60"/>
      <c r="C144" s="41"/>
      <c r="D144" s="135">
        <f t="shared" ref="D144:O144" si="71">D142-D138-D140</f>
        <v>0</v>
      </c>
      <c r="E144" s="135">
        <f t="shared" si="71"/>
        <v>0</v>
      </c>
      <c r="F144" s="135">
        <f t="shared" si="71"/>
        <v>0</v>
      </c>
      <c r="G144" s="135">
        <f t="shared" si="71"/>
        <v>0</v>
      </c>
      <c r="H144" s="135">
        <f t="shared" si="71"/>
        <v>0</v>
      </c>
      <c r="I144" s="135">
        <f t="shared" si="71"/>
        <v>0</v>
      </c>
      <c r="J144" s="135">
        <f t="shared" si="71"/>
        <v>0</v>
      </c>
      <c r="K144" s="135">
        <f t="shared" si="71"/>
        <v>0</v>
      </c>
      <c r="L144" s="135">
        <f t="shared" si="71"/>
        <v>0</v>
      </c>
      <c r="M144" s="135">
        <f t="shared" si="71"/>
        <v>0</v>
      </c>
      <c r="N144" s="135">
        <f t="shared" si="71"/>
        <v>0</v>
      </c>
      <c r="O144" s="135">
        <f t="shared" si="71"/>
        <v>0</v>
      </c>
      <c r="P144" s="5"/>
      <c r="Q144" s="49"/>
      <c r="W144" s="60"/>
      <c r="X144" s="66">
        <v>10</v>
      </c>
      <c r="Y144" s="67"/>
      <c r="Z144" s="67"/>
      <c r="AA144" s="67"/>
      <c r="AB144" s="67"/>
      <c r="AC144" s="67"/>
      <c r="AD144" s="67"/>
      <c r="AE144" s="67"/>
      <c r="AF144" s="67"/>
      <c r="AG144" s="67"/>
      <c r="AH144" s="67"/>
      <c r="AI144" s="67"/>
      <c r="AJ144" s="67"/>
      <c r="AK144" s="67"/>
      <c r="AL144" s="67"/>
      <c r="AM144" s="67"/>
      <c r="AN144" s="67"/>
      <c r="AO144" s="67"/>
      <c r="AP144" s="67"/>
      <c r="AQ144" s="67"/>
      <c r="AR144" s="67"/>
      <c r="AS144" s="67"/>
      <c r="AT144" s="67"/>
      <c r="AU144" s="67"/>
      <c r="AV144" s="67"/>
      <c r="AW144" s="67"/>
      <c r="AX144" s="67"/>
      <c r="AY144" s="67"/>
      <c r="AZ144" s="67"/>
      <c r="BA144" s="67"/>
      <c r="BB144" s="67"/>
      <c r="BC144" s="67"/>
      <c r="BD144" s="354" t="str">
        <f t="shared" si="61"/>
        <v/>
      </c>
      <c r="BE144" s="355"/>
      <c r="BF144" s="71">
        <f t="shared" si="67"/>
        <v>0</v>
      </c>
      <c r="BG144" s="71">
        <f t="shared" si="68"/>
        <v>0</v>
      </c>
      <c r="BH144" s="72">
        <f t="shared" si="69"/>
        <v>0</v>
      </c>
      <c r="BI144" s="73">
        <f t="shared" si="70"/>
        <v>0</v>
      </c>
    </row>
    <row r="145" spans="2:61" ht="19.5" customHeight="1" x14ac:dyDescent="0.35">
      <c r="B145" s="60"/>
      <c r="C145" s="130"/>
      <c r="D145" s="138"/>
      <c r="E145" s="138"/>
      <c r="F145" s="138"/>
      <c r="G145" s="138"/>
      <c r="H145" s="138"/>
      <c r="I145" s="138"/>
      <c r="J145" s="138"/>
      <c r="K145" s="138"/>
      <c r="L145" s="138"/>
      <c r="M145" s="138"/>
      <c r="N145" s="138"/>
      <c r="O145" s="138"/>
      <c r="P145" s="5"/>
      <c r="Q145" s="49"/>
      <c r="W145" s="60"/>
      <c r="X145" s="66">
        <v>11</v>
      </c>
      <c r="Y145" s="67"/>
      <c r="Z145" s="67"/>
      <c r="AA145" s="67"/>
      <c r="AB145" s="67"/>
      <c r="AC145" s="67"/>
      <c r="AD145" s="67"/>
      <c r="AE145" s="67"/>
      <c r="AF145" s="67"/>
      <c r="AG145" s="67"/>
      <c r="AH145" s="67"/>
      <c r="AI145" s="67"/>
      <c r="AJ145" s="67"/>
      <c r="AK145" s="67"/>
      <c r="AL145" s="67"/>
      <c r="AM145" s="67"/>
      <c r="AN145" s="67"/>
      <c r="AO145" s="67"/>
      <c r="AP145" s="67"/>
      <c r="AQ145" s="67"/>
      <c r="AR145" s="67"/>
      <c r="AS145" s="67"/>
      <c r="AT145" s="67"/>
      <c r="AU145" s="67"/>
      <c r="AV145" s="67"/>
      <c r="AW145" s="67"/>
      <c r="AX145" s="67"/>
      <c r="AY145" s="67"/>
      <c r="AZ145" s="67"/>
      <c r="BA145" s="67"/>
      <c r="BB145" s="67"/>
      <c r="BC145" s="67"/>
      <c r="BD145" s="354" t="str">
        <f t="shared" si="61"/>
        <v/>
      </c>
      <c r="BE145" s="355"/>
      <c r="BF145" s="71">
        <f t="shared" si="67"/>
        <v>0</v>
      </c>
      <c r="BG145" s="71">
        <f t="shared" si="68"/>
        <v>0</v>
      </c>
      <c r="BH145" s="72">
        <f t="shared" si="69"/>
        <v>0</v>
      </c>
      <c r="BI145" s="73">
        <f t="shared" si="70"/>
        <v>0</v>
      </c>
    </row>
    <row r="146" spans="2:61" ht="15.5" x14ac:dyDescent="0.35">
      <c r="B146" s="60"/>
      <c r="C146" s="130"/>
      <c r="D146" s="138"/>
      <c r="E146" s="138"/>
      <c r="F146" s="138"/>
      <c r="G146" s="138"/>
      <c r="H146" s="138"/>
      <c r="I146" s="138"/>
      <c r="J146" s="138"/>
      <c r="K146" s="138"/>
      <c r="L146" s="138"/>
      <c r="M146" s="138"/>
      <c r="N146" s="138"/>
      <c r="O146" s="138"/>
      <c r="P146" s="5"/>
      <c r="Q146" s="49"/>
      <c r="W146" s="60"/>
      <c r="X146" s="66">
        <v>12</v>
      </c>
      <c r="Y146" s="67"/>
      <c r="Z146" s="67"/>
      <c r="AA146" s="67"/>
      <c r="AB146" s="67"/>
      <c r="AC146" s="67"/>
      <c r="AD146" s="67"/>
      <c r="AE146" s="67"/>
      <c r="AF146" s="67"/>
      <c r="AG146" s="67"/>
      <c r="AH146" s="67"/>
      <c r="AI146" s="67"/>
      <c r="AJ146" s="67"/>
      <c r="AK146" s="67"/>
      <c r="AL146" s="67"/>
      <c r="AM146" s="67"/>
      <c r="AN146" s="67"/>
      <c r="AO146" s="67"/>
      <c r="AP146" s="67"/>
      <c r="AQ146" s="67"/>
      <c r="AR146" s="67"/>
      <c r="AS146" s="67"/>
      <c r="AT146" s="67"/>
      <c r="AU146" s="67"/>
      <c r="AV146" s="67"/>
      <c r="AW146" s="67"/>
      <c r="AX146" s="67"/>
      <c r="AY146" s="67"/>
      <c r="AZ146" s="67"/>
      <c r="BA146" s="67"/>
      <c r="BB146" s="67"/>
      <c r="BC146" s="67"/>
      <c r="BD146" s="354" t="str">
        <f t="shared" si="61"/>
        <v/>
      </c>
      <c r="BE146" s="355"/>
      <c r="BF146" s="71">
        <f t="shared" si="67"/>
        <v>0</v>
      </c>
      <c r="BG146" s="71">
        <f t="shared" si="68"/>
        <v>0</v>
      </c>
      <c r="BH146" s="72">
        <f t="shared" si="69"/>
        <v>0</v>
      </c>
      <c r="BI146" s="73">
        <f t="shared" si="70"/>
        <v>0</v>
      </c>
    </row>
    <row r="147" spans="2:61" ht="15.5" x14ac:dyDescent="0.35">
      <c r="B147" s="60"/>
      <c r="C147" s="91" t="s">
        <v>134</v>
      </c>
      <c r="D147" s="138"/>
      <c r="E147" s="138"/>
      <c r="F147" s="138"/>
      <c r="G147" s="138"/>
      <c r="H147" s="138"/>
      <c r="I147" s="138"/>
      <c r="J147" s="138"/>
      <c r="K147" s="138"/>
      <c r="L147" s="138"/>
      <c r="M147" s="138"/>
      <c r="N147" s="138"/>
      <c r="O147" s="138"/>
      <c r="P147" s="5"/>
      <c r="Q147" s="49"/>
      <c r="W147" s="60"/>
      <c r="X147" s="66">
        <v>13</v>
      </c>
      <c r="Y147" s="67"/>
      <c r="Z147" s="67"/>
      <c r="AA147" s="67"/>
      <c r="AB147" s="67"/>
      <c r="AC147" s="67"/>
      <c r="AD147" s="67"/>
      <c r="AE147" s="67"/>
      <c r="AF147" s="67"/>
      <c r="AG147" s="67"/>
      <c r="AH147" s="67"/>
      <c r="AI147" s="67"/>
      <c r="AJ147" s="67"/>
      <c r="AK147" s="67"/>
      <c r="AL147" s="67"/>
      <c r="AM147" s="67"/>
      <c r="AN147" s="67"/>
      <c r="AO147" s="67"/>
      <c r="AP147" s="67"/>
      <c r="AQ147" s="67"/>
      <c r="AR147" s="67"/>
      <c r="AS147" s="67"/>
      <c r="AT147" s="67"/>
      <c r="AU147" s="67"/>
      <c r="AV147" s="67"/>
      <c r="AW147" s="67"/>
      <c r="AX147" s="67"/>
      <c r="AY147" s="67"/>
      <c r="AZ147" s="67"/>
      <c r="BA147" s="67"/>
      <c r="BB147" s="67"/>
      <c r="BC147" s="67"/>
      <c r="BD147" s="354" t="str">
        <f t="shared" si="61"/>
        <v/>
      </c>
      <c r="BE147" s="355"/>
      <c r="BF147" s="71">
        <f t="shared" si="67"/>
        <v>0</v>
      </c>
      <c r="BG147" s="71">
        <f t="shared" si="68"/>
        <v>0</v>
      </c>
      <c r="BH147" s="72">
        <f t="shared" si="69"/>
        <v>0</v>
      </c>
      <c r="BI147" s="73">
        <f t="shared" si="70"/>
        <v>0</v>
      </c>
    </row>
    <row r="148" spans="2:61" ht="15.5" x14ac:dyDescent="0.35">
      <c r="B148" s="60"/>
      <c r="C148" s="130"/>
      <c r="D148" s="138"/>
      <c r="E148" s="350" t="s">
        <v>135</v>
      </c>
      <c r="F148" s="353"/>
      <c r="G148" s="350" t="s">
        <v>136</v>
      </c>
      <c r="H148" s="353"/>
      <c r="I148" s="350" t="s">
        <v>137</v>
      </c>
      <c r="J148" s="353"/>
      <c r="K148" s="350" t="s">
        <v>138</v>
      </c>
      <c r="L148" s="353"/>
      <c r="M148" s="138"/>
      <c r="N148" s="350" t="s">
        <v>147</v>
      </c>
      <c r="O148" s="351"/>
      <c r="P148" s="351"/>
      <c r="Q148" s="352"/>
      <c r="W148" s="60"/>
      <c r="X148" s="66">
        <v>14</v>
      </c>
      <c r="Y148" s="67"/>
      <c r="Z148" s="67"/>
      <c r="AA148" s="67"/>
      <c r="AB148" s="67"/>
      <c r="AC148" s="67"/>
      <c r="AD148" s="67"/>
      <c r="AE148" s="67"/>
      <c r="AF148" s="67"/>
      <c r="AG148" s="67"/>
      <c r="AH148" s="67"/>
      <c r="AI148" s="67"/>
      <c r="AJ148" s="67"/>
      <c r="AK148" s="67"/>
      <c r="AL148" s="67"/>
      <c r="AM148" s="67"/>
      <c r="AN148" s="67"/>
      <c r="AO148" s="67"/>
      <c r="AP148" s="67"/>
      <c r="AQ148" s="67"/>
      <c r="AR148" s="67"/>
      <c r="AS148" s="67"/>
      <c r="AT148" s="67"/>
      <c r="AU148" s="67"/>
      <c r="AV148" s="67"/>
      <c r="AW148" s="67"/>
      <c r="AX148" s="67"/>
      <c r="AY148" s="67"/>
      <c r="AZ148" s="67"/>
      <c r="BA148" s="67"/>
      <c r="BB148" s="67"/>
      <c r="BC148" s="67"/>
      <c r="BD148" s="354" t="str">
        <f>IFERROR(AVERAGE(Y148:BC148),"")</f>
        <v/>
      </c>
      <c r="BE148" s="355"/>
      <c r="BF148" s="71">
        <f t="shared" si="67"/>
        <v>0</v>
      </c>
      <c r="BG148" s="71">
        <f t="shared" si="68"/>
        <v>0</v>
      </c>
      <c r="BH148" s="72">
        <f t="shared" si="69"/>
        <v>0</v>
      </c>
      <c r="BI148" s="73">
        <f t="shared" si="70"/>
        <v>0</v>
      </c>
    </row>
    <row r="149" spans="2:61" ht="15.5" x14ac:dyDescent="0.35">
      <c r="B149" s="60"/>
      <c r="C149" s="140" t="s">
        <v>139</v>
      </c>
      <c r="D149" s="141"/>
      <c r="E149" s="348">
        <f>SUM($D138:$O138)</f>
        <v>0</v>
      </c>
      <c r="F149" s="349"/>
      <c r="G149" s="346">
        <f>SUM($D140:$O140)</f>
        <v>0</v>
      </c>
      <c r="H149" s="347"/>
      <c r="I149" s="344">
        <f>SUM(D142:O142)</f>
        <v>0</v>
      </c>
      <c r="J149" s="345"/>
      <c r="K149" s="342">
        <f>IF(CntMax3&gt;0,AnnTotGen3/CntMax3/8766,0)</f>
        <v>0</v>
      </c>
      <c r="L149" s="343"/>
      <c r="M149" s="138"/>
      <c r="N149" s="339">
        <f>(AnnTotGen3)</f>
        <v>0</v>
      </c>
      <c r="O149" s="340"/>
      <c r="P149" s="340"/>
      <c r="Q149" s="341"/>
      <c r="W149" s="60"/>
      <c r="X149" s="66">
        <v>15</v>
      </c>
      <c r="Y149" s="67"/>
      <c r="Z149" s="67"/>
      <c r="AA149" s="67"/>
      <c r="AB149" s="67"/>
      <c r="AC149" s="67"/>
      <c r="AD149" s="67"/>
      <c r="AE149" s="67"/>
      <c r="AF149" s="67"/>
      <c r="AG149" s="67"/>
      <c r="AH149" s="67"/>
      <c r="AI149" s="67"/>
      <c r="AJ149" s="67"/>
      <c r="AK149" s="67"/>
      <c r="AL149" s="67"/>
      <c r="AM149" s="67"/>
      <c r="AN149" s="67"/>
      <c r="AO149" s="67"/>
      <c r="AP149" s="67"/>
      <c r="AQ149" s="67"/>
      <c r="AR149" s="67"/>
      <c r="AS149" s="67"/>
      <c r="AT149" s="67"/>
      <c r="AU149" s="67"/>
      <c r="AV149" s="67"/>
      <c r="AW149" s="67"/>
      <c r="AX149" s="67"/>
      <c r="AY149" s="67"/>
      <c r="AZ149" s="67"/>
      <c r="BA149" s="67"/>
      <c r="BB149" s="67"/>
      <c r="BC149" s="67"/>
      <c r="BD149" s="354" t="str">
        <f t="shared" ref="BD149:BD158" si="72">IFERROR(AVERAGE(Y149:BC149),"")</f>
        <v/>
      </c>
      <c r="BE149" s="355"/>
      <c r="BF149" s="71">
        <f t="shared" si="67"/>
        <v>0</v>
      </c>
      <c r="BG149" s="71">
        <f t="shared" si="68"/>
        <v>0</v>
      </c>
      <c r="BH149" s="72">
        <f t="shared" si="69"/>
        <v>0</v>
      </c>
      <c r="BI149" s="73">
        <f t="shared" si="70"/>
        <v>0</v>
      </c>
    </row>
    <row r="150" spans="2:61" ht="16" thickBot="1" x14ac:dyDescent="0.4">
      <c r="B150" s="104"/>
      <c r="C150" s="142"/>
      <c r="D150" s="143"/>
      <c r="E150" s="143"/>
      <c r="F150" s="144"/>
      <c r="G150" s="143"/>
      <c r="H150" s="143"/>
      <c r="I150" s="143"/>
      <c r="J150" s="143"/>
      <c r="K150" s="143"/>
      <c r="L150" s="143"/>
      <c r="M150" s="143"/>
      <c r="N150" s="143"/>
      <c r="O150" s="143"/>
      <c r="P150" s="15"/>
      <c r="Q150" s="106"/>
      <c r="W150" s="60"/>
      <c r="X150" s="66">
        <v>16</v>
      </c>
      <c r="Y150" s="67"/>
      <c r="Z150" s="67"/>
      <c r="AA150" s="67"/>
      <c r="AB150" s="67"/>
      <c r="AC150" s="67"/>
      <c r="AD150" s="67"/>
      <c r="AE150" s="67"/>
      <c r="AF150" s="67"/>
      <c r="AG150" s="67"/>
      <c r="AH150" s="67"/>
      <c r="AI150" s="67"/>
      <c r="AJ150" s="67"/>
      <c r="AK150" s="67"/>
      <c r="AL150" s="67"/>
      <c r="AM150" s="67"/>
      <c r="AN150" s="67"/>
      <c r="AO150" s="67"/>
      <c r="AP150" s="67"/>
      <c r="AQ150" s="67"/>
      <c r="AR150" s="67"/>
      <c r="AS150" s="67"/>
      <c r="AT150" s="67"/>
      <c r="AU150" s="67"/>
      <c r="AV150" s="67"/>
      <c r="AW150" s="67"/>
      <c r="AX150" s="67"/>
      <c r="AY150" s="67"/>
      <c r="AZ150" s="67"/>
      <c r="BA150" s="67"/>
      <c r="BB150" s="67"/>
      <c r="BC150" s="67"/>
      <c r="BD150" s="354" t="str">
        <f t="shared" si="72"/>
        <v/>
      </c>
      <c r="BE150" s="355"/>
      <c r="BF150" s="71">
        <f t="shared" si="67"/>
        <v>0</v>
      </c>
      <c r="BG150" s="71">
        <f t="shared" si="68"/>
        <v>0</v>
      </c>
      <c r="BH150" s="72">
        <f t="shared" si="69"/>
        <v>0</v>
      </c>
      <c r="BI150" s="73">
        <f t="shared" si="70"/>
        <v>0</v>
      </c>
    </row>
    <row r="151" spans="2:61" ht="15.5" x14ac:dyDescent="0.35">
      <c r="W151" s="60"/>
      <c r="X151" s="66">
        <v>17</v>
      </c>
      <c r="Y151" s="67"/>
      <c r="Z151" s="67"/>
      <c r="AA151" s="67"/>
      <c r="AB151" s="67"/>
      <c r="AC151" s="67"/>
      <c r="AD151" s="67"/>
      <c r="AE151" s="67"/>
      <c r="AF151" s="67"/>
      <c r="AG151" s="67"/>
      <c r="AH151" s="67"/>
      <c r="AI151" s="67"/>
      <c r="AJ151" s="67"/>
      <c r="AK151" s="67"/>
      <c r="AL151" s="67"/>
      <c r="AM151" s="67"/>
      <c r="AN151" s="67"/>
      <c r="AO151" s="67"/>
      <c r="AP151" s="67"/>
      <c r="AQ151" s="67"/>
      <c r="AR151" s="67"/>
      <c r="AS151" s="67"/>
      <c r="AT151" s="67"/>
      <c r="AU151" s="67"/>
      <c r="AV151" s="67"/>
      <c r="AW151" s="67"/>
      <c r="AX151" s="67"/>
      <c r="AY151" s="67"/>
      <c r="AZ151" s="67"/>
      <c r="BA151" s="67"/>
      <c r="BB151" s="67"/>
      <c r="BC151" s="67"/>
      <c r="BD151" s="354" t="str">
        <f t="shared" si="72"/>
        <v/>
      </c>
      <c r="BE151" s="355"/>
      <c r="BF151" s="71">
        <f t="shared" si="67"/>
        <v>0</v>
      </c>
      <c r="BG151" s="71">
        <f t="shared" si="68"/>
        <v>0</v>
      </c>
      <c r="BH151" s="72">
        <f t="shared" si="69"/>
        <v>0</v>
      </c>
      <c r="BI151" s="73">
        <f t="shared" si="70"/>
        <v>0</v>
      </c>
    </row>
    <row r="152" spans="2:61" ht="15.5" x14ac:dyDescent="0.35">
      <c r="W152" s="60"/>
      <c r="X152" s="66">
        <v>18</v>
      </c>
      <c r="Y152" s="67"/>
      <c r="Z152" s="67"/>
      <c r="AA152" s="67"/>
      <c r="AB152" s="67"/>
      <c r="AC152" s="67"/>
      <c r="AD152" s="67"/>
      <c r="AE152" s="67"/>
      <c r="AF152" s="67"/>
      <c r="AG152" s="67"/>
      <c r="AH152" s="67"/>
      <c r="AI152" s="67"/>
      <c r="AJ152" s="67"/>
      <c r="AK152" s="67"/>
      <c r="AL152" s="67"/>
      <c r="AM152" s="67"/>
      <c r="AN152" s="67"/>
      <c r="AO152" s="67"/>
      <c r="AP152" s="67"/>
      <c r="AQ152" s="67"/>
      <c r="AR152" s="67"/>
      <c r="AS152" s="67"/>
      <c r="AT152" s="67"/>
      <c r="AU152" s="67"/>
      <c r="AV152" s="67"/>
      <c r="AW152" s="67"/>
      <c r="AX152" s="67"/>
      <c r="AY152" s="67"/>
      <c r="AZ152" s="67"/>
      <c r="BA152" s="67"/>
      <c r="BB152" s="67"/>
      <c r="BC152" s="67"/>
      <c r="BD152" s="354" t="str">
        <f t="shared" si="72"/>
        <v/>
      </c>
      <c r="BE152" s="355"/>
      <c r="BF152" s="71">
        <f t="shared" si="67"/>
        <v>0</v>
      </c>
      <c r="BG152" s="71">
        <f t="shared" si="68"/>
        <v>0</v>
      </c>
      <c r="BH152" s="72">
        <f t="shared" si="69"/>
        <v>0</v>
      </c>
      <c r="BI152" s="73">
        <f t="shared" si="70"/>
        <v>0</v>
      </c>
    </row>
    <row r="153" spans="2:61" ht="15.5" x14ac:dyDescent="0.35">
      <c r="W153" s="60"/>
      <c r="X153" s="66">
        <v>19</v>
      </c>
      <c r="Y153" s="67"/>
      <c r="Z153" s="67"/>
      <c r="AA153" s="67"/>
      <c r="AB153" s="67"/>
      <c r="AC153" s="67"/>
      <c r="AD153" s="67"/>
      <c r="AE153" s="67"/>
      <c r="AF153" s="67"/>
      <c r="AG153" s="67"/>
      <c r="AH153" s="67"/>
      <c r="AI153" s="67"/>
      <c r="AJ153" s="67"/>
      <c r="AK153" s="67"/>
      <c r="AL153" s="67"/>
      <c r="AM153" s="67"/>
      <c r="AN153" s="67"/>
      <c r="AO153" s="67"/>
      <c r="AP153" s="67"/>
      <c r="AQ153" s="67"/>
      <c r="AR153" s="67"/>
      <c r="AS153" s="67"/>
      <c r="AT153" s="67"/>
      <c r="AU153" s="67"/>
      <c r="AV153" s="67"/>
      <c r="AW153" s="67"/>
      <c r="AX153" s="67"/>
      <c r="AY153" s="67"/>
      <c r="AZ153" s="67"/>
      <c r="BA153" s="67"/>
      <c r="BB153" s="67"/>
      <c r="BC153" s="67"/>
      <c r="BD153" s="354" t="str">
        <f t="shared" si="72"/>
        <v/>
      </c>
      <c r="BE153" s="355"/>
      <c r="BF153" s="71">
        <f t="shared" si="67"/>
        <v>0</v>
      </c>
      <c r="BG153" s="71">
        <f t="shared" si="68"/>
        <v>0</v>
      </c>
      <c r="BH153" s="72">
        <f t="shared" si="69"/>
        <v>0</v>
      </c>
      <c r="BI153" s="73">
        <f t="shared" si="70"/>
        <v>0</v>
      </c>
    </row>
    <row r="154" spans="2:61" ht="15.5" x14ac:dyDescent="0.35">
      <c r="W154" s="60"/>
      <c r="X154" s="66">
        <v>20</v>
      </c>
      <c r="Y154" s="67"/>
      <c r="Z154" s="67"/>
      <c r="AA154" s="67"/>
      <c r="AB154" s="67"/>
      <c r="AC154" s="67"/>
      <c r="AD154" s="67"/>
      <c r="AE154" s="67"/>
      <c r="AF154" s="67"/>
      <c r="AG154" s="67"/>
      <c r="AH154" s="67"/>
      <c r="AI154" s="67"/>
      <c r="AJ154" s="67"/>
      <c r="AK154" s="67"/>
      <c r="AL154" s="67"/>
      <c r="AM154" s="67"/>
      <c r="AN154" s="67"/>
      <c r="AO154" s="67"/>
      <c r="AP154" s="67"/>
      <c r="AQ154" s="67"/>
      <c r="AR154" s="67"/>
      <c r="AS154" s="67"/>
      <c r="AT154" s="67"/>
      <c r="AU154" s="67"/>
      <c r="AV154" s="67"/>
      <c r="AW154" s="67"/>
      <c r="AX154" s="67"/>
      <c r="AY154" s="67"/>
      <c r="AZ154" s="67"/>
      <c r="BA154" s="67"/>
      <c r="BB154" s="67"/>
      <c r="BC154" s="67"/>
      <c r="BD154" s="354" t="str">
        <f t="shared" si="72"/>
        <v/>
      </c>
      <c r="BE154" s="355"/>
      <c r="BF154" s="71">
        <f t="shared" si="67"/>
        <v>0</v>
      </c>
      <c r="BG154" s="71">
        <f t="shared" si="68"/>
        <v>0</v>
      </c>
      <c r="BH154" s="72">
        <f t="shared" si="69"/>
        <v>0</v>
      </c>
      <c r="BI154" s="73">
        <f t="shared" si="70"/>
        <v>0</v>
      </c>
    </row>
    <row r="155" spans="2:61" ht="15.5" x14ac:dyDescent="0.35">
      <c r="W155" s="60"/>
      <c r="X155" s="66">
        <v>21</v>
      </c>
      <c r="Y155" s="67"/>
      <c r="Z155" s="67"/>
      <c r="AA155" s="67"/>
      <c r="AB155" s="67"/>
      <c r="AC155" s="67"/>
      <c r="AD155" s="67"/>
      <c r="AE155" s="67"/>
      <c r="AF155" s="67"/>
      <c r="AG155" s="67"/>
      <c r="AH155" s="67"/>
      <c r="AI155" s="67"/>
      <c r="AJ155" s="67"/>
      <c r="AK155" s="67"/>
      <c r="AL155" s="67"/>
      <c r="AM155" s="67"/>
      <c r="AN155" s="67"/>
      <c r="AO155" s="67"/>
      <c r="AP155" s="67"/>
      <c r="AQ155" s="67"/>
      <c r="AR155" s="67"/>
      <c r="AS155" s="67"/>
      <c r="AT155" s="67"/>
      <c r="AU155" s="67"/>
      <c r="AV155" s="67"/>
      <c r="AW155" s="67"/>
      <c r="AX155" s="67"/>
      <c r="AY155" s="67"/>
      <c r="AZ155" s="67"/>
      <c r="BA155" s="67"/>
      <c r="BB155" s="67"/>
      <c r="BC155" s="67"/>
      <c r="BD155" s="354" t="str">
        <f t="shared" si="72"/>
        <v/>
      </c>
      <c r="BE155" s="355"/>
      <c r="BF155" s="71">
        <f t="shared" si="67"/>
        <v>0</v>
      </c>
      <c r="BG155" s="71">
        <f t="shared" si="68"/>
        <v>0</v>
      </c>
      <c r="BH155" s="72">
        <f t="shared" si="69"/>
        <v>0</v>
      </c>
      <c r="BI155" s="73">
        <f t="shared" si="70"/>
        <v>0</v>
      </c>
    </row>
    <row r="156" spans="2:61" ht="15.5" x14ac:dyDescent="0.35">
      <c r="W156" s="60"/>
      <c r="X156" s="66">
        <v>22</v>
      </c>
      <c r="Y156" s="67"/>
      <c r="Z156" s="67"/>
      <c r="AA156" s="67"/>
      <c r="AB156" s="67"/>
      <c r="AC156" s="67"/>
      <c r="AD156" s="67"/>
      <c r="AE156" s="67"/>
      <c r="AF156" s="67"/>
      <c r="AG156" s="67"/>
      <c r="AH156" s="67"/>
      <c r="AI156" s="67"/>
      <c r="AJ156" s="67"/>
      <c r="AK156" s="67"/>
      <c r="AL156" s="67"/>
      <c r="AM156" s="67"/>
      <c r="AN156" s="67"/>
      <c r="AO156" s="67"/>
      <c r="AP156" s="67"/>
      <c r="AQ156" s="67"/>
      <c r="AR156" s="67"/>
      <c r="AS156" s="67"/>
      <c r="AT156" s="67"/>
      <c r="AU156" s="67"/>
      <c r="AV156" s="67"/>
      <c r="AW156" s="67"/>
      <c r="AX156" s="67"/>
      <c r="AY156" s="67"/>
      <c r="AZ156" s="67"/>
      <c r="BA156" s="67"/>
      <c r="BB156" s="67"/>
      <c r="BC156" s="67"/>
      <c r="BD156" s="354" t="str">
        <f t="shared" si="72"/>
        <v/>
      </c>
      <c r="BE156" s="355"/>
      <c r="BF156" s="71">
        <f t="shared" si="67"/>
        <v>0</v>
      </c>
      <c r="BG156" s="71">
        <f t="shared" si="68"/>
        <v>0</v>
      </c>
      <c r="BH156" s="72">
        <f t="shared" si="69"/>
        <v>0</v>
      </c>
      <c r="BI156" s="73">
        <f t="shared" si="70"/>
        <v>0</v>
      </c>
    </row>
    <row r="157" spans="2:61" ht="15.5" x14ac:dyDescent="0.35">
      <c r="W157" s="60"/>
      <c r="X157" s="66">
        <v>23</v>
      </c>
      <c r="Y157" s="67"/>
      <c r="Z157" s="67"/>
      <c r="AA157" s="67"/>
      <c r="AB157" s="67"/>
      <c r="AC157" s="67"/>
      <c r="AD157" s="67"/>
      <c r="AE157" s="67"/>
      <c r="AF157" s="67"/>
      <c r="AG157" s="67"/>
      <c r="AH157" s="67"/>
      <c r="AI157" s="67"/>
      <c r="AJ157" s="67"/>
      <c r="AK157" s="67"/>
      <c r="AL157" s="67"/>
      <c r="AM157" s="67"/>
      <c r="AN157" s="67"/>
      <c r="AO157" s="67"/>
      <c r="AP157" s="67"/>
      <c r="AQ157" s="67"/>
      <c r="AR157" s="67"/>
      <c r="AS157" s="67"/>
      <c r="AT157" s="67"/>
      <c r="AU157" s="67"/>
      <c r="AV157" s="67"/>
      <c r="AW157" s="67"/>
      <c r="AX157" s="67"/>
      <c r="AY157" s="67"/>
      <c r="AZ157" s="67"/>
      <c r="BA157" s="67"/>
      <c r="BB157" s="67"/>
      <c r="BC157" s="67"/>
      <c r="BD157" s="354" t="str">
        <f t="shared" si="72"/>
        <v/>
      </c>
      <c r="BE157" s="355"/>
      <c r="BF157" s="71">
        <f t="shared" si="67"/>
        <v>0</v>
      </c>
      <c r="BG157" s="71">
        <f t="shared" si="68"/>
        <v>0</v>
      </c>
      <c r="BH157" s="72">
        <f t="shared" si="69"/>
        <v>0</v>
      </c>
      <c r="BI157" s="73">
        <f t="shared" si="70"/>
        <v>0</v>
      </c>
    </row>
    <row r="158" spans="2:61" ht="15.5" x14ac:dyDescent="0.35">
      <c r="W158" s="60"/>
      <c r="X158" s="74">
        <v>24</v>
      </c>
      <c r="Y158" s="75"/>
      <c r="Z158" s="75"/>
      <c r="AA158" s="75"/>
      <c r="AB158" s="75"/>
      <c r="AC158" s="75"/>
      <c r="AD158" s="75"/>
      <c r="AE158" s="75"/>
      <c r="AF158" s="75"/>
      <c r="AG158" s="75"/>
      <c r="AH158" s="75"/>
      <c r="AI158" s="75"/>
      <c r="AJ158" s="75"/>
      <c r="AK158" s="75"/>
      <c r="AL158" s="75"/>
      <c r="AM158" s="75"/>
      <c r="AN158" s="75"/>
      <c r="AO158" s="75"/>
      <c r="AP158" s="75"/>
      <c r="AQ158" s="75"/>
      <c r="AR158" s="75"/>
      <c r="AS158" s="75"/>
      <c r="AT158" s="75"/>
      <c r="AU158" s="75"/>
      <c r="AV158" s="75"/>
      <c r="AW158" s="75"/>
      <c r="AX158" s="75"/>
      <c r="AY158" s="75"/>
      <c r="AZ158" s="75"/>
      <c r="BA158" s="75"/>
      <c r="BB158" s="75"/>
      <c r="BC158" s="75"/>
      <c r="BD158" s="356" t="str">
        <f t="shared" si="72"/>
        <v/>
      </c>
      <c r="BE158" s="357"/>
      <c r="BF158" s="76">
        <f>SUM($Y158:$BC158)</f>
        <v>0</v>
      </c>
      <c r="BG158" s="76">
        <v>0</v>
      </c>
      <c r="BH158" s="77">
        <f t="shared" ref="BH158" si="73">IFERROR(SUM(Y158:BC158)/COUNT(Y158:BC158),0)</f>
        <v>0</v>
      </c>
      <c r="BI158" s="78">
        <v>0</v>
      </c>
    </row>
    <row r="159" spans="2:61" ht="15.5" x14ac:dyDescent="0.35">
      <c r="W159" s="60"/>
      <c r="X159" s="79"/>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76">
        <f>SUM(BF135:BF158)</f>
        <v>0</v>
      </c>
      <c r="BG159" s="76">
        <f>SUM(BG142:BG157)</f>
        <v>0</v>
      </c>
      <c r="BH159" s="101"/>
      <c r="BI159" s="102"/>
    </row>
    <row r="160" spans="2:61" ht="15.5" x14ac:dyDescent="0.35">
      <c r="W160" s="83"/>
      <c r="X160" s="84"/>
      <c r="Y160" s="85"/>
      <c r="Z160" s="85"/>
      <c r="AA160" s="85"/>
      <c r="AB160" s="85"/>
      <c r="AC160" s="85"/>
      <c r="AD160" s="85"/>
      <c r="AE160" s="85"/>
      <c r="AF160" s="85"/>
      <c r="AG160" s="85"/>
      <c r="AH160" s="85"/>
      <c r="AI160" s="85"/>
      <c r="AJ160" s="85"/>
      <c r="AK160" s="85"/>
      <c r="AL160" s="85"/>
      <c r="AM160" s="85"/>
      <c r="AN160" s="85"/>
      <c r="AO160" s="85"/>
      <c r="AP160" s="85"/>
      <c r="AQ160" s="85"/>
      <c r="AR160" s="85"/>
      <c r="AS160" s="85"/>
      <c r="AT160" s="85"/>
      <c r="AU160" s="85"/>
      <c r="AV160" s="85"/>
      <c r="AW160" s="85"/>
      <c r="AX160" s="85"/>
      <c r="AY160" s="85"/>
      <c r="AZ160" s="85"/>
      <c r="BA160" s="85"/>
      <c r="BB160" s="85"/>
      <c r="BC160" s="85"/>
      <c r="BD160" s="85"/>
      <c r="BE160" s="85"/>
      <c r="BF160" s="214"/>
      <c r="BG160" s="215"/>
      <c r="BH160" s="215"/>
      <c r="BI160" s="216"/>
    </row>
    <row r="161" spans="23:61" ht="15.5" x14ac:dyDescent="0.35">
      <c r="W161" s="115"/>
      <c r="X161" s="111"/>
      <c r="Y161" s="111"/>
      <c r="Z161" s="111"/>
      <c r="AA161" s="111"/>
      <c r="AB161" s="111"/>
      <c r="AC161" s="111"/>
      <c r="AD161" s="111"/>
      <c r="AE161" s="111"/>
      <c r="AF161" s="111"/>
      <c r="AG161" s="111"/>
      <c r="AH161" s="111"/>
      <c r="AI161" s="111"/>
      <c r="AJ161" s="111"/>
      <c r="AK161" s="111"/>
      <c r="AL161" s="111"/>
      <c r="AM161" s="111"/>
      <c r="AN161" s="111"/>
      <c r="AO161" s="111"/>
      <c r="AP161" s="111"/>
      <c r="AQ161" s="111"/>
      <c r="AR161" s="111"/>
      <c r="AS161" s="111"/>
      <c r="AT161" s="111"/>
      <c r="AU161" s="111"/>
      <c r="AV161" s="111"/>
      <c r="AW161" s="111"/>
      <c r="AX161" s="111"/>
      <c r="AY161" s="111"/>
      <c r="AZ161" s="111"/>
      <c r="BA161" s="111"/>
      <c r="BB161" s="111"/>
      <c r="BC161" s="111"/>
      <c r="BD161" s="111"/>
      <c r="BE161" s="111"/>
      <c r="BF161" s="5"/>
      <c r="BG161" s="5"/>
      <c r="BH161" s="5"/>
      <c r="BI161" s="49"/>
    </row>
    <row r="162" spans="23:61" ht="15.5" x14ac:dyDescent="0.35">
      <c r="W162" s="60" t="s">
        <v>131</v>
      </c>
      <c r="X162" s="5"/>
      <c r="Y162" s="5"/>
      <c r="Z162" s="5"/>
      <c r="AA162" s="5"/>
      <c r="AB162" s="5"/>
      <c r="AC162" s="5"/>
      <c r="AD162" s="5"/>
      <c r="AE162" s="5"/>
      <c r="AF162" s="5"/>
      <c r="AG162" s="5"/>
      <c r="AH162" s="5"/>
      <c r="AI162" s="5"/>
      <c r="AJ162" s="5"/>
      <c r="AK162" s="5"/>
      <c r="AL162" s="5"/>
      <c r="AM162" s="5"/>
      <c r="AN162" s="5"/>
      <c r="AO162" s="5"/>
      <c r="AP162" s="5"/>
      <c r="AQ162" s="5"/>
      <c r="AR162" s="5"/>
      <c r="AS162" s="5"/>
      <c r="AT162" s="5"/>
      <c r="AU162" s="5"/>
      <c r="AV162" s="5"/>
      <c r="AW162" s="5"/>
      <c r="AX162" s="5"/>
      <c r="AY162" s="5"/>
      <c r="AZ162" s="5"/>
      <c r="BA162" s="5"/>
      <c r="BB162" s="5"/>
      <c r="BC162" s="5"/>
      <c r="BD162" s="5"/>
      <c r="BE162" s="5"/>
      <c r="BF162" s="5"/>
      <c r="BG162" s="5"/>
      <c r="BH162" s="5"/>
      <c r="BI162" s="49"/>
    </row>
    <row r="163" spans="23:61" ht="15.5" x14ac:dyDescent="0.35">
      <c r="W163" s="60"/>
      <c r="X163" s="5"/>
      <c r="Y163" s="5"/>
      <c r="Z163" s="5"/>
      <c r="AA163" s="5"/>
      <c r="AB163" s="5"/>
      <c r="AC163" s="5"/>
      <c r="AD163" s="5"/>
      <c r="AE163" s="5"/>
      <c r="AF163" s="5"/>
      <c r="AG163" s="5"/>
      <c r="AH163" s="5"/>
      <c r="AI163" s="5"/>
      <c r="AJ163" s="5"/>
      <c r="AK163" s="5"/>
      <c r="AL163" s="5"/>
      <c r="AM163" s="5"/>
      <c r="AN163" s="5"/>
      <c r="AO163" s="5"/>
      <c r="AP163" s="5"/>
      <c r="AQ163" s="5"/>
      <c r="AR163" s="5"/>
      <c r="AS163" s="5"/>
      <c r="AT163" s="5"/>
      <c r="AU163" s="5"/>
      <c r="AV163" s="5"/>
      <c r="AW163" s="5"/>
      <c r="AX163" s="5"/>
      <c r="AY163" s="5"/>
      <c r="AZ163" s="5"/>
      <c r="BA163" s="5"/>
      <c r="BB163" s="5"/>
      <c r="BC163" s="5"/>
      <c r="BD163" s="5"/>
      <c r="BE163" s="5"/>
      <c r="BF163" s="46"/>
      <c r="BG163" s="5"/>
      <c r="BH163" s="5"/>
      <c r="BI163" s="49"/>
    </row>
    <row r="164" spans="23:61" ht="15.5" x14ac:dyDescent="0.35">
      <c r="W164" s="60"/>
      <c r="X164" s="63" t="s">
        <v>54</v>
      </c>
      <c r="Y164" s="64">
        <v>1</v>
      </c>
      <c r="Z164" s="64">
        <v>2</v>
      </c>
      <c r="AA164" s="64">
        <v>3</v>
      </c>
      <c r="AB164" s="64">
        <v>4</v>
      </c>
      <c r="AC164" s="64">
        <v>5</v>
      </c>
      <c r="AD164" s="64">
        <v>6</v>
      </c>
      <c r="AE164" s="64">
        <v>7</v>
      </c>
      <c r="AF164" s="64">
        <v>8</v>
      </c>
      <c r="AG164" s="64">
        <v>9</v>
      </c>
      <c r="AH164" s="64">
        <v>10</v>
      </c>
      <c r="AI164" s="64">
        <v>11</v>
      </c>
      <c r="AJ164" s="64">
        <v>12</v>
      </c>
      <c r="AK164" s="64">
        <v>13</v>
      </c>
      <c r="AL164" s="64">
        <v>14</v>
      </c>
      <c r="AM164" s="64">
        <v>15</v>
      </c>
      <c r="AN164" s="64">
        <v>16</v>
      </c>
      <c r="AO164" s="64">
        <v>17</v>
      </c>
      <c r="AP164" s="64">
        <v>18</v>
      </c>
      <c r="AQ164" s="64">
        <v>19</v>
      </c>
      <c r="AR164" s="64">
        <v>20</v>
      </c>
      <c r="AS164" s="64">
        <v>21</v>
      </c>
      <c r="AT164" s="64">
        <v>22</v>
      </c>
      <c r="AU164" s="64">
        <v>23</v>
      </c>
      <c r="AV164" s="64">
        <v>24</v>
      </c>
      <c r="AW164" s="64">
        <v>25</v>
      </c>
      <c r="AX164" s="64">
        <v>26</v>
      </c>
      <c r="AY164" s="64">
        <v>27</v>
      </c>
      <c r="AZ164" s="64">
        <v>28</v>
      </c>
      <c r="BA164" s="64">
        <v>29</v>
      </c>
      <c r="BB164" s="64">
        <v>30</v>
      </c>
      <c r="BC164" s="5"/>
      <c r="BD164" s="358" t="s">
        <v>101</v>
      </c>
      <c r="BE164" s="359"/>
      <c r="BF164" s="157" t="s">
        <v>102</v>
      </c>
      <c r="BG164" s="157" t="s">
        <v>103</v>
      </c>
      <c r="BH164" s="157" t="s">
        <v>102</v>
      </c>
      <c r="BI164" s="65" t="s">
        <v>103</v>
      </c>
    </row>
    <row r="165" spans="23:61" ht="15.5" x14ac:dyDescent="0.35">
      <c r="W165" s="60"/>
      <c r="X165" s="63"/>
      <c r="Y165" s="64" t="str">
        <f t="shared" ref="Y165:AE165" si="74">VLOOKUP(WEEKDAY(CONCATENATE("6","/",Y164,"/",$AE$6)),$BX$11:$BY$17,2,FALSE)</f>
        <v>Fri</v>
      </c>
      <c r="Z165" s="64" t="str">
        <f t="shared" si="74"/>
        <v>Sat</v>
      </c>
      <c r="AA165" s="64" t="str">
        <f t="shared" si="74"/>
        <v>Sun</v>
      </c>
      <c r="AB165" s="64" t="str">
        <f t="shared" si="74"/>
        <v>Mon</v>
      </c>
      <c r="AC165" s="64" t="str">
        <f t="shared" si="74"/>
        <v>Tues</v>
      </c>
      <c r="AD165" s="64" t="str">
        <f t="shared" si="74"/>
        <v>Wed</v>
      </c>
      <c r="AE165" s="64" t="str">
        <f t="shared" si="74"/>
        <v>Thur</v>
      </c>
      <c r="AF165" s="64" t="str">
        <f>Y165</f>
        <v>Fri</v>
      </c>
      <c r="AG165" s="64" t="str">
        <f t="shared" ref="AG165:BB165" si="75">Z165</f>
        <v>Sat</v>
      </c>
      <c r="AH165" s="64" t="str">
        <f t="shared" si="75"/>
        <v>Sun</v>
      </c>
      <c r="AI165" s="64" t="str">
        <f t="shared" si="75"/>
        <v>Mon</v>
      </c>
      <c r="AJ165" s="64" t="str">
        <f t="shared" si="75"/>
        <v>Tues</v>
      </c>
      <c r="AK165" s="64" t="str">
        <f t="shared" si="75"/>
        <v>Wed</v>
      </c>
      <c r="AL165" s="64" t="str">
        <f t="shared" si="75"/>
        <v>Thur</v>
      </c>
      <c r="AM165" s="64" t="str">
        <f t="shared" si="75"/>
        <v>Fri</v>
      </c>
      <c r="AN165" s="64" t="str">
        <f t="shared" si="75"/>
        <v>Sat</v>
      </c>
      <c r="AO165" s="64" t="str">
        <f t="shared" si="75"/>
        <v>Sun</v>
      </c>
      <c r="AP165" s="64" t="str">
        <f t="shared" si="75"/>
        <v>Mon</v>
      </c>
      <c r="AQ165" s="64" t="str">
        <f t="shared" si="75"/>
        <v>Tues</v>
      </c>
      <c r="AR165" s="64" t="str">
        <f t="shared" si="75"/>
        <v>Wed</v>
      </c>
      <c r="AS165" s="64" t="str">
        <f t="shared" si="75"/>
        <v>Thur</v>
      </c>
      <c r="AT165" s="64" t="str">
        <f t="shared" si="75"/>
        <v>Fri</v>
      </c>
      <c r="AU165" s="64" t="str">
        <f t="shared" si="75"/>
        <v>Sat</v>
      </c>
      <c r="AV165" s="64" t="str">
        <f t="shared" si="75"/>
        <v>Sun</v>
      </c>
      <c r="AW165" s="64" t="str">
        <f t="shared" si="75"/>
        <v>Mon</v>
      </c>
      <c r="AX165" s="64" t="str">
        <f t="shared" si="75"/>
        <v>Tues</v>
      </c>
      <c r="AY165" s="64" t="str">
        <f t="shared" si="75"/>
        <v>Wed</v>
      </c>
      <c r="AZ165" s="64" t="str">
        <f t="shared" si="75"/>
        <v>Thur</v>
      </c>
      <c r="BA165" s="64" t="str">
        <f t="shared" si="75"/>
        <v>Fri</v>
      </c>
      <c r="BB165" s="64" t="str">
        <f t="shared" si="75"/>
        <v>Sat</v>
      </c>
      <c r="BC165" s="5"/>
      <c r="BD165" s="358" t="s">
        <v>106</v>
      </c>
      <c r="BE165" s="359"/>
      <c r="BF165" s="157" t="s">
        <v>90</v>
      </c>
      <c r="BG165" s="157" t="s">
        <v>90</v>
      </c>
      <c r="BH165" s="157" t="s">
        <v>106</v>
      </c>
      <c r="BI165" s="65" t="s">
        <v>106</v>
      </c>
    </row>
    <row r="166" spans="23:61" ht="15.5" x14ac:dyDescent="0.35">
      <c r="W166" s="60"/>
      <c r="X166" s="66">
        <v>1</v>
      </c>
      <c r="Y166" s="67"/>
      <c r="Z166" s="67"/>
      <c r="AA166" s="67"/>
      <c r="AB166" s="67"/>
      <c r="AC166" s="67"/>
      <c r="AD166" s="67"/>
      <c r="AE166" s="67"/>
      <c r="AF166" s="67"/>
      <c r="AG166" s="67"/>
      <c r="AH166" s="67"/>
      <c r="AI166" s="67"/>
      <c r="AJ166" s="67"/>
      <c r="AK166" s="67"/>
      <c r="AL166" s="67"/>
      <c r="AM166" s="67"/>
      <c r="AN166" s="67"/>
      <c r="AO166" s="67"/>
      <c r="AP166" s="67"/>
      <c r="AQ166" s="67"/>
      <c r="AR166" s="67"/>
      <c r="AS166" s="67"/>
      <c r="AT166" s="67"/>
      <c r="AU166" s="67"/>
      <c r="AV166" s="67"/>
      <c r="AW166" s="67"/>
      <c r="AX166" s="67"/>
      <c r="AY166" s="67"/>
      <c r="AZ166" s="67"/>
      <c r="BA166" s="67"/>
      <c r="BB166" s="67"/>
      <c r="BC166" s="5"/>
      <c r="BD166" s="354" t="str">
        <f t="shared" ref="BD166:BD189" si="76">IFERROR(AVERAGE(Y166:BB166),"")</f>
        <v/>
      </c>
      <c r="BE166" s="355"/>
      <c r="BF166" s="68">
        <f>SUM($Y166:$BC166)</f>
        <v>0</v>
      </c>
      <c r="BG166" s="68">
        <v>0</v>
      </c>
      <c r="BH166" s="69">
        <f>IFERROR(SUM(Y166:BC166)/COUNT(Y166:BC166),0)</f>
        <v>0</v>
      </c>
      <c r="BI166" s="70">
        <v>0</v>
      </c>
    </row>
    <row r="167" spans="23:61" ht="15.5" x14ac:dyDescent="0.35">
      <c r="W167" s="60"/>
      <c r="X167" s="66">
        <v>2</v>
      </c>
      <c r="Y167" s="67"/>
      <c r="Z167" s="67"/>
      <c r="AA167" s="67"/>
      <c r="AB167" s="67"/>
      <c r="AC167" s="67"/>
      <c r="AD167" s="67"/>
      <c r="AE167" s="67"/>
      <c r="AF167" s="67"/>
      <c r="AG167" s="67"/>
      <c r="AH167" s="67"/>
      <c r="AI167" s="67"/>
      <c r="AJ167" s="67"/>
      <c r="AK167" s="67"/>
      <c r="AL167" s="67"/>
      <c r="AM167" s="67"/>
      <c r="AN167" s="67"/>
      <c r="AO167" s="67"/>
      <c r="AP167" s="67"/>
      <c r="AQ167" s="67"/>
      <c r="AR167" s="67"/>
      <c r="AS167" s="67"/>
      <c r="AT167" s="67"/>
      <c r="AU167" s="67"/>
      <c r="AV167" s="67"/>
      <c r="AW167" s="67"/>
      <c r="AX167" s="67"/>
      <c r="AY167" s="67"/>
      <c r="AZ167" s="67"/>
      <c r="BA167" s="67"/>
      <c r="BB167" s="67"/>
      <c r="BC167" s="5"/>
      <c r="BD167" s="354" t="str">
        <f t="shared" si="76"/>
        <v/>
      </c>
      <c r="BE167" s="355"/>
      <c r="BF167" s="71">
        <f t="shared" ref="BF167:BF172" si="77">SUM($Y167:$BC167)</f>
        <v>0</v>
      </c>
      <c r="BG167" s="71">
        <v>0</v>
      </c>
      <c r="BH167" s="72">
        <f t="shared" ref="BH167:BH172" si="78">IFERROR(SUM(Y167:BC167)/COUNT(Y167:BC167),0)</f>
        <v>0</v>
      </c>
      <c r="BI167" s="73">
        <v>0</v>
      </c>
    </row>
    <row r="168" spans="23:61" ht="15.5" x14ac:dyDescent="0.35">
      <c r="W168" s="60"/>
      <c r="X168" s="66">
        <v>3</v>
      </c>
      <c r="Y168" s="67"/>
      <c r="Z168" s="67"/>
      <c r="AA168" s="67"/>
      <c r="AB168" s="67"/>
      <c r="AC168" s="67"/>
      <c r="AD168" s="67"/>
      <c r="AE168" s="67"/>
      <c r="AF168" s="67"/>
      <c r="AG168" s="67"/>
      <c r="AH168" s="67"/>
      <c r="AI168" s="67"/>
      <c r="AJ168" s="67"/>
      <c r="AK168" s="67"/>
      <c r="AL168" s="67"/>
      <c r="AM168" s="67"/>
      <c r="AN168" s="67"/>
      <c r="AO168" s="67"/>
      <c r="AP168" s="67"/>
      <c r="AQ168" s="67"/>
      <c r="AR168" s="67"/>
      <c r="AS168" s="67"/>
      <c r="AT168" s="67"/>
      <c r="AU168" s="67"/>
      <c r="AV168" s="67"/>
      <c r="AW168" s="67"/>
      <c r="AX168" s="67"/>
      <c r="AY168" s="67"/>
      <c r="AZ168" s="67"/>
      <c r="BA168" s="67"/>
      <c r="BB168" s="67"/>
      <c r="BC168" s="5"/>
      <c r="BD168" s="354" t="str">
        <f t="shared" si="76"/>
        <v/>
      </c>
      <c r="BE168" s="355"/>
      <c r="BF168" s="71">
        <f t="shared" si="77"/>
        <v>0</v>
      </c>
      <c r="BG168" s="71">
        <v>0</v>
      </c>
      <c r="BH168" s="72">
        <f t="shared" si="78"/>
        <v>0</v>
      </c>
      <c r="BI168" s="73">
        <v>0</v>
      </c>
    </row>
    <row r="169" spans="23:61" ht="15.5" x14ac:dyDescent="0.35">
      <c r="W169" s="60"/>
      <c r="X169" s="66">
        <v>4</v>
      </c>
      <c r="Y169" s="67"/>
      <c r="Z169" s="67"/>
      <c r="AA169" s="67"/>
      <c r="AB169" s="67"/>
      <c r="AC169" s="67"/>
      <c r="AD169" s="67"/>
      <c r="AE169" s="67"/>
      <c r="AF169" s="67"/>
      <c r="AG169" s="67"/>
      <c r="AH169" s="67"/>
      <c r="AI169" s="67"/>
      <c r="AJ169" s="67"/>
      <c r="AK169" s="67"/>
      <c r="AL169" s="67"/>
      <c r="AM169" s="67"/>
      <c r="AN169" s="67"/>
      <c r="AO169" s="67"/>
      <c r="AP169" s="67"/>
      <c r="AQ169" s="67"/>
      <c r="AR169" s="67"/>
      <c r="AS169" s="67"/>
      <c r="AT169" s="67"/>
      <c r="AU169" s="67"/>
      <c r="AV169" s="67"/>
      <c r="AW169" s="67"/>
      <c r="AX169" s="67"/>
      <c r="AY169" s="67"/>
      <c r="AZ169" s="67"/>
      <c r="BA169" s="67"/>
      <c r="BB169" s="67"/>
      <c r="BC169" s="5"/>
      <c r="BD169" s="354" t="str">
        <f t="shared" si="76"/>
        <v/>
      </c>
      <c r="BE169" s="355"/>
      <c r="BF169" s="71">
        <f t="shared" si="77"/>
        <v>0</v>
      </c>
      <c r="BG169" s="71">
        <v>0</v>
      </c>
      <c r="BH169" s="72">
        <f t="shared" si="78"/>
        <v>0</v>
      </c>
      <c r="BI169" s="73">
        <v>0</v>
      </c>
    </row>
    <row r="170" spans="23:61" ht="15.5" x14ac:dyDescent="0.35">
      <c r="W170" s="60"/>
      <c r="X170" s="66">
        <v>5</v>
      </c>
      <c r="Y170" s="67"/>
      <c r="Z170" s="67"/>
      <c r="AA170" s="67"/>
      <c r="AB170" s="67"/>
      <c r="AC170" s="67"/>
      <c r="AD170" s="67"/>
      <c r="AE170" s="67"/>
      <c r="AF170" s="67"/>
      <c r="AG170" s="67"/>
      <c r="AH170" s="67"/>
      <c r="AI170" s="67"/>
      <c r="AJ170" s="67"/>
      <c r="AK170" s="67"/>
      <c r="AL170" s="67"/>
      <c r="AM170" s="67"/>
      <c r="AN170" s="67"/>
      <c r="AO170" s="67"/>
      <c r="AP170" s="67"/>
      <c r="AQ170" s="67"/>
      <c r="AR170" s="67"/>
      <c r="AS170" s="67"/>
      <c r="AT170" s="67"/>
      <c r="AU170" s="67"/>
      <c r="AV170" s="67"/>
      <c r="AW170" s="67"/>
      <c r="AX170" s="67"/>
      <c r="AY170" s="67"/>
      <c r="AZ170" s="67"/>
      <c r="BA170" s="67"/>
      <c r="BB170" s="67"/>
      <c r="BC170" s="5"/>
      <c r="BD170" s="354" t="str">
        <f t="shared" si="76"/>
        <v/>
      </c>
      <c r="BE170" s="355"/>
      <c r="BF170" s="71">
        <f t="shared" si="77"/>
        <v>0</v>
      </c>
      <c r="BG170" s="71">
        <v>0</v>
      </c>
      <c r="BH170" s="72">
        <f t="shared" si="78"/>
        <v>0</v>
      </c>
      <c r="BI170" s="73">
        <v>0</v>
      </c>
    </row>
    <row r="171" spans="23:61" ht="15.5" x14ac:dyDescent="0.35">
      <c r="W171" s="60"/>
      <c r="X171" s="66">
        <v>6</v>
      </c>
      <c r="Y171" s="67"/>
      <c r="Z171" s="67"/>
      <c r="AA171" s="67"/>
      <c r="AB171" s="67"/>
      <c r="AC171" s="67"/>
      <c r="AD171" s="67"/>
      <c r="AE171" s="67"/>
      <c r="AF171" s="67"/>
      <c r="AG171" s="67"/>
      <c r="AH171" s="67"/>
      <c r="AI171" s="67"/>
      <c r="AJ171" s="67"/>
      <c r="AK171" s="67"/>
      <c r="AL171" s="67"/>
      <c r="AM171" s="67"/>
      <c r="AN171" s="67"/>
      <c r="AO171" s="67"/>
      <c r="AP171" s="67"/>
      <c r="AQ171" s="67"/>
      <c r="AR171" s="67"/>
      <c r="AS171" s="67"/>
      <c r="AT171" s="67"/>
      <c r="AU171" s="67"/>
      <c r="AV171" s="67"/>
      <c r="AW171" s="67"/>
      <c r="AX171" s="67"/>
      <c r="AY171" s="67"/>
      <c r="AZ171" s="67"/>
      <c r="BA171" s="67"/>
      <c r="BB171" s="67"/>
      <c r="BC171" s="5"/>
      <c r="BD171" s="354" t="str">
        <f t="shared" si="76"/>
        <v/>
      </c>
      <c r="BE171" s="355"/>
      <c r="BF171" s="71">
        <f t="shared" si="77"/>
        <v>0</v>
      </c>
      <c r="BG171" s="71">
        <v>0</v>
      </c>
      <c r="BH171" s="72">
        <f t="shared" si="78"/>
        <v>0</v>
      </c>
      <c r="BI171" s="73">
        <v>0</v>
      </c>
    </row>
    <row r="172" spans="23:61" ht="15.5" x14ac:dyDescent="0.35">
      <c r="W172" s="60"/>
      <c r="X172" s="66">
        <v>7</v>
      </c>
      <c r="Y172" s="67"/>
      <c r="Z172" s="67"/>
      <c r="AA172" s="67"/>
      <c r="AB172" s="67"/>
      <c r="AC172" s="67"/>
      <c r="AD172" s="67"/>
      <c r="AE172" s="67"/>
      <c r="AF172" s="67"/>
      <c r="AG172" s="67"/>
      <c r="AH172" s="67"/>
      <c r="AI172" s="67"/>
      <c r="AJ172" s="67"/>
      <c r="AK172" s="67"/>
      <c r="AL172" s="67"/>
      <c r="AM172" s="67"/>
      <c r="AN172" s="67"/>
      <c r="AO172" s="67"/>
      <c r="AP172" s="67"/>
      <c r="AQ172" s="67"/>
      <c r="AR172" s="67"/>
      <c r="AS172" s="67"/>
      <c r="AT172" s="67"/>
      <c r="AU172" s="67"/>
      <c r="AV172" s="67"/>
      <c r="AW172" s="67"/>
      <c r="AX172" s="67"/>
      <c r="AY172" s="67"/>
      <c r="AZ172" s="67"/>
      <c r="BA172" s="67"/>
      <c r="BB172" s="67"/>
      <c r="BC172" s="5"/>
      <c r="BD172" s="354" t="str">
        <f t="shared" si="76"/>
        <v/>
      </c>
      <c r="BE172" s="355"/>
      <c r="BF172" s="71">
        <f t="shared" si="77"/>
        <v>0</v>
      </c>
      <c r="BG172" s="71">
        <v>0</v>
      </c>
      <c r="BH172" s="72">
        <f t="shared" si="78"/>
        <v>0</v>
      </c>
      <c r="BI172" s="73">
        <v>0</v>
      </c>
    </row>
    <row r="173" spans="23:61" ht="15.5" x14ac:dyDescent="0.35">
      <c r="W173" s="60"/>
      <c r="X173" s="66">
        <v>8</v>
      </c>
      <c r="Y173" s="67"/>
      <c r="Z173" s="67"/>
      <c r="AA173" s="67"/>
      <c r="AB173" s="67"/>
      <c r="AC173" s="67"/>
      <c r="AD173" s="67"/>
      <c r="AE173" s="67"/>
      <c r="AF173" s="67"/>
      <c r="AG173" s="67"/>
      <c r="AH173" s="67"/>
      <c r="AI173" s="67"/>
      <c r="AJ173" s="67"/>
      <c r="AK173" s="67"/>
      <c r="AL173" s="67"/>
      <c r="AM173" s="67"/>
      <c r="AN173" s="67"/>
      <c r="AO173" s="67"/>
      <c r="AP173" s="67"/>
      <c r="AQ173" s="67"/>
      <c r="AR173" s="67"/>
      <c r="AS173" s="67"/>
      <c r="AT173" s="67"/>
      <c r="AU173" s="67"/>
      <c r="AV173" s="67"/>
      <c r="AW173" s="67"/>
      <c r="AX173" s="67"/>
      <c r="AY173" s="67"/>
      <c r="AZ173" s="67"/>
      <c r="BA173" s="67"/>
      <c r="BB173" s="67"/>
      <c r="BC173" s="5"/>
      <c r="BD173" s="354" t="str">
        <f t="shared" si="76"/>
        <v/>
      </c>
      <c r="BE173" s="355"/>
      <c r="BF173" s="71">
        <f t="shared" ref="BF173:BF188" si="79">(SUMIF($Y$165:$BC$165,"Sat",$Y173:$BC173)+SUMIF($Y$165:$BC$165,"Sun",$Y173:$BC173))</f>
        <v>0</v>
      </c>
      <c r="BG173" s="71">
        <f t="shared" ref="BG173:BG188" si="80">(SUM($Y173:$BC173)-(SUMIF($Y$165:$BC$165,"Sat",$Y173:$BC173)+SUMIF($Y$165:$BC$165,"Sun",$Y173:$BC173)))</f>
        <v>0</v>
      </c>
      <c r="BH173" s="72">
        <f t="shared" ref="BH173:BH188" si="81">(SUMIF($Y$165:$BC$165,"Sat",$Y173:$BC173)+SUMIF($Y$165:$BC$165,"Sun",$Y173:$BC173))/(COUNTIF($Y$165:$BC$165,"Sat")+COUNTIF($Y$165:$BC$165,"Sun"))</f>
        <v>0</v>
      </c>
      <c r="BI173" s="73">
        <f t="shared" ref="BI173:BI188" si="82">(SUM($Y173:$BC173)-(SUMIF($Y$165:$BC$165,"Sat",$Y173:$BC173)+SUMIF($Y$165:$BC$165,"Sun",$Y173:$BC173)))/(COUNT(Y173:BC173)-(COUNTIF($Y$165:$BC$165,"Sat")+COUNTIF($Y$165:$BC$165,"Sun")))</f>
        <v>0</v>
      </c>
    </row>
    <row r="174" spans="23:61" ht="15.5" x14ac:dyDescent="0.35">
      <c r="W174" s="60"/>
      <c r="X174" s="66">
        <v>9</v>
      </c>
      <c r="Y174" s="67"/>
      <c r="Z174" s="67"/>
      <c r="AA174" s="67"/>
      <c r="AB174" s="67"/>
      <c r="AC174" s="67"/>
      <c r="AD174" s="67"/>
      <c r="AE174" s="67"/>
      <c r="AF174" s="67"/>
      <c r="AG174" s="67"/>
      <c r="AH174" s="67"/>
      <c r="AI174" s="67"/>
      <c r="AJ174" s="67"/>
      <c r="AK174" s="67"/>
      <c r="AL174" s="67"/>
      <c r="AM174" s="67"/>
      <c r="AN174" s="67"/>
      <c r="AO174" s="67"/>
      <c r="AP174" s="67"/>
      <c r="AQ174" s="67"/>
      <c r="AR174" s="67"/>
      <c r="AS174" s="67"/>
      <c r="AT174" s="67"/>
      <c r="AU174" s="67"/>
      <c r="AV174" s="67"/>
      <c r="AW174" s="67"/>
      <c r="AX174" s="67"/>
      <c r="AY174" s="67"/>
      <c r="AZ174" s="67"/>
      <c r="BA174" s="67"/>
      <c r="BB174" s="67"/>
      <c r="BC174" s="5"/>
      <c r="BD174" s="354" t="str">
        <f t="shared" si="76"/>
        <v/>
      </c>
      <c r="BE174" s="355"/>
      <c r="BF174" s="71">
        <f t="shared" si="79"/>
        <v>0</v>
      </c>
      <c r="BG174" s="71">
        <f t="shared" si="80"/>
        <v>0</v>
      </c>
      <c r="BH174" s="72">
        <f t="shared" si="81"/>
        <v>0</v>
      </c>
      <c r="BI174" s="73">
        <f t="shared" si="82"/>
        <v>0</v>
      </c>
    </row>
    <row r="175" spans="23:61" ht="15.5" x14ac:dyDescent="0.35">
      <c r="W175" s="60"/>
      <c r="X175" s="66">
        <v>10</v>
      </c>
      <c r="Y175" s="67"/>
      <c r="Z175" s="67"/>
      <c r="AA175" s="67"/>
      <c r="AB175" s="67"/>
      <c r="AC175" s="67"/>
      <c r="AD175" s="67"/>
      <c r="AE175" s="67"/>
      <c r="AF175" s="67"/>
      <c r="AG175" s="67"/>
      <c r="AH175" s="67"/>
      <c r="AI175" s="67"/>
      <c r="AJ175" s="67"/>
      <c r="AK175" s="67"/>
      <c r="AL175" s="67"/>
      <c r="AM175" s="67"/>
      <c r="AN175" s="67"/>
      <c r="AO175" s="67"/>
      <c r="AP175" s="67"/>
      <c r="AQ175" s="67"/>
      <c r="AR175" s="67"/>
      <c r="AS175" s="67"/>
      <c r="AT175" s="67"/>
      <c r="AU175" s="67"/>
      <c r="AV175" s="67"/>
      <c r="AW175" s="67"/>
      <c r="AX175" s="67"/>
      <c r="AY175" s="67"/>
      <c r="AZ175" s="67"/>
      <c r="BA175" s="67"/>
      <c r="BB175" s="67"/>
      <c r="BC175" s="5"/>
      <c r="BD175" s="354" t="str">
        <f t="shared" si="76"/>
        <v/>
      </c>
      <c r="BE175" s="355"/>
      <c r="BF175" s="71">
        <f t="shared" si="79"/>
        <v>0</v>
      </c>
      <c r="BG175" s="71">
        <f t="shared" si="80"/>
        <v>0</v>
      </c>
      <c r="BH175" s="72">
        <f t="shared" si="81"/>
        <v>0</v>
      </c>
      <c r="BI175" s="73">
        <f t="shared" si="82"/>
        <v>0</v>
      </c>
    </row>
    <row r="176" spans="23:61" ht="15.5" x14ac:dyDescent="0.35">
      <c r="W176" s="60"/>
      <c r="X176" s="66">
        <v>11</v>
      </c>
      <c r="Y176" s="67"/>
      <c r="Z176" s="67"/>
      <c r="AA176" s="67"/>
      <c r="AB176" s="67"/>
      <c r="AC176" s="67"/>
      <c r="AD176" s="67"/>
      <c r="AE176" s="67"/>
      <c r="AF176" s="67"/>
      <c r="AG176" s="67"/>
      <c r="AH176" s="67"/>
      <c r="AI176" s="67"/>
      <c r="AJ176" s="67"/>
      <c r="AK176" s="67"/>
      <c r="AL176" s="67"/>
      <c r="AM176" s="67"/>
      <c r="AN176" s="67"/>
      <c r="AO176" s="67"/>
      <c r="AP176" s="67"/>
      <c r="AQ176" s="67"/>
      <c r="AR176" s="67"/>
      <c r="AS176" s="67"/>
      <c r="AT176" s="67"/>
      <c r="AU176" s="67"/>
      <c r="AV176" s="67"/>
      <c r="AW176" s="67"/>
      <c r="AX176" s="67"/>
      <c r="AY176" s="67"/>
      <c r="AZ176" s="67"/>
      <c r="BA176" s="67"/>
      <c r="BB176" s="67"/>
      <c r="BC176" s="5"/>
      <c r="BD176" s="354" t="str">
        <f t="shared" si="76"/>
        <v/>
      </c>
      <c r="BE176" s="355"/>
      <c r="BF176" s="71">
        <f t="shared" si="79"/>
        <v>0</v>
      </c>
      <c r="BG176" s="71">
        <f t="shared" si="80"/>
        <v>0</v>
      </c>
      <c r="BH176" s="72">
        <f t="shared" si="81"/>
        <v>0</v>
      </c>
      <c r="BI176" s="73">
        <f t="shared" si="82"/>
        <v>0</v>
      </c>
    </row>
    <row r="177" spans="23:61" ht="15.5" x14ac:dyDescent="0.35">
      <c r="W177" s="60"/>
      <c r="X177" s="66">
        <v>12</v>
      </c>
      <c r="Y177" s="67"/>
      <c r="Z177" s="67"/>
      <c r="AA177" s="67"/>
      <c r="AB177" s="67"/>
      <c r="AC177" s="67"/>
      <c r="AD177" s="67"/>
      <c r="AE177" s="67"/>
      <c r="AF177" s="67"/>
      <c r="AG177" s="67"/>
      <c r="AH177" s="67"/>
      <c r="AI177" s="67"/>
      <c r="AJ177" s="67"/>
      <c r="AK177" s="67"/>
      <c r="AL177" s="67"/>
      <c r="AM177" s="67"/>
      <c r="AN177" s="67"/>
      <c r="AO177" s="67"/>
      <c r="AP177" s="67"/>
      <c r="AQ177" s="67"/>
      <c r="AR177" s="67"/>
      <c r="AS177" s="67"/>
      <c r="AT177" s="67"/>
      <c r="AU177" s="67"/>
      <c r="AV177" s="67"/>
      <c r="AW177" s="67"/>
      <c r="AX177" s="67"/>
      <c r="AY177" s="67"/>
      <c r="AZ177" s="67"/>
      <c r="BA177" s="67"/>
      <c r="BB177" s="67"/>
      <c r="BC177" s="5"/>
      <c r="BD177" s="354" t="str">
        <f t="shared" si="76"/>
        <v/>
      </c>
      <c r="BE177" s="355"/>
      <c r="BF177" s="71">
        <f t="shared" si="79"/>
        <v>0</v>
      </c>
      <c r="BG177" s="71">
        <f t="shared" si="80"/>
        <v>0</v>
      </c>
      <c r="BH177" s="72">
        <f t="shared" si="81"/>
        <v>0</v>
      </c>
      <c r="BI177" s="73">
        <f t="shared" si="82"/>
        <v>0</v>
      </c>
    </row>
    <row r="178" spans="23:61" ht="15.5" x14ac:dyDescent="0.35">
      <c r="W178" s="60"/>
      <c r="X178" s="66">
        <v>13</v>
      </c>
      <c r="Y178" s="67"/>
      <c r="Z178" s="67"/>
      <c r="AA178" s="67"/>
      <c r="AB178" s="67"/>
      <c r="AC178" s="67"/>
      <c r="AD178" s="67"/>
      <c r="AE178" s="67"/>
      <c r="AF178" s="67"/>
      <c r="AG178" s="67"/>
      <c r="AH178" s="67"/>
      <c r="AI178" s="67"/>
      <c r="AJ178" s="67"/>
      <c r="AK178" s="67"/>
      <c r="AL178" s="67"/>
      <c r="AM178" s="67"/>
      <c r="AN178" s="67"/>
      <c r="AO178" s="67"/>
      <c r="AP178" s="67"/>
      <c r="AQ178" s="67"/>
      <c r="AR178" s="67"/>
      <c r="AS178" s="67"/>
      <c r="AT178" s="67"/>
      <c r="AU178" s="67"/>
      <c r="AV178" s="67"/>
      <c r="AW178" s="67"/>
      <c r="AX178" s="67"/>
      <c r="AY178" s="67"/>
      <c r="AZ178" s="67"/>
      <c r="BA178" s="67"/>
      <c r="BB178" s="67"/>
      <c r="BC178" s="5"/>
      <c r="BD178" s="354" t="str">
        <f t="shared" si="76"/>
        <v/>
      </c>
      <c r="BE178" s="355"/>
      <c r="BF178" s="71">
        <f t="shared" si="79"/>
        <v>0</v>
      </c>
      <c r="BG178" s="71">
        <f t="shared" si="80"/>
        <v>0</v>
      </c>
      <c r="BH178" s="72">
        <f t="shared" si="81"/>
        <v>0</v>
      </c>
      <c r="BI178" s="73">
        <f t="shared" si="82"/>
        <v>0</v>
      </c>
    </row>
    <row r="179" spans="23:61" ht="15.5" x14ac:dyDescent="0.35">
      <c r="W179" s="60"/>
      <c r="X179" s="66">
        <v>14</v>
      </c>
      <c r="Y179" s="67"/>
      <c r="Z179" s="67"/>
      <c r="AA179" s="67"/>
      <c r="AB179" s="67"/>
      <c r="AC179" s="67"/>
      <c r="AD179" s="67"/>
      <c r="AE179" s="67"/>
      <c r="AF179" s="67"/>
      <c r="AG179" s="67"/>
      <c r="AH179" s="67"/>
      <c r="AI179" s="67"/>
      <c r="AJ179" s="67"/>
      <c r="AK179" s="67"/>
      <c r="AL179" s="67"/>
      <c r="AM179" s="67"/>
      <c r="AN179" s="67"/>
      <c r="AO179" s="67"/>
      <c r="AP179" s="67"/>
      <c r="AQ179" s="67"/>
      <c r="AR179" s="67"/>
      <c r="AS179" s="67"/>
      <c r="AT179" s="67"/>
      <c r="AU179" s="67"/>
      <c r="AV179" s="67"/>
      <c r="AW179" s="67"/>
      <c r="AX179" s="67"/>
      <c r="AY179" s="67"/>
      <c r="AZ179" s="67"/>
      <c r="BA179" s="67"/>
      <c r="BB179" s="67"/>
      <c r="BC179" s="5"/>
      <c r="BD179" s="354" t="str">
        <f t="shared" si="76"/>
        <v/>
      </c>
      <c r="BE179" s="355"/>
      <c r="BF179" s="71">
        <f t="shared" si="79"/>
        <v>0</v>
      </c>
      <c r="BG179" s="71">
        <f t="shared" si="80"/>
        <v>0</v>
      </c>
      <c r="BH179" s="72">
        <f t="shared" si="81"/>
        <v>0</v>
      </c>
      <c r="BI179" s="73">
        <f t="shared" si="82"/>
        <v>0</v>
      </c>
    </row>
    <row r="180" spans="23:61" ht="15.5" x14ac:dyDescent="0.35">
      <c r="W180" s="60"/>
      <c r="X180" s="66">
        <v>15</v>
      </c>
      <c r="Y180" s="67"/>
      <c r="Z180" s="67"/>
      <c r="AA180" s="67"/>
      <c r="AB180" s="67"/>
      <c r="AC180" s="67"/>
      <c r="AD180" s="67"/>
      <c r="AE180" s="67"/>
      <c r="AF180" s="67"/>
      <c r="AG180" s="67"/>
      <c r="AH180" s="67"/>
      <c r="AI180" s="67"/>
      <c r="AJ180" s="67"/>
      <c r="AK180" s="67"/>
      <c r="AL180" s="67"/>
      <c r="AM180" s="67"/>
      <c r="AN180" s="67"/>
      <c r="AO180" s="67"/>
      <c r="AP180" s="67"/>
      <c r="AQ180" s="67"/>
      <c r="AR180" s="67"/>
      <c r="AS180" s="67"/>
      <c r="AT180" s="67"/>
      <c r="AU180" s="67"/>
      <c r="AV180" s="67"/>
      <c r="AW180" s="67"/>
      <c r="AX180" s="67"/>
      <c r="AY180" s="67"/>
      <c r="AZ180" s="67"/>
      <c r="BA180" s="67"/>
      <c r="BB180" s="67"/>
      <c r="BC180" s="5"/>
      <c r="BD180" s="354" t="str">
        <f t="shared" si="76"/>
        <v/>
      </c>
      <c r="BE180" s="355"/>
      <c r="BF180" s="71">
        <f t="shared" si="79"/>
        <v>0</v>
      </c>
      <c r="BG180" s="71">
        <f t="shared" si="80"/>
        <v>0</v>
      </c>
      <c r="BH180" s="72">
        <f t="shared" si="81"/>
        <v>0</v>
      </c>
      <c r="BI180" s="73">
        <f t="shared" si="82"/>
        <v>0</v>
      </c>
    </row>
    <row r="181" spans="23:61" ht="15.5" x14ac:dyDescent="0.35">
      <c r="W181" s="60"/>
      <c r="X181" s="66">
        <v>16</v>
      </c>
      <c r="Y181" s="67"/>
      <c r="Z181" s="67"/>
      <c r="AA181" s="67"/>
      <c r="AB181" s="67"/>
      <c r="AC181" s="67"/>
      <c r="AD181" s="67"/>
      <c r="AE181" s="67"/>
      <c r="AF181" s="67"/>
      <c r="AG181" s="67"/>
      <c r="AH181" s="67"/>
      <c r="AI181" s="67"/>
      <c r="AJ181" s="67"/>
      <c r="AK181" s="67"/>
      <c r="AL181" s="67"/>
      <c r="AM181" s="67"/>
      <c r="AN181" s="67"/>
      <c r="AO181" s="67"/>
      <c r="AP181" s="67"/>
      <c r="AQ181" s="67"/>
      <c r="AR181" s="67"/>
      <c r="AS181" s="67"/>
      <c r="AT181" s="67"/>
      <c r="AU181" s="67"/>
      <c r="AV181" s="67"/>
      <c r="AW181" s="67"/>
      <c r="AX181" s="67"/>
      <c r="AY181" s="67"/>
      <c r="AZ181" s="67"/>
      <c r="BA181" s="67"/>
      <c r="BB181" s="67"/>
      <c r="BC181" s="5"/>
      <c r="BD181" s="354" t="str">
        <f t="shared" si="76"/>
        <v/>
      </c>
      <c r="BE181" s="355"/>
      <c r="BF181" s="71">
        <f t="shared" si="79"/>
        <v>0</v>
      </c>
      <c r="BG181" s="71">
        <f t="shared" si="80"/>
        <v>0</v>
      </c>
      <c r="BH181" s="72">
        <f t="shared" si="81"/>
        <v>0</v>
      </c>
      <c r="BI181" s="73">
        <f t="shared" si="82"/>
        <v>0</v>
      </c>
    </row>
    <row r="182" spans="23:61" ht="15.5" x14ac:dyDescent="0.35">
      <c r="W182" s="60"/>
      <c r="X182" s="66">
        <v>17</v>
      </c>
      <c r="Y182" s="67"/>
      <c r="Z182" s="67"/>
      <c r="AA182" s="67"/>
      <c r="AB182" s="67"/>
      <c r="AC182" s="67"/>
      <c r="AD182" s="67"/>
      <c r="AE182" s="67"/>
      <c r="AF182" s="67"/>
      <c r="AG182" s="67"/>
      <c r="AH182" s="67"/>
      <c r="AI182" s="67"/>
      <c r="AJ182" s="67"/>
      <c r="AK182" s="67"/>
      <c r="AL182" s="67"/>
      <c r="AM182" s="67"/>
      <c r="AN182" s="67"/>
      <c r="AO182" s="67"/>
      <c r="AP182" s="67"/>
      <c r="AQ182" s="67"/>
      <c r="AR182" s="67"/>
      <c r="AS182" s="67"/>
      <c r="AT182" s="67"/>
      <c r="AU182" s="67"/>
      <c r="AV182" s="67"/>
      <c r="AW182" s="67"/>
      <c r="AX182" s="67"/>
      <c r="AY182" s="67"/>
      <c r="AZ182" s="67"/>
      <c r="BA182" s="67"/>
      <c r="BB182" s="67"/>
      <c r="BC182" s="5"/>
      <c r="BD182" s="354" t="str">
        <f t="shared" si="76"/>
        <v/>
      </c>
      <c r="BE182" s="355"/>
      <c r="BF182" s="71">
        <f t="shared" si="79"/>
        <v>0</v>
      </c>
      <c r="BG182" s="71">
        <f t="shared" si="80"/>
        <v>0</v>
      </c>
      <c r="BH182" s="72">
        <f t="shared" si="81"/>
        <v>0</v>
      </c>
      <c r="BI182" s="73">
        <f t="shared" si="82"/>
        <v>0</v>
      </c>
    </row>
    <row r="183" spans="23:61" ht="15.5" x14ac:dyDescent="0.35">
      <c r="W183" s="60"/>
      <c r="X183" s="66">
        <v>18</v>
      </c>
      <c r="Y183" s="67"/>
      <c r="Z183" s="67"/>
      <c r="AA183" s="67"/>
      <c r="AB183" s="67"/>
      <c r="AC183" s="67"/>
      <c r="AD183" s="67"/>
      <c r="AE183" s="67"/>
      <c r="AF183" s="67"/>
      <c r="AG183" s="67"/>
      <c r="AH183" s="67"/>
      <c r="AI183" s="67"/>
      <c r="AJ183" s="67"/>
      <c r="AK183" s="67"/>
      <c r="AL183" s="67"/>
      <c r="AM183" s="67"/>
      <c r="AN183" s="67"/>
      <c r="AO183" s="67"/>
      <c r="AP183" s="67"/>
      <c r="AQ183" s="67"/>
      <c r="AR183" s="67"/>
      <c r="AS183" s="67"/>
      <c r="AT183" s="67"/>
      <c r="AU183" s="67"/>
      <c r="AV183" s="67"/>
      <c r="AW183" s="67"/>
      <c r="AX183" s="67"/>
      <c r="AY183" s="67"/>
      <c r="AZ183" s="67"/>
      <c r="BA183" s="67"/>
      <c r="BB183" s="67"/>
      <c r="BC183" s="5"/>
      <c r="BD183" s="354" t="str">
        <f t="shared" si="76"/>
        <v/>
      </c>
      <c r="BE183" s="355"/>
      <c r="BF183" s="71">
        <f t="shared" si="79"/>
        <v>0</v>
      </c>
      <c r="BG183" s="71">
        <f t="shared" si="80"/>
        <v>0</v>
      </c>
      <c r="BH183" s="72">
        <f t="shared" si="81"/>
        <v>0</v>
      </c>
      <c r="BI183" s="73">
        <f t="shared" si="82"/>
        <v>0</v>
      </c>
    </row>
    <row r="184" spans="23:61" ht="15.5" x14ac:dyDescent="0.35">
      <c r="W184" s="60"/>
      <c r="X184" s="66">
        <v>19</v>
      </c>
      <c r="Y184" s="67"/>
      <c r="Z184" s="67"/>
      <c r="AA184" s="67"/>
      <c r="AB184" s="67"/>
      <c r="AC184" s="67"/>
      <c r="AD184" s="67"/>
      <c r="AE184" s="67"/>
      <c r="AF184" s="67"/>
      <c r="AG184" s="67"/>
      <c r="AH184" s="67"/>
      <c r="AI184" s="67"/>
      <c r="AJ184" s="67"/>
      <c r="AK184" s="67"/>
      <c r="AL184" s="67"/>
      <c r="AM184" s="67"/>
      <c r="AN184" s="67"/>
      <c r="AO184" s="67"/>
      <c r="AP184" s="67"/>
      <c r="AQ184" s="67"/>
      <c r="AR184" s="67"/>
      <c r="AS184" s="67"/>
      <c r="AT184" s="67"/>
      <c r="AU184" s="67"/>
      <c r="AV184" s="67"/>
      <c r="AW184" s="67"/>
      <c r="AX184" s="67"/>
      <c r="AY184" s="67"/>
      <c r="AZ184" s="67"/>
      <c r="BA184" s="67"/>
      <c r="BB184" s="67"/>
      <c r="BC184" s="5"/>
      <c r="BD184" s="354" t="str">
        <f t="shared" si="76"/>
        <v/>
      </c>
      <c r="BE184" s="355"/>
      <c r="BF184" s="71">
        <f t="shared" si="79"/>
        <v>0</v>
      </c>
      <c r="BG184" s="71">
        <f t="shared" si="80"/>
        <v>0</v>
      </c>
      <c r="BH184" s="72">
        <f t="shared" si="81"/>
        <v>0</v>
      </c>
      <c r="BI184" s="73">
        <f t="shared" si="82"/>
        <v>0</v>
      </c>
    </row>
    <row r="185" spans="23:61" ht="15.5" x14ac:dyDescent="0.35">
      <c r="W185" s="60"/>
      <c r="X185" s="66">
        <v>20</v>
      </c>
      <c r="Y185" s="67"/>
      <c r="Z185" s="67"/>
      <c r="AA185" s="67"/>
      <c r="AB185" s="67"/>
      <c r="AC185" s="67"/>
      <c r="AD185" s="67"/>
      <c r="AE185" s="67"/>
      <c r="AF185" s="67"/>
      <c r="AG185" s="67"/>
      <c r="AH185" s="67"/>
      <c r="AI185" s="67"/>
      <c r="AJ185" s="67"/>
      <c r="AK185" s="67"/>
      <c r="AL185" s="67"/>
      <c r="AM185" s="67"/>
      <c r="AN185" s="67"/>
      <c r="AO185" s="67"/>
      <c r="AP185" s="67"/>
      <c r="AQ185" s="67"/>
      <c r="AR185" s="67"/>
      <c r="AS185" s="67"/>
      <c r="AT185" s="67"/>
      <c r="AU185" s="67"/>
      <c r="AV185" s="67"/>
      <c r="AW185" s="67"/>
      <c r="AX185" s="67"/>
      <c r="AY185" s="67"/>
      <c r="AZ185" s="67"/>
      <c r="BA185" s="67"/>
      <c r="BB185" s="67"/>
      <c r="BC185" s="5"/>
      <c r="BD185" s="354" t="str">
        <f t="shared" si="76"/>
        <v/>
      </c>
      <c r="BE185" s="355"/>
      <c r="BF185" s="71">
        <f t="shared" si="79"/>
        <v>0</v>
      </c>
      <c r="BG185" s="71">
        <f t="shared" si="80"/>
        <v>0</v>
      </c>
      <c r="BH185" s="72">
        <f t="shared" si="81"/>
        <v>0</v>
      </c>
      <c r="BI185" s="73">
        <f t="shared" si="82"/>
        <v>0</v>
      </c>
    </row>
    <row r="186" spans="23:61" ht="15.5" x14ac:dyDescent="0.35">
      <c r="W186" s="60"/>
      <c r="X186" s="66">
        <v>21</v>
      </c>
      <c r="Y186" s="67"/>
      <c r="Z186" s="67"/>
      <c r="AA186" s="67"/>
      <c r="AB186" s="67"/>
      <c r="AC186" s="67"/>
      <c r="AD186" s="67"/>
      <c r="AE186" s="67"/>
      <c r="AF186" s="67"/>
      <c r="AG186" s="67"/>
      <c r="AH186" s="67"/>
      <c r="AI186" s="67"/>
      <c r="AJ186" s="67"/>
      <c r="AK186" s="67"/>
      <c r="AL186" s="67"/>
      <c r="AM186" s="67"/>
      <c r="AN186" s="67"/>
      <c r="AO186" s="67"/>
      <c r="AP186" s="67"/>
      <c r="AQ186" s="67"/>
      <c r="AR186" s="67"/>
      <c r="AS186" s="67"/>
      <c r="AT186" s="67"/>
      <c r="AU186" s="67"/>
      <c r="AV186" s="67"/>
      <c r="AW186" s="67"/>
      <c r="AX186" s="67"/>
      <c r="AY186" s="67"/>
      <c r="AZ186" s="67"/>
      <c r="BA186" s="67"/>
      <c r="BB186" s="67"/>
      <c r="BC186" s="5"/>
      <c r="BD186" s="354" t="str">
        <f t="shared" si="76"/>
        <v/>
      </c>
      <c r="BE186" s="355"/>
      <c r="BF186" s="71">
        <f t="shared" si="79"/>
        <v>0</v>
      </c>
      <c r="BG186" s="71">
        <f t="shared" si="80"/>
        <v>0</v>
      </c>
      <c r="BH186" s="72">
        <f t="shared" si="81"/>
        <v>0</v>
      </c>
      <c r="BI186" s="73">
        <f t="shared" si="82"/>
        <v>0</v>
      </c>
    </row>
    <row r="187" spans="23:61" ht="15.5" x14ac:dyDescent="0.35">
      <c r="W187" s="60"/>
      <c r="X187" s="66">
        <v>22</v>
      </c>
      <c r="Y187" s="67"/>
      <c r="Z187" s="67"/>
      <c r="AA187" s="67"/>
      <c r="AB187" s="67"/>
      <c r="AC187" s="67"/>
      <c r="AD187" s="67"/>
      <c r="AE187" s="67"/>
      <c r="AF187" s="67"/>
      <c r="AG187" s="67"/>
      <c r="AH187" s="67"/>
      <c r="AI187" s="67"/>
      <c r="AJ187" s="67"/>
      <c r="AK187" s="67"/>
      <c r="AL187" s="67"/>
      <c r="AM187" s="67"/>
      <c r="AN187" s="67"/>
      <c r="AO187" s="67"/>
      <c r="AP187" s="67"/>
      <c r="AQ187" s="67"/>
      <c r="AR187" s="67"/>
      <c r="AS187" s="67"/>
      <c r="AT187" s="67"/>
      <c r="AU187" s="67"/>
      <c r="AV187" s="67"/>
      <c r="AW187" s="67"/>
      <c r="AX187" s="67"/>
      <c r="AY187" s="67"/>
      <c r="AZ187" s="67"/>
      <c r="BA187" s="67"/>
      <c r="BB187" s="67"/>
      <c r="BC187" s="5"/>
      <c r="BD187" s="354" t="str">
        <f t="shared" si="76"/>
        <v/>
      </c>
      <c r="BE187" s="355"/>
      <c r="BF187" s="71">
        <f t="shared" si="79"/>
        <v>0</v>
      </c>
      <c r="BG187" s="71">
        <f t="shared" si="80"/>
        <v>0</v>
      </c>
      <c r="BH187" s="72">
        <f t="shared" si="81"/>
        <v>0</v>
      </c>
      <c r="BI187" s="73">
        <f t="shared" si="82"/>
        <v>0</v>
      </c>
    </row>
    <row r="188" spans="23:61" ht="15.5" x14ac:dyDescent="0.35">
      <c r="W188" s="60"/>
      <c r="X188" s="66">
        <v>23</v>
      </c>
      <c r="Y188" s="67"/>
      <c r="Z188" s="67"/>
      <c r="AA188" s="67"/>
      <c r="AB188" s="67"/>
      <c r="AC188" s="67"/>
      <c r="AD188" s="67"/>
      <c r="AE188" s="67"/>
      <c r="AF188" s="67"/>
      <c r="AG188" s="67"/>
      <c r="AH188" s="67"/>
      <c r="AI188" s="67"/>
      <c r="AJ188" s="67"/>
      <c r="AK188" s="67"/>
      <c r="AL188" s="67"/>
      <c r="AM188" s="67"/>
      <c r="AN188" s="67"/>
      <c r="AO188" s="67"/>
      <c r="AP188" s="67"/>
      <c r="AQ188" s="67"/>
      <c r="AR188" s="67"/>
      <c r="AS188" s="67"/>
      <c r="AT188" s="67"/>
      <c r="AU188" s="67"/>
      <c r="AV188" s="67"/>
      <c r="AW188" s="67"/>
      <c r="AX188" s="67"/>
      <c r="AY188" s="67"/>
      <c r="AZ188" s="67"/>
      <c r="BA188" s="67"/>
      <c r="BB188" s="67"/>
      <c r="BC188" s="5"/>
      <c r="BD188" s="354" t="str">
        <f t="shared" si="76"/>
        <v/>
      </c>
      <c r="BE188" s="355"/>
      <c r="BF188" s="71">
        <f t="shared" si="79"/>
        <v>0</v>
      </c>
      <c r="BG188" s="71">
        <f t="shared" si="80"/>
        <v>0</v>
      </c>
      <c r="BH188" s="72">
        <f t="shared" si="81"/>
        <v>0</v>
      </c>
      <c r="BI188" s="73">
        <f t="shared" si="82"/>
        <v>0</v>
      </c>
    </row>
    <row r="189" spans="23:61" ht="15.5" x14ac:dyDescent="0.35">
      <c r="W189" s="60"/>
      <c r="X189" s="74">
        <v>24</v>
      </c>
      <c r="Y189" s="75"/>
      <c r="Z189" s="75"/>
      <c r="AA189" s="75"/>
      <c r="AB189" s="75"/>
      <c r="AC189" s="75"/>
      <c r="AD189" s="75"/>
      <c r="AE189" s="75"/>
      <c r="AF189" s="75"/>
      <c r="AG189" s="75"/>
      <c r="AH189" s="75"/>
      <c r="AI189" s="75"/>
      <c r="AJ189" s="75"/>
      <c r="AK189" s="75"/>
      <c r="AL189" s="75"/>
      <c r="AM189" s="75"/>
      <c r="AN189" s="75"/>
      <c r="AO189" s="75"/>
      <c r="AP189" s="75"/>
      <c r="AQ189" s="75"/>
      <c r="AR189" s="75"/>
      <c r="AS189" s="75"/>
      <c r="AT189" s="75"/>
      <c r="AU189" s="75"/>
      <c r="AV189" s="75"/>
      <c r="AW189" s="75"/>
      <c r="AX189" s="75"/>
      <c r="AY189" s="75"/>
      <c r="AZ189" s="75"/>
      <c r="BA189" s="75"/>
      <c r="BB189" s="75"/>
      <c r="BC189" s="5"/>
      <c r="BD189" s="356" t="str">
        <f t="shared" si="76"/>
        <v/>
      </c>
      <c r="BE189" s="357"/>
      <c r="BF189" s="76">
        <f>SUM($Y189:$BC189)</f>
        <v>0</v>
      </c>
      <c r="BG189" s="76">
        <v>0</v>
      </c>
      <c r="BH189" s="77">
        <f t="shared" ref="BH189" si="83">IFERROR(SUM(Y189:BC189)/COUNT(Y189:BC189),0)</f>
        <v>0</v>
      </c>
      <c r="BI189" s="78">
        <v>0</v>
      </c>
    </row>
    <row r="190" spans="23:61" ht="15.5" x14ac:dyDescent="0.35">
      <c r="W190" s="60"/>
      <c r="X190" s="79"/>
      <c r="Y190" s="5"/>
      <c r="Z190" s="5"/>
      <c r="AA190" s="5"/>
      <c r="AB190" s="5"/>
      <c r="AC190" s="5"/>
      <c r="AD190" s="5"/>
      <c r="AE190" s="5"/>
      <c r="AF190" s="5"/>
      <c r="AG190" s="5"/>
      <c r="AH190" s="5"/>
      <c r="AI190" s="5"/>
      <c r="AJ190" s="5"/>
      <c r="AK190" s="5"/>
      <c r="AL190" s="5"/>
      <c r="AM190" s="5"/>
      <c r="AN190" s="5"/>
      <c r="AO190" s="5"/>
      <c r="AP190" s="5"/>
      <c r="AQ190" s="5"/>
      <c r="AR190" s="5"/>
      <c r="AS190" s="5"/>
      <c r="AT190" s="5"/>
      <c r="AU190" s="5"/>
      <c r="AV190" s="5"/>
      <c r="AW190" s="5"/>
      <c r="AX190" s="5"/>
      <c r="AY190" s="5"/>
      <c r="AZ190" s="5"/>
      <c r="BA190" s="5"/>
      <c r="BB190" s="5"/>
      <c r="BC190" s="5"/>
      <c r="BD190" s="5"/>
      <c r="BE190" s="5"/>
      <c r="BF190" s="76">
        <f>SUM(BF166:BF189)</f>
        <v>0</v>
      </c>
      <c r="BG190" s="76">
        <f>SUM(BG173:BG188)</f>
        <v>0</v>
      </c>
      <c r="BH190" s="101"/>
      <c r="BI190" s="102"/>
    </row>
    <row r="191" spans="23:61" ht="15.5" x14ac:dyDescent="0.35">
      <c r="W191" s="83"/>
      <c r="X191" s="84"/>
      <c r="Y191" s="85"/>
      <c r="Z191" s="85"/>
      <c r="AA191" s="85"/>
      <c r="AB191" s="85"/>
      <c r="AC191" s="85"/>
      <c r="AD191" s="85"/>
      <c r="AE191" s="85"/>
      <c r="AF191" s="85"/>
      <c r="AG191" s="85"/>
      <c r="AH191" s="85"/>
      <c r="AI191" s="85"/>
      <c r="AJ191" s="85"/>
      <c r="AK191" s="85"/>
      <c r="AL191" s="85"/>
      <c r="AM191" s="85"/>
      <c r="AN191" s="85"/>
      <c r="AO191" s="85"/>
      <c r="AP191" s="85"/>
      <c r="AQ191" s="85"/>
      <c r="AR191" s="85"/>
      <c r="AS191" s="85"/>
      <c r="AT191" s="85"/>
      <c r="AU191" s="85"/>
      <c r="AV191" s="85"/>
      <c r="AW191" s="85"/>
      <c r="AX191" s="85"/>
      <c r="AY191" s="85"/>
      <c r="AZ191" s="85"/>
      <c r="BA191" s="85"/>
      <c r="BB191" s="85"/>
      <c r="BC191" s="85"/>
      <c r="BD191" s="85"/>
      <c r="BE191" s="85"/>
      <c r="BF191" s="214"/>
      <c r="BG191" s="215"/>
      <c r="BH191" s="215"/>
      <c r="BI191" s="216"/>
    </row>
    <row r="192" spans="23:61" ht="15.5" x14ac:dyDescent="0.35">
      <c r="W192" s="115"/>
      <c r="X192" s="111"/>
      <c r="Y192" s="111"/>
      <c r="Z192" s="111"/>
      <c r="AA192" s="111"/>
      <c r="AB192" s="111"/>
      <c r="AC192" s="111"/>
      <c r="AD192" s="111"/>
      <c r="AE192" s="111"/>
      <c r="AF192" s="111"/>
      <c r="AG192" s="111"/>
      <c r="AH192" s="111"/>
      <c r="AI192" s="111"/>
      <c r="AJ192" s="111"/>
      <c r="AK192" s="111"/>
      <c r="AL192" s="111"/>
      <c r="AM192" s="111"/>
      <c r="AN192" s="111"/>
      <c r="AO192" s="111"/>
      <c r="AP192" s="111"/>
      <c r="AQ192" s="111"/>
      <c r="AR192" s="111"/>
      <c r="AS192" s="111"/>
      <c r="AT192" s="111"/>
      <c r="AU192" s="111"/>
      <c r="AV192" s="111"/>
      <c r="AW192" s="111"/>
      <c r="AX192" s="111"/>
      <c r="AY192" s="111"/>
      <c r="AZ192" s="111"/>
      <c r="BA192" s="111"/>
      <c r="BB192" s="111"/>
      <c r="BC192" s="111"/>
      <c r="BD192" s="111"/>
      <c r="BE192" s="111"/>
      <c r="BF192" s="5"/>
      <c r="BG192" s="5"/>
      <c r="BH192" s="5"/>
      <c r="BI192" s="49"/>
    </row>
    <row r="193" spans="23:61" ht="15.5" x14ac:dyDescent="0.35">
      <c r="W193" s="60" t="s">
        <v>140</v>
      </c>
      <c r="X193" s="5"/>
      <c r="Y193" s="5"/>
      <c r="Z193" s="5"/>
      <c r="AA193" s="5"/>
      <c r="AB193" s="5"/>
      <c r="AC193" s="5"/>
      <c r="AD193" s="5"/>
      <c r="AE193" s="5"/>
      <c r="AF193" s="5"/>
      <c r="AG193" s="5"/>
      <c r="AH193" s="5"/>
      <c r="AI193" s="5"/>
      <c r="AJ193" s="5"/>
      <c r="AK193" s="5"/>
      <c r="AL193" s="5"/>
      <c r="AM193" s="5"/>
      <c r="AN193" s="5"/>
      <c r="AO193" s="5"/>
      <c r="AP193" s="5"/>
      <c r="AQ193" s="5"/>
      <c r="AR193" s="5"/>
      <c r="AS193" s="5"/>
      <c r="AT193" s="5"/>
      <c r="AU193" s="5"/>
      <c r="AV193" s="5"/>
      <c r="AW193" s="5"/>
      <c r="AX193" s="5"/>
      <c r="AY193" s="5"/>
      <c r="AZ193" s="5"/>
      <c r="BA193" s="5"/>
      <c r="BB193" s="5"/>
      <c r="BC193" s="5"/>
      <c r="BD193" s="5"/>
      <c r="BE193" s="5"/>
      <c r="BF193" s="5"/>
      <c r="BG193" s="5"/>
      <c r="BH193" s="5"/>
      <c r="BI193" s="49"/>
    </row>
    <row r="194" spans="23:61" ht="15.5" x14ac:dyDescent="0.35">
      <c r="W194" s="60"/>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46"/>
      <c r="BG194" s="5"/>
      <c r="BH194" s="5"/>
      <c r="BI194" s="49"/>
    </row>
    <row r="195" spans="23:61" ht="15.5" x14ac:dyDescent="0.35">
      <c r="W195" s="60"/>
      <c r="X195" s="63" t="s">
        <v>54</v>
      </c>
      <c r="Y195" s="64">
        <v>1</v>
      </c>
      <c r="Z195" s="64">
        <v>2</v>
      </c>
      <c r="AA195" s="64">
        <v>3</v>
      </c>
      <c r="AB195" s="64">
        <v>4</v>
      </c>
      <c r="AC195" s="64">
        <v>5</v>
      </c>
      <c r="AD195" s="64">
        <v>6</v>
      </c>
      <c r="AE195" s="64">
        <v>7</v>
      </c>
      <c r="AF195" s="64">
        <v>8</v>
      </c>
      <c r="AG195" s="64">
        <v>9</v>
      </c>
      <c r="AH195" s="64">
        <v>10</v>
      </c>
      <c r="AI195" s="64">
        <v>11</v>
      </c>
      <c r="AJ195" s="64">
        <v>12</v>
      </c>
      <c r="AK195" s="64">
        <v>13</v>
      </c>
      <c r="AL195" s="64">
        <v>14</v>
      </c>
      <c r="AM195" s="64">
        <v>15</v>
      </c>
      <c r="AN195" s="64">
        <v>16</v>
      </c>
      <c r="AO195" s="64">
        <v>17</v>
      </c>
      <c r="AP195" s="64">
        <v>18</v>
      </c>
      <c r="AQ195" s="64">
        <v>19</v>
      </c>
      <c r="AR195" s="64">
        <v>20</v>
      </c>
      <c r="AS195" s="64">
        <v>21</v>
      </c>
      <c r="AT195" s="64">
        <v>22</v>
      </c>
      <c r="AU195" s="64">
        <v>23</v>
      </c>
      <c r="AV195" s="64">
        <v>24</v>
      </c>
      <c r="AW195" s="64">
        <v>25</v>
      </c>
      <c r="AX195" s="64">
        <v>26</v>
      </c>
      <c r="AY195" s="64">
        <v>27</v>
      </c>
      <c r="AZ195" s="64">
        <v>28</v>
      </c>
      <c r="BA195" s="64">
        <v>29</v>
      </c>
      <c r="BB195" s="64">
        <v>30</v>
      </c>
      <c r="BC195" s="64">
        <v>31</v>
      </c>
      <c r="BD195" s="358" t="s">
        <v>101</v>
      </c>
      <c r="BE195" s="359"/>
      <c r="BF195" s="157" t="s">
        <v>102</v>
      </c>
      <c r="BG195" s="157" t="s">
        <v>103</v>
      </c>
      <c r="BH195" s="157" t="s">
        <v>102</v>
      </c>
      <c r="BI195" s="65" t="s">
        <v>103</v>
      </c>
    </row>
    <row r="196" spans="23:61" ht="15.5" x14ac:dyDescent="0.35">
      <c r="W196" s="60"/>
      <c r="X196" s="63"/>
      <c r="Y196" s="64" t="str">
        <f t="shared" ref="Y196:AE196" si="84">VLOOKUP(WEEKDAY(CONCATENATE("7","/",Y195,"/",$AE$6)),$BX$11:$BY$17,2,FALSE)</f>
        <v>Sun</v>
      </c>
      <c r="Z196" s="64" t="str">
        <f t="shared" si="84"/>
        <v>Mon</v>
      </c>
      <c r="AA196" s="64" t="str">
        <f t="shared" si="84"/>
        <v>Tues</v>
      </c>
      <c r="AB196" s="64" t="str">
        <f t="shared" si="84"/>
        <v>Wed</v>
      </c>
      <c r="AC196" s="64" t="str">
        <f t="shared" si="84"/>
        <v>Thur</v>
      </c>
      <c r="AD196" s="64" t="str">
        <f t="shared" si="84"/>
        <v>Fri</v>
      </c>
      <c r="AE196" s="64" t="str">
        <f t="shared" si="84"/>
        <v>Sat</v>
      </c>
      <c r="AF196" s="64" t="str">
        <f>Y196</f>
        <v>Sun</v>
      </c>
      <c r="AG196" s="64" t="str">
        <f t="shared" ref="AG196:BC196" si="85">Z196</f>
        <v>Mon</v>
      </c>
      <c r="AH196" s="64" t="str">
        <f t="shared" si="85"/>
        <v>Tues</v>
      </c>
      <c r="AI196" s="64" t="str">
        <f t="shared" si="85"/>
        <v>Wed</v>
      </c>
      <c r="AJ196" s="64" t="str">
        <f t="shared" si="85"/>
        <v>Thur</v>
      </c>
      <c r="AK196" s="64" t="str">
        <f t="shared" si="85"/>
        <v>Fri</v>
      </c>
      <c r="AL196" s="64" t="str">
        <f t="shared" si="85"/>
        <v>Sat</v>
      </c>
      <c r="AM196" s="64" t="str">
        <f t="shared" si="85"/>
        <v>Sun</v>
      </c>
      <c r="AN196" s="64" t="str">
        <f t="shared" si="85"/>
        <v>Mon</v>
      </c>
      <c r="AO196" s="64" t="str">
        <f t="shared" si="85"/>
        <v>Tues</v>
      </c>
      <c r="AP196" s="64" t="str">
        <f t="shared" si="85"/>
        <v>Wed</v>
      </c>
      <c r="AQ196" s="64" t="str">
        <f t="shared" si="85"/>
        <v>Thur</v>
      </c>
      <c r="AR196" s="64" t="str">
        <f t="shared" si="85"/>
        <v>Fri</v>
      </c>
      <c r="AS196" s="64" t="str">
        <f t="shared" si="85"/>
        <v>Sat</v>
      </c>
      <c r="AT196" s="64" t="str">
        <f t="shared" si="85"/>
        <v>Sun</v>
      </c>
      <c r="AU196" s="64" t="str">
        <f t="shared" si="85"/>
        <v>Mon</v>
      </c>
      <c r="AV196" s="64" t="str">
        <f t="shared" si="85"/>
        <v>Tues</v>
      </c>
      <c r="AW196" s="64" t="str">
        <f t="shared" si="85"/>
        <v>Wed</v>
      </c>
      <c r="AX196" s="64" t="str">
        <f t="shared" si="85"/>
        <v>Thur</v>
      </c>
      <c r="AY196" s="64" t="str">
        <f t="shared" si="85"/>
        <v>Fri</v>
      </c>
      <c r="AZ196" s="64" t="str">
        <f t="shared" si="85"/>
        <v>Sat</v>
      </c>
      <c r="BA196" s="64" t="str">
        <f t="shared" si="85"/>
        <v>Sun</v>
      </c>
      <c r="BB196" s="64" t="str">
        <f t="shared" si="85"/>
        <v>Mon</v>
      </c>
      <c r="BC196" s="64" t="str">
        <f t="shared" si="85"/>
        <v>Tues</v>
      </c>
      <c r="BD196" s="358" t="s">
        <v>106</v>
      </c>
      <c r="BE196" s="359"/>
      <c r="BF196" s="157" t="s">
        <v>90</v>
      </c>
      <c r="BG196" s="157" t="s">
        <v>90</v>
      </c>
      <c r="BH196" s="157" t="s">
        <v>106</v>
      </c>
      <c r="BI196" s="65" t="s">
        <v>106</v>
      </c>
    </row>
    <row r="197" spans="23:61" ht="15.5" x14ac:dyDescent="0.35">
      <c r="W197" s="60"/>
      <c r="X197" s="66">
        <v>1</v>
      </c>
      <c r="Y197" s="67"/>
      <c r="Z197" s="67"/>
      <c r="AA197" s="67"/>
      <c r="AB197" s="67"/>
      <c r="AC197" s="67"/>
      <c r="AD197" s="67"/>
      <c r="AE197" s="67"/>
      <c r="AF197" s="67"/>
      <c r="AG197" s="67"/>
      <c r="AH197" s="67"/>
      <c r="AI197" s="67"/>
      <c r="AJ197" s="67"/>
      <c r="AK197" s="67"/>
      <c r="AL197" s="67"/>
      <c r="AM197" s="67"/>
      <c r="AN197" s="67"/>
      <c r="AO197" s="67"/>
      <c r="AP197" s="67"/>
      <c r="AQ197" s="67"/>
      <c r="AR197" s="67"/>
      <c r="AS197" s="67"/>
      <c r="AT197" s="67"/>
      <c r="AU197" s="67"/>
      <c r="AV197" s="67"/>
      <c r="AW197" s="67"/>
      <c r="AX197" s="67"/>
      <c r="AY197" s="67"/>
      <c r="AZ197" s="67"/>
      <c r="BA197" s="67"/>
      <c r="BB197" s="67"/>
      <c r="BC197" s="67"/>
      <c r="BD197" s="354" t="str">
        <f>IFERROR(AVERAGE(Y197:BC197),"")</f>
        <v/>
      </c>
      <c r="BE197" s="355"/>
      <c r="BF197" s="68">
        <f>SUM($Y197:$BC197)</f>
        <v>0</v>
      </c>
      <c r="BG197" s="68">
        <v>0</v>
      </c>
      <c r="BH197" s="69">
        <f>IFERROR(SUM(Y197:BC197)/COUNT(Y197:BC197),0)</f>
        <v>0</v>
      </c>
      <c r="BI197" s="70">
        <v>0</v>
      </c>
    </row>
    <row r="198" spans="23:61" ht="15.5" x14ac:dyDescent="0.35">
      <c r="W198" s="60"/>
      <c r="X198" s="66">
        <v>2</v>
      </c>
      <c r="Y198" s="67"/>
      <c r="Z198" s="67"/>
      <c r="AA198" s="67"/>
      <c r="AB198" s="67"/>
      <c r="AC198" s="67"/>
      <c r="AD198" s="67"/>
      <c r="AE198" s="67"/>
      <c r="AF198" s="67"/>
      <c r="AG198" s="67"/>
      <c r="AH198" s="67"/>
      <c r="AI198" s="67"/>
      <c r="AJ198" s="67"/>
      <c r="AK198" s="67"/>
      <c r="AL198" s="67"/>
      <c r="AM198" s="67"/>
      <c r="AN198" s="67"/>
      <c r="AO198" s="67"/>
      <c r="AP198" s="67"/>
      <c r="AQ198" s="67"/>
      <c r="AR198" s="67"/>
      <c r="AS198" s="67"/>
      <c r="AT198" s="67"/>
      <c r="AU198" s="67"/>
      <c r="AV198" s="67"/>
      <c r="AW198" s="67"/>
      <c r="AX198" s="67"/>
      <c r="AY198" s="67"/>
      <c r="AZ198" s="67"/>
      <c r="BA198" s="67"/>
      <c r="BB198" s="67"/>
      <c r="BC198" s="67"/>
      <c r="BD198" s="354" t="str">
        <f t="shared" ref="BD198:BD209" si="86">IFERROR(AVERAGE(Y198:BC198),"")</f>
        <v/>
      </c>
      <c r="BE198" s="355"/>
      <c r="BF198" s="71">
        <f t="shared" ref="BF198:BF203" si="87">SUM($Y198:$BC198)</f>
        <v>0</v>
      </c>
      <c r="BG198" s="71">
        <v>0</v>
      </c>
      <c r="BH198" s="72">
        <f t="shared" ref="BH198:BH203" si="88">IFERROR(SUM(Y198:BC198)/COUNT(Y198:BC198),0)</f>
        <v>0</v>
      </c>
      <c r="BI198" s="73">
        <v>0</v>
      </c>
    </row>
    <row r="199" spans="23:61" ht="15.5" x14ac:dyDescent="0.35">
      <c r="W199" s="60"/>
      <c r="X199" s="66">
        <v>3</v>
      </c>
      <c r="Y199" s="67"/>
      <c r="Z199" s="67"/>
      <c r="AA199" s="67"/>
      <c r="AB199" s="67"/>
      <c r="AC199" s="67"/>
      <c r="AD199" s="67"/>
      <c r="AE199" s="67"/>
      <c r="AF199" s="67"/>
      <c r="AG199" s="67"/>
      <c r="AH199" s="67"/>
      <c r="AI199" s="67"/>
      <c r="AJ199" s="67"/>
      <c r="AK199" s="67"/>
      <c r="AL199" s="67"/>
      <c r="AM199" s="67"/>
      <c r="AN199" s="67"/>
      <c r="AO199" s="67"/>
      <c r="AP199" s="67"/>
      <c r="AQ199" s="67"/>
      <c r="AR199" s="67"/>
      <c r="AS199" s="67"/>
      <c r="AT199" s="67"/>
      <c r="AU199" s="67"/>
      <c r="AV199" s="67"/>
      <c r="AW199" s="67"/>
      <c r="AX199" s="67"/>
      <c r="AY199" s="67"/>
      <c r="AZ199" s="67"/>
      <c r="BA199" s="67"/>
      <c r="BB199" s="67"/>
      <c r="BC199" s="67"/>
      <c r="BD199" s="354" t="str">
        <f t="shared" si="86"/>
        <v/>
      </c>
      <c r="BE199" s="355"/>
      <c r="BF199" s="71">
        <f t="shared" si="87"/>
        <v>0</v>
      </c>
      <c r="BG199" s="71">
        <v>0</v>
      </c>
      <c r="BH199" s="72">
        <f t="shared" si="88"/>
        <v>0</v>
      </c>
      <c r="BI199" s="73">
        <v>0</v>
      </c>
    </row>
    <row r="200" spans="23:61" ht="15.5" x14ac:dyDescent="0.35">
      <c r="W200" s="60"/>
      <c r="X200" s="66">
        <v>4</v>
      </c>
      <c r="Y200" s="67"/>
      <c r="Z200" s="67"/>
      <c r="AA200" s="67"/>
      <c r="AB200" s="67"/>
      <c r="AC200" s="67"/>
      <c r="AD200" s="67"/>
      <c r="AE200" s="67"/>
      <c r="AF200" s="67"/>
      <c r="AG200" s="67"/>
      <c r="AH200" s="67"/>
      <c r="AI200" s="67"/>
      <c r="AJ200" s="67"/>
      <c r="AK200" s="67"/>
      <c r="AL200" s="67"/>
      <c r="AM200" s="67"/>
      <c r="AN200" s="67"/>
      <c r="AO200" s="67"/>
      <c r="AP200" s="67"/>
      <c r="AQ200" s="67"/>
      <c r="AR200" s="67"/>
      <c r="AS200" s="67"/>
      <c r="AT200" s="67"/>
      <c r="AU200" s="67"/>
      <c r="AV200" s="67"/>
      <c r="AW200" s="67"/>
      <c r="AX200" s="67"/>
      <c r="AY200" s="67"/>
      <c r="AZ200" s="67"/>
      <c r="BA200" s="67"/>
      <c r="BB200" s="67"/>
      <c r="BC200" s="67"/>
      <c r="BD200" s="354" t="str">
        <f t="shared" si="86"/>
        <v/>
      </c>
      <c r="BE200" s="355"/>
      <c r="BF200" s="71">
        <f t="shared" si="87"/>
        <v>0</v>
      </c>
      <c r="BG200" s="71">
        <v>0</v>
      </c>
      <c r="BH200" s="72">
        <f t="shared" si="88"/>
        <v>0</v>
      </c>
      <c r="BI200" s="73">
        <v>0</v>
      </c>
    </row>
    <row r="201" spans="23:61" ht="15.5" x14ac:dyDescent="0.35">
      <c r="W201" s="60"/>
      <c r="X201" s="66">
        <v>5</v>
      </c>
      <c r="Y201" s="67"/>
      <c r="Z201" s="67"/>
      <c r="AA201" s="67"/>
      <c r="AB201" s="67"/>
      <c r="AC201" s="67"/>
      <c r="AD201" s="67"/>
      <c r="AE201" s="67"/>
      <c r="AF201" s="67"/>
      <c r="AG201" s="67"/>
      <c r="AH201" s="67"/>
      <c r="AI201" s="67"/>
      <c r="AJ201" s="67"/>
      <c r="AK201" s="67"/>
      <c r="AL201" s="67"/>
      <c r="AM201" s="67"/>
      <c r="AN201" s="67"/>
      <c r="AO201" s="67"/>
      <c r="AP201" s="67"/>
      <c r="AQ201" s="67"/>
      <c r="AR201" s="67"/>
      <c r="AS201" s="67"/>
      <c r="AT201" s="67"/>
      <c r="AU201" s="67"/>
      <c r="AV201" s="67"/>
      <c r="AW201" s="67"/>
      <c r="AX201" s="67"/>
      <c r="AY201" s="67"/>
      <c r="AZ201" s="67"/>
      <c r="BA201" s="67"/>
      <c r="BB201" s="67"/>
      <c r="BC201" s="67"/>
      <c r="BD201" s="354" t="str">
        <f t="shared" si="86"/>
        <v/>
      </c>
      <c r="BE201" s="355"/>
      <c r="BF201" s="71">
        <f t="shared" si="87"/>
        <v>0</v>
      </c>
      <c r="BG201" s="71">
        <v>0</v>
      </c>
      <c r="BH201" s="72">
        <f t="shared" si="88"/>
        <v>0</v>
      </c>
      <c r="BI201" s="73">
        <v>0</v>
      </c>
    </row>
    <row r="202" spans="23:61" ht="15.5" x14ac:dyDescent="0.35">
      <c r="W202" s="60"/>
      <c r="X202" s="66">
        <v>6</v>
      </c>
      <c r="Y202" s="67"/>
      <c r="Z202" s="67"/>
      <c r="AA202" s="67"/>
      <c r="AB202" s="67"/>
      <c r="AC202" s="67"/>
      <c r="AD202" s="67"/>
      <c r="AE202" s="67"/>
      <c r="AF202" s="67"/>
      <c r="AG202" s="67"/>
      <c r="AH202" s="67"/>
      <c r="AI202" s="67"/>
      <c r="AJ202" s="67"/>
      <c r="AK202" s="67"/>
      <c r="AL202" s="67"/>
      <c r="AM202" s="67"/>
      <c r="AN202" s="67"/>
      <c r="AO202" s="67"/>
      <c r="AP202" s="67"/>
      <c r="AQ202" s="67"/>
      <c r="AR202" s="67"/>
      <c r="AS202" s="67"/>
      <c r="AT202" s="67"/>
      <c r="AU202" s="67"/>
      <c r="AV202" s="67"/>
      <c r="AW202" s="67"/>
      <c r="AX202" s="67"/>
      <c r="AY202" s="67"/>
      <c r="AZ202" s="67"/>
      <c r="BA202" s="67"/>
      <c r="BB202" s="67"/>
      <c r="BC202" s="67"/>
      <c r="BD202" s="354" t="str">
        <f t="shared" si="86"/>
        <v/>
      </c>
      <c r="BE202" s="355"/>
      <c r="BF202" s="71">
        <f t="shared" si="87"/>
        <v>0</v>
      </c>
      <c r="BG202" s="71">
        <v>0</v>
      </c>
      <c r="BH202" s="72">
        <f t="shared" si="88"/>
        <v>0</v>
      </c>
      <c r="BI202" s="73">
        <v>0</v>
      </c>
    </row>
    <row r="203" spans="23:61" ht="15.5" x14ac:dyDescent="0.35">
      <c r="W203" s="60"/>
      <c r="X203" s="66">
        <v>7</v>
      </c>
      <c r="Y203" s="67"/>
      <c r="Z203" s="67"/>
      <c r="AA203" s="67"/>
      <c r="AB203" s="67"/>
      <c r="AC203" s="67"/>
      <c r="AD203" s="67"/>
      <c r="AE203" s="67"/>
      <c r="AF203" s="67"/>
      <c r="AG203" s="67"/>
      <c r="AH203" s="67"/>
      <c r="AI203" s="67"/>
      <c r="AJ203" s="67"/>
      <c r="AK203" s="67"/>
      <c r="AL203" s="67"/>
      <c r="AM203" s="67"/>
      <c r="AN203" s="67"/>
      <c r="AO203" s="67"/>
      <c r="AP203" s="67"/>
      <c r="AQ203" s="67"/>
      <c r="AR203" s="67"/>
      <c r="AS203" s="67"/>
      <c r="AT203" s="67"/>
      <c r="AU203" s="67"/>
      <c r="AV203" s="67"/>
      <c r="AW203" s="67"/>
      <c r="AX203" s="67"/>
      <c r="AY203" s="67"/>
      <c r="AZ203" s="67"/>
      <c r="BA203" s="67"/>
      <c r="BB203" s="67"/>
      <c r="BC203" s="67"/>
      <c r="BD203" s="354" t="str">
        <f t="shared" si="86"/>
        <v/>
      </c>
      <c r="BE203" s="355"/>
      <c r="BF203" s="71">
        <f t="shared" si="87"/>
        <v>0</v>
      </c>
      <c r="BG203" s="71">
        <v>0</v>
      </c>
      <c r="BH203" s="72">
        <f t="shared" si="88"/>
        <v>0</v>
      </c>
      <c r="BI203" s="73">
        <v>0</v>
      </c>
    </row>
    <row r="204" spans="23:61" ht="15.5" x14ac:dyDescent="0.35">
      <c r="W204" s="60"/>
      <c r="X204" s="66">
        <v>8</v>
      </c>
      <c r="Y204" s="67"/>
      <c r="Z204" s="67"/>
      <c r="AA204" s="67"/>
      <c r="AB204" s="67"/>
      <c r="AC204" s="67"/>
      <c r="AD204" s="67"/>
      <c r="AE204" s="67"/>
      <c r="AF204" s="67"/>
      <c r="AG204" s="67"/>
      <c r="AH204" s="67"/>
      <c r="AI204" s="67"/>
      <c r="AJ204" s="67"/>
      <c r="AK204" s="67"/>
      <c r="AL204" s="67"/>
      <c r="AM204" s="67"/>
      <c r="AN204" s="67"/>
      <c r="AO204" s="67"/>
      <c r="AP204" s="67"/>
      <c r="AQ204" s="67"/>
      <c r="AR204" s="67"/>
      <c r="AS204" s="67"/>
      <c r="AT204" s="67"/>
      <c r="AU204" s="67"/>
      <c r="AV204" s="67"/>
      <c r="AW204" s="67"/>
      <c r="AX204" s="67"/>
      <c r="AY204" s="67"/>
      <c r="AZ204" s="67"/>
      <c r="BA204" s="67"/>
      <c r="BB204" s="67"/>
      <c r="BC204" s="67"/>
      <c r="BD204" s="354" t="str">
        <f t="shared" si="86"/>
        <v/>
      </c>
      <c r="BE204" s="355"/>
      <c r="BF204" s="71">
        <f t="shared" ref="BF204:BF219" si="89">(SUMIF($Y$196:$BC$196,"Sat",$Y204:$BC204)+SUMIF($Y$196:$BC$196,"Sun",$Y204:$BC204))</f>
        <v>0</v>
      </c>
      <c r="BG204" s="71">
        <f t="shared" ref="BG204:BG219" si="90">(SUM($Y204:$BC204)-(SUMIF($Y$196:$BC$196,"Sat",$Y204:$BC204)+SUMIF($Y$196:$BC$196,"Sun",$Y204:$BC204)))</f>
        <v>0</v>
      </c>
      <c r="BH204" s="72">
        <f t="shared" ref="BH204:BH219" si="91">(SUMIF($Y$196:$BC$196,"Sat",$Y204:$BC204)+SUMIF($Y$196:$BC$196,"Sun",$Y204:$BC204))/(COUNTIF($Y$196:$BC$196,"Sat")+COUNTIF($Y$196:$BC$196,"Sun"))</f>
        <v>0</v>
      </c>
      <c r="BI204" s="73">
        <f t="shared" ref="BI204:BI219" si="92">(SUM($Y204:$BC204)-(SUMIF($Y$196:$BC$196,"Sat",$Y204:$BC204)+SUMIF($Y$196:$BC$196,"Sun",$Y204:$BC204)))/(COUNT(Y204:BC204)-(COUNTIF($Y$196:$BC$196,"Sat")+COUNTIF($Y$196:$BC$196,"Sun")))</f>
        <v>0</v>
      </c>
    </row>
    <row r="205" spans="23:61" ht="15.5" x14ac:dyDescent="0.35">
      <c r="W205" s="60"/>
      <c r="X205" s="66">
        <v>9</v>
      </c>
      <c r="Y205" s="67"/>
      <c r="Z205" s="67"/>
      <c r="AA205" s="67"/>
      <c r="AB205" s="67"/>
      <c r="AC205" s="67"/>
      <c r="AD205" s="67"/>
      <c r="AE205" s="67"/>
      <c r="AF205" s="67"/>
      <c r="AG205" s="67"/>
      <c r="AH205" s="67"/>
      <c r="AI205" s="67"/>
      <c r="AJ205" s="67"/>
      <c r="AK205" s="67"/>
      <c r="AL205" s="67"/>
      <c r="AM205" s="67"/>
      <c r="AN205" s="67"/>
      <c r="AO205" s="67"/>
      <c r="AP205" s="67"/>
      <c r="AQ205" s="67"/>
      <c r="AR205" s="67"/>
      <c r="AS205" s="67"/>
      <c r="AT205" s="67"/>
      <c r="AU205" s="67"/>
      <c r="AV205" s="67"/>
      <c r="AW205" s="67"/>
      <c r="AX205" s="67"/>
      <c r="AY205" s="67"/>
      <c r="AZ205" s="67"/>
      <c r="BA205" s="67"/>
      <c r="BB205" s="67"/>
      <c r="BC205" s="67"/>
      <c r="BD205" s="354" t="str">
        <f t="shared" si="86"/>
        <v/>
      </c>
      <c r="BE205" s="355"/>
      <c r="BF205" s="71">
        <f t="shared" si="89"/>
        <v>0</v>
      </c>
      <c r="BG205" s="71">
        <f t="shared" si="90"/>
        <v>0</v>
      </c>
      <c r="BH205" s="72">
        <f t="shared" si="91"/>
        <v>0</v>
      </c>
      <c r="BI205" s="73">
        <f t="shared" si="92"/>
        <v>0</v>
      </c>
    </row>
    <row r="206" spans="23:61" ht="15.5" x14ac:dyDescent="0.35">
      <c r="W206" s="60"/>
      <c r="X206" s="66">
        <v>10</v>
      </c>
      <c r="Y206" s="67"/>
      <c r="Z206" s="67"/>
      <c r="AA206" s="67"/>
      <c r="AB206" s="67"/>
      <c r="AC206" s="67"/>
      <c r="AD206" s="67"/>
      <c r="AE206" s="67"/>
      <c r="AF206" s="67"/>
      <c r="AG206" s="67"/>
      <c r="AH206" s="67"/>
      <c r="AI206" s="67"/>
      <c r="AJ206" s="67"/>
      <c r="AK206" s="67"/>
      <c r="AL206" s="67"/>
      <c r="AM206" s="67"/>
      <c r="AN206" s="67"/>
      <c r="AO206" s="67"/>
      <c r="AP206" s="67"/>
      <c r="AQ206" s="67"/>
      <c r="AR206" s="67"/>
      <c r="AS206" s="67"/>
      <c r="AT206" s="67"/>
      <c r="AU206" s="67"/>
      <c r="AV206" s="67"/>
      <c r="AW206" s="67"/>
      <c r="AX206" s="67"/>
      <c r="AY206" s="67"/>
      <c r="AZ206" s="67"/>
      <c r="BA206" s="67"/>
      <c r="BB206" s="67"/>
      <c r="BC206" s="67"/>
      <c r="BD206" s="354" t="str">
        <f t="shared" si="86"/>
        <v/>
      </c>
      <c r="BE206" s="355"/>
      <c r="BF206" s="71">
        <f t="shared" si="89"/>
        <v>0</v>
      </c>
      <c r="BG206" s="71">
        <f t="shared" si="90"/>
        <v>0</v>
      </c>
      <c r="BH206" s="72">
        <f t="shared" si="91"/>
        <v>0</v>
      </c>
      <c r="BI206" s="73">
        <f t="shared" si="92"/>
        <v>0</v>
      </c>
    </row>
    <row r="207" spans="23:61" ht="15.5" x14ac:dyDescent="0.35">
      <c r="W207" s="60"/>
      <c r="X207" s="66">
        <v>11</v>
      </c>
      <c r="Y207" s="67"/>
      <c r="Z207" s="67"/>
      <c r="AA207" s="67"/>
      <c r="AB207" s="67"/>
      <c r="AC207" s="67"/>
      <c r="AD207" s="67"/>
      <c r="AE207" s="67"/>
      <c r="AF207" s="67"/>
      <c r="AG207" s="67"/>
      <c r="AH207" s="67"/>
      <c r="AI207" s="67"/>
      <c r="AJ207" s="67"/>
      <c r="AK207" s="67"/>
      <c r="AL207" s="67"/>
      <c r="AM207" s="67"/>
      <c r="AN207" s="67"/>
      <c r="AO207" s="67"/>
      <c r="AP207" s="67"/>
      <c r="AQ207" s="67"/>
      <c r="AR207" s="67"/>
      <c r="AS207" s="67"/>
      <c r="AT207" s="67"/>
      <c r="AU207" s="67"/>
      <c r="AV207" s="67"/>
      <c r="AW207" s="67"/>
      <c r="AX207" s="67"/>
      <c r="AY207" s="67"/>
      <c r="AZ207" s="67"/>
      <c r="BA207" s="67"/>
      <c r="BB207" s="67"/>
      <c r="BC207" s="67"/>
      <c r="BD207" s="354" t="str">
        <f t="shared" si="86"/>
        <v/>
      </c>
      <c r="BE207" s="355"/>
      <c r="BF207" s="71">
        <f t="shared" si="89"/>
        <v>0</v>
      </c>
      <c r="BG207" s="71">
        <f t="shared" si="90"/>
        <v>0</v>
      </c>
      <c r="BH207" s="72">
        <f t="shared" si="91"/>
        <v>0</v>
      </c>
      <c r="BI207" s="73">
        <f t="shared" si="92"/>
        <v>0</v>
      </c>
    </row>
    <row r="208" spans="23:61" ht="15.5" x14ac:dyDescent="0.35">
      <c r="W208" s="60"/>
      <c r="X208" s="66">
        <v>12</v>
      </c>
      <c r="Y208" s="67"/>
      <c r="Z208" s="67"/>
      <c r="AA208" s="67"/>
      <c r="AB208" s="67"/>
      <c r="AC208" s="67"/>
      <c r="AD208" s="67"/>
      <c r="AE208" s="67"/>
      <c r="AF208" s="67"/>
      <c r="AG208" s="67"/>
      <c r="AH208" s="67"/>
      <c r="AI208" s="67"/>
      <c r="AJ208" s="67"/>
      <c r="AK208" s="67"/>
      <c r="AL208" s="67"/>
      <c r="AM208" s="67"/>
      <c r="AN208" s="67"/>
      <c r="AO208" s="67"/>
      <c r="AP208" s="67"/>
      <c r="AQ208" s="67"/>
      <c r="AR208" s="67"/>
      <c r="AS208" s="67"/>
      <c r="AT208" s="67"/>
      <c r="AU208" s="67"/>
      <c r="AV208" s="67"/>
      <c r="AW208" s="67"/>
      <c r="AX208" s="67"/>
      <c r="AY208" s="67"/>
      <c r="AZ208" s="67"/>
      <c r="BA208" s="67"/>
      <c r="BB208" s="67"/>
      <c r="BC208" s="67"/>
      <c r="BD208" s="354" t="str">
        <f t="shared" si="86"/>
        <v/>
      </c>
      <c r="BE208" s="355"/>
      <c r="BF208" s="71">
        <f t="shared" si="89"/>
        <v>0</v>
      </c>
      <c r="BG208" s="71">
        <f t="shared" si="90"/>
        <v>0</v>
      </c>
      <c r="BH208" s="72">
        <f t="shared" si="91"/>
        <v>0</v>
      </c>
      <c r="BI208" s="73">
        <f t="shared" si="92"/>
        <v>0</v>
      </c>
    </row>
    <row r="209" spans="23:61" ht="15.5" x14ac:dyDescent="0.35">
      <c r="W209" s="60"/>
      <c r="X209" s="66">
        <v>13</v>
      </c>
      <c r="Y209" s="67"/>
      <c r="Z209" s="67"/>
      <c r="AA209" s="67"/>
      <c r="AB209" s="67"/>
      <c r="AC209" s="67"/>
      <c r="AD209" s="67"/>
      <c r="AE209" s="67"/>
      <c r="AF209" s="67"/>
      <c r="AG209" s="67"/>
      <c r="AH209" s="67"/>
      <c r="AI209" s="67"/>
      <c r="AJ209" s="67"/>
      <c r="AK209" s="67"/>
      <c r="AL209" s="67"/>
      <c r="AM209" s="67"/>
      <c r="AN209" s="67"/>
      <c r="AO209" s="67"/>
      <c r="AP209" s="67"/>
      <c r="AQ209" s="67"/>
      <c r="AR209" s="67"/>
      <c r="AS209" s="67"/>
      <c r="AT209" s="67"/>
      <c r="AU209" s="67"/>
      <c r="AV209" s="67"/>
      <c r="AW209" s="67"/>
      <c r="AX209" s="67"/>
      <c r="AY209" s="67"/>
      <c r="AZ209" s="67"/>
      <c r="BA209" s="67"/>
      <c r="BB209" s="67"/>
      <c r="BC209" s="67"/>
      <c r="BD209" s="354" t="str">
        <f t="shared" si="86"/>
        <v/>
      </c>
      <c r="BE209" s="355"/>
      <c r="BF209" s="71">
        <f t="shared" si="89"/>
        <v>0</v>
      </c>
      <c r="BG209" s="71">
        <f t="shared" si="90"/>
        <v>0</v>
      </c>
      <c r="BH209" s="72">
        <f t="shared" si="91"/>
        <v>0</v>
      </c>
      <c r="BI209" s="73">
        <f t="shared" si="92"/>
        <v>0</v>
      </c>
    </row>
    <row r="210" spans="23:61" ht="15.5" x14ac:dyDescent="0.35">
      <c r="W210" s="60"/>
      <c r="X210" s="66">
        <v>14</v>
      </c>
      <c r="Y210" s="67"/>
      <c r="Z210" s="67"/>
      <c r="AA210" s="67"/>
      <c r="AB210" s="67"/>
      <c r="AC210" s="67"/>
      <c r="AD210" s="67"/>
      <c r="AE210" s="67"/>
      <c r="AF210" s="67"/>
      <c r="AG210" s="67"/>
      <c r="AH210" s="67"/>
      <c r="AI210" s="67"/>
      <c r="AJ210" s="67"/>
      <c r="AK210" s="67"/>
      <c r="AL210" s="67"/>
      <c r="AM210" s="67"/>
      <c r="AN210" s="67"/>
      <c r="AO210" s="67"/>
      <c r="AP210" s="67"/>
      <c r="AQ210" s="67"/>
      <c r="AR210" s="67"/>
      <c r="AS210" s="67"/>
      <c r="AT210" s="67"/>
      <c r="AU210" s="67"/>
      <c r="AV210" s="67"/>
      <c r="AW210" s="67"/>
      <c r="AX210" s="67"/>
      <c r="AY210" s="67"/>
      <c r="AZ210" s="67"/>
      <c r="BA210" s="67"/>
      <c r="BB210" s="67"/>
      <c r="BC210" s="67"/>
      <c r="BD210" s="354" t="str">
        <f>IFERROR(AVERAGE(Y210:BC210),"")</f>
        <v/>
      </c>
      <c r="BE210" s="355"/>
      <c r="BF210" s="71">
        <f t="shared" si="89"/>
        <v>0</v>
      </c>
      <c r="BG210" s="71">
        <f t="shared" si="90"/>
        <v>0</v>
      </c>
      <c r="BH210" s="72">
        <f t="shared" si="91"/>
        <v>0</v>
      </c>
      <c r="BI210" s="73">
        <f t="shared" si="92"/>
        <v>0</v>
      </c>
    </row>
    <row r="211" spans="23:61" ht="15.5" x14ac:dyDescent="0.35">
      <c r="W211" s="60"/>
      <c r="X211" s="66">
        <v>15</v>
      </c>
      <c r="Y211" s="67"/>
      <c r="Z211" s="67"/>
      <c r="AA211" s="67"/>
      <c r="AB211" s="67"/>
      <c r="AC211" s="67"/>
      <c r="AD211" s="67"/>
      <c r="AE211" s="67"/>
      <c r="AF211" s="67"/>
      <c r="AG211" s="67"/>
      <c r="AH211" s="67"/>
      <c r="AI211" s="67"/>
      <c r="AJ211" s="67"/>
      <c r="AK211" s="67"/>
      <c r="AL211" s="67"/>
      <c r="AM211" s="67"/>
      <c r="AN211" s="67"/>
      <c r="AO211" s="67"/>
      <c r="AP211" s="67"/>
      <c r="AQ211" s="67"/>
      <c r="AR211" s="67"/>
      <c r="AS211" s="67"/>
      <c r="AT211" s="67"/>
      <c r="AU211" s="67"/>
      <c r="AV211" s="67"/>
      <c r="AW211" s="67"/>
      <c r="AX211" s="67"/>
      <c r="AY211" s="67"/>
      <c r="AZ211" s="67"/>
      <c r="BA211" s="67"/>
      <c r="BB211" s="67"/>
      <c r="BC211" s="67"/>
      <c r="BD211" s="354" t="str">
        <f t="shared" ref="BD211:BD220" si="93">IFERROR(AVERAGE(Y211:BC211),"")</f>
        <v/>
      </c>
      <c r="BE211" s="355"/>
      <c r="BF211" s="71">
        <f t="shared" si="89"/>
        <v>0</v>
      </c>
      <c r="BG211" s="71">
        <f t="shared" si="90"/>
        <v>0</v>
      </c>
      <c r="BH211" s="72">
        <f t="shared" si="91"/>
        <v>0</v>
      </c>
      <c r="BI211" s="73">
        <f t="shared" si="92"/>
        <v>0</v>
      </c>
    </row>
    <row r="212" spans="23:61" ht="15.5" x14ac:dyDescent="0.35">
      <c r="W212" s="60"/>
      <c r="X212" s="66">
        <v>16</v>
      </c>
      <c r="Y212" s="67"/>
      <c r="Z212" s="67"/>
      <c r="AA212" s="67"/>
      <c r="AB212" s="67"/>
      <c r="AC212" s="67"/>
      <c r="AD212" s="67"/>
      <c r="AE212" s="67"/>
      <c r="AF212" s="67"/>
      <c r="AG212" s="67"/>
      <c r="AH212" s="67"/>
      <c r="AI212" s="67"/>
      <c r="AJ212" s="67"/>
      <c r="AK212" s="67"/>
      <c r="AL212" s="67"/>
      <c r="AM212" s="67"/>
      <c r="AN212" s="67"/>
      <c r="AO212" s="67"/>
      <c r="AP212" s="67"/>
      <c r="AQ212" s="67"/>
      <c r="AR212" s="67"/>
      <c r="AS212" s="67"/>
      <c r="AT212" s="67"/>
      <c r="AU212" s="67"/>
      <c r="AV212" s="67"/>
      <c r="AW212" s="67"/>
      <c r="AX212" s="67"/>
      <c r="AY212" s="67"/>
      <c r="AZ212" s="67"/>
      <c r="BA212" s="67"/>
      <c r="BB212" s="67"/>
      <c r="BC212" s="67"/>
      <c r="BD212" s="354" t="str">
        <f t="shared" si="93"/>
        <v/>
      </c>
      <c r="BE212" s="355"/>
      <c r="BF212" s="71">
        <f t="shared" si="89"/>
        <v>0</v>
      </c>
      <c r="BG212" s="71">
        <f t="shared" si="90"/>
        <v>0</v>
      </c>
      <c r="BH212" s="72">
        <f t="shared" si="91"/>
        <v>0</v>
      </c>
      <c r="BI212" s="73">
        <f t="shared" si="92"/>
        <v>0</v>
      </c>
    </row>
    <row r="213" spans="23:61" ht="15.5" x14ac:dyDescent="0.35">
      <c r="W213" s="60"/>
      <c r="X213" s="66">
        <v>17</v>
      </c>
      <c r="Y213" s="67"/>
      <c r="Z213" s="67"/>
      <c r="AA213" s="67"/>
      <c r="AB213" s="67"/>
      <c r="AC213" s="67"/>
      <c r="AD213" s="67"/>
      <c r="AE213" s="67"/>
      <c r="AF213" s="67"/>
      <c r="AG213" s="67"/>
      <c r="AH213" s="67"/>
      <c r="AI213" s="67"/>
      <c r="AJ213" s="67"/>
      <c r="AK213" s="67"/>
      <c r="AL213" s="67"/>
      <c r="AM213" s="67"/>
      <c r="AN213" s="67"/>
      <c r="AO213" s="67"/>
      <c r="AP213" s="67"/>
      <c r="AQ213" s="67"/>
      <c r="AR213" s="67"/>
      <c r="AS213" s="67"/>
      <c r="AT213" s="67"/>
      <c r="AU213" s="67"/>
      <c r="AV213" s="67"/>
      <c r="AW213" s="67"/>
      <c r="AX213" s="67"/>
      <c r="AY213" s="67"/>
      <c r="AZ213" s="67"/>
      <c r="BA213" s="67"/>
      <c r="BB213" s="67"/>
      <c r="BC213" s="67"/>
      <c r="BD213" s="354" t="str">
        <f t="shared" si="93"/>
        <v/>
      </c>
      <c r="BE213" s="355"/>
      <c r="BF213" s="71">
        <f t="shared" si="89"/>
        <v>0</v>
      </c>
      <c r="BG213" s="71">
        <f t="shared" si="90"/>
        <v>0</v>
      </c>
      <c r="BH213" s="72">
        <f t="shared" si="91"/>
        <v>0</v>
      </c>
      <c r="BI213" s="73">
        <f t="shared" si="92"/>
        <v>0</v>
      </c>
    </row>
    <row r="214" spans="23:61" ht="15.5" x14ac:dyDescent="0.35">
      <c r="W214" s="60"/>
      <c r="X214" s="66">
        <v>18</v>
      </c>
      <c r="Y214" s="67"/>
      <c r="Z214" s="67"/>
      <c r="AA214" s="67"/>
      <c r="AB214" s="67"/>
      <c r="AC214" s="67"/>
      <c r="AD214" s="67"/>
      <c r="AE214" s="67"/>
      <c r="AF214" s="67"/>
      <c r="AG214" s="67"/>
      <c r="AH214" s="67"/>
      <c r="AI214" s="67"/>
      <c r="AJ214" s="67"/>
      <c r="AK214" s="67"/>
      <c r="AL214" s="67"/>
      <c r="AM214" s="67"/>
      <c r="AN214" s="67"/>
      <c r="AO214" s="67"/>
      <c r="AP214" s="67"/>
      <c r="AQ214" s="67"/>
      <c r="AR214" s="67"/>
      <c r="AS214" s="67"/>
      <c r="AT214" s="67"/>
      <c r="AU214" s="67"/>
      <c r="AV214" s="67"/>
      <c r="AW214" s="67"/>
      <c r="AX214" s="67"/>
      <c r="AY214" s="67"/>
      <c r="AZ214" s="67"/>
      <c r="BA214" s="67"/>
      <c r="BB214" s="67"/>
      <c r="BC214" s="67"/>
      <c r="BD214" s="354" t="str">
        <f t="shared" si="93"/>
        <v/>
      </c>
      <c r="BE214" s="355"/>
      <c r="BF214" s="71">
        <f t="shared" si="89"/>
        <v>0</v>
      </c>
      <c r="BG214" s="71">
        <f t="shared" si="90"/>
        <v>0</v>
      </c>
      <c r="BH214" s="72">
        <f t="shared" si="91"/>
        <v>0</v>
      </c>
      <c r="BI214" s="73">
        <f t="shared" si="92"/>
        <v>0</v>
      </c>
    </row>
    <row r="215" spans="23:61" ht="15.5" x14ac:dyDescent="0.35">
      <c r="W215" s="60"/>
      <c r="X215" s="66">
        <v>19</v>
      </c>
      <c r="Y215" s="67"/>
      <c r="Z215" s="67"/>
      <c r="AA215" s="67"/>
      <c r="AB215" s="67"/>
      <c r="AC215" s="67"/>
      <c r="AD215" s="67"/>
      <c r="AE215" s="67"/>
      <c r="AF215" s="67"/>
      <c r="AG215" s="67"/>
      <c r="AH215" s="67"/>
      <c r="AI215" s="67"/>
      <c r="AJ215" s="67"/>
      <c r="AK215" s="67"/>
      <c r="AL215" s="67"/>
      <c r="AM215" s="67"/>
      <c r="AN215" s="67"/>
      <c r="AO215" s="67"/>
      <c r="AP215" s="67"/>
      <c r="AQ215" s="67"/>
      <c r="AR215" s="67"/>
      <c r="AS215" s="67"/>
      <c r="AT215" s="67"/>
      <c r="AU215" s="67"/>
      <c r="AV215" s="67"/>
      <c r="AW215" s="67"/>
      <c r="AX215" s="67"/>
      <c r="AY215" s="67"/>
      <c r="AZ215" s="67"/>
      <c r="BA215" s="67"/>
      <c r="BB215" s="67"/>
      <c r="BC215" s="67"/>
      <c r="BD215" s="354" t="str">
        <f t="shared" si="93"/>
        <v/>
      </c>
      <c r="BE215" s="355"/>
      <c r="BF215" s="71">
        <f t="shared" si="89"/>
        <v>0</v>
      </c>
      <c r="BG215" s="71">
        <f t="shared" si="90"/>
        <v>0</v>
      </c>
      <c r="BH215" s="72">
        <f t="shared" si="91"/>
        <v>0</v>
      </c>
      <c r="BI215" s="73">
        <f t="shared" si="92"/>
        <v>0</v>
      </c>
    </row>
    <row r="216" spans="23:61" ht="15.5" x14ac:dyDescent="0.35">
      <c r="W216" s="60"/>
      <c r="X216" s="66">
        <v>20</v>
      </c>
      <c r="Y216" s="67"/>
      <c r="Z216" s="67"/>
      <c r="AA216" s="67"/>
      <c r="AB216" s="67"/>
      <c r="AC216" s="67"/>
      <c r="AD216" s="67"/>
      <c r="AE216" s="67"/>
      <c r="AF216" s="67"/>
      <c r="AG216" s="67"/>
      <c r="AH216" s="67"/>
      <c r="AI216" s="67"/>
      <c r="AJ216" s="67"/>
      <c r="AK216" s="67"/>
      <c r="AL216" s="67"/>
      <c r="AM216" s="67"/>
      <c r="AN216" s="67"/>
      <c r="AO216" s="67"/>
      <c r="AP216" s="67"/>
      <c r="AQ216" s="67"/>
      <c r="AR216" s="67"/>
      <c r="AS216" s="67"/>
      <c r="AT216" s="67"/>
      <c r="AU216" s="67"/>
      <c r="AV216" s="67"/>
      <c r="AW216" s="67"/>
      <c r="AX216" s="67"/>
      <c r="AY216" s="67"/>
      <c r="AZ216" s="67"/>
      <c r="BA216" s="67"/>
      <c r="BB216" s="67"/>
      <c r="BC216" s="67"/>
      <c r="BD216" s="354" t="str">
        <f t="shared" si="93"/>
        <v/>
      </c>
      <c r="BE216" s="355"/>
      <c r="BF216" s="71">
        <f t="shared" si="89"/>
        <v>0</v>
      </c>
      <c r="BG216" s="71">
        <f t="shared" si="90"/>
        <v>0</v>
      </c>
      <c r="BH216" s="72">
        <f t="shared" si="91"/>
        <v>0</v>
      </c>
      <c r="BI216" s="73">
        <f t="shared" si="92"/>
        <v>0</v>
      </c>
    </row>
    <row r="217" spans="23:61" ht="15.5" x14ac:dyDescent="0.35">
      <c r="W217" s="60"/>
      <c r="X217" s="66">
        <v>21</v>
      </c>
      <c r="Y217" s="67"/>
      <c r="Z217" s="67"/>
      <c r="AA217" s="67"/>
      <c r="AB217" s="67"/>
      <c r="AC217" s="67"/>
      <c r="AD217" s="67"/>
      <c r="AE217" s="67"/>
      <c r="AF217" s="67"/>
      <c r="AG217" s="67"/>
      <c r="AH217" s="67"/>
      <c r="AI217" s="67"/>
      <c r="AJ217" s="67"/>
      <c r="AK217" s="67"/>
      <c r="AL217" s="67"/>
      <c r="AM217" s="67"/>
      <c r="AN217" s="67"/>
      <c r="AO217" s="67"/>
      <c r="AP217" s="67"/>
      <c r="AQ217" s="67"/>
      <c r="AR217" s="67"/>
      <c r="AS217" s="67"/>
      <c r="AT217" s="67"/>
      <c r="AU217" s="67"/>
      <c r="AV217" s="67"/>
      <c r="AW217" s="67"/>
      <c r="AX217" s="67"/>
      <c r="AY217" s="67"/>
      <c r="AZ217" s="67"/>
      <c r="BA217" s="67"/>
      <c r="BB217" s="67"/>
      <c r="BC217" s="67"/>
      <c r="BD217" s="354" t="str">
        <f t="shared" si="93"/>
        <v/>
      </c>
      <c r="BE217" s="355"/>
      <c r="BF217" s="71">
        <f t="shared" si="89"/>
        <v>0</v>
      </c>
      <c r="BG217" s="71">
        <f t="shared" si="90"/>
        <v>0</v>
      </c>
      <c r="BH217" s="72">
        <f t="shared" si="91"/>
        <v>0</v>
      </c>
      <c r="BI217" s="73">
        <f t="shared" si="92"/>
        <v>0</v>
      </c>
    </row>
    <row r="218" spans="23:61" ht="15.5" x14ac:dyDescent="0.35">
      <c r="W218" s="60"/>
      <c r="X218" s="66">
        <v>22</v>
      </c>
      <c r="Y218" s="67"/>
      <c r="Z218" s="67"/>
      <c r="AA218" s="67"/>
      <c r="AB218" s="67"/>
      <c r="AC218" s="67"/>
      <c r="AD218" s="67"/>
      <c r="AE218" s="67"/>
      <c r="AF218" s="67"/>
      <c r="AG218" s="67"/>
      <c r="AH218" s="67"/>
      <c r="AI218" s="67"/>
      <c r="AJ218" s="67"/>
      <c r="AK218" s="67"/>
      <c r="AL218" s="67"/>
      <c r="AM218" s="67"/>
      <c r="AN218" s="67"/>
      <c r="AO218" s="67"/>
      <c r="AP218" s="67"/>
      <c r="AQ218" s="67"/>
      <c r="AR218" s="67"/>
      <c r="AS218" s="67"/>
      <c r="AT218" s="67"/>
      <c r="AU218" s="67"/>
      <c r="AV218" s="67"/>
      <c r="AW218" s="67"/>
      <c r="AX218" s="67"/>
      <c r="AY218" s="67"/>
      <c r="AZ218" s="67"/>
      <c r="BA218" s="67"/>
      <c r="BB218" s="67"/>
      <c r="BC218" s="67"/>
      <c r="BD218" s="354" t="str">
        <f t="shared" si="93"/>
        <v/>
      </c>
      <c r="BE218" s="355"/>
      <c r="BF218" s="71">
        <f t="shared" si="89"/>
        <v>0</v>
      </c>
      <c r="BG218" s="71">
        <f t="shared" si="90"/>
        <v>0</v>
      </c>
      <c r="BH218" s="72">
        <f t="shared" si="91"/>
        <v>0</v>
      </c>
      <c r="BI218" s="73">
        <f t="shared" si="92"/>
        <v>0</v>
      </c>
    </row>
    <row r="219" spans="23:61" ht="15.5" x14ac:dyDescent="0.35">
      <c r="W219" s="60"/>
      <c r="X219" s="66">
        <v>23</v>
      </c>
      <c r="Y219" s="67"/>
      <c r="Z219" s="67"/>
      <c r="AA219" s="67"/>
      <c r="AB219" s="67"/>
      <c r="AC219" s="67"/>
      <c r="AD219" s="67"/>
      <c r="AE219" s="67"/>
      <c r="AF219" s="67"/>
      <c r="AG219" s="67"/>
      <c r="AH219" s="67"/>
      <c r="AI219" s="67"/>
      <c r="AJ219" s="67"/>
      <c r="AK219" s="67"/>
      <c r="AL219" s="67"/>
      <c r="AM219" s="67"/>
      <c r="AN219" s="67"/>
      <c r="AO219" s="67"/>
      <c r="AP219" s="67"/>
      <c r="AQ219" s="67"/>
      <c r="AR219" s="67"/>
      <c r="AS219" s="67"/>
      <c r="AT219" s="67"/>
      <c r="AU219" s="67"/>
      <c r="AV219" s="67"/>
      <c r="AW219" s="67"/>
      <c r="AX219" s="67"/>
      <c r="AY219" s="67"/>
      <c r="AZ219" s="67"/>
      <c r="BA219" s="67"/>
      <c r="BB219" s="67"/>
      <c r="BC219" s="67"/>
      <c r="BD219" s="354" t="str">
        <f t="shared" si="93"/>
        <v/>
      </c>
      <c r="BE219" s="355"/>
      <c r="BF219" s="71">
        <f t="shared" si="89"/>
        <v>0</v>
      </c>
      <c r="BG219" s="71">
        <f t="shared" si="90"/>
        <v>0</v>
      </c>
      <c r="BH219" s="72">
        <f t="shared" si="91"/>
        <v>0</v>
      </c>
      <c r="BI219" s="73">
        <f t="shared" si="92"/>
        <v>0</v>
      </c>
    </row>
    <row r="220" spans="23:61" ht="15.5" x14ac:dyDescent="0.35">
      <c r="W220" s="60"/>
      <c r="X220" s="74">
        <v>24</v>
      </c>
      <c r="Y220" s="75"/>
      <c r="Z220" s="75"/>
      <c r="AA220" s="75"/>
      <c r="AB220" s="75"/>
      <c r="AC220" s="75"/>
      <c r="AD220" s="75"/>
      <c r="AE220" s="75"/>
      <c r="AF220" s="75"/>
      <c r="AG220" s="75"/>
      <c r="AH220" s="75"/>
      <c r="AI220" s="75"/>
      <c r="AJ220" s="75"/>
      <c r="AK220" s="75"/>
      <c r="AL220" s="75"/>
      <c r="AM220" s="75"/>
      <c r="AN220" s="75"/>
      <c r="AO220" s="75"/>
      <c r="AP220" s="75"/>
      <c r="AQ220" s="75"/>
      <c r="AR220" s="75"/>
      <c r="AS220" s="75"/>
      <c r="AT220" s="75"/>
      <c r="AU220" s="75"/>
      <c r="AV220" s="75"/>
      <c r="AW220" s="75"/>
      <c r="AX220" s="75"/>
      <c r="AY220" s="75"/>
      <c r="AZ220" s="75"/>
      <c r="BA220" s="75"/>
      <c r="BB220" s="75"/>
      <c r="BC220" s="75"/>
      <c r="BD220" s="356" t="str">
        <f t="shared" si="93"/>
        <v/>
      </c>
      <c r="BE220" s="357"/>
      <c r="BF220" s="76">
        <f>SUM($Y220:$BC220)</f>
        <v>0</v>
      </c>
      <c r="BG220" s="76">
        <v>0</v>
      </c>
      <c r="BH220" s="77">
        <f t="shared" ref="BH220" si="94">IFERROR(SUM(Y220:BC220)/COUNT(Y220:BC220),0)</f>
        <v>0</v>
      </c>
      <c r="BI220" s="78">
        <v>0</v>
      </c>
    </row>
    <row r="221" spans="23:61" ht="15.5" x14ac:dyDescent="0.35">
      <c r="W221" s="60"/>
      <c r="X221" s="79"/>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76">
        <f>SUM(BF197:BF220)</f>
        <v>0</v>
      </c>
      <c r="BG221" s="76">
        <f>SUM(BG204:BG219)</f>
        <v>0</v>
      </c>
      <c r="BH221" s="101"/>
      <c r="BI221" s="102"/>
    </row>
    <row r="222" spans="23:61" ht="15.5" x14ac:dyDescent="0.35">
      <c r="W222" s="83"/>
      <c r="X222" s="84"/>
      <c r="Y222" s="85"/>
      <c r="Z222" s="85"/>
      <c r="AA222" s="85"/>
      <c r="AB222" s="85"/>
      <c r="AC222" s="85"/>
      <c r="AD222" s="85"/>
      <c r="AE222" s="85"/>
      <c r="AF222" s="85"/>
      <c r="AG222" s="85"/>
      <c r="AH222" s="85"/>
      <c r="AI222" s="85"/>
      <c r="AJ222" s="85"/>
      <c r="AK222" s="85"/>
      <c r="AL222" s="85"/>
      <c r="AM222" s="85"/>
      <c r="AN222" s="85"/>
      <c r="AO222" s="85"/>
      <c r="AP222" s="85"/>
      <c r="AQ222" s="85"/>
      <c r="AR222" s="85"/>
      <c r="AS222" s="85"/>
      <c r="AT222" s="85"/>
      <c r="AU222" s="85"/>
      <c r="AV222" s="85"/>
      <c r="AW222" s="85"/>
      <c r="AX222" s="85"/>
      <c r="AY222" s="85"/>
      <c r="AZ222" s="85"/>
      <c r="BA222" s="85"/>
      <c r="BB222" s="85"/>
      <c r="BC222" s="85"/>
      <c r="BD222" s="85"/>
      <c r="BE222" s="85"/>
      <c r="BF222" s="214"/>
      <c r="BG222" s="215"/>
      <c r="BH222" s="215"/>
      <c r="BI222" s="216"/>
    </row>
    <row r="223" spans="23:61" ht="15.5" x14ac:dyDescent="0.35">
      <c r="W223" s="115"/>
      <c r="X223" s="111"/>
      <c r="Y223" s="111"/>
      <c r="Z223" s="111"/>
      <c r="AA223" s="111"/>
      <c r="AB223" s="111"/>
      <c r="AC223" s="111"/>
      <c r="AD223" s="111"/>
      <c r="AE223" s="111"/>
      <c r="AF223" s="111"/>
      <c r="AG223" s="111"/>
      <c r="AH223" s="111"/>
      <c r="AI223" s="111"/>
      <c r="AJ223" s="111"/>
      <c r="AK223" s="111"/>
      <c r="AL223" s="111"/>
      <c r="AM223" s="111"/>
      <c r="AN223" s="111"/>
      <c r="AO223" s="111"/>
      <c r="AP223" s="111"/>
      <c r="AQ223" s="111"/>
      <c r="AR223" s="111"/>
      <c r="AS223" s="111"/>
      <c r="AT223" s="111"/>
      <c r="AU223" s="111"/>
      <c r="AV223" s="111"/>
      <c r="AW223" s="111"/>
      <c r="AX223" s="111"/>
      <c r="AY223" s="111"/>
      <c r="AZ223" s="111"/>
      <c r="BA223" s="111"/>
      <c r="BB223" s="111"/>
      <c r="BC223" s="111"/>
      <c r="BD223" s="111"/>
      <c r="BE223" s="111"/>
      <c r="BF223" s="5"/>
      <c r="BG223" s="5"/>
      <c r="BH223" s="5"/>
      <c r="BI223" s="49"/>
    </row>
    <row r="224" spans="23:61" ht="15.5" x14ac:dyDescent="0.35">
      <c r="W224" s="60" t="s">
        <v>141</v>
      </c>
      <c r="X224" s="5"/>
      <c r="Y224" s="5"/>
      <c r="Z224" s="5"/>
      <c r="AA224" s="5"/>
      <c r="AB224" s="5"/>
      <c r="AC224" s="5"/>
      <c r="AD224" s="5"/>
      <c r="AE224" s="5"/>
      <c r="AF224" s="5"/>
      <c r="AG224" s="5"/>
      <c r="AH224" s="5"/>
      <c r="AI224" s="5"/>
      <c r="AJ224" s="5"/>
      <c r="AK224" s="5"/>
      <c r="AL224" s="5"/>
      <c r="AM224" s="5"/>
      <c r="AN224" s="5"/>
      <c r="AO224" s="5"/>
      <c r="AP224" s="5"/>
      <c r="AQ224" s="5"/>
      <c r="AR224" s="5"/>
      <c r="AS224" s="5"/>
      <c r="AT224" s="5"/>
      <c r="AU224" s="5"/>
      <c r="AV224" s="5"/>
      <c r="AW224" s="5"/>
      <c r="AX224" s="5"/>
      <c r="AY224" s="5"/>
      <c r="AZ224" s="5"/>
      <c r="BA224" s="5"/>
      <c r="BB224" s="5"/>
      <c r="BC224" s="5"/>
      <c r="BD224" s="5"/>
      <c r="BE224" s="5"/>
      <c r="BF224" s="5"/>
      <c r="BG224" s="5"/>
      <c r="BH224" s="5"/>
      <c r="BI224" s="49"/>
    </row>
    <row r="225" spans="23:61" ht="15.5" x14ac:dyDescent="0.35">
      <c r="W225" s="60"/>
      <c r="X225" s="5"/>
      <c r="Y225" s="5"/>
      <c r="Z225" s="5"/>
      <c r="AA225" s="5"/>
      <c r="AB225" s="5"/>
      <c r="AC225" s="5"/>
      <c r="AD225" s="5"/>
      <c r="AE225" s="5"/>
      <c r="AF225" s="5"/>
      <c r="AG225" s="5"/>
      <c r="AH225" s="5"/>
      <c r="AI225" s="5"/>
      <c r="AJ225" s="5"/>
      <c r="AK225" s="5"/>
      <c r="AL225" s="5"/>
      <c r="AM225" s="5"/>
      <c r="AN225" s="5"/>
      <c r="AO225" s="5"/>
      <c r="AP225" s="5"/>
      <c r="AQ225" s="5"/>
      <c r="AR225" s="5"/>
      <c r="AS225" s="5"/>
      <c r="AT225" s="5"/>
      <c r="AU225" s="5"/>
      <c r="AV225" s="5"/>
      <c r="AW225" s="5"/>
      <c r="AX225" s="5"/>
      <c r="AY225" s="5"/>
      <c r="AZ225" s="5"/>
      <c r="BA225" s="5"/>
      <c r="BB225" s="5"/>
      <c r="BC225" s="5"/>
      <c r="BD225" s="5"/>
      <c r="BE225" s="5"/>
      <c r="BF225" s="46"/>
      <c r="BG225" s="5"/>
      <c r="BH225" s="5"/>
      <c r="BI225" s="49"/>
    </row>
    <row r="226" spans="23:61" ht="15.5" x14ac:dyDescent="0.35">
      <c r="W226" s="60"/>
      <c r="X226" s="63" t="s">
        <v>54</v>
      </c>
      <c r="Y226" s="64">
        <v>1</v>
      </c>
      <c r="Z226" s="64">
        <v>2</v>
      </c>
      <c r="AA226" s="64">
        <v>3</v>
      </c>
      <c r="AB226" s="64">
        <v>4</v>
      </c>
      <c r="AC226" s="64">
        <v>5</v>
      </c>
      <c r="AD226" s="64">
        <v>6</v>
      </c>
      <c r="AE226" s="64">
        <v>7</v>
      </c>
      <c r="AF226" s="64">
        <v>8</v>
      </c>
      <c r="AG226" s="64">
        <v>9</v>
      </c>
      <c r="AH226" s="64">
        <v>10</v>
      </c>
      <c r="AI226" s="64">
        <v>11</v>
      </c>
      <c r="AJ226" s="64">
        <v>12</v>
      </c>
      <c r="AK226" s="64">
        <v>13</v>
      </c>
      <c r="AL226" s="64">
        <v>14</v>
      </c>
      <c r="AM226" s="64">
        <v>15</v>
      </c>
      <c r="AN226" s="64">
        <v>16</v>
      </c>
      <c r="AO226" s="64">
        <v>17</v>
      </c>
      <c r="AP226" s="64">
        <v>18</v>
      </c>
      <c r="AQ226" s="64">
        <v>19</v>
      </c>
      <c r="AR226" s="64">
        <v>20</v>
      </c>
      <c r="AS226" s="64">
        <v>21</v>
      </c>
      <c r="AT226" s="64">
        <v>22</v>
      </c>
      <c r="AU226" s="64">
        <v>23</v>
      </c>
      <c r="AV226" s="64">
        <v>24</v>
      </c>
      <c r="AW226" s="64">
        <v>25</v>
      </c>
      <c r="AX226" s="64">
        <v>26</v>
      </c>
      <c r="AY226" s="64">
        <v>27</v>
      </c>
      <c r="AZ226" s="64">
        <v>28</v>
      </c>
      <c r="BA226" s="64">
        <v>29</v>
      </c>
      <c r="BB226" s="64">
        <v>30</v>
      </c>
      <c r="BC226" s="64">
        <v>31</v>
      </c>
      <c r="BD226" s="358" t="s">
        <v>101</v>
      </c>
      <c r="BE226" s="359"/>
      <c r="BF226" s="157" t="s">
        <v>102</v>
      </c>
      <c r="BG226" s="157" t="s">
        <v>103</v>
      </c>
      <c r="BH226" s="157" t="s">
        <v>102</v>
      </c>
      <c r="BI226" s="65" t="s">
        <v>103</v>
      </c>
    </row>
    <row r="227" spans="23:61" ht="15.5" x14ac:dyDescent="0.35">
      <c r="W227" s="60"/>
      <c r="X227" s="63"/>
      <c r="Y227" s="64" t="str">
        <f t="shared" ref="Y227:AE227" si="95">VLOOKUP(WEEKDAY(CONCATENATE("8","/",Y226,"/",$AE$6)),$BX$11:$BY$17,2,FALSE)</f>
        <v>Wed</v>
      </c>
      <c r="Z227" s="64" t="str">
        <f t="shared" si="95"/>
        <v>Thur</v>
      </c>
      <c r="AA227" s="64" t="str">
        <f t="shared" si="95"/>
        <v>Fri</v>
      </c>
      <c r="AB227" s="64" t="str">
        <f t="shared" si="95"/>
        <v>Sat</v>
      </c>
      <c r="AC227" s="64" t="str">
        <f t="shared" si="95"/>
        <v>Sun</v>
      </c>
      <c r="AD227" s="64" t="str">
        <f t="shared" si="95"/>
        <v>Mon</v>
      </c>
      <c r="AE227" s="64" t="str">
        <f t="shared" si="95"/>
        <v>Tues</v>
      </c>
      <c r="AF227" s="64" t="str">
        <f>Y227</f>
        <v>Wed</v>
      </c>
      <c r="AG227" s="64" t="str">
        <f t="shared" ref="AG227:BC227" si="96">Z227</f>
        <v>Thur</v>
      </c>
      <c r="AH227" s="64" t="str">
        <f t="shared" si="96"/>
        <v>Fri</v>
      </c>
      <c r="AI227" s="64" t="str">
        <f t="shared" si="96"/>
        <v>Sat</v>
      </c>
      <c r="AJ227" s="64" t="str">
        <f t="shared" si="96"/>
        <v>Sun</v>
      </c>
      <c r="AK227" s="64" t="str">
        <f t="shared" si="96"/>
        <v>Mon</v>
      </c>
      <c r="AL227" s="64" t="str">
        <f t="shared" si="96"/>
        <v>Tues</v>
      </c>
      <c r="AM227" s="64" t="str">
        <f t="shared" si="96"/>
        <v>Wed</v>
      </c>
      <c r="AN227" s="64" t="str">
        <f t="shared" si="96"/>
        <v>Thur</v>
      </c>
      <c r="AO227" s="64" t="str">
        <f t="shared" si="96"/>
        <v>Fri</v>
      </c>
      <c r="AP227" s="64" t="str">
        <f t="shared" si="96"/>
        <v>Sat</v>
      </c>
      <c r="AQ227" s="64" t="str">
        <f t="shared" si="96"/>
        <v>Sun</v>
      </c>
      <c r="AR227" s="64" t="str">
        <f t="shared" si="96"/>
        <v>Mon</v>
      </c>
      <c r="AS227" s="64" t="str">
        <f t="shared" si="96"/>
        <v>Tues</v>
      </c>
      <c r="AT227" s="64" t="str">
        <f t="shared" si="96"/>
        <v>Wed</v>
      </c>
      <c r="AU227" s="64" t="str">
        <f t="shared" si="96"/>
        <v>Thur</v>
      </c>
      <c r="AV227" s="64" t="str">
        <f t="shared" si="96"/>
        <v>Fri</v>
      </c>
      <c r="AW227" s="64" t="str">
        <f t="shared" si="96"/>
        <v>Sat</v>
      </c>
      <c r="AX227" s="64" t="str">
        <f t="shared" si="96"/>
        <v>Sun</v>
      </c>
      <c r="AY227" s="64" t="str">
        <f t="shared" si="96"/>
        <v>Mon</v>
      </c>
      <c r="AZ227" s="64" t="str">
        <f t="shared" si="96"/>
        <v>Tues</v>
      </c>
      <c r="BA227" s="64" t="str">
        <f t="shared" si="96"/>
        <v>Wed</v>
      </c>
      <c r="BB227" s="64" t="str">
        <f t="shared" si="96"/>
        <v>Thur</v>
      </c>
      <c r="BC227" s="64" t="str">
        <f t="shared" si="96"/>
        <v>Fri</v>
      </c>
      <c r="BD227" s="358" t="s">
        <v>106</v>
      </c>
      <c r="BE227" s="359"/>
      <c r="BF227" s="157" t="s">
        <v>90</v>
      </c>
      <c r="BG227" s="157" t="s">
        <v>90</v>
      </c>
      <c r="BH227" s="157" t="s">
        <v>106</v>
      </c>
      <c r="BI227" s="65" t="s">
        <v>106</v>
      </c>
    </row>
    <row r="228" spans="23:61" ht="15.5" x14ac:dyDescent="0.35">
      <c r="W228" s="60"/>
      <c r="X228" s="66">
        <v>1</v>
      </c>
      <c r="Y228" s="67"/>
      <c r="Z228" s="67"/>
      <c r="AA228" s="67"/>
      <c r="AB228" s="67"/>
      <c r="AC228" s="67"/>
      <c r="AD228" s="67"/>
      <c r="AE228" s="67"/>
      <c r="AF228" s="67"/>
      <c r="AG228" s="67"/>
      <c r="AH228" s="67"/>
      <c r="AI228" s="67"/>
      <c r="AJ228" s="67"/>
      <c r="AK228" s="67"/>
      <c r="AL228" s="67"/>
      <c r="AM228" s="67"/>
      <c r="AN228" s="67"/>
      <c r="AO228" s="67"/>
      <c r="AP228" s="67"/>
      <c r="AQ228" s="67"/>
      <c r="AR228" s="67"/>
      <c r="AS228" s="67"/>
      <c r="AT228" s="67"/>
      <c r="AU228" s="67"/>
      <c r="AV228" s="67"/>
      <c r="AW228" s="67"/>
      <c r="AX228" s="67"/>
      <c r="AY228" s="67"/>
      <c r="AZ228" s="67"/>
      <c r="BA228" s="67"/>
      <c r="BB228" s="67"/>
      <c r="BC228" s="67"/>
      <c r="BD228" s="354" t="str">
        <f>IFERROR(AVERAGE(Y228:BC228),"")</f>
        <v/>
      </c>
      <c r="BE228" s="355"/>
      <c r="BF228" s="68">
        <f>SUM($Y228:$BC228)</f>
        <v>0</v>
      </c>
      <c r="BG228" s="68">
        <v>0</v>
      </c>
      <c r="BH228" s="69">
        <f>IFERROR(SUM(Y228:BC228)/COUNT(Y228:BC228),0)</f>
        <v>0</v>
      </c>
      <c r="BI228" s="70">
        <v>0</v>
      </c>
    </row>
    <row r="229" spans="23:61" ht="15.5" x14ac:dyDescent="0.35">
      <c r="W229" s="60"/>
      <c r="X229" s="66">
        <v>2</v>
      </c>
      <c r="Y229" s="67"/>
      <c r="Z229" s="67"/>
      <c r="AA229" s="67"/>
      <c r="AB229" s="67"/>
      <c r="AC229" s="67"/>
      <c r="AD229" s="67"/>
      <c r="AE229" s="67"/>
      <c r="AF229" s="67"/>
      <c r="AG229" s="67"/>
      <c r="AH229" s="67"/>
      <c r="AI229" s="67"/>
      <c r="AJ229" s="67"/>
      <c r="AK229" s="67"/>
      <c r="AL229" s="67"/>
      <c r="AM229" s="67"/>
      <c r="AN229" s="67"/>
      <c r="AO229" s="67"/>
      <c r="AP229" s="67"/>
      <c r="AQ229" s="67"/>
      <c r="AR229" s="67"/>
      <c r="AS229" s="67"/>
      <c r="AT229" s="67"/>
      <c r="AU229" s="67"/>
      <c r="AV229" s="67"/>
      <c r="AW229" s="67"/>
      <c r="AX229" s="67"/>
      <c r="AY229" s="67"/>
      <c r="AZ229" s="67"/>
      <c r="BA229" s="67"/>
      <c r="BB229" s="67"/>
      <c r="BC229" s="67"/>
      <c r="BD229" s="354" t="str">
        <f t="shared" ref="BD229:BD240" si="97">IFERROR(AVERAGE(Y229:BC229),"")</f>
        <v/>
      </c>
      <c r="BE229" s="355"/>
      <c r="BF229" s="71">
        <f t="shared" ref="BF229:BF234" si="98">SUM($Y229:$BC229)</f>
        <v>0</v>
      </c>
      <c r="BG229" s="71">
        <v>0</v>
      </c>
      <c r="BH229" s="72">
        <f t="shared" ref="BH229:BH234" si="99">IFERROR(SUM(Y229:BC229)/COUNT(Y229:BC229),0)</f>
        <v>0</v>
      </c>
      <c r="BI229" s="73">
        <v>0</v>
      </c>
    </row>
    <row r="230" spans="23:61" ht="15.5" x14ac:dyDescent="0.35">
      <c r="W230" s="60"/>
      <c r="X230" s="66">
        <v>3</v>
      </c>
      <c r="Y230" s="67"/>
      <c r="Z230" s="67"/>
      <c r="AA230" s="67"/>
      <c r="AB230" s="67"/>
      <c r="AC230" s="67"/>
      <c r="AD230" s="67"/>
      <c r="AE230" s="67"/>
      <c r="AF230" s="67"/>
      <c r="AG230" s="67"/>
      <c r="AH230" s="67"/>
      <c r="AI230" s="67"/>
      <c r="AJ230" s="67"/>
      <c r="AK230" s="67"/>
      <c r="AL230" s="67"/>
      <c r="AM230" s="67"/>
      <c r="AN230" s="67"/>
      <c r="AO230" s="67"/>
      <c r="AP230" s="67"/>
      <c r="AQ230" s="67"/>
      <c r="AR230" s="67"/>
      <c r="AS230" s="67"/>
      <c r="AT230" s="67"/>
      <c r="AU230" s="67"/>
      <c r="AV230" s="67"/>
      <c r="AW230" s="67"/>
      <c r="AX230" s="67"/>
      <c r="AY230" s="67"/>
      <c r="AZ230" s="67"/>
      <c r="BA230" s="67"/>
      <c r="BB230" s="67"/>
      <c r="BC230" s="67"/>
      <c r="BD230" s="354" t="str">
        <f t="shared" si="97"/>
        <v/>
      </c>
      <c r="BE230" s="355"/>
      <c r="BF230" s="71">
        <f t="shared" si="98"/>
        <v>0</v>
      </c>
      <c r="BG230" s="71">
        <v>0</v>
      </c>
      <c r="BH230" s="72">
        <f t="shared" si="99"/>
        <v>0</v>
      </c>
      <c r="BI230" s="73">
        <v>0</v>
      </c>
    </row>
    <row r="231" spans="23:61" ht="15.5" x14ac:dyDescent="0.35">
      <c r="W231" s="60"/>
      <c r="X231" s="66">
        <v>4</v>
      </c>
      <c r="Y231" s="67"/>
      <c r="Z231" s="67"/>
      <c r="AA231" s="67"/>
      <c r="AB231" s="67"/>
      <c r="AC231" s="67"/>
      <c r="AD231" s="67"/>
      <c r="AE231" s="67"/>
      <c r="AF231" s="67"/>
      <c r="AG231" s="67"/>
      <c r="AH231" s="67"/>
      <c r="AI231" s="67"/>
      <c r="AJ231" s="67"/>
      <c r="AK231" s="67"/>
      <c r="AL231" s="67"/>
      <c r="AM231" s="67"/>
      <c r="AN231" s="67"/>
      <c r="AO231" s="67"/>
      <c r="AP231" s="67"/>
      <c r="AQ231" s="67"/>
      <c r="AR231" s="67"/>
      <c r="AS231" s="67"/>
      <c r="AT231" s="67"/>
      <c r="AU231" s="67"/>
      <c r="AV231" s="67"/>
      <c r="AW231" s="67"/>
      <c r="AX231" s="67"/>
      <c r="AY231" s="67"/>
      <c r="AZ231" s="67"/>
      <c r="BA231" s="67"/>
      <c r="BB231" s="67"/>
      <c r="BC231" s="67"/>
      <c r="BD231" s="354" t="str">
        <f t="shared" si="97"/>
        <v/>
      </c>
      <c r="BE231" s="355"/>
      <c r="BF231" s="71">
        <f t="shared" si="98"/>
        <v>0</v>
      </c>
      <c r="BG231" s="71">
        <v>0</v>
      </c>
      <c r="BH231" s="72">
        <f t="shared" si="99"/>
        <v>0</v>
      </c>
      <c r="BI231" s="73">
        <v>0</v>
      </c>
    </row>
    <row r="232" spans="23:61" ht="15.5" x14ac:dyDescent="0.35">
      <c r="W232" s="60"/>
      <c r="X232" s="66">
        <v>5</v>
      </c>
      <c r="Y232" s="67"/>
      <c r="Z232" s="67"/>
      <c r="AA232" s="67"/>
      <c r="AB232" s="67"/>
      <c r="AC232" s="67"/>
      <c r="AD232" s="67"/>
      <c r="AE232" s="67"/>
      <c r="AF232" s="67"/>
      <c r="AG232" s="67"/>
      <c r="AH232" s="67"/>
      <c r="AI232" s="67"/>
      <c r="AJ232" s="67"/>
      <c r="AK232" s="67"/>
      <c r="AL232" s="67"/>
      <c r="AM232" s="67"/>
      <c r="AN232" s="67"/>
      <c r="AO232" s="67"/>
      <c r="AP232" s="67"/>
      <c r="AQ232" s="67"/>
      <c r="AR232" s="67"/>
      <c r="AS232" s="67"/>
      <c r="AT232" s="67"/>
      <c r="AU232" s="67"/>
      <c r="AV232" s="67"/>
      <c r="AW232" s="67"/>
      <c r="AX232" s="67"/>
      <c r="AY232" s="67"/>
      <c r="AZ232" s="67"/>
      <c r="BA232" s="67"/>
      <c r="BB232" s="67"/>
      <c r="BC232" s="67"/>
      <c r="BD232" s="354" t="str">
        <f t="shared" si="97"/>
        <v/>
      </c>
      <c r="BE232" s="355"/>
      <c r="BF232" s="71">
        <f t="shared" si="98"/>
        <v>0</v>
      </c>
      <c r="BG232" s="71">
        <v>0</v>
      </c>
      <c r="BH232" s="72">
        <f t="shared" si="99"/>
        <v>0</v>
      </c>
      <c r="BI232" s="73">
        <v>0</v>
      </c>
    </row>
    <row r="233" spans="23:61" ht="15.5" x14ac:dyDescent="0.35">
      <c r="W233" s="60"/>
      <c r="X233" s="66">
        <v>6</v>
      </c>
      <c r="Y233" s="67"/>
      <c r="Z233" s="67"/>
      <c r="AA233" s="67"/>
      <c r="AB233" s="67"/>
      <c r="AC233" s="67"/>
      <c r="AD233" s="67"/>
      <c r="AE233" s="67"/>
      <c r="AF233" s="67"/>
      <c r="AG233" s="67"/>
      <c r="AH233" s="67"/>
      <c r="AI233" s="67"/>
      <c r="AJ233" s="67"/>
      <c r="AK233" s="67"/>
      <c r="AL233" s="67"/>
      <c r="AM233" s="67"/>
      <c r="AN233" s="67"/>
      <c r="AO233" s="67"/>
      <c r="AP233" s="67"/>
      <c r="AQ233" s="67"/>
      <c r="AR233" s="67"/>
      <c r="AS233" s="67"/>
      <c r="AT233" s="67"/>
      <c r="AU233" s="67"/>
      <c r="AV233" s="67"/>
      <c r="AW233" s="67"/>
      <c r="AX233" s="67"/>
      <c r="AY233" s="67"/>
      <c r="AZ233" s="67"/>
      <c r="BA233" s="67"/>
      <c r="BB233" s="67"/>
      <c r="BC233" s="67"/>
      <c r="BD233" s="354" t="str">
        <f t="shared" si="97"/>
        <v/>
      </c>
      <c r="BE233" s="355"/>
      <c r="BF233" s="71">
        <f t="shared" si="98"/>
        <v>0</v>
      </c>
      <c r="BG233" s="71">
        <v>0</v>
      </c>
      <c r="BH233" s="72">
        <f t="shared" si="99"/>
        <v>0</v>
      </c>
      <c r="BI233" s="73">
        <v>0</v>
      </c>
    </row>
    <row r="234" spans="23:61" ht="15.5" x14ac:dyDescent="0.35">
      <c r="W234" s="60"/>
      <c r="X234" s="66">
        <v>7</v>
      </c>
      <c r="Y234" s="67"/>
      <c r="Z234" s="67"/>
      <c r="AA234" s="67"/>
      <c r="AB234" s="67"/>
      <c r="AC234" s="67"/>
      <c r="AD234" s="67"/>
      <c r="AE234" s="67"/>
      <c r="AF234" s="67"/>
      <c r="AG234" s="67"/>
      <c r="AH234" s="67"/>
      <c r="AI234" s="67"/>
      <c r="AJ234" s="67"/>
      <c r="AK234" s="67"/>
      <c r="AL234" s="67"/>
      <c r="AM234" s="67"/>
      <c r="AN234" s="67"/>
      <c r="AO234" s="67"/>
      <c r="AP234" s="67"/>
      <c r="AQ234" s="67"/>
      <c r="AR234" s="67"/>
      <c r="AS234" s="67"/>
      <c r="AT234" s="67"/>
      <c r="AU234" s="67"/>
      <c r="AV234" s="67"/>
      <c r="AW234" s="67"/>
      <c r="AX234" s="67"/>
      <c r="AY234" s="67"/>
      <c r="AZ234" s="67"/>
      <c r="BA234" s="67"/>
      <c r="BB234" s="67"/>
      <c r="BC234" s="67"/>
      <c r="BD234" s="354" t="str">
        <f t="shared" si="97"/>
        <v/>
      </c>
      <c r="BE234" s="355"/>
      <c r="BF234" s="71">
        <f t="shared" si="98"/>
        <v>0</v>
      </c>
      <c r="BG234" s="71">
        <v>0</v>
      </c>
      <c r="BH234" s="72">
        <f t="shared" si="99"/>
        <v>0</v>
      </c>
      <c r="BI234" s="73">
        <v>0</v>
      </c>
    </row>
    <row r="235" spans="23:61" ht="15.5" x14ac:dyDescent="0.35">
      <c r="W235" s="60"/>
      <c r="X235" s="66">
        <v>8</v>
      </c>
      <c r="Y235" s="67"/>
      <c r="Z235" s="67"/>
      <c r="AA235" s="67"/>
      <c r="AB235" s="67"/>
      <c r="AC235" s="67"/>
      <c r="AD235" s="67"/>
      <c r="AE235" s="67"/>
      <c r="AF235" s="67"/>
      <c r="AG235" s="67"/>
      <c r="AH235" s="67"/>
      <c r="AI235" s="67"/>
      <c r="AJ235" s="67"/>
      <c r="AK235" s="67"/>
      <c r="AL235" s="67"/>
      <c r="AM235" s="67"/>
      <c r="AN235" s="67"/>
      <c r="AO235" s="67"/>
      <c r="AP235" s="67"/>
      <c r="AQ235" s="67"/>
      <c r="AR235" s="67"/>
      <c r="AS235" s="67"/>
      <c r="AT235" s="67"/>
      <c r="AU235" s="67"/>
      <c r="AV235" s="67"/>
      <c r="AW235" s="67"/>
      <c r="AX235" s="67"/>
      <c r="AY235" s="67"/>
      <c r="AZ235" s="67"/>
      <c r="BA235" s="67"/>
      <c r="BB235" s="67"/>
      <c r="BC235" s="67"/>
      <c r="BD235" s="354" t="str">
        <f t="shared" si="97"/>
        <v/>
      </c>
      <c r="BE235" s="355"/>
      <c r="BF235" s="71">
        <f t="shared" ref="BF235:BF250" si="100">(SUMIF($Y$227:$BC$227,"Sat",$Y235:$BC235)+SUMIF($Y$227:$BC$227,"Sun",$Y235:$BC235))</f>
        <v>0</v>
      </c>
      <c r="BG235" s="71">
        <f t="shared" ref="BG235:BG250" si="101">(SUM($Y235:$BC235)-(SUMIF($Y$227:$BC$227,"Sat",$Y235:$BC235)+SUMIF($Y$227:$BC$227,"Sun",$Y235:$BC235)))</f>
        <v>0</v>
      </c>
      <c r="BH235" s="72">
        <f t="shared" ref="BH235:BH250" si="102">(SUMIF($Y$227:$BC$227,"Sat",$Y235:$BC235)+SUMIF($Y$227:$BC$227,"Sun",$Y235:$BC235))/(COUNTIF($Y$227:$BC$227,"Sat")+COUNTIF($Y$227:$BC$227,"Sun"))</f>
        <v>0</v>
      </c>
      <c r="BI235" s="73">
        <f t="shared" ref="BI235:BI250" si="103">(SUM($Y235:$BC235)-(SUMIF($Y$227:$BC$227,"Sat",$Y235:$BC235)+SUMIF($Y$227:$BC$227,"Sun",$Y235:$BC235)))/(COUNT(Y235:BC235)-(COUNTIF($Y$227:$BC$227,"Sat")+COUNTIF($Y$227:$BC$227,"Sun")))</f>
        <v>0</v>
      </c>
    </row>
    <row r="236" spans="23:61" ht="15.5" x14ac:dyDescent="0.35">
      <c r="W236" s="60"/>
      <c r="X236" s="66">
        <v>9</v>
      </c>
      <c r="Y236" s="67"/>
      <c r="Z236" s="67"/>
      <c r="AA236" s="67"/>
      <c r="AB236" s="67"/>
      <c r="AC236" s="67"/>
      <c r="AD236" s="67"/>
      <c r="AE236" s="67"/>
      <c r="AF236" s="67"/>
      <c r="AG236" s="67"/>
      <c r="AH236" s="67"/>
      <c r="AI236" s="67"/>
      <c r="AJ236" s="67"/>
      <c r="AK236" s="67"/>
      <c r="AL236" s="67"/>
      <c r="AM236" s="67"/>
      <c r="AN236" s="67"/>
      <c r="AO236" s="67"/>
      <c r="AP236" s="67"/>
      <c r="AQ236" s="67"/>
      <c r="AR236" s="67"/>
      <c r="AS236" s="67"/>
      <c r="AT236" s="67"/>
      <c r="AU236" s="67"/>
      <c r="AV236" s="67"/>
      <c r="AW236" s="67"/>
      <c r="AX236" s="67"/>
      <c r="AY236" s="67"/>
      <c r="AZ236" s="67"/>
      <c r="BA236" s="67"/>
      <c r="BB236" s="67"/>
      <c r="BC236" s="67"/>
      <c r="BD236" s="354" t="str">
        <f t="shared" si="97"/>
        <v/>
      </c>
      <c r="BE236" s="355"/>
      <c r="BF236" s="71">
        <f t="shared" si="100"/>
        <v>0</v>
      </c>
      <c r="BG236" s="71">
        <f t="shared" si="101"/>
        <v>0</v>
      </c>
      <c r="BH236" s="72">
        <f t="shared" si="102"/>
        <v>0</v>
      </c>
      <c r="BI236" s="73">
        <f t="shared" si="103"/>
        <v>0</v>
      </c>
    </row>
    <row r="237" spans="23:61" ht="15.5" x14ac:dyDescent="0.35">
      <c r="W237" s="60"/>
      <c r="X237" s="66">
        <v>10</v>
      </c>
      <c r="Y237" s="67"/>
      <c r="Z237" s="67"/>
      <c r="AA237" s="67"/>
      <c r="AB237" s="67"/>
      <c r="AC237" s="67"/>
      <c r="AD237" s="67"/>
      <c r="AE237" s="67"/>
      <c r="AF237" s="67"/>
      <c r="AG237" s="67"/>
      <c r="AH237" s="67"/>
      <c r="AI237" s="67"/>
      <c r="AJ237" s="67"/>
      <c r="AK237" s="67"/>
      <c r="AL237" s="67"/>
      <c r="AM237" s="67"/>
      <c r="AN237" s="67"/>
      <c r="AO237" s="67"/>
      <c r="AP237" s="67"/>
      <c r="AQ237" s="67"/>
      <c r="AR237" s="67"/>
      <c r="AS237" s="67"/>
      <c r="AT237" s="67"/>
      <c r="AU237" s="67"/>
      <c r="AV237" s="67"/>
      <c r="AW237" s="67"/>
      <c r="AX237" s="67"/>
      <c r="AY237" s="67"/>
      <c r="AZ237" s="67"/>
      <c r="BA237" s="67"/>
      <c r="BB237" s="67"/>
      <c r="BC237" s="67"/>
      <c r="BD237" s="354" t="str">
        <f t="shared" si="97"/>
        <v/>
      </c>
      <c r="BE237" s="355"/>
      <c r="BF237" s="71">
        <f t="shared" si="100"/>
        <v>0</v>
      </c>
      <c r="BG237" s="71">
        <f t="shared" si="101"/>
        <v>0</v>
      </c>
      <c r="BH237" s="72">
        <f t="shared" si="102"/>
        <v>0</v>
      </c>
      <c r="BI237" s="73">
        <f t="shared" si="103"/>
        <v>0</v>
      </c>
    </row>
    <row r="238" spans="23:61" ht="15.5" x14ac:dyDescent="0.35">
      <c r="W238" s="60"/>
      <c r="X238" s="66">
        <v>11</v>
      </c>
      <c r="Y238" s="67"/>
      <c r="Z238" s="67"/>
      <c r="AA238" s="67"/>
      <c r="AB238" s="67"/>
      <c r="AC238" s="67"/>
      <c r="AD238" s="67"/>
      <c r="AE238" s="67"/>
      <c r="AF238" s="67"/>
      <c r="AG238" s="67"/>
      <c r="AH238" s="67"/>
      <c r="AI238" s="67"/>
      <c r="AJ238" s="67"/>
      <c r="AK238" s="67"/>
      <c r="AL238" s="67"/>
      <c r="AM238" s="67"/>
      <c r="AN238" s="67"/>
      <c r="AO238" s="67"/>
      <c r="AP238" s="67"/>
      <c r="AQ238" s="67"/>
      <c r="AR238" s="67"/>
      <c r="AS238" s="67"/>
      <c r="AT238" s="67"/>
      <c r="AU238" s="67"/>
      <c r="AV238" s="67"/>
      <c r="AW238" s="67"/>
      <c r="AX238" s="67"/>
      <c r="AY238" s="67"/>
      <c r="AZ238" s="67"/>
      <c r="BA238" s="67"/>
      <c r="BB238" s="67"/>
      <c r="BC238" s="67"/>
      <c r="BD238" s="354" t="str">
        <f t="shared" si="97"/>
        <v/>
      </c>
      <c r="BE238" s="355"/>
      <c r="BF238" s="71">
        <f t="shared" si="100"/>
        <v>0</v>
      </c>
      <c r="BG238" s="71">
        <f t="shared" si="101"/>
        <v>0</v>
      </c>
      <c r="BH238" s="72">
        <f t="shared" si="102"/>
        <v>0</v>
      </c>
      <c r="BI238" s="73">
        <f t="shared" si="103"/>
        <v>0</v>
      </c>
    </row>
    <row r="239" spans="23:61" ht="15.5" x14ac:dyDescent="0.35">
      <c r="W239" s="60"/>
      <c r="X239" s="66">
        <v>12</v>
      </c>
      <c r="Y239" s="67"/>
      <c r="Z239" s="67"/>
      <c r="AA239" s="67"/>
      <c r="AB239" s="67"/>
      <c r="AC239" s="67"/>
      <c r="AD239" s="67"/>
      <c r="AE239" s="67"/>
      <c r="AF239" s="67"/>
      <c r="AG239" s="67"/>
      <c r="AH239" s="67"/>
      <c r="AI239" s="67"/>
      <c r="AJ239" s="67"/>
      <c r="AK239" s="67"/>
      <c r="AL239" s="67"/>
      <c r="AM239" s="67"/>
      <c r="AN239" s="67"/>
      <c r="AO239" s="67"/>
      <c r="AP239" s="67"/>
      <c r="AQ239" s="67"/>
      <c r="AR239" s="67"/>
      <c r="AS239" s="67"/>
      <c r="AT239" s="67"/>
      <c r="AU239" s="67"/>
      <c r="AV239" s="67"/>
      <c r="AW239" s="67"/>
      <c r="AX239" s="67"/>
      <c r="AY239" s="67"/>
      <c r="AZ239" s="67"/>
      <c r="BA239" s="67"/>
      <c r="BB239" s="67"/>
      <c r="BC239" s="67"/>
      <c r="BD239" s="354" t="str">
        <f t="shared" si="97"/>
        <v/>
      </c>
      <c r="BE239" s="355"/>
      <c r="BF239" s="71">
        <f t="shared" si="100"/>
        <v>0</v>
      </c>
      <c r="BG239" s="71">
        <f t="shared" si="101"/>
        <v>0</v>
      </c>
      <c r="BH239" s="72">
        <f t="shared" si="102"/>
        <v>0</v>
      </c>
      <c r="BI239" s="73">
        <f t="shared" si="103"/>
        <v>0</v>
      </c>
    </row>
    <row r="240" spans="23:61" ht="15.5" x14ac:dyDescent="0.35">
      <c r="W240" s="60"/>
      <c r="X240" s="66">
        <v>13</v>
      </c>
      <c r="Y240" s="67"/>
      <c r="Z240" s="67"/>
      <c r="AA240" s="67"/>
      <c r="AB240" s="67"/>
      <c r="AC240" s="67"/>
      <c r="AD240" s="67"/>
      <c r="AE240" s="67"/>
      <c r="AF240" s="67"/>
      <c r="AG240" s="67"/>
      <c r="AH240" s="67"/>
      <c r="AI240" s="67"/>
      <c r="AJ240" s="67"/>
      <c r="AK240" s="67"/>
      <c r="AL240" s="67"/>
      <c r="AM240" s="67"/>
      <c r="AN240" s="67"/>
      <c r="AO240" s="67"/>
      <c r="AP240" s="67"/>
      <c r="AQ240" s="67"/>
      <c r="AR240" s="67"/>
      <c r="AS240" s="67"/>
      <c r="AT240" s="67"/>
      <c r="AU240" s="67"/>
      <c r="AV240" s="67"/>
      <c r="AW240" s="67"/>
      <c r="AX240" s="67"/>
      <c r="AY240" s="67"/>
      <c r="AZ240" s="67"/>
      <c r="BA240" s="67"/>
      <c r="BB240" s="67"/>
      <c r="BC240" s="67"/>
      <c r="BD240" s="354" t="str">
        <f t="shared" si="97"/>
        <v/>
      </c>
      <c r="BE240" s="355"/>
      <c r="BF240" s="71">
        <f t="shared" si="100"/>
        <v>0</v>
      </c>
      <c r="BG240" s="71">
        <f t="shared" si="101"/>
        <v>0</v>
      </c>
      <c r="BH240" s="72">
        <f t="shared" si="102"/>
        <v>0</v>
      </c>
      <c r="BI240" s="73">
        <f t="shared" si="103"/>
        <v>0</v>
      </c>
    </row>
    <row r="241" spans="23:61" ht="15.5" x14ac:dyDescent="0.35">
      <c r="W241" s="60"/>
      <c r="X241" s="66">
        <v>14</v>
      </c>
      <c r="Y241" s="67"/>
      <c r="Z241" s="67"/>
      <c r="AA241" s="67"/>
      <c r="AB241" s="67"/>
      <c r="AC241" s="67"/>
      <c r="AD241" s="67"/>
      <c r="AE241" s="67"/>
      <c r="AF241" s="67"/>
      <c r="AG241" s="67"/>
      <c r="AH241" s="67"/>
      <c r="AI241" s="67"/>
      <c r="AJ241" s="67"/>
      <c r="AK241" s="67"/>
      <c r="AL241" s="67"/>
      <c r="AM241" s="67"/>
      <c r="AN241" s="67"/>
      <c r="AO241" s="67"/>
      <c r="AP241" s="67"/>
      <c r="AQ241" s="67"/>
      <c r="AR241" s="67"/>
      <c r="AS241" s="67"/>
      <c r="AT241" s="67"/>
      <c r="AU241" s="67"/>
      <c r="AV241" s="67"/>
      <c r="AW241" s="67"/>
      <c r="AX241" s="67"/>
      <c r="AY241" s="67"/>
      <c r="AZ241" s="67"/>
      <c r="BA241" s="67"/>
      <c r="BB241" s="67"/>
      <c r="BC241" s="67"/>
      <c r="BD241" s="354" t="str">
        <f>IFERROR(AVERAGE(Y241:BC241),"")</f>
        <v/>
      </c>
      <c r="BE241" s="355"/>
      <c r="BF241" s="71">
        <f t="shared" si="100"/>
        <v>0</v>
      </c>
      <c r="BG241" s="71">
        <f t="shared" si="101"/>
        <v>0</v>
      </c>
      <c r="BH241" s="72">
        <f t="shared" si="102"/>
        <v>0</v>
      </c>
      <c r="BI241" s="73">
        <f t="shared" si="103"/>
        <v>0</v>
      </c>
    </row>
    <row r="242" spans="23:61" ht="15.5" x14ac:dyDescent="0.35">
      <c r="W242" s="60"/>
      <c r="X242" s="66">
        <v>15</v>
      </c>
      <c r="Y242" s="67"/>
      <c r="Z242" s="67"/>
      <c r="AA242" s="67"/>
      <c r="AB242" s="67"/>
      <c r="AC242" s="67"/>
      <c r="AD242" s="67"/>
      <c r="AE242" s="67"/>
      <c r="AF242" s="67"/>
      <c r="AG242" s="67"/>
      <c r="AH242" s="67"/>
      <c r="AI242" s="67"/>
      <c r="AJ242" s="67"/>
      <c r="AK242" s="67"/>
      <c r="AL242" s="67"/>
      <c r="AM242" s="67"/>
      <c r="AN242" s="67"/>
      <c r="AO242" s="67"/>
      <c r="AP242" s="67"/>
      <c r="AQ242" s="67"/>
      <c r="AR242" s="67"/>
      <c r="AS242" s="67"/>
      <c r="AT242" s="67"/>
      <c r="AU242" s="67"/>
      <c r="AV242" s="67"/>
      <c r="AW242" s="67"/>
      <c r="AX242" s="67"/>
      <c r="AY242" s="67"/>
      <c r="AZ242" s="67"/>
      <c r="BA242" s="67"/>
      <c r="BB242" s="67"/>
      <c r="BC242" s="67"/>
      <c r="BD242" s="354" t="str">
        <f t="shared" ref="BD242:BD251" si="104">IFERROR(AVERAGE(Y242:BC242),"")</f>
        <v/>
      </c>
      <c r="BE242" s="355"/>
      <c r="BF242" s="71">
        <f t="shared" si="100"/>
        <v>0</v>
      </c>
      <c r="BG242" s="71">
        <f t="shared" si="101"/>
        <v>0</v>
      </c>
      <c r="BH242" s="72">
        <f t="shared" si="102"/>
        <v>0</v>
      </c>
      <c r="BI242" s="73">
        <f t="shared" si="103"/>
        <v>0</v>
      </c>
    </row>
    <row r="243" spans="23:61" ht="15.5" x14ac:dyDescent="0.35">
      <c r="W243" s="60"/>
      <c r="X243" s="66">
        <v>16</v>
      </c>
      <c r="Y243" s="67"/>
      <c r="Z243" s="67"/>
      <c r="AA243" s="67"/>
      <c r="AB243" s="67"/>
      <c r="AC243" s="67"/>
      <c r="AD243" s="67"/>
      <c r="AE243" s="67"/>
      <c r="AF243" s="67"/>
      <c r="AG243" s="67"/>
      <c r="AH243" s="67"/>
      <c r="AI243" s="67"/>
      <c r="AJ243" s="67"/>
      <c r="AK243" s="67"/>
      <c r="AL243" s="67"/>
      <c r="AM243" s="67"/>
      <c r="AN243" s="67"/>
      <c r="AO243" s="67"/>
      <c r="AP243" s="67"/>
      <c r="AQ243" s="67"/>
      <c r="AR243" s="67"/>
      <c r="AS243" s="67"/>
      <c r="AT243" s="67"/>
      <c r="AU243" s="67"/>
      <c r="AV243" s="67"/>
      <c r="AW243" s="67"/>
      <c r="AX243" s="67"/>
      <c r="AY243" s="67"/>
      <c r="AZ243" s="67"/>
      <c r="BA243" s="67"/>
      <c r="BB243" s="67"/>
      <c r="BC243" s="67"/>
      <c r="BD243" s="354" t="str">
        <f t="shared" si="104"/>
        <v/>
      </c>
      <c r="BE243" s="355"/>
      <c r="BF243" s="71">
        <f t="shared" si="100"/>
        <v>0</v>
      </c>
      <c r="BG243" s="71">
        <f t="shared" si="101"/>
        <v>0</v>
      </c>
      <c r="BH243" s="72">
        <f t="shared" si="102"/>
        <v>0</v>
      </c>
      <c r="BI243" s="73">
        <f t="shared" si="103"/>
        <v>0</v>
      </c>
    </row>
    <row r="244" spans="23:61" ht="15.5" x14ac:dyDescent="0.35">
      <c r="W244" s="60"/>
      <c r="X244" s="66">
        <v>17</v>
      </c>
      <c r="Y244" s="67"/>
      <c r="Z244" s="67"/>
      <c r="AA244" s="67"/>
      <c r="AB244" s="67"/>
      <c r="AC244" s="67"/>
      <c r="AD244" s="67"/>
      <c r="AE244" s="67"/>
      <c r="AF244" s="67"/>
      <c r="AG244" s="67"/>
      <c r="AH244" s="67"/>
      <c r="AI244" s="67"/>
      <c r="AJ244" s="67"/>
      <c r="AK244" s="67"/>
      <c r="AL244" s="67"/>
      <c r="AM244" s="67"/>
      <c r="AN244" s="67"/>
      <c r="AO244" s="67"/>
      <c r="AP244" s="67"/>
      <c r="AQ244" s="67"/>
      <c r="AR244" s="67"/>
      <c r="AS244" s="67"/>
      <c r="AT244" s="67"/>
      <c r="AU244" s="67"/>
      <c r="AV244" s="67"/>
      <c r="AW244" s="67"/>
      <c r="AX244" s="67"/>
      <c r="AY244" s="67"/>
      <c r="AZ244" s="67"/>
      <c r="BA244" s="67"/>
      <c r="BB244" s="67"/>
      <c r="BC244" s="67"/>
      <c r="BD244" s="354" t="str">
        <f t="shared" si="104"/>
        <v/>
      </c>
      <c r="BE244" s="355"/>
      <c r="BF244" s="71">
        <f t="shared" si="100"/>
        <v>0</v>
      </c>
      <c r="BG244" s="71">
        <f t="shared" si="101"/>
        <v>0</v>
      </c>
      <c r="BH244" s="72">
        <f t="shared" si="102"/>
        <v>0</v>
      </c>
      <c r="BI244" s="73">
        <f t="shared" si="103"/>
        <v>0</v>
      </c>
    </row>
    <row r="245" spans="23:61" ht="15.5" x14ac:dyDescent="0.35">
      <c r="W245" s="60"/>
      <c r="X245" s="66">
        <v>18</v>
      </c>
      <c r="Y245" s="67"/>
      <c r="Z245" s="67"/>
      <c r="AA245" s="67"/>
      <c r="AB245" s="67"/>
      <c r="AC245" s="67"/>
      <c r="AD245" s="67"/>
      <c r="AE245" s="67"/>
      <c r="AF245" s="67"/>
      <c r="AG245" s="67"/>
      <c r="AH245" s="67"/>
      <c r="AI245" s="67"/>
      <c r="AJ245" s="67"/>
      <c r="AK245" s="67"/>
      <c r="AL245" s="67"/>
      <c r="AM245" s="67"/>
      <c r="AN245" s="67"/>
      <c r="AO245" s="67"/>
      <c r="AP245" s="67"/>
      <c r="AQ245" s="67"/>
      <c r="AR245" s="67"/>
      <c r="AS245" s="67"/>
      <c r="AT245" s="67"/>
      <c r="AU245" s="67"/>
      <c r="AV245" s="67"/>
      <c r="AW245" s="67"/>
      <c r="AX245" s="67"/>
      <c r="AY245" s="67"/>
      <c r="AZ245" s="67"/>
      <c r="BA245" s="67"/>
      <c r="BB245" s="67"/>
      <c r="BC245" s="67"/>
      <c r="BD245" s="354" t="str">
        <f t="shared" si="104"/>
        <v/>
      </c>
      <c r="BE245" s="355"/>
      <c r="BF245" s="71">
        <f t="shared" si="100"/>
        <v>0</v>
      </c>
      <c r="BG245" s="71">
        <f t="shared" si="101"/>
        <v>0</v>
      </c>
      <c r="BH245" s="72">
        <f t="shared" si="102"/>
        <v>0</v>
      </c>
      <c r="BI245" s="73">
        <f t="shared" si="103"/>
        <v>0</v>
      </c>
    </row>
    <row r="246" spans="23:61" ht="15.5" x14ac:dyDescent="0.35">
      <c r="W246" s="60"/>
      <c r="X246" s="66">
        <v>19</v>
      </c>
      <c r="Y246" s="67"/>
      <c r="Z246" s="67"/>
      <c r="AA246" s="67"/>
      <c r="AB246" s="67"/>
      <c r="AC246" s="67"/>
      <c r="AD246" s="67"/>
      <c r="AE246" s="67"/>
      <c r="AF246" s="67"/>
      <c r="AG246" s="67"/>
      <c r="AH246" s="67"/>
      <c r="AI246" s="67"/>
      <c r="AJ246" s="67"/>
      <c r="AK246" s="67"/>
      <c r="AL246" s="67"/>
      <c r="AM246" s="67"/>
      <c r="AN246" s="67"/>
      <c r="AO246" s="67"/>
      <c r="AP246" s="67"/>
      <c r="AQ246" s="67"/>
      <c r="AR246" s="67"/>
      <c r="AS246" s="67"/>
      <c r="AT246" s="67"/>
      <c r="AU246" s="67"/>
      <c r="AV246" s="67"/>
      <c r="AW246" s="67"/>
      <c r="AX246" s="67"/>
      <c r="AY246" s="67"/>
      <c r="AZ246" s="67"/>
      <c r="BA246" s="67"/>
      <c r="BB246" s="67"/>
      <c r="BC246" s="67"/>
      <c r="BD246" s="354" t="str">
        <f t="shared" si="104"/>
        <v/>
      </c>
      <c r="BE246" s="355"/>
      <c r="BF246" s="71">
        <f t="shared" si="100"/>
        <v>0</v>
      </c>
      <c r="BG246" s="71">
        <f t="shared" si="101"/>
        <v>0</v>
      </c>
      <c r="BH246" s="72">
        <f t="shared" si="102"/>
        <v>0</v>
      </c>
      <c r="BI246" s="73">
        <f t="shared" si="103"/>
        <v>0</v>
      </c>
    </row>
    <row r="247" spans="23:61" ht="15.5" x14ac:dyDescent="0.35">
      <c r="W247" s="60"/>
      <c r="X247" s="66">
        <v>20</v>
      </c>
      <c r="Y247" s="67"/>
      <c r="Z247" s="67"/>
      <c r="AA247" s="67"/>
      <c r="AB247" s="67"/>
      <c r="AC247" s="67"/>
      <c r="AD247" s="67"/>
      <c r="AE247" s="67"/>
      <c r="AF247" s="67"/>
      <c r="AG247" s="67"/>
      <c r="AH247" s="67"/>
      <c r="AI247" s="67"/>
      <c r="AJ247" s="67"/>
      <c r="AK247" s="67"/>
      <c r="AL247" s="67"/>
      <c r="AM247" s="67"/>
      <c r="AN247" s="67"/>
      <c r="AO247" s="67"/>
      <c r="AP247" s="67"/>
      <c r="AQ247" s="67"/>
      <c r="AR247" s="67"/>
      <c r="AS247" s="67"/>
      <c r="AT247" s="67"/>
      <c r="AU247" s="67"/>
      <c r="AV247" s="67"/>
      <c r="AW247" s="67"/>
      <c r="AX247" s="67"/>
      <c r="AY247" s="67"/>
      <c r="AZ247" s="67"/>
      <c r="BA247" s="67"/>
      <c r="BB247" s="67"/>
      <c r="BC247" s="67"/>
      <c r="BD247" s="354" t="str">
        <f t="shared" si="104"/>
        <v/>
      </c>
      <c r="BE247" s="355"/>
      <c r="BF247" s="71">
        <f t="shared" si="100"/>
        <v>0</v>
      </c>
      <c r="BG247" s="71">
        <f t="shared" si="101"/>
        <v>0</v>
      </c>
      <c r="BH247" s="72">
        <f t="shared" si="102"/>
        <v>0</v>
      </c>
      <c r="BI247" s="73">
        <f t="shared" si="103"/>
        <v>0</v>
      </c>
    </row>
    <row r="248" spans="23:61" ht="15.5" x14ac:dyDescent="0.35">
      <c r="W248" s="60"/>
      <c r="X248" s="66">
        <v>21</v>
      </c>
      <c r="Y248" s="67"/>
      <c r="Z248" s="67"/>
      <c r="AA248" s="67"/>
      <c r="AB248" s="67"/>
      <c r="AC248" s="67"/>
      <c r="AD248" s="67"/>
      <c r="AE248" s="67"/>
      <c r="AF248" s="67"/>
      <c r="AG248" s="67"/>
      <c r="AH248" s="67"/>
      <c r="AI248" s="67"/>
      <c r="AJ248" s="67"/>
      <c r="AK248" s="67"/>
      <c r="AL248" s="67"/>
      <c r="AM248" s="67"/>
      <c r="AN248" s="67"/>
      <c r="AO248" s="67"/>
      <c r="AP248" s="67"/>
      <c r="AQ248" s="67"/>
      <c r="AR248" s="67"/>
      <c r="AS248" s="67"/>
      <c r="AT248" s="67"/>
      <c r="AU248" s="67"/>
      <c r="AV248" s="67"/>
      <c r="AW248" s="67"/>
      <c r="AX248" s="67"/>
      <c r="AY248" s="67"/>
      <c r="AZ248" s="67"/>
      <c r="BA248" s="67"/>
      <c r="BB248" s="67"/>
      <c r="BC248" s="67"/>
      <c r="BD248" s="354" t="str">
        <f t="shared" si="104"/>
        <v/>
      </c>
      <c r="BE248" s="355"/>
      <c r="BF248" s="71">
        <f t="shared" si="100"/>
        <v>0</v>
      </c>
      <c r="BG248" s="71">
        <f t="shared" si="101"/>
        <v>0</v>
      </c>
      <c r="BH248" s="72">
        <f t="shared" si="102"/>
        <v>0</v>
      </c>
      <c r="BI248" s="73">
        <f t="shared" si="103"/>
        <v>0</v>
      </c>
    </row>
    <row r="249" spans="23:61" ht="15.5" x14ac:dyDescent="0.35">
      <c r="W249" s="60"/>
      <c r="X249" s="66">
        <v>22</v>
      </c>
      <c r="Y249" s="67"/>
      <c r="Z249" s="67"/>
      <c r="AA249" s="67"/>
      <c r="AB249" s="67"/>
      <c r="AC249" s="67"/>
      <c r="AD249" s="67"/>
      <c r="AE249" s="67"/>
      <c r="AF249" s="67"/>
      <c r="AG249" s="67"/>
      <c r="AH249" s="67"/>
      <c r="AI249" s="67"/>
      <c r="AJ249" s="67"/>
      <c r="AK249" s="67"/>
      <c r="AL249" s="67"/>
      <c r="AM249" s="67"/>
      <c r="AN249" s="67"/>
      <c r="AO249" s="67"/>
      <c r="AP249" s="67"/>
      <c r="AQ249" s="67"/>
      <c r="AR249" s="67"/>
      <c r="AS249" s="67"/>
      <c r="AT249" s="67"/>
      <c r="AU249" s="67"/>
      <c r="AV249" s="67"/>
      <c r="AW249" s="67"/>
      <c r="AX249" s="67"/>
      <c r="AY249" s="67"/>
      <c r="AZ249" s="67"/>
      <c r="BA249" s="67"/>
      <c r="BB249" s="67"/>
      <c r="BC249" s="67"/>
      <c r="BD249" s="354" t="str">
        <f t="shared" si="104"/>
        <v/>
      </c>
      <c r="BE249" s="355"/>
      <c r="BF249" s="71">
        <f t="shared" si="100"/>
        <v>0</v>
      </c>
      <c r="BG249" s="71">
        <f t="shared" si="101"/>
        <v>0</v>
      </c>
      <c r="BH249" s="72">
        <f t="shared" si="102"/>
        <v>0</v>
      </c>
      <c r="BI249" s="73">
        <f t="shared" si="103"/>
        <v>0</v>
      </c>
    </row>
    <row r="250" spans="23:61" ht="15.5" x14ac:dyDescent="0.35">
      <c r="W250" s="60"/>
      <c r="X250" s="66">
        <v>23</v>
      </c>
      <c r="Y250" s="67"/>
      <c r="Z250" s="67"/>
      <c r="AA250" s="67"/>
      <c r="AB250" s="67"/>
      <c r="AC250" s="67"/>
      <c r="AD250" s="67"/>
      <c r="AE250" s="67"/>
      <c r="AF250" s="67"/>
      <c r="AG250" s="67"/>
      <c r="AH250" s="67"/>
      <c r="AI250" s="67"/>
      <c r="AJ250" s="67"/>
      <c r="AK250" s="67"/>
      <c r="AL250" s="67"/>
      <c r="AM250" s="67"/>
      <c r="AN250" s="67"/>
      <c r="AO250" s="67"/>
      <c r="AP250" s="67"/>
      <c r="AQ250" s="67"/>
      <c r="AR250" s="67"/>
      <c r="AS250" s="67"/>
      <c r="AT250" s="67"/>
      <c r="AU250" s="67"/>
      <c r="AV250" s="67"/>
      <c r="AW250" s="67"/>
      <c r="AX250" s="67"/>
      <c r="AY250" s="67"/>
      <c r="AZ250" s="67"/>
      <c r="BA250" s="67"/>
      <c r="BB250" s="67"/>
      <c r="BC250" s="67"/>
      <c r="BD250" s="354" t="str">
        <f t="shared" si="104"/>
        <v/>
      </c>
      <c r="BE250" s="355"/>
      <c r="BF250" s="71">
        <f t="shared" si="100"/>
        <v>0</v>
      </c>
      <c r="BG250" s="71">
        <f t="shared" si="101"/>
        <v>0</v>
      </c>
      <c r="BH250" s="72">
        <f t="shared" si="102"/>
        <v>0</v>
      </c>
      <c r="BI250" s="73">
        <f t="shared" si="103"/>
        <v>0</v>
      </c>
    </row>
    <row r="251" spans="23:61" ht="15.5" x14ac:dyDescent="0.35">
      <c r="W251" s="60"/>
      <c r="X251" s="74">
        <v>24</v>
      </c>
      <c r="Y251" s="75"/>
      <c r="Z251" s="75"/>
      <c r="AA251" s="75"/>
      <c r="AB251" s="75"/>
      <c r="AC251" s="75"/>
      <c r="AD251" s="75"/>
      <c r="AE251" s="75"/>
      <c r="AF251" s="75"/>
      <c r="AG251" s="75"/>
      <c r="AH251" s="75"/>
      <c r="AI251" s="75"/>
      <c r="AJ251" s="75"/>
      <c r="AK251" s="75"/>
      <c r="AL251" s="75"/>
      <c r="AM251" s="75"/>
      <c r="AN251" s="75"/>
      <c r="AO251" s="75"/>
      <c r="AP251" s="75"/>
      <c r="AQ251" s="75"/>
      <c r="AR251" s="75"/>
      <c r="AS251" s="75"/>
      <c r="AT251" s="75"/>
      <c r="AU251" s="75"/>
      <c r="AV251" s="75"/>
      <c r="AW251" s="75"/>
      <c r="AX251" s="75"/>
      <c r="AY251" s="75"/>
      <c r="AZ251" s="75"/>
      <c r="BA251" s="75"/>
      <c r="BB251" s="75"/>
      <c r="BC251" s="75"/>
      <c r="BD251" s="356" t="str">
        <f t="shared" si="104"/>
        <v/>
      </c>
      <c r="BE251" s="357"/>
      <c r="BF251" s="76">
        <f>SUM($Y251:$BC251)</f>
        <v>0</v>
      </c>
      <c r="BG251" s="76">
        <v>0</v>
      </c>
      <c r="BH251" s="77">
        <f t="shared" ref="BH251" si="105">IFERROR(SUM(Y251:BC251)/COUNT(Y251:BC251),0)</f>
        <v>0</v>
      </c>
      <c r="BI251" s="78">
        <v>0</v>
      </c>
    </row>
    <row r="252" spans="23:61" ht="15.5" x14ac:dyDescent="0.35">
      <c r="W252" s="60"/>
      <c r="X252" s="79"/>
      <c r="Y252" s="5"/>
      <c r="Z252" s="5"/>
      <c r="AA252" s="5"/>
      <c r="AB252" s="5"/>
      <c r="AC252" s="5"/>
      <c r="AD252" s="5"/>
      <c r="AE252" s="5"/>
      <c r="AF252" s="5"/>
      <c r="AG252" s="5"/>
      <c r="AH252" s="5"/>
      <c r="AI252" s="5"/>
      <c r="AJ252" s="5"/>
      <c r="AK252" s="5"/>
      <c r="AL252" s="5"/>
      <c r="AM252" s="5"/>
      <c r="AN252" s="5"/>
      <c r="AO252" s="5"/>
      <c r="AP252" s="5"/>
      <c r="AQ252" s="5"/>
      <c r="AR252" s="5"/>
      <c r="AS252" s="5"/>
      <c r="AT252" s="5"/>
      <c r="AU252" s="5"/>
      <c r="AV252" s="5"/>
      <c r="AW252" s="5"/>
      <c r="AX252" s="5"/>
      <c r="AY252" s="5"/>
      <c r="AZ252" s="5"/>
      <c r="BA252" s="5"/>
      <c r="BB252" s="5"/>
      <c r="BC252" s="5"/>
      <c r="BD252" s="5"/>
      <c r="BE252" s="5"/>
      <c r="BF252" s="76">
        <f>SUM(BF228:BF251)</f>
        <v>0</v>
      </c>
      <c r="BG252" s="76">
        <f>SUM(BG235:BG250)</f>
        <v>0</v>
      </c>
      <c r="BH252" s="101"/>
      <c r="BI252" s="102"/>
    </row>
    <row r="253" spans="23:61" ht="15.5" x14ac:dyDescent="0.35">
      <c r="W253" s="83"/>
      <c r="X253" s="84"/>
      <c r="Y253" s="85"/>
      <c r="Z253" s="85"/>
      <c r="AA253" s="85"/>
      <c r="AB253" s="85"/>
      <c r="AC253" s="85"/>
      <c r="AD253" s="85"/>
      <c r="AE253" s="85"/>
      <c r="AF253" s="85"/>
      <c r="AG253" s="85"/>
      <c r="AH253" s="85"/>
      <c r="AI253" s="85"/>
      <c r="AJ253" s="85"/>
      <c r="AK253" s="85"/>
      <c r="AL253" s="85"/>
      <c r="AM253" s="85"/>
      <c r="AN253" s="85"/>
      <c r="AO253" s="85"/>
      <c r="AP253" s="85"/>
      <c r="AQ253" s="85"/>
      <c r="AR253" s="85"/>
      <c r="AS253" s="85"/>
      <c r="AT253" s="85"/>
      <c r="AU253" s="85"/>
      <c r="AV253" s="85"/>
      <c r="AW253" s="85"/>
      <c r="AX253" s="85"/>
      <c r="AY253" s="85"/>
      <c r="AZ253" s="85"/>
      <c r="BA253" s="85"/>
      <c r="BB253" s="85"/>
      <c r="BC253" s="85"/>
      <c r="BD253" s="85"/>
      <c r="BE253" s="85"/>
      <c r="BF253" s="214"/>
      <c r="BG253" s="215"/>
      <c r="BH253" s="215"/>
      <c r="BI253" s="216"/>
    </row>
    <row r="254" spans="23:61" ht="15.5" x14ac:dyDescent="0.35">
      <c r="W254" s="115"/>
      <c r="X254" s="111"/>
      <c r="Y254" s="111"/>
      <c r="Z254" s="111"/>
      <c r="AA254" s="111"/>
      <c r="AB254" s="111"/>
      <c r="AC254" s="111"/>
      <c r="AD254" s="111"/>
      <c r="AE254" s="111"/>
      <c r="AF254" s="111"/>
      <c r="AG254" s="111"/>
      <c r="AH254" s="111"/>
      <c r="AI254" s="111"/>
      <c r="AJ254" s="111"/>
      <c r="AK254" s="111"/>
      <c r="AL254" s="111"/>
      <c r="AM254" s="111"/>
      <c r="AN254" s="111"/>
      <c r="AO254" s="111"/>
      <c r="AP254" s="111"/>
      <c r="AQ254" s="111"/>
      <c r="AR254" s="111"/>
      <c r="AS254" s="111"/>
      <c r="AT254" s="111"/>
      <c r="AU254" s="111"/>
      <c r="AV254" s="111"/>
      <c r="AW254" s="111"/>
      <c r="AX254" s="111"/>
      <c r="AY254" s="111"/>
      <c r="AZ254" s="111"/>
      <c r="BA254" s="111"/>
      <c r="BB254" s="111"/>
      <c r="BC254" s="111"/>
      <c r="BD254" s="111"/>
      <c r="BE254" s="111"/>
      <c r="BF254" s="5"/>
      <c r="BG254" s="5"/>
      <c r="BH254" s="5"/>
      <c r="BI254" s="49"/>
    </row>
    <row r="255" spans="23:61" ht="15.5" x14ac:dyDescent="0.35">
      <c r="W255" s="60" t="s">
        <v>142</v>
      </c>
      <c r="X255" s="5"/>
      <c r="Y255" s="5"/>
      <c r="Z255" s="5"/>
      <c r="AA255" s="5"/>
      <c r="AB255" s="5"/>
      <c r="AC255" s="5"/>
      <c r="AD255" s="5"/>
      <c r="AE255" s="5"/>
      <c r="AF255" s="5"/>
      <c r="AG255" s="5"/>
      <c r="AH255" s="5"/>
      <c r="AI255" s="5"/>
      <c r="AJ255" s="5"/>
      <c r="AK255" s="5"/>
      <c r="AL255" s="5"/>
      <c r="AM255" s="5"/>
      <c r="AN255" s="5"/>
      <c r="AO255" s="5"/>
      <c r="AP255" s="5"/>
      <c r="AQ255" s="5"/>
      <c r="AR255" s="5"/>
      <c r="AS255" s="5"/>
      <c r="AT255" s="5"/>
      <c r="AU255" s="5"/>
      <c r="AV255" s="5"/>
      <c r="AW255" s="5"/>
      <c r="AX255" s="5"/>
      <c r="AY255" s="5"/>
      <c r="AZ255" s="5"/>
      <c r="BA255" s="5"/>
      <c r="BB255" s="5"/>
      <c r="BC255" s="5"/>
      <c r="BD255" s="5"/>
      <c r="BE255" s="5"/>
      <c r="BF255" s="5"/>
      <c r="BG255" s="5"/>
      <c r="BH255" s="5"/>
      <c r="BI255" s="49"/>
    </row>
    <row r="256" spans="23:61" ht="15.5" x14ac:dyDescent="0.35">
      <c r="W256" s="60"/>
      <c r="X256" s="5"/>
      <c r="Y256" s="5"/>
      <c r="Z256" s="5"/>
      <c r="AA256" s="5"/>
      <c r="AB256" s="5"/>
      <c r="AC256" s="5"/>
      <c r="AD256" s="5"/>
      <c r="AE256" s="5"/>
      <c r="AF256" s="5"/>
      <c r="AG256" s="5"/>
      <c r="AH256" s="5"/>
      <c r="AI256" s="5"/>
      <c r="AJ256" s="5"/>
      <c r="AK256" s="5"/>
      <c r="AL256" s="5"/>
      <c r="AM256" s="5"/>
      <c r="AN256" s="5"/>
      <c r="AO256" s="5"/>
      <c r="AP256" s="5"/>
      <c r="AQ256" s="5"/>
      <c r="AR256" s="5"/>
      <c r="AS256" s="5"/>
      <c r="AT256" s="5"/>
      <c r="AU256" s="5"/>
      <c r="AV256" s="5"/>
      <c r="AW256" s="5"/>
      <c r="AX256" s="5"/>
      <c r="AY256" s="5"/>
      <c r="AZ256" s="5"/>
      <c r="BA256" s="5"/>
      <c r="BB256" s="5"/>
      <c r="BC256" s="5"/>
      <c r="BD256" s="5"/>
      <c r="BE256" s="5"/>
      <c r="BF256" s="46"/>
      <c r="BG256" s="5"/>
      <c r="BH256" s="5"/>
      <c r="BI256" s="49"/>
    </row>
    <row r="257" spans="23:61" ht="15.5" x14ac:dyDescent="0.35">
      <c r="W257" s="60"/>
      <c r="X257" s="63" t="s">
        <v>54</v>
      </c>
      <c r="Y257" s="64">
        <v>1</v>
      </c>
      <c r="Z257" s="64">
        <v>2</v>
      </c>
      <c r="AA257" s="64">
        <v>3</v>
      </c>
      <c r="AB257" s="64">
        <v>4</v>
      </c>
      <c r="AC257" s="64">
        <v>5</v>
      </c>
      <c r="AD257" s="64">
        <v>6</v>
      </c>
      <c r="AE257" s="64">
        <v>7</v>
      </c>
      <c r="AF257" s="64">
        <v>8</v>
      </c>
      <c r="AG257" s="64">
        <v>9</v>
      </c>
      <c r="AH257" s="64">
        <v>10</v>
      </c>
      <c r="AI257" s="64">
        <v>11</v>
      </c>
      <c r="AJ257" s="64">
        <v>12</v>
      </c>
      <c r="AK257" s="64">
        <v>13</v>
      </c>
      <c r="AL257" s="64">
        <v>14</v>
      </c>
      <c r="AM257" s="64">
        <v>15</v>
      </c>
      <c r="AN257" s="64">
        <v>16</v>
      </c>
      <c r="AO257" s="64">
        <v>17</v>
      </c>
      <c r="AP257" s="64">
        <v>18</v>
      </c>
      <c r="AQ257" s="64">
        <v>19</v>
      </c>
      <c r="AR257" s="64">
        <v>20</v>
      </c>
      <c r="AS257" s="64">
        <v>21</v>
      </c>
      <c r="AT257" s="64">
        <v>22</v>
      </c>
      <c r="AU257" s="64">
        <v>23</v>
      </c>
      <c r="AV257" s="64">
        <v>24</v>
      </c>
      <c r="AW257" s="64">
        <v>25</v>
      </c>
      <c r="AX257" s="64">
        <v>26</v>
      </c>
      <c r="AY257" s="64">
        <v>27</v>
      </c>
      <c r="AZ257" s="64">
        <v>28</v>
      </c>
      <c r="BA257" s="64">
        <v>29</v>
      </c>
      <c r="BB257" s="64">
        <v>30</v>
      </c>
      <c r="BC257" s="5"/>
      <c r="BD257" s="358" t="s">
        <v>101</v>
      </c>
      <c r="BE257" s="359"/>
      <c r="BF257" s="157" t="s">
        <v>102</v>
      </c>
      <c r="BG257" s="157" t="s">
        <v>103</v>
      </c>
      <c r="BH257" s="157" t="s">
        <v>102</v>
      </c>
      <c r="BI257" s="65" t="s">
        <v>103</v>
      </c>
    </row>
    <row r="258" spans="23:61" ht="15.5" x14ac:dyDescent="0.35">
      <c r="W258" s="60"/>
      <c r="X258" s="63"/>
      <c r="Y258" s="64" t="str">
        <f t="shared" ref="Y258:AE258" si="106">VLOOKUP(WEEKDAY(CONCATENATE("9","/",Y257,"/",$AE$6)),$BX$11:$BY$17,2,FALSE)</f>
        <v>Sat</v>
      </c>
      <c r="Z258" s="64" t="str">
        <f t="shared" si="106"/>
        <v>Sun</v>
      </c>
      <c r="AA258" s="64" t="str">
        <f t="shared" si="106"/>
        <v>Mon</v>
      </c>
      <c r="AB258" s="64" t="str">
        <f t="shared" si="106"/>
        <v>Tues</v>
      </c>
      <c r="AC258" s="64" t="str">
        <f t="shared" si="106"/>
        <v>Wed</v>
      </c>
      <c r="AD258" s="64" t="str">
        <f t="shared" si="106"/>
        <v>Thur</v>
      </c>
      <c r="AE258" s="64" t="str">
        <f t="shared" si="106"/>
        <v>Fri</v>
      </c>
      <c r="AF258" s="64" t="str">
        <f>Y258</f>
        <v>Sat</v>
      </c>
      <c r="AG258" s="64" t="str">
        <f t="shared" ref="AG258:BB258" si="107">Z258</f>
        <v>Sun</v>
      </c>
      <c r="AH258" s="64" t="str">
        <f t="shared" si="107"/>
        <v>Mon</v>
      </c>
      <c r="AI258" s="64" t="str">
        <f t="shared" si="107"/>
        <v>Tues</v>
      </c>
      <c r="AJ258" s="64" t="str">
        <f t="shared" si="107"/>
        <v>Wed</v>
      </c>
      <c r="AK258" s="64" t="str">
        <f t="shared" si="107"/>
        <v>Thur</v>
      </c>
      <c r="AL258" s="64" t="str">
        <f t="shared" si="107"/>
        <v>Fri</v>
      </c>
      <c r="AM258" s="64" t="str">
        <f t="shared" si="107"/>
        <v>Sat</v>
      </c>
      <c r="AN258" s="64" t="str">
        <f t="shared" si="107"/>
        <v>Sun</v>
      </c>
      <c r="AO258" s="64" t="str">
        <f t="shared" si="107"/>
        <v>Mon</v>
      </c>
      <c r="AP258" s="64" t="str">
        <f t="shared" si="107"/>
        <v>Tues</v>
      </c>
      <c r="AQ258" s="64" t="str">
        <f t="shared" si="107"/>
        <v>Wed</v>
      </c>
      <c r="AR258" s="64" t="str">
        <f t="shared" si="107"/>
        <v>Thur</v>
      </c>
      <c r="AS258" s="64" t="str">
        <f t="shared" si="107"/>
        <v>Fri</v>
      </c>
      <c r="AT258" s="64" t="str">
        <f t="shared" si="107"/>
        <v>Sat</v>
      </c>
      <c r="AU258" s="64" t="str">
        <f t="shared" si="107"/>
        <v>Sun</v>
      </c>
      <c r="AV258" s="64" t="str">
        <f t="shared" si="107"/>
        <v>Mon</v>
      </c>
      <c r="AW258" s="64" t="str">
        <f t="shared" si="107"/>
        <v>Tues</v>
      </c>
      <c r="AX258" s="64" t="str">
        <f t="shared" si="107"/>
        <v>Wed</v>
      </c>
      <c r="AY258" s="64" t="str">
        <f t="shared" si="107"/>
        <v>Thur</v>
      </c>
      <c r="AZ258" s="64" t="str">
        <f t="shared" si="107"/>
        <v>Fri</v>
      </c>
      <c r="BA258" s="64" t="str">
        <f t="shared" si="107"/>
        <v>Sat</v>
      </c>
      <c r="BB258" s="64" t="str">
        <f t="shared" si="107"/>
        <v>Sun</v>
      </c>
      <c r="BC258" s="5"/>
      <c r="BD258" s="358" t="s">
        <v>106</v>
      </c>
      <c r="BE258" s="359"/>
      <c r="BF258" s="157" t="s">
        <v>90</v>
      </c>
      <c r="BG258" s="157" t="s">
        <v>90</v>
      </c>
      <c r="BH258" s="157" t="s">
        <v>106</v>
      </c>
      <c r="BI258" s="65" t="s">
        <v>106</v>
      </c>
    </row>
    <row r="259" spans="23:61" ht="15.5" x14ac:dyDescent="0.35">
      <c r="W259" s="60"/>
      <c r="X259" s="66">
        <v>1</v>
      </c>
      <c r="Y259" s="67"/>
      <c r="Z259" s="67"/>
      <c r="AA259" s="67"/>
      <c r="AB259" s="67"/>
      <c r="AC259" s="67"/>
      <c r="AD259" s="67"/>
      <c r="AE259" s="67"/>
      <c r="AF259" s="67"/>
      <c r="AG259" s="67"/>
      <c r="AH259" s="67"/>
      <c r="AI259" s="67"/>
      <c r="AJ259" s="67"/>
      <c r="AK259" s="67"/>
      <c r="AL259" s="67"/>
      <c r="AM259" s="67"/>
      <c r="AN259" s="67"/>
      <c r="AO259" s="67"/>
      <c r="AP259" s="67"/>
      <c r="AQ259" s="67"/>
      <c r="AR259" s="67"/>
      <c r="AS259" s="67"/>
      <c r="AT259" s="67"/>
      <c r="AU259" s="67"/>
      <c r="AV259" s="67"/>
      <c r="AW259" s="67"/>
      <c r="AX259" s="67"/>
      <c r="AY259" s="67"/>
      <c r="AZ259" s="67"/>
      <c r="BA259" s="67"/>
      <c r="BB259" s="67"/>
      <c r="BC259" s="5"/>
      <c r="BD259" s="354" t="str">
        <f t="shared" ref="BD259:BD282" si="108">IFERROR(AVERAGE(Y259:BB259),"")</f>
        <v/>
      </c>
      <c r="BE259" s="355"/>
      <c r="BF259" s="68">
        <f>SUM($Y259:$BC259)</f>
        <v>0</v>
      </c>
      <c r="BG259" s="68">
        <v>0</v>
      </c>
      <c r="BH259" s="69">
        <f>IFERROR(SUM(Y259:BC259)/COUNT(Y259:BC259),0)</f>
        <v>0</v>
      </c>
      <c r="BI259" s="70">
        <v>0</v>
      </c>
    </row>
    <row r="260" spans="23:61" ht="15.5" x14ac:dyDescent="0.35">
      <c r="W260" s="60"/>
      <c r="X260" s="66">
        <v>2</v>
      </c>
      <c r="Y260" s="67"/>
      <c r="Z260" s="67"/>
      <c r="AA260" s="67"/>
      <c r="AB260" s="67"/>
      <c r="AC260" s="67"/>
      <c r="AD260" s="67"/>
      <c r="AE260" s="67"/>
      <c r="AF260" s="67"/>
      <c r="AG260" s="67"/>
      <c r="AH260" s="67"/>
      <c r="AI260" s="67"/>
      <c r="AJ260" s="67"/>
      <c r="AK260" s="67"/>
      <c r="AL260" s="67"/>
      <c r="AM260" s="67"/>
      <c r="AN260" s="67"/>
      <c r="AO260" s="67"/>
      <c r="AP260" s="67"/>
      <c r="AQ260" s="67"/>
      <c r="AR260" s="67"/>
      <c r="AS260" s="67"/>
      <c r="AT260" s="67"/>
      <c r="AU260" s="67"/>
      <c r="AV260" s="67"/>
      <c r="AW260" s="67"/>
      <c r="AX260" s="67"/>
      <c r="AY260" s="67"/>
      <c r="AZ260" s="67"/>
      <c r="BA260" s="67"/>
      <c r="BB260" s="67"/>
      <c r="BC260" s="5"/>
      <c r="BD260" s="354" t="str">
        <f t="shared" si="108"/>
        <v/>
      </c>
      <c r="BE260" s="355"/>
      <c r="BF260" s="71">
        <f t="shared" ref="BF260:BF265" si="109">SUM($Y260:$BC260)</f>
        <v>0</v>
      </c>
      <c r="BG260" s="71">
        <v>0</v>
      </c>
      <c r="BH260" s="72">
        <f t="shared" ref="BH260:BH265" si="110">IFERROR(SUM(Y260:BC260)/COUNT(Y260:BC260),0)</f>
        <v>0</v>
      </c>
      <c r="BI260" s="73">
        <v>0</v>
      </c>
    </row>
    <row r="261" spans="23:61" ht="15.5" x14ac:dyDescent="0.35">
      <c r="W261" s="60"/>
      <c r="X261" s="66">
        <v>3</v>
      </c>
      <c r="Y261" s="67"/>
      <c r="Z261" s="67"/>
      <c r="AA261" s="67"/>
      <c r="AB261" s="67"/>
      <c r="AC261" s="67"/>
      <c r="AD261" s="67"/>
      <c r="AE261" s="67"/>
      <c r="AF261" s="67"/>
      <c r="AG261" s="67"/>
      <c r="AH261" s="67"/>
      <c r="AI261" s="67"/>
      <c r="AJ261" s="67"/>
      <c r="AK261" s="67"/>
      <c r="AL261" s="67"/>
      <c r="AM261" s="67"/>
      <c r="AN261" s="67"/>
      <c r="AO261" s="67"/>
      <c r="AP261" s="67"/>
      <c r="AQ261" s="67"/>
      <c r="AR261" s="67"/>
      <c r="AS261" s="67"/>
      <c r="AT261" s="67"/>
      <c r="AU261" s="67"/>
      <c r="AV261" s="67"/>
      <c r="AW261" s="67"/>
      <c r="AX261" s="67"/>
      <c r="AY261" s="67"/>
      <c r="AZ261" s="67"/>
      <c r="BA261" s="67"/>
      <c r="BB261" s="67"/>
      <c r="BC261" s="5"/>
      <c r="BD261" s="354" t="str">
        <f t="shared" si="108"/>
        <v/>
      </c>
      <c r="BE261" s="355"/>
      <c r="BF261" s="71">
        <f t="shared" si="109"/>
        <v>0</v>
      </c>
      <c r="BG261" s="71">
        <v>0</v>
      </c>
      <c r="BH261" s="72">
        <f t="shared" si="110"/>
        <v>0</v>
      </c>
      <c r="BI261" s="73">
        <v>0</v>
      </c>
    </row>
    <row r="262" spans="23:61" ht="15.5" x14ac:dyDescent="0.35">
      <c r="W262" s="60"/>
      <c r="X262" s="66">
        <v>4</v>
      </c>
      <c r="Y262" s="67"/>
      <c r="Z262" s="67"/>
      <c r="AA262" s="67"/>
      <c r="AB262" s="67"/>
      <c r="AC262" s="67"/>
      <c r="AD262" s="67"/>
      <c r="AE262" s="67"/>
      <c r="AF262" s="67"/>
      <c r="AG262" s="67"/>
      <c r="AH262" s="67"/>
      <c r="AI262" s="67"/>
      <c r="AJ262" s="67"/>
      <c r="AK262" s="67"/>
      <c r="AL262" s="67"/>
      <c r="AM262" s="67"/>
      <c r="AN262" s="67"/>
      <c r="AO262" s="67"/>
      <c r="AP262" s="67"/>
      <c r="AQ262" s="67"/>
      <c r="AR262" s="67"/>
      <c r="AS262" s="67"/>
      <c r="AT262" s="67"/>
      <c r="AU262" s="67"/>
      <c r="AV262" s="67"/>
      <c r="AW262" s="67"/>
      <c r="AX262" s="67"/>
      <c r="AY262" s="67"/>
      <c r="AZ262" s="67"/>
      <c r="BA262" s="67"/>
      <c r="BB262" s="67"/>
      <c r="BC262" s="5"/>
      <c r="BD262" s="354" t="str">
        <f t="shared" si="108"/>
        <v/>
      </c>
      <c r="BE262" s="355"/>
      <c r="BF262" s="71">
        <f t="shared" si="109"/>
        <v>0</v>
      </c>
      <c r="BG262" s="71">
        <v>0</v>
      </c>
      <c r="BH262" s="72">
        <f t="shared" si="110"/>
        <v>0</v>
      </c>
      <c r="BI262" s="73">
        <v>0</v>
      </c>
    </row>
    <row r="263" spans="23:61" ht="15.5" x14ac:dyDescent="0.35">
      <c r="W263" s="60"/>
      <c r="X263" s="66">
        <v>5</v>
      </c>
      <c r="Y263" s="67"/>
      <c r="Z263" s="67"/>
      <c r="AA263" s="67"/>
      <c r="AB263" s="67"/>
      <c r="AC263" s="67"/>
      <c r="AD263" s="67"/>
      <c r="AE263" s="67"/>
      <c r="AF263" s="67"/>
      <c r="AG263" s="67"/>
      <c r="AH263" s="67"/>
      <c r="AI263" s="67"/>
      <c r="AJ263" s="67"/>
      <c r="AK263" s="67"/>
      <c r="AL263" s="67"/>
      <c r="AM263" s="67"/>
      <c r="AN263" s="67"/>
      <c r="AO263" s="67"/>
      <c r="AP263" s="67"/>
      <c r="AQ263" s="67"/>
      <c r="AR263" s="67"/>
      <c r="AS263" s="67"/>
      <c r="AT263" s="67"/>
      <c r="AU263" s="67"/>
      <c r="AV263" s="67"/>
      <c r="AW263" s="67"/>
      <c r="AX263" s="67"/>
      <c r="AY263" s="67"/>
      <c r="AZ263" s="67"/>
      <c r="BA263" s="67"/>
      <c r="BB263" s="67"/>
      <c r="BC263" s="5"/>
      <c r="BD263" s="354" t="str">
        <f t="shared" si="108"/>
        <v/>
      </c>
      <c r="BE263" s="355"/>
      <c r="BF263" s="71">
        <f t="shared" si="109"/>
        <v>0</v>
      </c>
      <c r="BG263" s="71">
        <v>0</v>
      </c>
      <c r="BH263" s="72">
        <f t="shared" si="110"/>
        <v>0</v>
      </c>
      <c r="BI263" s="73">
        <v>0</v>
      </c>
    </row>
    <row r="264" spans="23:61" ht="15.5" x14ac:dyDescent="0.35">
      <c r="W264" s="60"/>
      <c r="X264" s="66">
        <v>6</v>
      </c>
      <c r="Y264" s="67"/>
      <c r="Z264" s="67"/>
      <c r="AA264" s="67"/>
      <c r="AB264" s="67"/>
      <c r="AC264" s="67"/>
      <c r="AD264" s="67"/>
      <c r="AE264" s="67"/>
      <c r="AF264" s="67"/>
      <c r="AG264" s="67"/>
      <c r="AH264" s="67"/>
      <c r="AI264" s="67"/>
      <c r="AJ264" s="67"/>
      <c r="AK264" s="67"/>
      <c r="AL264" s="67"/>
      <c r="AM264" s="67"/>
      <c r="AN264" s="67"/>
      <c r="AO264" s="67"/>
      <c r="AP264" s="67"/>
      <c r="AQ264" s="67"/>
      <c r="AR264" s="67"/>
      <c r="AS264" s="67"/>
      <c r="AT264" s="67"/>
      <c r="AU264" s="67"/>
      <c r="AV264" s="67"/>
      <c r="AW264" s="67"/>
      <c r="AX264" s="67"/>
      <c r="AY264" s="67"/>
      <c r="AZ264" s="67"/>
      <c r="BA264" s="67"/>
      <c r="BB264" s="67"/>
      <c r="BC264" s="5"/>
      <c r="BD264" s="354" t="str">
        <f t="shared" si="108"/>
        <v/>
      </c>
      <c r="BE264" s="355"/>
      <c r="BF264" s="71">
        <f t="shared" si="109"/>
        <v>0</v>
      </c>
      <c r="BG264" s="71">
        <v>0</v>
      </c>
      <c r="BH264" s="72">
        <f t="shared" si="110"/>
        <v>0</v>
      </c>
      <c r="BI264" s="73">
        <v>0</v>
      </c>
    </row>
    <row r="265" spans="23:61" ht="15.5" x14ac:dyDescent="0.35">
      <c r="W265" s="60"/>
      <c r="X265" s="66">
        <v>7</v>
      </c>
      <c r="Y265" s="67"/>
      <c r="Z265" s="67"/>
      <c r="AA265" s="67"/>
      <c r="AB265" s="67"/>
      <c r="AC265" s="67"/>
      <c r="AD265" s="67"/>
      <c r="AE265" s="67"/>
      <c r="AF265" s="67"/>
      <c r="AG265" s="67"/>
      <c r="AH265" s="67"/>
      <c r="AI265" s="67"/>
      <c r="AJ265" s="67"/>
      <c r="AK265" s="67"/>
      <c r="AL265" s="67"/>
      <c r="AM265" s="67"/>
      <c r="AN265" s="67"/>
      <c r="AO265" s="67"/>
      <c r="AP265" s="67"/>
      <c r="AQ265" s="67"/>
      <c r="AR265" s="67"/>
      <c r="AS265" s="67"/>
      <c r="AT265" s="67"/>
      <c r="AU265" s="67"/>
      <c r="AV265" s="67"/>
      <c r="AW265" s="67"/>
      <c r="AX265" s="67"/>
      <c r="AY265" s="67"/>
      <c r="AZ265" s="67"/>
      <c r="BA265" s="67"/>
      <c r="BB265" s="67"/>
      <c r="BC265" s="5"/>
      <c r="BD265" s="354" t="str">
        <f t="shared" si="108"/>
        <v/>
      </c>
      <c r="BE265" s="355"/>
      <c r="BF265" s="71">
        <f t="shared" si="109"/>
        <v>0</v>
      </c>
      <c r="BG265" s="71">
        <v>0</v>
      </c>
      <c r="BH265" s="72">
        <f t="shared" si="110"/>
        <v>0</v>
      </c>
      <c r="BI265" s="73">
        <v>0</v>
      </c>
    </row>
    <row r="266" spans="23:61" ht="15.5" x14ac:dyDescent="0.35">
      <c r="W266" s="60"/>
      <c r="X266" s="66">
        <v>8</v>
      </c>
      <c r="Y266" s="67"/>
      <c r="Z266" s="67"/>
      <c r="AA266" s="67"/>
      <c r="AB266" s="67"/>
      <c r="AC266" s="67"/>
      <c r="AD266" s="67"/>
      <c r="AE266" s="67"/>
      <c r="AF266" s="67"/>
      <c r="AG266" s="67"/>
      <c r="AH266" s="67"/>
      <c r="AI266" s="67"/>
      <c r="AJ266" s="67"/>
      <c r="AK266" s="67"/>
      <c r="AL266" s="67"/>
      <c r="AM266" s="67"/>
      <c r="AN266" s="67"/>
      <c r="AO266" s="67"/>
      <c r="AP266" s="67"/>
      <c r="AQ266" s="67"/>
      <c r="AR266" s="67"/>
      <c r="AS266" s="67"/>
      <c r="AT266" s="67"/>
      <c r="AU266" s="67"/>
      <c r="AV266" s="67"/>
      <c r="AW266" s="67"/>
      <c r="AX266" s="67"/>
      <c r="AY266" s="67"/>
      <c r="AZ266" s="67"/>
      <c r="BA266" s="67"/>
      <c r="BB266" s="67"/>
      <c r="BC266" s="5"/>
      <c r="BD266" s="354" t="str">
        <f t="shared" si="108"/>
        <v/>
      </c>
      <c r="BE266" s="355"/>
      <c r="BF266" s="71">
        <f t="shared" ref="BF266:BF281" si="111">(SUMIF($Y$258:$BC$258,"Sat",$Y266:$BC266)+SUMIF($Y$258:$BC$258,"Sun",$Y266:$BC266))</f>
        <v>0</v>
      </c>
      <c r="BG266" s="71">
        <f t="shared" ref="BG266:BG281" si="112">(SUM($Y266:$BC266)-(SUMIF($Y$258:$BC$258,"Sat",$Y266:$BC266)+SUMIF($Y$258:$BC$258,"Sun",$Y266:$BC266)))</f>
        <v>0</v>
      </c>
      <c r="BH266" s="72">
        <f t="shared" ref="BH266:BH281" si="113">(SUMIF($Y$258:$BC$258,"Sat",$Y266:$BC266)+SUMIF($Y$258:$BC$258,"Sun",$Y266:$BC266))/(COUNTIF($Y$258:$BC$258,"Sat")+COUNTIF($Y$258:$BC$258,"Sun"))</f>
        <v>0</v>
      </c>
      <c r="BI266" s="73">
        <f t="shared" ref="BI266:BI281" si="114">(SUM($Y266:$BC266)-(SUMIF($Y$258:$BC$258,"Sat",$Y266:$BC266)+SUMIF($Y$258:$BC$258,"Sun",$Y266:$BC266)))/(COUNT(Y266:BC266)-(COUNTIF($Y$258:$BC$258,"Sat")+COUNTIF($Y$258:$BC$258,"Sun")))</f>
        <v>0</v>
      </c>
    </row>
    <row r="267" spans="23:61" ht="15.5" x14ac:dyDescent="0.35">
      <c r="W267" s="60"/>
      <c r="X267" s="66">
        <v>9</v>
      </c>
      <c r="Y267" s="67"/>
      <c r="Z267" s="67"/>
      <c r="AA267" s="67"/>
      <c r="AB267" s="67"/>
      <c r="AC267" s="67"/>
      <c r="AD267" s="67"/>
      <c r="AE267" s="67"/>
      <c r="AF267" s="67"/>
      <c r="AG267" s="67"/>
      <c r="AH267" s="67"/>
      <c r="AI267" s="67"/>
      <c r="AJ267" s="67"/>
      <c r="AK267" s="67"/>
      <c r="AL267" s="67"/>
      <c r="AM267" s="67"/>
      <c r="AN267" s="67"/>
      <c r="AO267" s="67"/>
      <c r="AP267" s="67"/>
      <c r="AQ267" s="67"/>
      <c r="AR267" s="67"/>
      <c r="AS267" s="67"/>
      <c r="AT267" s="67"/>
      <c r="AU267" s="67"/>
      <c r="AV267" s="67"/>
      <c r="AW267" s="67"/>
      <c r="AX267" s="67"/>
      <c r="AY267" s="67"/>
      <c r="AZ267" s="67"/>
      <c r="BA267" s="67"/>
      <c r="BB267" s="67"/>
      <c r="BC267" s="5"/>
      <c r="BD267" s="354" t="str">
        <f t="shared" si="108"/>
        <v/>
      </c>
      <c r="BE267" s="355"/>
      <c r="BF267" s="71">
        <f t="shared" si="111"/>
        <v>0</v>
      </c>
      <c r="BG267" s="71">
        <f t="shared" si="112"/>
        <v>0</v>
      </c>
      <c r="BH267" s="72">
        <f t="shared" si="113"/>
        <v>0</v>
      </c>
      <c r="BI267" s="73">
        <f t="shared" si="114"/>
        <v>0</v>
      </c>
    </row>
    <row r="268" spans="23:61" ht="15.5" x14ac:dyDescent="0.35">
      <c r="W268" s="60"/>
      <c r="X268" s="66">
        <v>10</v>
      </c>
      <c r="Y268" s="67"/>
      <c r="Z268" s="67"/>
      <c r="AA268" s="67"/>
      <c r="AB268" s="67"/>
      <c r="AC268" s="67"/>
      <c r="AD268" s="67"/>
      <c r="AE268" s="67"/>
      <c r="AF268" s="67"/>
      <c r="AG268" s="67"/>
      <c r="AH268" s="67"/>
      <c r="AI268" s="67"/>
      <c r="AJ268" s="67"/>
      <c r="AK268" s="67"/>
      <c r="AL268" s="67"/>
      <c r="AM268" s="67"/>
      <c r="AN268" s="67"/>
      <c r="AO268" s="67"/>
      <c r="AP268" s="67"/>
      <c r="AQ268" s="67"/>
      <c r="AR268" s="67"/>
      <c r="AS268" s="67"/>
      <c r="AT268" s="67"/>
      <c r="AU268" s="67"/>
      <c r="AV268" s="67"/>
      <c r="AW268" s="67"/>
      <c r="AX268" s="67"/>
      <c r="AY268" s="67"/>
      <c r="AZ268" s="67"/>
      <c r="BA268" s="67"/>
      <c r="BB268" s="67"/>
      <c r="BC268" s="5"/>
      <c r="BD268" s="354" t="str">
        <f t="shared" si="108"/>
        <v/>
      </c>
      <c r="BE268" s="355"/>
      <c r="BF268" s="71">
        <f t="shared" si="111"/>
        <v>0</v>
      </c>
      <c r="BG268" s="71">
        <f t="shared" si="112"/>
        <v>0</v>
      </c>
      <c r="BH268" s="72">
        <f t="shared" si="113"/>
        <v>0</v>
      </c>
      <c r="BI268" s="73">
        <f t="shared" si="114"/>
        <v>0</v>
      </c>
    </row>
    <row r="269" spans="23:61" ht="15.5" x14ac:dyDescent="0.35">
      <c r="W269" s="60"/>
      <c r="X269" s="66">
        <v>11</v>
      </c>
      <c r="Y269" s="67"/>
      <c r="Z269" s="67"/>
      <c r="AA269" s="67"/>
      <c r="AB269" s="67"/>
      <c r="AC269" s="67"/>
      <c r="AD269" s="67"/>
      <c r="AE269" s="67"/>
      <c r="AF269" s="67"/>
      <c r="AG269" s="67"/>
      <c r="AH269" s="67"/>
      <c r="AI269" s="67"/>
      <c r="AJ269" s="67"/>
      <c r="AK269" s="67"/>
      <c r="AL269" s="67"/>
      <c r="AM269" s="67"/>
      <c r="AN269" s="67"/>
      <c r="AO269" s="67"/>
      <c r="AP269" s="67"/>
      <c r="AQ269" s="67"/>
      <c r="AR269" s="67"/>
      <c r="AS269" s="67"/>
      <c r="AT269" s="67"/>
      <c r="AU269" s="67"/>
      <c r="AV269" s="67"/>
      <c r="AW269" s="67"/>
      <c r="AX269" s="67"/>
      <c r="AY269" s="67"/>
      <c r="AZ269" s="67"/>
      <c r="BA269" s="67"/>
      <c r="BB269" s="67"/>
      <c r="BC269" s="5"/>
      <c r="BD269" s="354" t="str">
        <f t="shared" si="108"/>
        <v/>
      </c>
      <c r="BE269" s="355"/>
      <c r="BF269" s="71">
        <f t="shared" si="111"/>
        <v>0</v>
      </c>
      <c r="BG269" s="71">
        <f t="shared" si="112"/>
        <v>0</v>
      </c>
      <c r="BH269" s="72">
        <f t="shared" si="113"/>
        <v>0</v>
      </c>
      <c r="BI269" s="73">
        <f t="shared" si="114"/>
        <v>0</v>
      </c>
    </row>
    <row r="270" spans="23:61" ht="15.5" x14ac:dyDescent="0.35">
      <c r="W270" s="60"/>
      <c r="X270" s="66">
        <v>12</v>
      </c>
      <c r="Y270" s="67"/>
      <c r="Z270" s="67"/>
      <c r="AA270" s="67"/>
      <c r="AB270" s="67"/>
      <c r="AC270" s="67"/>
      <c r="AD270" s="67"/>
      <c r="AE270" s="67"/>
      <c r="AF270" s="67"/>
      <c r="AG270" s="67"/>
      <c r="AH270" s="67"/>
      <c r="AI270" s="67"/>
      <c r="AJ270" s="67"/>
      <c r="AK270" s="67"/>
      <c r="AL270" s="67"/>
      <c r="AM270" s="67"/>
      <c r="AN270" s="67"/>
      <c r="AO270" s="67"/>
      <c r="AP270" s="67"/>
      <c r="AQ270" s="67"/>
      <c r="AR270" s="67"/>
      <c r="AS270" s="67"/>
      <c r="AT270" s="67"/>
      <c r="AU270" s="67"/>
      <c r="AV270" s="67"/>
      <c r="AW270" s="67"/>
      <c r="AX270" s="67"/>
      <c r="AY270" s="67"/>
      <c r="AZ270" s="67"/>
      <c r="BA270" s="67"/>
      <c r="BB270" s="67"/>
      <c r="BC270" s="5"/>
      <c r="BD270" s="354" t="str">
        <f t="shared" si="108"/>
        <v/>
      </c>
      <c r="BE270" s="355"/>
      <c r="BF270" s="71">
        <f t="shared" si="111"/>
        <v>0</v>
      </c>
      <c r="BG270" s="71">
        <f t="shared" si="112"/>
        <v>0</v>
      </c>
      <c r="BH270" s="72">
        <f t="shared" si="113"/>
        <v>0</v>
      </c>
      <c r="BI270" s="73">
        <f t="shared" si="114"/>
        <v>0</v>
      </c>
    </row>
    <row r="271" spans="23:61" ht="15.5" x14ac:dyDescent="0.35">
      <c r="W271" s="60"/>
      <c r="X271" s="66">
        <v>13</v>
      </c>
      <c r="Y271" s="67"/>
      <c r="Z271" s="67"/>
      <c r="AA271" s="67"/>
      <c r="AB271" s="67"/>
      <c r="AC271" s="67"/>
      <c r="AD271" s="67"/>
      <c r="AE271" s="67"/>
      <c r="AF271" s="67"/>
      <c r="AG271" s="67"/>
      <c r="AH271" s="67"/>
      <c r="AI271" s="67"/>
      <c r="AJ271" s="67"/>
      <c r="AK271" s="67"/>
      <c r="AL271" s="67"/>
      <c r="AM271" s="67"/>
      <c r="AN271" s="67"/>
      <c r="AO271" s="67"/>
      <c r="AP271" s="67"/>
      <c r="AQ271" s="67"/>
      <c r="AR271" s="67"/>
      <c r="AS271" s="67"/>
      <c r="AT271" s="67"/>
      <c r="AU271" s="67"/>
      <c r="AV271" s="67"/>
      <c r="AW271" s="67"/>
      <c r="AX271" s="67"/>
      <c r="AY271" s="67"/>
      <c r="AZ271" s="67"/>
      <c r="BA271" s="67"/>
      <c r="BB271" s="67"/>
      <c r="BC271" s="5"/>
      <c r="BD271" s="354" t="str">
        <f t="shared" si="108"/>
        <v/>
      </c>
      <c r="BE271" s="355"/>
      <c r="BF271" s="71">
        <f t="shared" si="111"/>
        <v>0</v>
      </c>
      <c r="BG271" s="71">
        <f t="shared" si="112"/>
        <v>0</v>
      </c>
      <c r="BH271" s="72">
        <f t="shared" si="113"/>
        <v>0</v>
      </c>
      <c r="BI271" s="73">
        <f t="shared" si="114"/>
        <v>0</v>
      </c>
    </row>
    <row r="272" spans="23:61" ht="15.5" x14ac:dyDescent="0.35">
      <c r="W272" s="60"/>
      <c r="X272" s="66">
        <v>14</v>
      </c>
      <c r="Y272" s="67"/>
      <c r="Z272" s="67"/>
      <c r="AA272" s="67"/>
      <c r="AB272" s="67"/>
      <c r="AC272" s="67"/>
      <c r="AD272" s="67"/>
      <c r="AE272" s="67"/>
      <c r="AF272" s="67"/>
      <c r="AG272" s="67"/>
      <c r="AH272" s="67"/>
      <c r="AI272" s="67"/>
      <c r="AJ272" s="67"/>
      <c r="AK272" s="67"/>
      <c r="AL272" s="67"/>
      <c r="AM272" s="67"/>
      <c r="AN272" s="67"/>
      <c r="AO272" s="67"/>
      <c r="AP272" s="67"/>
      <c r="AQ272" s="67"/>
      <c r="AR272" s="67"/>
      <c r="AS272" s="67"/>
      <c r="AT272" s="67"/>
      <c r="AU272" s="67"/>
      <c r="AV272" s="67"/>
      <c r="AW272" s="67"/>
      <c r="AX272" s="67"/>
      <c r="AY272" s="67"/>
      <c r="AZ272" s="67"/>
      <c r="BA272" s="67"/>
      <c r="BB272" s="67"/>
      <c r="BC272" s="5"/>
      <c r="BD272" s="354" t="str">
        <f t="shared" si="108"/>
        <v/>
      </c>
      <c r="BE272" s="355"/>
      <c r="BF272" s="71">
        <f t="shared" si="111"/>
        <v>0</v>
      </c>
      <c r="BG272" s="71">
        <f t="shared" si="112"/>
        <v>0</v>
      </c>
      <c r="BH272" s="72">
        <f t="shared" si="113"/>
        <v>0</v>
      </c>
      <c r="BI272" s="73">
        <f t="shared" si="114"/>
        <v>0</v>
      </c>
    </row>
    <row r="273" spans="23:61" ht="15.5" x14ac:dyDescent="0.35">
      <c r="W273" s="60"/>
      <c r="X273" s="66">
        <v>15</v>
      </c>
      <c r="Y273" s="67"/>
      <c r="Z273" s="67"/>
      <c r="AA273" s="67"/>
      <c r="AB273" s="67"/>
      <c r="AC273" s="67"/>
      <c r="AD273" s="67"/>
      <c r="AE273" s="67"/>
      <c r="AF273" s="67"/>
      <c r="AG273" s="67"/>
      <c r="AH273" s="67"/>
      <c r="AI273" s="67"/>
      <c r="AJ273" s="67"/>
      <c r="AK273" s="67"/>
      <c r="AL273" s="67"/>
      <c r="AM273" s="67"/>
      <c r="AN273" s="67"/>
      <c r="AO273" s="67"/>
      <c r="AP273" s="67"/>
      <c r="AQ273" s="67"/>
      <c r="AR273" s="67"/>
      <c r="AS273" s="67"/>
      <c r="AT273" s="67"/>
      <c r="AU273" s="67"/>
      <c r="AV273" s="67"/>
      <c r="AW273" s="67"/>
      <c r="AX273" s="67"/>
      <c r="AY273" s="67"/>
      <c r="AZ273" s="67"/>
      <c r="BA273" s="67"/>
      <c r="BB273" s="67"/>
      <c r="BC273" s="5"/>
      <c r="BD273" s="354" t="str">
        <f t="shared" si="108"/>
        <v/>
      </c>
      <c r="BE273" s="355"/>
      <c r="BF273" s="71">
        <f t="shared" si="111"/>
        <v>0</v>
      </c>
      <c r="BG273" s="71">
        <f t="shared" si="112"/>
        <v>0</v>
      </c>
      <c r="BH273" s="72">
        <f t="shared" si="113"/>
        <v>0</v>
      </c>
      <c r="BI273" s="73">
        <f t="shared" si="114"/>
        <v>0</v>
      </c>
    </row>
    <row r="274" spans="23:61" ht="15.5" x14ac:dyDescent="0.35">
      <c r="W274" s="60"/>
      <c r="X274" s="66">
        <v>16</v>
      </c>
      <c r="Y274" s="67"/>
      <c r="Z274" s="67"/>
      <c r="AA274" s="67"/>
      <c r="AB274" s="67"/>
      <c r="AC274" s="67"/>
      <c r="AD274" s="67"/>
      <c r="AE274" s="67"/>
      <c r="AF274" s="67"/>
      <c r="AG274" s="67"/>
      <c r="AH274" s="67"/>
      <c r="AI274" s="67"/>
      <c r="AJ274" s="67"/>
      <c r="AK274" s="67"/>
      <c r="AL274" s="67"/>
      <c r="AM274" s="67"/>
      <c r="AN274" s="67"/>
      <c r="AO274" s="67"/>
      <c r="AP274" s="67"/>
      <c r="AQ274" s="67"/>
      <c r="AR274" s="67"/>
      <c r="AS274" s="67"/>
      <c r="AT274" s="67"/>
      <c r="AU274" s="67"/>
      <c r="AV274" s="67"/>
      <c r="AW274" s="67"/>
      <c r="AX274" s="67"/>
      <c r="AY274" s="67"/>
      <c r="AZ274" s="67"/>
      <c r="BA274" s="67"/>
      <c r="BB274" s="67"/>
      <c r="BC274" s="5"/>
      <c r="BD274" s="354" t="str">
        <f t="shared" si="108"/>
        <v/>
      </c>
      <c r="BE274" s="355"/>
      <c r="BF274" s="71">
        <f t="shared" si="111"/>
        <v>0</v>
      </c>
      <c r="BG274" s="71">
        <f t="shared" si="112"/>
        <v>0</v>
      </c>
      <c r="BH274" s="72">
        <f t="shared" si="113"/>
        <v>0</v>
      </c>
      <c r="BI274" s="73">
        <f t="shared" si="114"/>
        <v>0</v>
      </c>
    </row>
    <row r="275" spans="23:61" ht="15.5" x14ac:dyDescent="0.35">
      <c r="W275" s="60"/>
      <c r="X275" s="66">
        <v>17</v>
      </c>
      <c r="Y275" s="67"/>
      <c r="Z275" s="67"/>
      <c r="AA275" s="67"/>
      <c r="AB275" s="67"/>
      <c r="AC275" s="67"/>
      <c r="AD275" s="67"/>
      <c r="AE275" s="67"/>
      <c r="AF275" s="67"/>
      <c r="AG275" s="67"/>
      <c r="AH275" s="67"/>
      <c r="AI275" s="67"/>
      <c r="AJ275" s="67"/>
      <c r="AK275" s="67"/>
      <c r="AL275" s="67"/>
      <c r="AM275" s="67"/>
      <c r="AN275" s="67"/>
      <c r="AO275" s="67"/>
      <c r="AP275" s="67"/>
      <c r="AQ275" s="67"/>
      <c r="AR275" s="67"/>
      <c r="AS275" s="67"/>
      <c r="AT275" s="67"/>
      <c r="AU275" s="67"/>
      <c r="AV275" s="67"/>
      <c r="AW275" s="67"/>
      <c r="AX275" s="67"/>
      <c r="AY275" s="67"/>
      <c r="AZ275" s="67"/>
      <c r="BA275" s="67"/>
      <c r="BB275" s="67"/>
      <c r="BC275" s="5"/>
      <c r="BD275" s="354" t="str">
        <f t="shared" si="108"/>
        <v/>
      </c>
      <c r="BE275" s="355"/>
      <c r="BF275" s="71">
        <f t="shared" si="111"/>
        <v>0</v>
      </c>
      <c r="BG275" s="71">
        <f t="shared" si="112"/>
        <v>0</v>
      </c>
      <c r="BH275" s="72">
        <f t="shared" si="113"/>
        <v>0</v>
      </c>
      <c r="BI275" s="73">
        <f t="shared" si="114"/>
        <v>0</v>
      </c>
    </row>
    <row r="276" spans="23:61" ht="15.5" x14ac:dyDescent="0.35">
      <c r="W276" s="60"/>
      <c r="X276" s="66">
        <v>18</v>
      </c>
      <c r="Y276" s="67"/>
      <c r="Z276" s="67"/>
      <c r="AA276" s="67"/>
      <c r="AB276" s="67"/>
      <c r="AC276" s="67"/>
      <c r="AD276" s="67"/>
      <c r="AE276" s="67"/>
      <c r="AF276" s="67"/>
      <c r="AG276" s="67"/>
      <c r="AH276" s="67"/>
      <c r="AI276" s="67"/>
      <c r="AJ276" s="67"/>
      <c r="AK276" s="67"/>
      <c r="AL276" s="67"/>
      <c r="AM276" s="67"/>
      <c r="AN276" s="67"/>
      <c r="AO276" s="67"/>
      <c r="AP276" s="67"/>
      <c r="AQ276" s="67"/>
      <c r="AR276" s="67"/>
      <c r="AS276" s="67"/>
      <c r="AT276" s="67"/>
      <c r="AU276" s="67"/>
      <c r="AV276" s="67"/>
      <c r="AW276" s="67"/>
      <c r="AX276" s="67"/>
      <c r="AY276" s="67"/>
      <c r="AZ276" s="67"/>
      <c r="BA276" s="67"/>
      <c r="BB276" s="67"/>
      <c r="BC276" s="5"/>
      <c r="BD276" s="354" t="str">
        <f t="shared" si="108"/>
        <v/>
      </c>
      <c r="BE276" s="355"/>
      <c r="BF276" s="71">
        <f t="shared" si="111"/>
        <v>0</v>
      </c>
      <c r="BG276" s="71">
        <f t="shared" si="112"/>
        <v>0</v>
      </c>
      <c r="BH276" s="72">
        <f t="shared" si="113"/>
        <v>0</v>
      </c>
      <c r="BI276" s="73">
        <f t="shared" si="114"/>
        <v>0</v>
      </c>
    </row>
    <row r="277" spans="23:61" ht="15.5" x14ac:dyDescent="0.35">
      <c r="W277" s="60"/>
      <c r="X277" s="66">
        <v>19</v>
      </c>
      <c r="Y277" s="67"/>
      <c r="Z277" s="67"/>
      <c r="AA277" s="67"/>
      <c r="AB277" s="67"/>
      <c r="AC277" s="67"/>
      <c r="AD277" s="67"/>
      <c r="AE277" s="67"/>
      <c r="AF277" s="67"/>
      <c r="AG277" s="67"/>
      <c r="AH277" s="67"/>
      <c r="AI277" s="67"/>
      <c r="AJ277" s="67"/>
      <c r="AK277" s="67"/>
      <c r="AL277" s="67"/>
      <c r="AM277" s="67"/>
      <c r="AN277" s="67"/>
      <c r="AO277" s="67"/>
      <c r="AP277" s="67"/>
      <c r="AQ277" s="67"/>
      <c r="AR277" s="67"/>
      <c r="AS277" s="67"/>
      <c r="AT277" s="67"/>
      <c r="AU277" s="67"/>
      <c r="AV277" s="67"/>
      <c r="AW277" s="67"/>
      <c r="AX277" s="67"/>
      <c r="AY277" s="67"/>
      <c r="AZ277" s="67"/>
      <c r="BA277" s="67"/>
      <c r="BB277" s="67"/>
      <c r="BC277" s="5"/>
      <c r="BD277" s="354" t="str">
        <f t="shared" si="108"/>
        <v/>
      </c>
      <c r="BE277" s="355"/>
      <c r="BF277" s="71">
        <f t="shared" si="111"/>
        <v>0</v>
      </c>
      <c r="BG277" s="71">
        <f t="shared" si="112"/>
        <v>0</v>
      </c>
      <c r="BH277" s="72">
        <f t="shared" si="113"/>
        <v>0</v>
      </c>
      <c r="BI277" s="73">
        <f t="shared" si="114"/>
        <v>0</v>
      </c>
    </row>
    <row r="278" spans="23:61" ht="15.5" x14ac:dyDescent="0.35">
      <c r="W278" s="60"/>
      <c r="X278" s="66">
        <v>20</v>
      </c>
      <c r="Y278" s="67"/>
      <c r="Z278" s="67"/>
      <c r="AA278" s="67"/>
      <c r="AB278" s="67"/>
      <c r="AC278" s="67"/>
      <c r="AD278" s="67"/>
      <c r="AE278" s="67"/>
      <c r="AF278" s="67"/>
      <c r="AG278" s="67"/>
      <c r="AH278" s="67"/>
      <c r="AI278" s="67"/>
      <c r="AJ278" s="67"/>
      <c r="AK278" s="67"/>
      <c r="AL278" s="67"/>
      <c r="AM278" s="67"/>
      <c r="AN278" s="67"/>
      <c r="AO278" s="67"/>
      <c r="AP278" s="67"/>
      <c r="AQ278" s="67"/>
      <c r="AR278" s="67"/>
      <c r="AS278" s="67"/>
      <c r="AT278" s="67"/>
      <c r="AU278" s="67"/>
      <c r="AV278" s="67"/>
      <c r="AW278" s="67"/>
      <c r="AX278" s="67"/>
      <c r="AY278" s="67"/>
      <c r="AZ278" s="67"/>
      <c r="BA278" s="67"/>
      <c r="BB278" s="67"/>
      <c r="BC278" s="5"/>
      <c r="BD278" s="354" t="str">
        <f t="shared" si="108"/>
        <v/>
      </c>
      <c r="BE278" s="355"/>
      <c r="BF278" s="71">
        <f t="shared" si="111"/>
        <v>0</v>
      </c>
      <c r="BG278" s="71">
        <f t="shared" si="112"/>
        <v>0</v>
      </c>
      <c r="BH278" s="72">
        <f t="shared" si="113"/>
        <v>0</v>
      </c>
      <c r="BI278" s="73">
        <f t="shared" si="114"/>
        <v>0</v>
      </c>
    </row>
    <row r="279" spans="23:61" ht="15.5" x14ac:dyDescent="0.35">
      <c r="W279" s="60"/>
      <c r="X279" s="66">
        <v>21</v>
      </c>
      <c r="Y279" s="67"/>
      <c r="Z279" s="67"/>
      <c r="AA279" s="67"/>
      <c r="AB279" s="67"/>
      <c r="AC279" s="67"/>
      <c r="AD279" s="67"/>
      <c r="AE279" s="67"/>
      <c r="AF279" s="67"/>
      <c r="AG279" s="67"/>
      <c r="AH279" s="67"/>
      <c r="AI279" s="67"/>
      <c r="AJ279" s="67"/>
      <c r="AK279" s="67"/>
      <c r="AL279" s="67"/>
      <c r="AM279" s="67"/>
      <c r="AN279" s="67"/>
      <c r="AO279" s="67"/>
      <c r="AP279" s="67"/>
      <c r="AQ279" s="67"/>
      <c r="AR279" s="67"/>
      <c r="AS279" s="67"/>
      <c r="AT279" s="67"/>
      <c r="AU279" s="67"/>
      <c r="AV279" s="67"/>
      <c r="AW279" s="67"/>
      <c r="AX279" s="67"/>
      <c r="AY279" s="67"/>
      <c r="AZ279" s="67"/>
      <c r="BA279" s="67"/>
      <c r="BB279" s="67"/>
      <c r="BC279" s="5"/>
      <c r="BD279" s="354" t="str">
        <f t="shared" si="108"/>
        <v/>
      </c>
      <c r="BE279" s="355"/>
      <c r="BF279" s="71">
        <f t="shared" si="111"/>
        <v>0</v>
      </c>
      <c r="BG279" s="71">
        <f t="shared" si="112"/>
        <v>0</v>
      </c>
      <c r="BH279" s="72">
        <f t="shared" si="113"/>
        <v>0</v>
      </c>
      <c r="BI279" s="73">
        <f t="shared" si="114"/>
        <v>0</v>
      </c>
    </row>
    <row r="280" spans="23:61" ht="15.5" x14ac:dyDescent="0.35">
      <c r="W280" s="60"/>
      <c r="X280" s="66">
        <v>22</v>
      </c>
      <c r="Y280" s="67"/>
      <c r="Z280" s="67"/>
      <c r="AA280" s="67"/>
      <c r="AB280" s="67"/>
      <c r="AC280" s="67"/>
      <c r="AD280" s="67"/>
      <c r="AE280" s="67"/>
      <c r="AF280" s="67"/>
      <c r="AG280" s="67"/>
      <c r="AH280" s="67"/>
      <c r="AI280" s="67"/>
      <c r="AJ280" s="67"/>
      <c r="AK280" s="67"/>
      <c r="AL280" s="67"/>
      <c r="AM280" s="67"/>
      <c r="AN280" s="67"/>
      <c r="AO280" s="67"/>
      <c r="AP280" s="67"/>
      <c r="AQ280" s="67"/>
      <c r="AR280" s="67"/>
      <c r="AS280" s="67"/>
      <c r="AT280" s="67"/>
      <c r="AU280" s="67"/>
      <c r="AV280" s="67"/>
      <c r="AW280" s="67"/>
      <c r="AX280" s="67"/>
      <c r="AY280" s="67"/>
      <c r="AZ280" s="67"/>
      <c r="BA280" s="67"/>
      <c r="BB280" s="67"/>
      <c r="BC280" s="5"/>
      <c r="BD280" s="354" t="str">
        <f t="shared" si="108"/>
        <v/>
      </c>
      <c r="BE280" s="355"/>
      <c r="BF280" s="71">
        <f t="shared" si="111"/>
        <v>0</v>
      </c>
      <c r="BG280" s="71">
        <f t="shared" si="112"/>
        <v>0</v>
      </c>
      <c r="BH280" s="72">
        <f t="shared" si="113"/>
        <v>0</v>
      </c>
      <c r="BI280" s="73">
        <f t="shared" si="114"/>
        <v>0</v>
      </c>
    </row>
    <row r="281" spans="23:61" ht="15.5" x14ac:dyDescent="0.35">
      <c r="W281" s="60"/>
      <c r="X281" s="66">
        <v>23</v>
      </c>
      <c r="Y281" s="67"/>
      <c r="Z281" s="67"/>
      <c r="AA281" s="67"/>
      <c r="AB281" s="67"/>
      <c r="AC281" s="67"/>
      <c r="AD281" s="67"/>
      <c r="AE281" s="67"/>
      <c r="AF281" s="67"/>
      <c r="AG281" s="67"/>
      <c r="AH281" s="67"/>
      <c r="AI281" s="67"/>
      <c r="AJ281" s="67"/>
      <c r="AK281" s="67"/>
      <c r="AL281" s="67"/>
      <c r="AM281" s="67"/>
      <c r="AN281" s="67"/>
      <c r="AO281" s="67"/>
      <c r="AP281" s="67"/>
      <c r="AQ281" s="67"/>
      <c r="AR281" s="67"/>
      <c r="AS281" s="67"/>
      <c r="AT281" s="67"/>
      <c r="AU281" s="67"/>
      <c r="AV281" s="67"/>
      <c r="AW281" s="67"/>
      <c r="AX281" s="67"/>
      <c r="AY281" s="67"/>
      <c r="AZ281" s="67"/>
      <c r="BA281" s="67"/>
      <c r="BB281" s="67"/>
      <c r="BC281" s="5"/>
      <c r="BD281" s="354" t="str">
        <f t="shared" si="108"/>
        <v/>
      </c>
      <c r="BE281" s="355"/>
      <c r="BF281" s="71">
        <f t="shared" si="111"/>
        <v>0</v>
      </c>
      <c r="BG281" s="71">
        <f t="shared" si="112"/>
        <v>0</v>
      </c>
      <c r="BH281" s="72">
        <f t="shared" si="113"/>
        <v>0</v>
      </c>
      <c r="BI281" s="73">
        <f t="shared" si="114"/>
        <v>0</v>
      </c>
    </row>
    <row r="282" spans="23:61" ht="15.5" x14ac:dyDescent="0.35">
      <c r="W282" s="60"/>
      <c r="X282" s="74">
        <v>24</v>
      </c>
      <c r="Y282" s="75"/>
      <c r="Z282" s="75"/>
      <c r="AA282" s="75"/>
      <c r="AB282" s="75"/>
      <c r="AC282" s="75"/>
      <c r="AD282" s="75"/>
      <c r="AE282" s="75"/>
      <c r="AF282" s="75"/>
      <c r="AG282" s="75"/>
      <c r="AH282" s="75"/>
      <c r="AI282" s="75"/>
      <c r="AJ282" s="75"/>
      <c r="AK282" s="75"/>
      <c r="AL282" s="75"/>
      <c r="AM282" s="75"/>
      <c r="AN282" s="75"/>
      <c r="AO282" s="75"/>
      <c r="AP282" s="75"/>
      <c r="AQ282" s="75"/>
      <c r="AR282" s="75"/>
      <c r="AS282" s="75"/>
      <c r="AT282" s="75"/>
      <c r="AU282" s="75"/>
      <c r="AV282" s="75"/>
      <c r="AW282" s="75"/>
      <c r="AX282" s="75"/>
      <c r="AY282" s="75"/>
      <c r="AZ282" s="75"/>
      <c r="BA282" s="75"/>
      <c r="BB282" s="75"/>
      <c r="BC282" s="5"/>
      <c r="BD282" s="356" t="str">
        <f t="shared" si="108"/>
        <v/>
      </c>
      <c r="BE282" s="357"/>
      <c r="BF282" s="76">
        <f>SUM($Y282:$BC282)</f>
        <v>0</v>
      </c>
      <c r="BG282" s="76">
        <v>0</v>
      </c>
      <c r="BH282" s="77">
        <f t="shared" ref="BH282" si="115">IFERROR(SUM(Y282:BC282)/COUNT(Y282:BC282),0)</f>
        <v>0</v>
      </c>
      <c r="BI282" s="78">
        <v>0</v>
      </c>
    </row>
    <row r="283" spans="23:61" ht="15.5" x14ac:dyDescent="0.35">
      <c r="W283" s="60"/>
      <c r="X283" s="79"/>
      <c r="Y283" s="5"/>
      <c r="Z283" s="5"/>
      <c r="AA283" s="5"/>
      <c r="AB283" s="5"/>
      <c r="AC283" s="5"/>
      <c r="AD283" s="5"/>
      <c r="AE283" s="5"/>
      <c r="AF283" s="5"/>
      <c r="AG283" s="5"/>
      <c r="AH283" s="5"/>
      <c r="AI283" s="5"/>
      <c r="AJ283" s="5"/>
      <c r="AK283" s="5"/>
      <c r="AL283" s="5"/>
      <c r="AM283" s="5"/>
      <c r="AN283" s="5"/>
      <c r="AO283" s="5"/>
      <c r="AP283" s="5"/>
      <c r="AQ283" s="5"/>
      <c r="AR283" s="5"/>
      <c r="AS283" s="5"/>
      <c r="AT283" s="5"/>
      <c r="AU283" s="5"/>
      <c r="AV283" s="5"/>
      <c r="AW283" s="5"/>
      <c r="AX283" s="5"/>
      <c r="AY283" s="5"/>
      <c r="AZ283" s="5"/>
      <c r="BA283" s="5"/>
      <c r="BB283" s="5"/>
      <c r="BC283" s="5"/>
      <c r="BD283" s="5"/>
      <c r="BE283" s="5"/>
      <c r="BF283" s="76">
        <f>SUM(BF259:BF282)</f>
        <v>0</v>
      </c>
      <c r="BG283" s="76">
        <f>SUM(BG266:BG281)</f>
        <v>0</v>
      </c>
      <c r="BH283" s="101"/>
      <c r="BI283" s="102"/>
    </row>
    <row r="284" spans="23:61" ht="15.5" x14ac:dyDescent="0.35">
      <c r="W284" s="83"/>
      <c r="X284" s="84"/>
      <c r="Y284" s="85"/>
      <c r="Z284" s="85"/>
      <c r="AA284" s="85"/>
      <c r="AB284" s="85"/>
      <c r="AC284" s="85"/>
      <c r="AD284" s="85"/>
      <c r="AE284" s="85"/>
      <c r="AF284" s="85"/>
      <c r="AG284" s="85"/>
      <c r="AH284" s="85"/>
      <c r="AI284" s="85"/>
      <c r="AJ284" s="85"/>
      <c r="AK284" s="85"/>
      <c r="AL284" s="85"/>
      <c r="AM284" s="85"/>
      <c r="AN284" s="85"/>
      <c r="AO284" s="85"/>
      <c r="AP284" s="85"/>
      <c r="AQ284" s="85"/>
      <c r="AR284" s="85"/>
      <c r="AS284" s="85"/>
      <c r="AT284" s="85"/>
      <c r="AU284" s="85"/>
      <c r="AV284" s="85"/>
      <c r="AW284" s="85"/>
      <c r="AX284" s="85"/>
      <c r="AY284" s="85"/>
      <c r="AZ284" s="85"/>
      <c r="BA284" s="85"/>
      <c r="BB284" s="85"/>
      <c r="BC284" s="85"/>
      <c r="BD284" s="85"/>
      <c r="BE284" s="85"/>
      <c r="BF284" s="214"/>
      <c r="BG284" s="215"/>
      <c r="BH284" s="215"/>
      <c r="BI284" s="216"/>
    </row>
    <row r="285" spans="23:61" ht="15.5" x14ac:dyDescent="0.35">
      <c r="W285" s="115"/>
      <c r="X285" s="111"/>
      <c r="Y285" s="111"/>
      <c r="Z285" s="111"/>
      <c r="AA285" s="111"/>
      <c r="AB285" s="111"/>
      <c r="AC285" s="111"/>
      <c r="AD285" s="111"/>
      <c r="AE285" s="111"/>
      <c r="AF285" s="111"/>
      <c r="AG285" s="111"/>
      <c r="AH285" s="111"/>
      <c r="AI285" s="111"/>
      <c r="AJ285" s="111"/>
      <c r="AK285" s="111"/>
      <c r="AL285" s="111"/>
      <c r="AM285" s="111"/>
      <c r="AN285" s="111"/>
      <c r="AO285" s="111"/>
      <c r="AP285" s="111"/>
      <c r="AQ285" s="111"/>
      <c r="AR285" s="111"/>
      <c r="AS285" s="111"/>
      <c r="AT285" s="111"/>
      <c r="AU285" s="111"/>
      <c r="AV285" s="111"/>
      <c r="AW285" s="111"/>
      <c r="AX285" s="111"/>
      <c r="AY285" s="111"/>
      <c r="AZ285" s="111"/>
      <c r="BA285" s="111"/>
      <c r="BB285" s="111"/>
      <c r="BC285" s="111"/>
      <c r="BD285" s="111"/>
      <c r="BE285" s="111"/>
      <c r="BF285" s="5"/>
      <c r="BG285" s="5"/>
      <c r="BH285" s="5"/>
      <c r="BI285" s="49"/>
    </row>
    <row r="286" spans="23:61" ht="15.5" x14ac:dyDescent="0.35">
      <c r="W286" s="60" t="s">
        <v>143</v>
      </c>
      <c r="X286" s="5"/>
      <c r="Y286" s="5"/>
      <c r="Z286" s="5"/>
      <c r="AA286" s="5"/>
      <c r="AB286" s="5"/>
      <c r="AC286" s="5"/>
      <c r="AD286" s="5"/>
      <c r="AE286" s="5"/>
      <c r="AF286" s="5"/>
      <c r="AG286" s="5"/>
      <c r="AH286" s="5"/>
      <c r="AI286" s="5"/>
      <c r="AJ286" s="5"/>
      <c r="AK286" s="5"/>
      <c r="AL286" s="5"/>
      <c r="AM286" s="5"/>
      <c r="AN286" s="5"/>
      <c r="AO286" s="5"/>
      <c r="AP286" s="5"/>
      <c r="AQ286" s="5"/>
      <c r="AR286" s="5"/>
      <c r="AS286" s="5"/>
      <c r="AT286" s="5"/>
      <c r="AU286" s="5"/>
      <c r="AV286" s="5"/>
      <c r="AW286" s="5"/>
      <c r="AX286" s="5"/>
      <c r="AY286" s="5"/>
      <c r="AZ286" s="5"/>
      <c r="BA286" s="5"/>
      <c r="BB286" s="5"/>
      <c r="BC286" s="5"/>
      <c r="BD286" s="5"/>
      <c r="BE286" s="5"/>
      <c r="BF286" s="5"/>
      <c r="BG286" s="5"/>
      <c r="BH286" s="5"/>
      <c r="BI286" s="49"/>
    </row>
    <row r="287" spans="23:61" ht="15.5" x14ac:dyDescent="0.35">
      <c r="W287" s="60"/>
      <c r="X287" s="5"/>
      <c r="Y287" s="5"/>
      <c r="Z287" s="5"/>
      <c r="AA287" s="5"/>
      <c r="AB287" s="5"/>
      <c r="AC287" s="5"/>
      <c r="AD287" s="5"/>
      <c r="AE287" s="5"/>
      <c r="AF287" s="5"/>
      <c r="AG287" s="5"/>
      <c r="AH287" s="5"/>
      <c r="AI287" s="5"/>
      <c r="AJ287" s="5"/>
      <c r="AK287" s="5"/>
      <c r="AL287" s="5"/>
      <c r="AM287" s="5"/>
      <c r="AN287" s="5"/>
      <c r="AO287" s="5"/>
      <c r="AP287" s="5"/>
      <c r="AQ287" s="5"/>
      <c r="AR287" s="5"/>
      <c r="AS287" s="5"/>
      <c r="AT287" s="5"/>
      <c r="AU287" s="5"/>
      <c r="AV287" s="5"/>
      <c r="AW287" s="5"/>
      <c r="AX287" s="5"/>
      <c r="AY287" s="5"/>
      <c r="AZ287" s="5"/>
      <c r="BA287" s="5"/>
      <c r="BB287" s="5"/>
      <c r="BC287" s="5"/>
      <c r="BD287" s="5"/>
      <c r="BE287" s="5"/>
      <c r="BF287" s="46"/>
      <c r="BG287" s="5"/>
      <c r="BH287" s="5"/>
      <c r="BI287" s="49"/>
    </row>
    <row r="288" spans="23:61" ht="15.5" x14ac:dyDescent="0.35">
      <c r="W288" s="60"/>
      <c r="X288" s="63" t="s">
        <v>54</v>
      </c>
      <c r="Y288" s="64">
        <v>1</v>
      </c>
      <c r="Z288" s="64">
        <v>2</v>
      </c>
      <c r="AA288" s="64">
        <v>3</v>
      </c>
      <c r="AB288" s="64">
        <v>4</v>
      </c>
      <c r="AC288" s="64">
        <v>5</v>
      </c>
      <c r="AD288" s="64">
        <v>6</v>
      </c>
      <c r="AE288" s="64">
        <v>7</v>
      </c>
      <c r="AF288" s="64">
        <v>8</v>
      </c>
      <c r="AG288" s="64">
        <v>9</v>
      </c>
      <c r="AH288" s="64">
        <v>10</v>
      </c>
      <c r="AI288" s="64">
        <v>11</v>
      </c>
      <c r="AJ288" s="64">
        <v>12</v>
      </c>
      <c r="AK288" s="64">
        <v>13</v>
      </c>
      <c r="AL288" s="64">
        <v>14</v>
      </c>
      <c r="AM288" s="64">
        <v>15</v>
      </c>
      <c r="AN288" s="64">
        <v>16</v>
      </c>
      <c r="AO288" s="64">
        <v>17</v>
      </c>
      <c r="AP288" s="64">
        <v>18</v>
      </c>
      <c r="AQ288" s="64">
        <v>19</v>
      </c>
      <c r="AR288" s="64">
        <v>20</v>
      </c>
      <c r="AS288" s="64">
        <v>21</v>
      </c>
      <c r="AT288" s="64">
        <v>22</v>
      </c>
      <c r="AU288" s="64">
        <v>23</v>
      </c>
      <c r="AV288" s="64">
        <v>24</v>
      </c>
      <c r="AW288" s="64">
        <v>25</v>
      </c>
      <c r="AX288" s="64">
        <v>26</v>
      </c>
      <c r="AY288" s="64">
        <v>27</v>
      </c>
      <c r="AZ288" s="64">
        <v>28</v>
      </c>
      <c r="BA288" s="64">
        <v>29</v>
      </c>
      <c r="BB288" s="64">
        <v>30</v>
      </c>
      <c r="BC288" s="64">
        <v>31</v>
      </c>
      <c r="BD288" s="358" t="s">
        <v>101</v>
      </c>
      <c r="BE288" s="359"/>
      <c r="BF288" s="157" t="s">
        <v>102</v>
      </c>
      <c r="BG288" s="157" t="s">
        <v>103</v>
      </c>
      <c r="BH288" s="157" t="s">
        <v>102</v>
      </c>
      <c r="BI288" s="65" t="s">
        <v>103</v>
      </c>
    </row>
    <row r="289" spans="23:61" ht="15.5" x14ac:dyDescent="0.35">
      <c r="W289" s="60"/>
      <c r="X289" s="63"/>
      <c r="Y289" s="64" t="str">
        <f t="shared" ref="Y289:AE289" si="116">VLOOKUP(WEEKDAY(CONCATENATE("10","/",Y288,"/",$AE$6)),$BX$11:$BY$17,2,FALSE)</f>
        <v>Mon</v>
      </c>
      <c r="Z289" s="64" t="str">
        <f t="shared" si="116"/>
        <v>Tues</v>
      </c>
      <c r="AA289" s="64" t="str">
        <f t="shared" si="116"/>
        <v>Wed</v>
      </c>
      <c r="AB289" s="64" t="str">
        <f t="shared" si="116"/>
        <v>Thur</v>
      </c>
      <c r="AC289" s="64" t="str">
        <f t="shared" si="116"/>
        <v>Fri</v>
      </c>
      <c r="AD289" s="64" t="str">
        <f t="shared" si="116"/>
        <v>Sat</v>
      </c>
      <c r="AE289" s="64" t="str">
        <f t="shared" si="116"/>
        <v>Sun</v>
      </c>
      <c r="AF289" s="64" t="str">
        <f>Y289</f>
        <v>Mon</v>
      </c>
      <c r="AG289" s="64" t="str">
        <f t="shared" ref="AG289:BC289" si="117">Z289</f>
        <v>Tues</v>
      </c>
      <c r="AH289" s="64" t="str">
        <f t="shared" si="117"/>
        <v>Wed</v>
      </c>
      <c r="AI289" s="64" t="str">
        <f t="shared" si="117"/>
        <v>Thur</v>
      </c>
      <c r="AJ289" s="64" t="str">
        <f t="shared" si="117"/>
        <v>Fri</v>
      </c>
      <c r="AK289" s="64" t="str">
        <f t="shared" si="117"/>
        <v>Sat</v>
      </c>
      <c r="AL289" s="64" t="str">
        <f t="shared" si="117"/>
        <v>Sun</v>
      </c>
      <c r="AM289" s="64" t="str">
        <f t="shared" si="117"/>
        <v>Mon</v>
      </c>
      <c r="AN289" s="64" t="str">
        <f t="shared" si="117"/>
        <v>Tues</v>
      </c>
      <c r="AO289" s="64" t="str">
        <f t="shared" si="117"/>
        <v>Wed</v>
      </c>
      <c r="AP289" s="64" t="str">
        <f t="shared" si="117"/>
        <v>Thur</v>
      </c>
      <c r="AQ289" s="64" t="str">
        <f t="shared" si="117"/>
        <v>Fri</v>
      </c>
      <c r="AR289" s="64" t="str">
        <f t="shared" si="117"/>
        <v>Sat</v>
      </c>
      <c r="AS289" s="64" t="str">
        <f t="shared" si="117"/>
        <v>Sun</v>
      </c>
      <c r="AT289" s="64" t="str">
        <f t="shared" si="117"/>
        <v>Mon</v>
      </c>
      <c r="AU289" s="64" t="str">
        <f t="shared" si="117"/>
        <v>Tues</v>
      </c>
      <c r="AV289" s="64" t="str">
        <f t="shared" si="117"/>
        <v>Wed</v>
      </c>
      <c r="AW289" s="64" t="str">
        <f t="shared" si="117"/>
        <v>Thur</v>
      </c>
      <c r="AX289" s="64" t="str">
        <f t="shared" si="117"/>
        <v>Fri</v>
      </c>
      <c r="AY289" s="64" t="str">
        <f t="shared" si="117"/>
        <v>Sat</v>
      </c>
      <c r="AZ289" s="64" t="str">
        <f t="shared" si="117"/>
        <v>Sun</v>
      </c>
      <c r="BA289" s="64" t="str">
        <f t="shared" si="117"/>
        <v>Mon</v>
      </c>
      <c r="BB289" s="64" t="str">
        <f t="shared" si="117"/>
        <v>Tues</v>
      </c>
      <c r="BC289" s="64" t="str">
        <f t="shared" si="117"/>
        <v>Wed</v>
      </c>
      <c r="BD289" s="358" t="s">
        <v>106</v>
      </c>
      <c r="BE289" s="359"/>
      <c r="BF289" s="157" t="s">
        <v>90</v>
      </c>
      <c r="BG289" s="157" t="s">
        <v>90</v>
      </c>
      <c r="BH289" s="157" t="s">
        <v>106</v>
      </c>
      <c r="BI289" s="65" t="s">
        <v>106</v>
      </c>
    </row>
    <row r="290" spans="23:61" ht="15.5" x14ac:dyDescent="0.35">
      <c r="W290" s="60"/>
      <c r="X290" s="66">
        <v>1</v>
      </c>
      <c r="Y290" s="67"/>
      <c r="Z290" s="67"/>
      <c r="AA290" s="67"/>
      <c r="AB290" s="67"/>
      <c r="AC290" s="67"/>
      <c r="AD290" s="67"/>
      <c r="AE290" s="67"/>
      <c r="AF290" s="67"/>
      <c r="AG290" s="67"/>
      <c r="AH290" s="67"/>
      <c r="AI290" s="67"/>
      <c r="AJ290" s="67"/>
      <c r="AK290" s="67"/>
      <c r="AL290" s="67"/>
      <c r="AM290" s="67"/>
      <c r="AN290" s="67"/>
      <c r="AO290" s="67"/>
      <c r="AP290" s="67"/>
      <c r="AQ290" s="67"/>
      <c r="AR290" s="67"/>
      <c r="AS290" s="67"/>
      <c r="AT290" s="67"/>
      <c r="AU290" s="67"/>
      <c r="AV290" s="67"/>
      <c r="AW290" s="67"/>
      <c r="AX290" s="67"/>
      <c r="AY290" s="67"/>
      <c r="AZ290" s="67"/>
      <c r="BA290" s="67"/>
      <c r="BB290" s="67"/>
      <c r="BC290" s="67"/>
      <c r="BD290" s="354" t="str">
        <f>IFERROR(AVERAGE(Y290:BC290),"")</f>
        <v/>
      </c>
      <c r="BE290" s="355"/>
      <c r="BF290" s="68">
        <f>SUM($Y290:$BC290)</f>
        <v>0</v>
      </c>
      <c r="BG290" s="68">
        <v>0</v>
      </c>
      <c r="BH290" s="69">
        <f>IFERROR(SUM(Y290:BC290)/COUNT(Y290:BC290),0)</f>
        <v>0</v>
      </c>
      <c r="BI290" s="70">
        <v>0</v>
      </c>
    </row>
    <row r="291" spans="23:61" ht="15.5" x14ac:dyDescent="0.35">
      <c r="W291" s="60"/>
      <c r="X291" s="66">
        <v>2</v>
      </c>
      <c r="Y291" s="67"/>
      <c r="Z291" s="67"/>
      <c r="AA291" s="67"/>
      <c r="AB291" s="67"/>
      <c r="AC291" s="67"/>
      <c r="AD291" s="67"/>
      <c r="AE291" s="67"/>
      <c r="AF291" s="67"/>
      <c r="AG291" s="67"/>
      <c r="AH291" s="67"/>
      <c r="AI291" s="67"/>
      <c r="AJ291" s="67"/>
      <c r="AK291" s="67"/>
      <c r="AL291" s="67"/>
      <c r="AM291" s="67"/>
      <c r="AN291" s="67"/>
      <c r="AO291" s="67"/>
      <c r="AP291" s="67"/>
      <c r="AQ291" s="67"/>
      <c r="AR291" s="67"/>
      <c r="AS291" s="67"/>
      <c r="AT291" s="67"/>
      <c r="AU291" s="67"/>
      <c r="AV291" s="67"/>
      <c r="AW291" s="67"/>
      <c r="AX291" s="67"/>
      <c r="AY291" s="67"/>
      <c r="AZ291" s="67"/>
      <c r="BA291" s="67"/>
      <c r="BB291" s="67"/>
      <c r="BC291" s="67"/>
      <c r="BD291" s="354" t="str">
        <f t="shared" ref="BD291:BD302" si="118">IFERROR(AVERAGE(Y291:BC291),"")</f>
        <v/>
      </c>
      <c r="BE291" s="355"/>
      <c r="BF291" s="71">
        <f t="shared" ref="BF291:BF296" si="119">SUM($Y291:$BC291)</f>
        <v>0</v>
      </c>
      <c r="BG291" s="71">
        <v>0</v>
      </c>
      <c r="BH291" s="72">
        <f t="shared" ref="BH291:BH296" si="120">IFERROR(SUM(Y291:BC291)/COUNT(Y291:BC291),0)</f>
        <v>0</v>
      </c>
      <c r="BI291" s="73">
        <v>0</v>
      </c>
    </row>
    <row r="292" spans="23:61" ht="15.5" x14ac:dyDescent="0.35">
      <c r="W292" s="60"/>
      <c r="X292" s="66">
        <v>3</v>
      </c>
      <c r="Y292" s="67"/>
      <c r="Z292" s="67"/>
      <c r="AA292" s="67"/>
      <c r="AB292" s="67"/>
      <c r="AC292" s="67"/>
      <c r="AD292" s="67"/>
      <c r="AE292" s="67"/>
      <c r="AF292" s="67"/>
      <c r="AG292" s="67"/>
      <c r="AH292" s="67"/>
      <c r="AI292" s="67"/>
      <c r="AJ292" s="67"/>
      <c r="AK292" s="67"/>
      <c r="AL292" s="67"/>
      <c r="AM292" s="67"/>
      <c r="AN292" s="67"/>
      <c r="AO292" s="67"/>
      <c r="AP292" s="67"/>
      <c r="AQ292" s="67"/>
      <c r="AR292" s="67"/>
      <c r="AS292" s="67"/>
      <c r="AT292" s="67"/>
      <c r="AU292" s="67"/>
      <c r="AV292" s="67"/>
      <c r="AW292" s="67"/>
      <c r="AX292" s="67"/>
      <c r="AY292" s="67"/>
      <c r="AZ292" s="67"/>
      <c r="BA292" s="67"/>
      <c r="BB292" s="67"/>
      <c r="BC292" s="67"/>
      <c r="BD292" s="354" t="str">
        <f t="shared" si="118"/>
        <v/>
      </c>
      <c r="BE292" s="355"/>
      <c r="BF292" s="71">
        <f t="shared" si="119"/>
        <v>0</v>
      </c>
      <c r="BG292" s="71">
        <v>0</v>
      </c>
      <c r="BH292" s="72">
        <f t="shared" si="120"/>
        <v>0</v>
      </c>
      <c r="BI292" s="73">
        <v>0</v>
      </c>
    </row>
    <row r="293" spans="23:61" ht="15.5" x14ac:dyDescent="0.35">
      <c r="W293" s="60"/>
      <c r="X293" s="66">
        <v>4</v>
      </c>
      <c r="Y293" s="67"/>
      <c r="Z293" s="67"/>
      <c r="AA293" s="67"/>
      <c r="AB293" s="67"/>
      <c r="AC293" s="67"/>
      <c r="AD293" s="67"/>
      <c r="AE293" s="67"/>
      <c r="AF293" s="67"/>
      <c r="AG293" s="67"/>
      <c r="AH293" s="67"/>
      <c r="AI293" s="67"/>
      <c r="AJ293" s="67"/>
      <c r="AK293" s="67"/>
      <c r="AL293" s="67"/>
      <c r="AM293" s="67"/>
      <c r="AN293" s="67"/>
      <c r="AO293" s="67"/>
      <c r="AP293" s="67"/>
      <c r="AQ293" s="67"/>
      <c r="AR293" s="67"/>
      <c r="AS293" s="67"/>
      <c r="AT293" s="67"/>
      <c r="AU293" s="67"/>
      <c r="AV293" s="67"/>
      <c r="AW293" s="67"/>
      <c r="AX293" s="67"/>
      <c r="AY293" s="67"/>
      <c r="AZ293" s="67"/>
      <c r="BA293" s="67"/>
      <c r="BB293" s="67"/>
      <c r="BC293" s="67"/>
      <c r="BD293" s="354" t="str">
        <f t="shared" si="118"/>
        <v/>
      </c>
      <c r="BE293" s="355"/>
      <c r="BF293" s="71">
        <f t="shared" si="119"/>
        <v>0</v>
      </c>
      <c r="BG293" s="71">
        <v>0</v>
      </c>
      <c r="BH293" s="72">
        <f t="shared" si="120"/>
        <v>0</v>
      </c>
      <c r="BI293" s="73">
        <v>0</v>
      </c>
    </row>
    <row r="294" spans="23:61" ht="15.5" x14ac:dyDescent="0.35">
      <c r="W294" s="60"/>
      <c r="X294" s="66">
        <v>5</v>
      </c>
      <c r="Y294" s="67"/>
      <c r="Z294" s="67"/>
      <c r="AA294" s="67"/>
      <c r="AB294" s="67"/>
      <c r="AC294" s="67"/>
      <c r="AD294" s="67"/>
      <c r="AE294" s="67"/>
      <c r="AF294" s="67"/>
      <c r="AG294" s="67"/>
      <c r="AH294" s="67"/>
      <c r="AI294" s="67"/>
      <c r="AJ294" s="67"/>
      <c r="AK294" s="67"/>
      <c r="AL294" s="67"/>
      <c r="AM294" s="67"/>
      <c r="AN294" s="67"/>
      <c r="AO294" s="67"/>
      <c r="AP294" s="67"/>
      <c r="AQ294" s="67"/>
      <c r="AR294" s="67"/>
      <c r="AS294" s="67"/>
      <c r="AT294" s="67"/>
      <c r="AU294" s="67"/>
      <c r="AV294" s="67"/>
      <c r="AW294" s="67"/>
      <c r="AX294" s="67"/>
      <c r="AY294" s="67"/>
      <c r="AZ294" s="67"/>
      <c r="BA294" s="67"/>
      <c r="BB294" s="67"/>
      <c r="BC294" s="67"/>
      <c r="BD294" s="354" t="str">
        <f t="shared" si="118"/>
        <v/>
      </c>
      <c r="BE294" s="355"/>
      <c r="BF294" s="71">
        <f t="shared" si="119"/>
        <v>0</v>
      </c>
      <c r="BG294" s="71">
        <v>0</v>
      </c>
      <c r="BH294" s="72">
        <f t="shared" si="120"/>
        <v>0</v>
      </c>
      <c r="BI294" s="73">
        <v>0</v>
      </c>
    </row>
    <row r="295" spans="23:61" ht="15.5" x14ac:dyDescent="0.35">
      <c r="W295" s="60"/>
      <c r="X295" s="66">
        <v>6</v>
      </c>
      <c r="Y295" s="67"/>
      <c r="Z295" s="67"/>
      <c r="AA295" s="67"/>
      <c r="AB295" s="67"/>
      <c r="AC295" s="67"/>
      <c r="AD295" s="67"/>
      <c r="AE295" s="67"/>
      <c r="AF295" s="67"/>
      <c r="AG295" s="67"/>
      <c r="AH295" s="67"/>
      <c r="AI295" s="67"/>
      <c r="AJ295" s="67"/>
      <c r="AK295" s="67"/>
      <c r="AL295" s="67"/>
      <c r="AM295" s="67"/>
      <c r="AN295" s="67"/>
      <c r="AO295" s="67"/>
      <c r="AP295" s="67"/>
      <c r="AQ295" s="67"/>
      <c r="AR295" s="67"/>
      <c r="AS295" s="67"/>
      <c r="AT295" s="67"/>
      <c r="AU295" s="67"/>
      <c r="AV295" s="67"/>
      <c r="AW295" s="67"/>
      <c r="AX295" s="67"/>
      <c r="AY295" s="67"/>
      <c r="AZ295" s="67"/>
      <c r="BA295" s="67"/>
      <c r="BB295" s="67"/>
      <c r="BC295" s="67"/>
      <c r="BD295" s="354" t="str">
        <f t="shared" si="118"/>
        <v/>
      </c>
      <c r="BE295" s="355"/>
      <c r="BF295" s="71">
        <f t="shared" si="119"/>
        <v>0</v>
      </c>
      <c r="BG295" s="71">
        <v>0</v>
      </c>
      <c r="BH295" s="72">
        <f t="shared" si="120"/>
        <v>0</v>
      </c>
      <c r="BI295" s="73">
        <v>0</v>
      </c>
    </row>
    <row r="296" spans="23:61" ht="15.5" x14ac:dyDescent="0.35">
      <c r="W296" s="60"/>
      <c r="X296" s="66">
        <v>7</v>
      </c>
      <c r="Y296" s="67"/>
      <c r="Z296" s="67"/>
      <c r="AA296" s="67"/>
      <c r="AB296" s="67"/>
      <c r="AC296" s="67"/>
      <c r="AD296" s="67"/>
      <c r="AE296" s="67"/>
      <c r="AF296" s="67"/>
      <c r="AG296" s="67"/>
      <c r="AH296" s="67"/>
      <c r="AI296" s="67"/>
      <c r="AJ296" s="67"/>
      <c r="AK296" s="67"/>
      <c r="AL296" s="67"/>
      <c r="AM296" s="67"/>
      <c r="AN296" s="67"/>
      <c r="AO296" s="67"/>
      <c r="AP296" s="67"/>
      <c r="AQ296" s="67"/>
      <c r="AR296" s="67"/>
      <c r="AS296" s="67"/>
      <c r="AT296" s="67"/>
      <c r="AU296" s="67"/>
      <c r="AV296" s="67"/>
      <c r="AW296" s="67"/>
      <c r="AX296" s="67"/>
      <c r="AY296" s="67"/>
      <c r="AZ296" s="67"/>
      <c r="BA296" s="67"/>
      <c r="BB296" s="67"/>
      <c r="BC296" s="67"/>
      <c r="BD296" s="354" t="str">
        <f t="shared" si="118"/>
        <v/>
      </c>
      <c r="BE296" s="355"/>
      <c r="BF296" s="71">
        <f t="shared" si="119"/>
        <v>0</v>
      </c>
      <c r="BG296" s="71">
        <v>0</v>
      </c>
      <c r="BH296" s="72">
        <f t="shared" si="120"/>
        <v>0</v>
      </c>
      <c r="BI296" s="73">
        <v>0</v>
      </c>
    </row>
    <row r="297" spans="23:61" ht="15.5" x14ac:dyDescent="0.35">
      <c r="W297" s="60"/>
      <c r="X297" s="66">
        <v>8</v>
      </c>
      <c r="Y297" s="67"/>
      <c r="Z297" s="67"/>
      <c r="AA297" s="67"/>
      <c r="AB297" s="67"/>
      <c r="AC297" s="67"/>
      <c r="AD297" s="67"/>
      <c r="AE297" s="67"/>
      <c r="AF297" s="67"/>
      <c r="AG297" s="67"/>
      <c r="AH297" s="67"/>
      <c r="AI297" s="67"/>
      <c r="AJ297" s="67"/>
      <c r="AK297" s="67"/>
      <c r="AL297" s="67"/>
      <c r="AM297" s="67"/>
      <c r="AN297" s="67"/>
      <c r="AO297" s="67"/>
      <c r="AP297" s="67"/>
      <c r="AQ297" s="67"/>
      <c r="AR297" s="67"/>
      <c r="AS297" s="67"/>
      <c r="AT297" s="67"/>
      <c r="AU297" s="67"/>
      <c r="AV297" s="67"/>
      <c r="AW297" s="67"/>
      <c r="AX297" s="67"/>
      <c r="AY297" s="67"/>
      <c r="AZ297" s="67"/>
      <c r="BA297" s="67"/>
      <c r="BB297" s="67"/>
      <c r="BC297" s="67"/>
      <c r="BD297" s="354" t="str">
        <f t="shared" si="118"/>
        <v/>
      </c>
      <c r="BE297" s="355"/>
      <c r="BF297" s="71">
        <f t="shared" ref="BF297:BF312" si="121">(SUMIF($Y$289:$BC$289,"Sat",$Y297:$BC297)+SUMIF($Y$289:$BC$289,"Sun",$Y297:$BC297))</f>
        <v>0</v>
      </c>
      <c r="BG297" s="71">
        <f t="shared" ref="BG297:BG312" si="122">(SUM($Y297:$BC297)-(SUMIF($Y$289:$BC$289,"Sat",$Y297:$BC297)+SUMIF($Y$289:$BC$289,"Sun",$Y297:$BC297)))</f>
        <v>0</v>
      </c>
      <c r="BH297" s="72">
        <f t="shared" ref="BH297:BH312" si="123">(SUMIF($Y$289:$BC$289,"Sat",$Y297:$BC297)+SUMIF($Y$289:$BC$289,"Sun",$Y297:$BC297))/(COUNTIF($Y$289:$BC$289,"Sat")+COUNTIF($Y$289:$BC$289,"Sun"))</f>
        <v>0</v>
      </c>
      <c r="BI297" s="73">
        <f t="shared" ref="BI297:BI312" si="124">(SUM($Y297:$BC297)-(SUMIF($Y$289:$BC$289,"Sat",$Y297:$BC297)+SUMIF($Y$289:$BC$289,"Sun",$Y297:$BC297)))/(COUNT(Y297:BC297)-(COUNTIF($Y$289:$BC$289,"Sat")+COUNTIF($Y$289:$BC$289,"Sun")))</f>
        <v>0</v>
      </c>
    </row>
    <row r="298" spans="23:61" ht="15.5" x14ac:dyDescent="0.35">
      <c r="W298" s="60"/>
      <c r="X298" s="66">
        <v>9</v>
      </c>
      <c r="Y298" s="67"/>
      <c r="Z298" s="67"/>
      <c r="AA298" s="67"/>
      <c r="AB298" s="67"/>
      <c r="AC298" s="67"/>
      <c r="AD298" s="67"/>
      <c r="AE298" s="67"/>
      <c r="AF298" s="67"/>
      <c r="AG298" s="67"/>
      <c r="AH298" s="67"/>
      <c r="AI298" s="67"/>
      <c r="AJ298" s="67"/>
      <c r="AK298" s="67"/>
      <c r="AL298" s="67"/>
      <c r="AM298" s="67"/>
      <c r="AN298" s="67"/>
      <c r="AO298" s="67"/>
      <c r="AP298" s="67"/>
      <c r="AQ298" s="67"/>
      <c r="AR298" s="67"/>
      <c r="AS298" s="67"/>
      <c r="AT298" s="67"/>
      <c r="AU298" s="67"/>
      <c r="AV298" s="67"/>
      <c r="AW298" s="67"/>
      <c r="AX298" s="67"/>
      <c r="AY298" s="67"/>
      <c r="AZ298" s="67"/>
      <c r="BA298" s="67"/>
      <c r="BB298" s="67"/>
      <c r="BC298" s="67"/>
      <c r="BD298" s="354" t="str">
        <f t="shared" si="118"/>
        <v/>
      </c>
      <c r="BE298" s="355"/>
      <c r="BF298" s="71">
        <f t="shared" si="121"/>
        <v>0</v>
      </c>
      <c r="BG298" s="71">
        <f t="shared" si="122"/>
        <v>0</v>
      </c>
      <c r="BH298" s="72">
        <f t="shared" si="123"/>
        <v>0</v>
      </c>
      <c r="BI298" s="73">
        <f t="shared" si="124"/>
        <v>0</v>
      </c>
    </row>
    <row r="299" spans="23:61" ht="15.5" x14ac:dyDescent="0.35">
      <c r="W299" s="60"/>
      <c r="X299" s="66">
        <v>10</v>
      </c>
      <c r="Y299" s="67"/>
      <c r="Z299" s="67"/>
      <c r="AA299" s="67"/>
      <c r="AB299" s="67"/>
      <c r="AC299" s="67"/>
      <c r="AD299" s="67"/>
      <c r="AE299" s="67"/>
      <c r="AF299" s="67"/>
      <c r="AG299" s="67"/>
      <c r="AH299" s="67"/>
      <c r="AI299" s="67"/>
      <c r="AJ299" s="67"/>
      <c r="AK299" s="67"/>
      <c r="AL299" s="67"/>
      <c r="AM299" s="67"/>
      <c r="AN299" s="67"/>
      <c r="AO299" s="67"/>
      <c r="AP299" s="67"/>
      <c r="AQ299" s="67"/>
      <c r="AR299" s="67"/>
      <c r="AS299" s="67"/>
      <c r="AT299" s="67"/>
      <c r="AU299" s="67"/>
      <c r="AV299" s="67"/>
      <c r="AW299" s="67"/>
      <c r="AX299" s="67"/>
      <c r="AY299" s="67"/>
      <c r="AZ299" s="67"/>
      <c r="BA299" s="67"/>
      <c r="BB299" s="67"/>
      <c r="BC299" s="67"/>
      <c r="BD299" s="354" t="str">
        <f t="shared" si="118"/>
        <v/>
      </c>
      <c r="BE299" s="355"/>
      <c r="BF299" s="71">
        <f t="shared" si="121"/>
        <v>0</v>
      </c>
      <c r="BG299" s="71">
        <f t="shared" si="122"/>
        <v>0</v>
      </c>
      <c r="BH299" s="72">
        <f t="shared" si="123"/>
        <v>0</v>
      </c>
      <c r="BI299" s="73">
        <f t="shared" si="124"/>
        <v>0</v>
      </c>
    </row>
    <row r="300" spans="23:61" ht="15.5" x14ac:dyDescent="0.35">
      <c r="W300" s="60"/>
      <c r="X300" s="66">
        <v>11</v>
      </c>
      <c r="Y300" s="67"/>
      <c r="Z300" s="67"/>
      <c r="AA300" s="67"/>
      <c r="AB300" s="67"/>
      <c r="AC300" s="67"/>
      <c r="AD300" s="67"/>
      <c r="AE300" s="67"/>
      <c r="AF300" s="67"/>
      <c r="AG300" s="67"/>
      <c r="AH300" s="67"/>
      <c r="AI300" s="67"/>
      <c r="AJ300" s="67"/>
      <c r="AK300" s="67"/>
      <c r="AL300" s="67"/>
      <c r="AM300" s="67"/>
      <c r="AN300" s="67"/>
      <c r="AO300" s="67"/>
      <c r="AP300" s="67"/>
      <c r="AQ300" s="67"/>
      <c r="AR300" s="67"/>
      <c r="AS300" s="67"/>
      <c r="AT300" s="67"/>
      <c r="AU300" s="67"/>
      <c r="AV300" s="67"/>
      <c r="AW300" s="67"/>
      <c r="AX300" s="67"/>
      <c r="AY300" s="67"/>
      <c r="AZ300" s="67"/>
      <c r="BA300" s="67"/>
      <c r="BB300" s="67"/>
      <c r="BC300" s="67"/>
      <c r="BD300" s="354" t="str">
        <f t="shared" si="118"/>
        <v/>
      </c>
      <c r="BE300" s="355"/>
      <c r="BF300" s="71">
        <f t="shared" si="121"/>
        <v>0</v>
      </c>
      <c r="BG300" s="71">
        <f t="shared" si="122"/>
        <v>0</v>
      </c>
      <c r="BH300" s="72">
        <f t="shared" si="123"/>
        <v>0</v>
      </c>
      <c r="BI300" s="73">
        <f t="shared" si="124"/>
        <v>0</v>
      </c>
    </row>
    <row r="301" spans="23:61" ht="15.5" x14ac:dyDescent="0.35">
      <c r="W301" s="60"/>
      <c r="X301" s="66">
        <v>12</v>
      </c>
      <c r="Y301" s="67"/>
      <c r="Z301" s="67"/>
      <c r="AA301" s="67"/>
      <c r="AB301" s="67"/>
      <c r="AC301" s="67"/>
      <c r="AD301" s="67"/>
      <c r="AE301" s="67"/>
      <c r="AF301" s="67"/>
      <c r="AG301" s="67"/>
      <c r="AH301" s="67"/>
      <c r="AI301" s="67"/>
      <c r="AJ301" s="67"/>
      <c r="AK301" s="67"/>
      <c r="AL301" s="67"/>
      <c r="AM301" s="67"/>
      <c r="AN301" s="67"/>
      <c r="AO301" s="67"/>
      <c r="AP301" s="67"/>
      <c r="AQ301" s="67"/>
      <c r="AR301" s="67"/>
      <c r="AS301" s="67"/>
      <c r="AT301" s="67"/>
      <c r="AU301" s="67"/>
      <c r="AV301" s="67"/>
      <c r="AW301" s="67"/>
      <c r="AX301" s="67"/>
      <c r="AY301" s="67"/>
      <c r="AZ301" s="67"/>
      <c r="BA301" s="67"/>
      <c r="BB301" s="67"/>
      <c r="BC301" s="67"/>
      <c r="BD301" s="354" t="str">
        <f t="shared" si="118"/>
        <v/>
      </c>
      <c r="BE301" s="355"/>
      <c r="BF301" s="71">
        <f t="shared" si="121"/>
        <v>0</v>
      </c>
      <c r="BG301" s="71">
        <f t="shared" si="122"/>
        <v>0</v>
      </c>
      <c r="BH301" s="72">
        <f t="shared" si="123"/>
        <v>0</v>
      </c>
      <c r="BI301" s="73">
        <f t="shared" si="124"/>
        <v>0</v>
      </c>
    </row>
    <row r="302" spans="23:61" ht="15.5" x14ac:dyDescent="0.35">
      <c r="W302" s="60"/>
      <c r="X302" s="66">
        <v>13</v>
      </c>
      <c r="Y302" s="67"/>
      <c r="Z302" s="67"/>
      <c r="AA302" s="67"/>
      <c r="AB302" s="67"/>
      <c r="AC302" s="67"/>
      <c r="AD302" s="67"/>
      <c r="AE302" s="67"/>
      <c r="AF302" s="67"/>
      <c r="AG302" s="67"/>
      <c r="AH302" s="67"/>
      <c r="AI302" s="67"/>
      <c r="AJ302" s="67"/>
      <c r="AK302" s="67"/>
      <c r="AL302" s="67"/>
      <c r="AM302" s="67"/>
      <c r="AN302" s="67"/>
      <c r="AO302" s="67"/>
      <c r="AP302" s="67"/>
      <c r="AQ302" s="67"/>
      <c r="AR302" s="67"/>
      <c r="AS302" s="67"/>
      <c r="AT302" s="67"/>
      <c r="AU302" s="67"/>
      <c r="AV302" s="67"/>
      <c r="AW302" s="67"/>
      <c r="AX302" s="67"/>
      <c r="AY302" s="67"/>
      <c r="AZ302" s="67"/>
      <c r="BA302" s="67"/>
      <c r="BB302" s="67"/>
      <c r="BC302" s="67"/>
      <c r="BD302" s="354" t="str">
        <f t="shared" si="118"/>
        <v/>
      </c>
      <c r="BE302" s="355"/>
      <c r="BF302" s="71">
        <f t="shared" si="121"/>
        <v>0</v>
      </c>
      <c r="BG302" s="71">
        <f t="shared" si="122"/>
        <v>0</v>
      </c>
      <c r="BH302" s="72">
        <f t="shared" si="123"/>
        <v>0</v>
      </c>
      <c r="BI302" s="73">
        <f t="shared" si="124"/>
        <v>0</v>
      </c>
    </row>
    <row r="303" spans="23:61" ht="15.5" x14ac:dyDescent="0.35">
      <c r="W303" s="60"/>
      <c r="X303" s="66">
        <v>14</v>
      </c>
      <c r="Y303" s="67"/>
      <c r="Z303" s="67"/>
      <c r="AA303" s="67"/>
      <c r="AB303" s="67"/>
      <c r="AC303" s="67"/>
      <c r="AD303" s="67"/>
      <c r="AE303" s="67"/>
      <c r="AF303" s="67"/>
      <c r="AG303" s="67"/>
      <c r="AH303" s="67"/>
      <c r="AI303" s="67"/>
      <c r="AJ303" s="67"/>
      <c r="AK303" s="67"/>
      <c r="AL303" s="67"/>
      <c r="AM303" s="67"/>
      <c r="AN303" s="67"/>
      <c r="AO303" s="67"/>
      <c r="AP303" s="67"/>
      <c r="AQ303" s="67"/>
      <c r="AR303" s="67"/>
      <c r="AS303" s="67"/>
      <c r="AT303" s="67"/>
      <c r="AU303" s="67"/>
      <c r="AV303" s="67"/>
      <c r="AW303" s="67"/>
      <c r="AX303" s="67"/>
      <c r="AY303" s="67"/>
      <c r="AZ303" s="67"/>
      <c r="BA303" s="67"/>
      <c r="BB303" s="67"/>
      <c r="BC303" s="67"/>
      <c r="BD303" s="354" t="str">
        <f>IFERROR(AVERAGE(Y303:BC303),"")</f>
        <v/>
      </c>
      <c r="BE303" s="355"/>
      <c r="BF303" s="71">
        <f t="shared" si="121"/>
        <v>0</v>
      </c>
      <c r="BG303" s="71">
        <f t="shared" si="122"/>
        <v>0</v>
      </c>
      <c r="BH303" s="72">
        <f t="shared" si="123"/>
        <v>0</v>
      </c>
      <c r="BI303" s="73">
        <f t="shared" si="124"/>
        <v>0</v>
      </c>
    </row>
    <row r="304" spans="23:61" ht="15.5" x14ac:dyDescent="0.35">
      <c r="W304" s="60"/>
      <c r="X304" s="66">
        <v>15</v>
      </c>
      <c r="Y304" s="67"/>
      <c r="Z304" s="67"/>
      <c r="AA304" s="67"/>
      <c r="AB304" s="67"/>
      <c r="AC304" s="67"/>
      <c r="AD304" s="67"/>
      <c r="AE304" s="67"/>
      <c r="AF304" s="67"/>
      <c r="AG304" s="67"/>
      <c r="AH304" s="67"/>
      <c r="AI304" s="67"/>
      <c r="AJ304" s="67"/>
      <c r="AK304" s="67"/>
      <c r="AL304" s="67"/>
      <c r="AM304" s="67"/>
      <c r="AN304" s="67"/>
      <c r="AO304" s="67"/>
      <c r="AP304" s="67"/>
      <c r="AQ304" s="67"/>
      <c r="AR304" s="67"/>
      <c r="AS304" s="67"/>
      <c r="AT304" s="67"/>
      <c r="AU304" s="67"/>
      <c r="AV304" s="67"/>
      <c r="AW304" s="67"/>
      <c r="AX304" s="67"/>
      <c r="AY304" s="67"/>
      <c r="AZ304" s="67"/>
      <c r="BA304" s="67"/>
      <c r="BB304" s="67"/>
      <c r="BC304" s="67"/>
      <c r="BD304" s="354" t="str">
        <f t="shared" ref="BD304:BD313" si="125">IFERROR(AVERAGE(Y304:BC304),"")</f>
        <v/>
      </c>
      <c r="BE304" s="355"/>
      <c r="BF304" s="71">
        <f t="shared" si="121"/>
        <v>0</v>
      </c>
      <c r="BG304" s="71">
        <f t="shared" si="122"/>
        <v>0</v>
      </c>
      <c r="BH304" s="72">
        <f t="shared" si="123"/>
        <v>0</v>
      </c>
      <c r="BI304" s="73">
        <f t="shared" si="124"/>
        <v>0</v>
      </c>
    </row>
    <row r="305" spans="23:61" ht="15.5" x14ac:dyDescent="0.35">
      <c r="W305" s="60"/>
      <c r="X305" s="66">
        <v>16</v>
      </c>
      <c r="Y305" s="67"/>
      <c r="Z305" s="67"/>
      <c r="AA305" s="67"/>
      <c r="AB305" s="67"/>
      <c r="AC305" s="67"/>
      <c r="AD305" s="67"/>
      <c r="AE305" s="67"/>
      <c r="AF305" s="67"/>
      <c r="AG305" s="67"/>
      <c r="AH305" s="67"/>
      <c r="AI305" s="67"/>
      <c r="AJ305" s="67"/>
      <c r="AK305" s="67"/>
      <c r="AL305" s="67"/>
      <c r="AM305" s="67"/>
      <c r="AN305" s="67"/>
      <c r="AO305" s="67"/>
      <c r="AP305" s="67"/>
      <c r="AQ305" s="67"/>
      <c r="AR305" s="67"/>
      <c r="AS305" s="67"/>
      <c r="AT305" s="67"/>
      <c r="AU305" s="67"/>
      <c r="AV305" s="67"/>
      <c r="AW305" s="67"/>
      <c r="AX305" s="67"/>
      <c r="AY305" s="67"/>
      <c r="AZ305" s="67"/>
      <c r="BA305" s="67"/>
      <c r="BB305" s="67"/>
      <c r="BC305" s="67"/>
      <c r="BD305" s="354" t="str">
        <f t="shared" si="125"/>
        <v/>
      </c>
      <c r="BE305" s="355"/>
      <c r="BF305" s="71">
        <f t="shared" si="121"/>
        <v>0</v>
      </c>
      <c r="BG305" s="71">
        <f t="shared" si="122"/>
        <v>0</v>
      </c>
      <c r="BH305" s="72">
        <f t="shared" si="123"/>
        <v>0</v>
      </c>
      <c r="BI305" s="73">
        <f t="shared" si="124"/>
        <v>0</v>
      </c>
    </row>
    <row r="306" spans="23:61" ht="15.5" x14ac:dyDescent="0.35">
      <c r="W306" s="60"/>
      <c r="X306" s="66">
        <v>17</v>
      </c>
      <c r="Y306" s="67"/>
      <c r="Z306" s="67"/>
      <c r="AA306" s="67"/>
      <c r="AB306" s="67"/>
      <c r="AC306" s="67"/>
      <c r="AD306" s="67"/>
      <c r="AE306" s="67"/>
      <c r="AF306" s="67"/>
      <c r="AG306" s="67"/>
      <c r="AH306" s="67"/>
      <c r="AI306" s="67"/>
      <c r="AJ306" s="67"/>
      <c r="AK306" s="67"/>
      <c r="AL306" s="67"/>
      <c r="AM306" s="67"/>
      <c r="AN306" s="67"/>
      <c r="AO306" s="67"/>
      <c r="AP306" s="67"/>
      <c r="AQ306" s="67"/>
      <c r="AR306" s="67"/>
      <c r="AS306" s="67"/>
      <c r="AT306" s="67"/>
      <c r="AU306" s="67"/>
      <c r="AV306" s="67"/>
      <c r="AW306" s="67"/>
      <c r="AX306" s="67"/>
      <c r="AY306" s="67"/>
      <c r="AZ306" s="67"/>
      <c r="BA306" s="67"/>
      <c r="BB306" s="67"/>
      <c r="BC306" s="67"/>
      <c r="BD306" s="354" t="str">
        <f t="shared" si="125"/>
        <v/>
      </c>
      <c r="BE306" s="355"/>
      <c r="BF306" s="71">
        <f t="shared" si="121"/>
        <v>0</v>
      </c>
      <c r="BG306" s="71">
        <f t="shared" si="122"/>
        <v>0</v>
      </c>
      <c r="BH306" s="72">
        <f t="shared" si="123"/>
        <v>0</v>
      </c>
      <c r="BI306" s="73">
        <f t="shared" si="124"/>
        <v>0</v>
      </c>
    </row>
    <row r="307" spans="23:61" ht="15.5" x14ac:dyDescent="0.35">
      <c r="W307" s="60"/>
      <c r="X307" s="66">
        <v>18</v>
      </c>
      <c r="Y307" s="67"/>
      <c r="Z307" s="67"/>
      <c r="AA307" s="67"/>
      <c r="AB307" s="67"/>
      <c r="AC307" s="67"/>
      <c r="AD307" s="67"/>
      <c r="AE307" s="67"/>
      <c r="AF307" s="67"/>
      <c r="AG307" s="67"/>
      <c r="AH307" s="67"/>
      <c r="AI307" s="67"/>
      <c r="AJ307" s="67"/>
      <c r="AK307" s="67"/>
      <c r="AL307" s="67"/>
      <c r="AM307" s="67"/>
      <c r="AN307" s="67"/>
      <c r="AO307" s="67"/>
      <c r="AP307" s="67"/>
      <c r="AQ307" s="67"/>
      <c r="AR307" s="67"/>
      <c r="AS307" s="67"/>
      <c r="AT307" s="67"/>
      <c r="AU307" s="67"/>
      <c r="AV307" s="67"/>
      <c r="AW307" s="67"/>
      <c r="AX307" s="67"/>
      <c r="AY307" s="67"/>
      <c r="AZ307" s="67"/>
      <c r="BA307" s="67"/>
      <c r="BB307" s="67"/>
      <c r="BC307" s="67"/>
      <c r="BD307" s="354" t="str">
        <f t="shared" si="125"/>
        <v/>
      </c>
      <c r="BE307" s="355"/>
      <c r="BF307" s="71">
        <f t="shared" si="121"/>
        <v>0</v>
      </c>
      <c r="BG307" s="71">
        <f t="shared" si="122"/>
        <v>0</v>
      </c>
      <c r="BH307" s="72">
        <f t="shared" si="123"/>
        <v>0</v>
      </c>
      <c r="BI307" s="73">
        <f t="shared" si="124"/>
        <v>0</v>
      </c>
    </row>
    <row r="308" spans="23:61" ht="15.5" x14ac:dyDescent="0.35">
      <c r="W308" s="60"/>
      <c r="X308" s="66">
        <v>19</v>
      </c>
      <c r="Y308" s="67"/>
      <c r="Z308" s="67"/>
      <c r="AA308" s="67"/>
      <c r="AB308" s="67"/>
      <c r="AC308" s="67"/>
      <c r="AD308" s="67"/>
      <c r="AE308" s="67"/>
      <c r="AF308" s="67"/>
      <c r="AG308" s="67"/>
      <c r="AH308" s="67"/>
      <c r="AI308" s="67"/>
      <c r="AJ308" s="67"/>
      <c r="AK308" s="67"/>
      <c r="AL308" s="67"/>
      <c r="AM308" s="67"/>
      <c r="AN308" s="67"/>
      <c r="AO308" s="67"/>
      <c r="AP308" s="67"/>
      <c r="AQ308" s="67"/>
      <c r="AR308" s="67"/>
      <c r="AS308" s="67"/>
      <c r="AT308" s="67"/>
      <c r="AU308" s="67"/>
      <c r="AV308" s="67"/>
      <c r="AW308" s="67"/>
      <c r="AX308" s="67"/>
      <c r="AY308" s="67"/>
      <c r="AZ308" s="67"/>
      <c r="BA308" s="67"/>
      <c r="BB308" s="67"/>
      <c r="BC308" s="67"/>
      <c r="BD308" s="354" t="str">
        <f t="shared" si="125"/>
        <v/>
      </c>
      <c r="BE308" s="355"/>
      <c r="BF308" s="71">
        <f t="shared" si="121"/>
        <v>0</v>
      </c>
      <c r="BG308" s="71">
        <f t="shared" si="122"/>
        <v>0</v>
      </c>
      <c r="BH308" s="72">
        <f t="shared" si="123"/>
        <v>0</v>
      </c>
      <c r="BI308" s="73">
        <f t="shared" si="124"/>
        <v>0</v>
      </c>
    </row>
    <row r="309" spans="23:61" ht="15.5" x14ac:dyDescent="0.35">
      <c r="W309" s="60"/>
      <c r="X309" s="66">
        <v>20</v>
      </c>
      <c r="Y309" s="67"/>
      <c r="Z309" s="67"/>
      <c r="AA309" s="67"/>
      <c r="AB309" s="67"/>
      <c r="AC309" s="67"/>
      <c r="AD309" s="67"/>
      <c r="AE309" s="67"/>
      <c r="AF309" s="67"/>
      <c r="AG309" s="67"/>
      <c r="AH309" s="67"/>
      <c r="AI309" s="67"/>
      <c r="AJ309" s="67"/>
      <c r="AK309" s="67"/>
      <c r="AL309" s="67"/>
      <c r="AM309" s="67"/>
      <c r="AN309" s="67"/>
      <c r="AO309" s="67"/>
      <c r="AP309" s="67"/>
      <c r="AQ309" s="67"/>
      <c r="AR309" s="67"/>
      <c r="AS309" s="67"/>
      <c r="AT309" s="67"/>
      <c r="AU309" s="67"/>
      <c r="AV309" s="67"/>
      <c r="AW309" s="67"/>
      <c r="AX309" s="67"/>
      <c r="AY309" s="67"/>
      <c r="AZ309" s="67"/>
      <c r="BA309" s="67"/>
      <c r="BB309" s="67"/>
      <c r="BC309" s="67"/>
      <c r="BD309" s="354" t="str">
        <f t="shared" si="125"/>
        <v/>
      </c>
      <c r="BE309" s="355"/>
      <c r="BF309" s="71">
        <f t="shared" si="121"/>
        <v>0</v>
      </c>
      <c r="BG309" s="71">
        <f t="shared" si="122"/>
        <v>0</v>
      </c>
      <c r="BH309" s="72">
        <f t="shared" si="123"/>
        <v>0</v>
      </c>
      <c r="BI309" s="73">
        <f t="shared" si="124"/>
        <v>0</v>
      </c>
    </row>
    <row r="310" spans="23:61" ht="15.5" x14ac:dyDescent="0.35">
      <c r="W310" s="60"/>
      <c r="X310" s="66">
        <v>21</v>
      </c>
      <c r="Y310" s="67"/>
      <c r="Z310" s="67"/>
      <c r="AA310" s="67"/>
      <c r="AB310" s="67"/>
      <c r="AC310" s="67"/>
      <c r="AD310" s="67"/>
      <c r="AE310" s="67"/>
      <c r="AF310" s="67"/>
      <c r="AG310" s="67"/>
      <c r="AH310" s="67"/>
      <c r="AI310" s="67"/>
      <c r="AJ310" s="67"/>
      <c r="AK310" s="67"/>
      <c r="AL310" s="67"/>
      <c r="AM310" s="67"/>
      <c r="AN310" s="67"/>
      <c r="AO310" s="67"/>
      <c r="AP310" s="67"/>
      <c r="AQ310" s="67"/>
      <c r="AR310" s="67"/>
      <c r="AS310" s="67"/>
      <c r="AT310" s="67"/>
      <c r="AU310" s="67"/>
      <c r="AV310" s="67"/>
      <c r="AW310" s="67"/>
      <c r="AX310" s="67"/>
      <c r="AY310" s="67"/>
      <c r="AZ310" s="67"/>
      <c r="BA310" s="67"/>
      <c r="BB310" s="67"/>
      <c r="BC310" s="67"/>
      <c r="BD310" s="354" t="str">
        <f t="shared" si="125"/>
        <v/>
      </c>
      <c r="BE310" s="355"/>
      <c r="BF310" s="71">
        <f t="shared" si="121"/>
        <v>0</v>
      </c>
      <c r="BG310" s="71">
        <f t="shared" si="122"/>
        <v>0</v>
      </c>
      <c r="BH310" s="72">
        <f t="shared" si="123"/>
        <v>0</v>
      </c>
      <c r="BI310" s="73">
        <f t="shared" si="124"/>
        <v>0</v>
      </c>
    </row>
    <row r="311" spans="23:61" ht="15.5" x14ac:dyDescent="0.35">
      <c r="W311" s="60"/>
      <c r="X311" s="66">
        <v>22</v>
      </c>
      <c r="Y311" s="67"/>
      <c r="Z311" s="67"/>
      <c r="AA311" s="67"/>
      <c r="AB311" s="67"/>
      <c r="AC311" s="67"/>
      <c r="AD311" s="67"/>
      <c r="AE311" s="67"/>
      <c r="AF311" s="67"/>
      <c r="AG311" s="67"/>
      <c r="AH311" s="67"/>
      <c r="AI311" s="67"/>
      <c r="AJ311" s="67"/>
      <c r="AK311" s="67"/>
      <c r="AL311" s="67"/>
      <c r="AM311" s="67"/>
      <c r="AN311" s="67"/>
      <c r="AO311" s="67"/>
      <c r="AP311" s="67"/>
      <c r="AQ311" s="67"/>
      <c r="AR311" s="67"/>
      <c r="AS311" s="67"/>
      <c r="AT311" s="67"/>
      <c r="AU311" s="67"/>
      <c r="AV311" s="67"/>
      <c r="AW311" s="67"/>
      <c r="AX311" s="67"/>
      <c r="AY311" s="67"/>
      <c r="AZ311" s="67"/>
      <c r="BA311" s="67"/>
      <c r="BB311" s="67"/>
      <c r="BC311" s="67"/>
      <c r="BD311" s="354" t="str">
        <f t="shared" si="125"/>
        <v/>
      </c>
      <c r="BE311" s="355"/>
      <c r="BF311" s="71">
        <f t="shared" si="121"/>
        <v>0</v>
      </c>
      <c r="BG311" s="71">
        <f t="shared" si="122"/>
        <v>0</v>
      </c>
      <c r="BH311" s="72">
        <f t="shared" si="123"/>
        <v>0</v>
      </c>
      <c r="BI311" s="73">
        <f t="shared" si="124"/>
        <v>0</v>
      </c>
    </row>
    <row r="312" spans="23:61" ht="15.5" x14ac:dyDescent="0.35">
      <c r="W312" s="60"/>
      <c r="X312" s="66">
        <v>23</v>
      </c>
      <c r="Y312" s="67"/>
      <c r="Z312" s="67"/>
      <c r="AA312" s="67"/>
      <c r="AB312" s="67"/>
      <c r="AC312" s="67"/>
      <c r="AD312" s="67"/>
      <c r="AE312" s="67"/>
      <c r="AF312" s="67"/>
      <c r="AG312" s="67"/>
      <c r="AH312" s="67"/>
      <c r="AI312" s="67"/>
      <c r="AJ312" s="67"/>
      <c r="AK312" s="67"/>
      <c r="AL312" s="67"/>
      <c r="AM312" s="67"/>
      <c r="AN312" s="67"/>
      <c r="AO312" s="67"/>
      <c r="AP312" s="67"/>
      <c r="AQ312" s="67"/>
      <c r="AR312" s="67"/>
      <c r="AS312" s="67"/>
      <c r="AT312" s="67"/>
      <c r="AU312" s="67"/>
      <c r="AV312" s="67"/>
      <c r="AW312" s="67"/>
      <c r="AX312" s="67"/>
      <c r="AY312" s="67"/>
      <c r="AZ312" s="67"/>
      <c r="BA312" s="67"/>
      <c r="BB312" s="67"/>
      <c r="BC312" s="67"/>
      <c r="BD312" s="354" t="str">
        <f t="shared" si="125"/>
        <v/>
      </c>
      <c r="BE312" s="355"/>
      <c r="BF312" s="71">
        <f t="shared" si="121"/>
        <v>0</v>
      </c>
      <c r="BG312" s="71">
        <f t="shared" si="122"/>
        <v>0</v>
      </c>
      <c r="BH312" s="72">
        <f t="shared" si="123"/>
        <v>0</v>
      </c>
      <c r="BI312" s="73">
        <f t="shared" si="124"/>
        <v>0</v>
      </c>
    </row>
    <row r="313" spans="23:61" ht="15.5" x14ac:dyDescent="0.35">
      <c r="W313" s="60"/>
      <c r="X313" s="74">
        <v>24</v>
      </c>
      <c r="Y313" s="75"/>
      <c r="Z313" s="75"/>
      <c r="AA313" s="75"/>
      <c r="AB313" s="75"/>
      <c r="AC313" s="75"/>
      <c r="AD313" s="75"/>
      <c r="AE313" s="75"/>
      <c r="AF313" s="75"/>
      <c r="AG313" s="75"/>
      <c r="AH313" s="75"/>
      <c r="AI313" s="75"/>
      <c r="AJ313" s="75"/>
      <c r="AK313" s="75"/>
      <c r="AL313" s="75"/>
      <c r="AM313" s="75"/>
      <c r="AN313" s="75"/>
      <c r="AO313" s="75"/>
      <c r="AP313" s="75"/>
      <c r="AQ313" s="75"/>
      <c r="AR313" s="75"/>
      <c r="AS313" s="75"/>
      <c r="AT313" s="75"/>
      <c r="AU313" s="75"/>
      <c r="AV313" s="75"/>
      <c r="AW313" s="75"/>
      <c r="AX313" s="75"/>
      <c r="AY313" s="75"/>
      <c r="AZ313" s="75"/>
      <c r="BA313" s="75"/>
      <c r="BB313" s="75"/>
      <c r="BC313" s="75"/>
      <c r="BD313" s="356" t="str">
        <f t="shared" si="125"/>
        <v/>
      </c>
      <c r="BE313" s="357"/>
      <c r="BF313" s="76">
        <f>SUM($Y313:$BC313)</f>
        <v>0</v>
      </c>
      <c r="BG313" s="76">
        <v>0</v>
      </c>
      <c r="BH313" s="77">
        <f t="shared" ref="BH313" si="126">IFERROR(SUM(Y313:BC313)/COUNT(Y313:BC313),0)</f>
        <v>0</v>
      </c>
      <c r="BI313" s="78">
        <v>0</v>
      </c>
    </row>
    <row r="314" spans="23:61" ht="15.5" x14ac:dyDescent="0.35">
      <c r="W314" s="60"/>
      <c r="X314" s="79"/>
      <c r="Y314" s="5"/>
      <c r="Z314" s="5"/>
      <c r="AA314" s="5"/>
      <c r="AB314" s="5"/>
      <c r="AC314" s="5"/>
      <c r="AD314" s="5"/>
      <c r="AE314" s="5"/>
      <c r="AF314" s="5"/>
      <c r="AG314" s="5"/>
      <c r="AH314" s="5"/>
      <c r="AI314" s="5"/>
      <c r="AJ314" s="5"/>
      <c r="AK314" s="5"/>
      <c r="AL314" s="5"/>
      <c r="AM314" s="5"/>
      <c r="AN314" s="5"/>
      <c r="AO314" s="5"/>
      <c r="AP314" s="5"/>
      <c r="AQ314" s="5"/>
      <c r="AR314" s="5"/>
      <c r="AS314" s="5"/>
      <c r="AT314" s="5"/>
      <c r="AU314" s="5"/>
      <c r="AV314" s="5"/>
      <c r="AW314" s="5"/>
      <c r="AX314" s="5"/>
      <c r="AY314" s="5"/>
      <c r="AZ314" s="5"/>
      <c r="BA314" s="5"/>
      <c r="BB314" s="5"/>
      <c r="BC314" s="5"/>
      <c r="BD314" s="5"/>
      <c r="BE314" s="5"/>
      <c r="BF314" s="76">
        <f>SUM(BF290:BF313)</f>
        <v>0</v>
      </c>
      <c r="BG314" s="76">
        <f>SUM(BG297:BG312)</f>
        <v>0</v>
      </c>
      <c r="BH314" s="101"/>
      <c r="BI314" s="102"/>
    </row>
    <row r="315" spans="23:61" ht="15.5" x14ac:dyDescent="0.35">
      <c r="W315" s="83"/>
      <c r="X315" s="84"/>
      <c r="Y315" s="85"/>
      <c r="Z315" s="85"/>
      <c r="AA315" s="85"/>
      <c r="AB315" s="85"/>
      <c r="AC315" s="85"/>
      <c r="AD315" s="85"/>
      <c r="AE315" s="85"/>
      <c r="AF315" s="85"/>
      <c r="AG315" s="85"/>
      <c r="AH315" s="85"/>
      <c r="AI315" s="85"/>
      <c r="AJ315" s="85"/>
      <c r="AK315" s="85"/>
      <c r="AL315" s="85"/>
      <c r="AM315" s="85"/>
      <c r="AN315" s="85"/>
      <c r="AO315" s="85"/>
      <c r="AP315" s="85"/>
      <c r="AQ315" s="85"/>
      <c r="AR315" s="85"/>
      <c r="AS315" s="85"/>
      <c r="AT315" s="85"/>
      <c r="AU315" s="85"/>
      <c r="AV315" s="85"/>
      <c r="AW315" s="85"/>
      <c r="AX315" s="85"/>
      <c r="AY315" s="85"/>
      <c r="AZ315" s="85"/>
      <c r="BA315" s="85"/>
      <c r="BB315" s="85"/>
      <c r="BC315" s="85"/>
      <c r="BD315" s="85"/>
      <c r="BE315" s="85"/>
      <c r="BF315" s="214"/>
      <c r="BG315" s="215"/>
      <c r="BH315" s="215"/>
      <c r="BI315" s="216"/>
    </row>
    <row r="316" spans="23:61" ht="15.5" x14ac:dyDescent="0.35">
      <c r="W316" s="115"/>
      <c r="X316" s="111"/>
      <c r="Y316" s="111"/>
      <c r="Z316" s="111"/>
      <c r="AA316" s="111"/>
      <c r="AB316" s="111"/>
      <c r="AC316" s="111"/>
      <c r="AD316" s="111"/>
      <c r="AE316" s="111"/>
      <c r="AF316" s="111"/>
      <c r="AG316" s="111"/>
      <c r="AH316" s="111"/>
      <c r="AI316" s="111"/>
      <c r="AJ316" s="111"/>
      <c r="AK316" s="111"/>
      <c r="AL316" s="111"/>
      <c r="AM316" s="111"/>
      <c r="AN316" s="111"/>
      <c r="AO316" s="111"/>
      <c r="AP316" s="111"/>
      <c r="AQ316" s="111"/>
      <c r="AR316" s="111"/>
      <c r="AS316" s="111"/>
      <c r="AT316" s="111"/>
      <c r="AU316" s="111"/>
      <c r="AV316" s="111"/>
      <c r="AW316" s="111"/>
      <c r="AX316" s="111"/>
      <c r="AY316" s="111"/>
      <c r="AZ316" s="111"/>
      <c r="BA316" s="111"/>
      <c r="BB316" s="111"/>
      <c r="BC316" s="111"/>
      <c r="BD316" s="111"/>
      <c r="BE316" s="111"/>
      <c r="BF316" s="5"/>
      <c r="BG316" s="5"/>
      <c r="BH316" s="5"/>
      <c r="BI316" s="49"/>
    </row>
    <row r="317" spans="23:61" ht="15.5" x14ac:dyDescent="0.35">
      <c r="W317" s="60" t="s">
        <v>144</v>
      </c>
      <c r="X317" s="5"/>
      <c r="Y317" s="5"/>
      <c r="Z317" s="5"/>
      <c r="AA317" s="5"/>
      <c r="AB317" s="5"/>
      <c r="AC317" s="5"/>
      <c r="AD317" s="5"/>
      <c r="AE317" s="5"/>
      <c r="AF317" s="5"/>
      <c r="AG317" s="5"/>
      <c r="AH317" s="5"/>
      <c r="AI317" s="5"/>
      <c r="AJ317" s="5"/>
      <c r="AK317" s="5"/>
      <c r="AL317" s="5"/>
      <c r="AM317" s="5"/>
      <c r="AN317" s="5"/>
      <c r="AO317" s="5"/>
      <c r="AP317" s="5"/>
      <c r="AQ317" s="5"/>
      <c r="AR317" s="5"/>
      <c r="AS317" s="5"/>
      <c r="AT317" s="5"/>
      <c r="AU317" s="5"/>
      <c r="AV317" s="5"/>
      <c r="AW317" s="5"/>
      <c r="AX317" s="5"/>
      <c r="AY317" s="5"/>
      <c r="AZ317" s="5"/>
      <c r="BA317" s="5"/>
      <c r="BB317" s="5"/>
      <c r="BC317" s="5"/>
      <c r="BD317" s="5"/>
      <c r="BE317" s="5"/>
      <c r="BF317" s="5"/>
      <c r="BG317" s="5"/>
      <c r="BH317" s="5"/>
      <c r="BI317" s="49"/>
    </row>
    <row r="318" spans="23:61" ht="15.5" x14ac:dyDescent="0.35">
      <c r="W318" s="60"/>
      <c r="X318" s="5"/>
      <c r="Y318" s="5"/>
      <c r="Z318" s="5"/>
      <c r="AA318" s="5"/>
      <c r="AB318" s="5"/>
      <c r="AC318" s="5"/>
      <c r="AD318" s="5"/>
      <c r="AE318" s="5"/>
      <c r="AF318" s="5"/>
      <c r="AG318" s="5"/>
      <c r="AH318" s="5"/>
      <c r="AI318" s="5"/>
      <c r="AJ318" s="5"/>
      <c r="AK318" s="5"/>
      <c r="AL318" s="5"/>
      <c r="AM318" s="5"/>
      <c r="AN318" s="5"/>
      <c r="AO318" s="5"/>
      <c r="AP318" s="5"/>
      <c r="AQ318" s="5"/>
      <c r="AR318" s="5"/>
      <c r="AS318" s="5"/>
      <c r="AT318" s="5"/>
      <c r="AU318" s="5"/>
      <c r="AV318" s="5"/>
      <c r="AW318" s="5"/>
      <c r="AX318" s="5"/>
      <c r="AY318" s="5"/>
      <c r="AZ318" s="5"/>
      <c r="BA318" s="5"/>
      <c r="BB318" s="5"/>
      <c r="BC318" s="5"/>
      <c r="BD318" s="5"/>
      <c r="BE318" s="5"/>
      <c r="BF318" s="46"/>
      <c r="BG318" s="5"/>
      <c r="BH318" s="5"/>
      <c r="BI318" s="49"/>
    </row>
    <row r="319" spans="23:61" ht="15.5" x14ac:dyDescent="0.35">
      <c r="W319" s="60"/>
      <c r="X319" s="63" t="s">
        <v>54</v>
      </c>
      <c r="Y319" s="64">
        <v>1</v>
      </c>
      <c r="Z319" s="64">
        <v>2</v>
      </c>
      <c r="AA319" s="64">
        <v>3</v>
      </c>
      <c r="AB319" s="64">
        <v>4</v>
      </c>
      <c r="AC319" s="64">
        <v>5</v>
      </c>
      <c r="AD319" s="64">
        <v>6</v>
      </c>
      <c r="AE319" s="64">
        <v>7</v>
      </c>
      <c r="AF319" s="64">
        <v>8</v>
      </c>
      <c r="AG319" s="64">
        <v>9</v>
      </c>
      <c r="AH319" s="64">
        <v>10</v>
      </c>
      <c r="AI319" s="64">
        <v>11</v>
      </c>
      <c r="AJ319" s="64">
        <v>12</v>
      </c>
      <c r="AK319" s="64">
        <v>13</v>
      </c>
      <c r="AL319" s="64">
        <v>14</v>
      </c>
      <c r="AM319" s="64">
        <v>15</v>
      </c>
      <c r="AN319" s="64">
        <v>16</v>
      </c>
      <c r="AO319" s="64">
        <v>17</v>
      </c>
      <c r="AP319" s="64">
        <v>18</v>
      </c>
      <c r="AQ319" s="64">
        <v>19</v>
      </c>
      <c r="AR319" s="64">
        <v>20</v>
      </c>
      <c r="AS319" s="64">
        <v>21</v>
      </c>
      <c r="AT319" s="64">
        <v>22</v>
      </c>
      <c r="AU319" s="64">
        <v>23</v>
      </c>
      <c r="AV319" s="64">
        <v>24</v>
      </c>
      <c r="AW319" s="64">
        <v>25</v>
      </c>
      <c r="AX319" s="64">
        <v>26</v>
      </c>
      <c r="AY319" s="64">
        <v>27</v>
      </c>
      <c r="AZ319" s="64">
        <v>28</v>
      </c>
      <c r="BA319" s="64">
        <v>29</v>
      </c>
      <c r="BB319" s="64">
        <v>30</v>
      </c>
      <c r="BC319" s="5"/>
      <c r="BD319" s="358" t="s">
        <v>101</v>
      </c>
      <c r="BE319" s="359"/>
      <c r="BF319" s="157" t="s">
        <v>102</v>
      </c>
      <c r="BG319" s="157" t="s">
        <v>103</v>
      </c>
      <c r="BH319" s="157" t="s">
        <v>102</v>
      </c>
      <c r="BI319" s="65" t="s">
        <v>103</v>
      </c>
    </row>
    <row r="320" spans="23:61" ht="15.5" x14ac:dyDescent="0.35">
      <c r="W320" s="60"/>
      <c r="X320" s="63"/>
      <c r="Y320" s="64" t="str">
        <f t="shared" ref="Y320:AE320" si="127">VLOOKUP(WEEKDAY(CONCATENATE("11","/",Y319,"/",$AE$6)),$BX$11:$BY$17,2,FALSE)</f>
        <v>Thur</v>
      </c>
      <c r="Z320" s="64" t="str">
        <f t="shared" si="127"/>
        <v>Fri</v>
      </c>
      <c r="AA320" s="64" t="str">
        <f t="shared" si="127"/>
        <v>Sat</v>
      </c>
      <c r="AB320" s="64" t="str">
        <f t="shared" si="127"/>
        <v>Sun</v>
      </c>
      <c r="AC320" s="64" t="str">
        <f t="shared" si="127"/>
        <v>Mon</v>
      </c>
      <c r="AD320" s="64" t="str">
        <f t="shared" si="127"/>
        <v>Tues</v>
      </c>
      <c r="AE320" s="64" t="str">
        <f t="shared" si="127"/>
        <v>Wed</v>
      </c>
      <c r="AF320" s="64" t="str">
        <f>Y320</f>
        <v>Thur</v>
      </c>
      <c r="AG320" s="64" t="str">
        <f t="shared" ref="AG320:BB320" si="128">Z320</f>
        <v>Fri</v>
      </c>
      <c r="AH320" s="64" t="str">
        <f t="shared" si="128"/>
        <v>Sat</v>
      </c>
      <c r="AI320" s="64" t="str">
        <f t="shared" si="128"/>
        <v>Sun</v>
      </c>
      <c r="AJ320" s="64" t="str">
        <f t="shared" si="128"/>
        <v>Mon</v>
      </c>
      <c r="AK320" s="64" t="str">
        <f t="shared" si="128"/>
        <v>Tues</v>
      </c>
      <c r="AL320" s="64" t="str">
        <f t="shared" si="128"/>
        <v>Wed</v>
      </c>
      <c r="AM320" s="64" t="str">
        <f t="shared" si="128"/>
        <v>Thur</v>
      </c>
      <c r="AN320" s="64" t="str">
        <f t="shared" si="128"/>
        <v>Fri</v>
      </c>
      <c r="AO320" s="64" t="str">
        <f t="shared" si="128"/>
        <v>Sat</v>
      </c>
      <c r="AP320" s="64" t="str">
        <f t="shared" si="128"/>
        <v>Sun</v>
      </c>
      <c r="AQ320" s="64" t="str">
        <f t="shared" si="128"/>
        <v>Mon</v>
      </c>
      <c r="AR320" s="64" t="str">
        <f t="shared" si="128"/>
        <v>Tues</v>
      </c>
      <c r="AS320" s="64" t="str">
        <f t="shared" si="128"/>
        <v>Wed</v>
      </c>
      <c r="AT320" s="64" t="str">
        <f t="shared" si="128"/>
        <v>Thur</v>
      </c>
      <c r="AU320" s="64" t="str">
        <f t="shared" si="128"/>
        <v>Fri</v>
      </c>
      <c r="AV320" s="64" t="str">
        <f t="shared" si="128"/>
        <v>Sat</v>
      </c>
      <c r="AW320" s="64" t="str">
        <f t="shared" si="128"/>
        <v>Sun</v>
      </c>
      <c r="AX320" s="64" t="str">
        <f t="shared" si="128"/>
        <v>Mon</v>
      </c>
      <c r="AY320" s="64" t="str">
        <f t="shared" si="128"/>
        <v>Tues</v>
      </c>
      <c r="AZ320" s="64" t="str">
        <f t="shared" si="128"/>
        <v>Wed</v>
      </c>
      <c r="BA320" s="64" t="str">
        <f t="shared" si="128"/>
        <v>Thur</v>
      </c>
      <c r="BB320" s="64" t="str">
        <f t="shared" si="128"/>
        <v>Fri</v>
      </c>
      <c r="BC320" s="5"/>
      <c r="BD320" s="358" t="s">
        <v>106</v>
      </c>
      <c r="BE320" s="359"/>
      <c r="BF320" s="157" t="s">
        <v>90</v>
      </c>
      <c r="BG320" s="157" t="s">
        <v>90</v>
      </c>
      <c r="BH320" s="157" t="s">
        <v>106</v>
      </c>
      <c r="BI320" s="65" t="s">
        <v>106</v>
      </c>
    </row>
    <row r="321" spans="23:61" ht="15.5" x14ac:dyDescent="0.35">
      <c r="W321" s="60"/>
      <c r="X321" s="66">
        <v>1</v>
      </c>
      <c r="Y321" s="67"/>
      <c r="Z321" s="67"/>
      <c r="AA321" s="67"/>
      <c r="AB321" s="67"/>
      <c r="AC321" s="67"/>
      <c r="AD321" s="67"/>
      <c r="AE321" s="67"/>
      <c r="AF321" s="67"/>
      <c r="AG321" s="67"/>
      <c r="AH321" s="67"/>
      <c r="AI321" s="67"/>
      <c r="AJ321" s="67"/>
      <c r="AK321" s="67"/>
      <c r="AL321" s="67"/>
      <c r="AM321" s="67"/>
      <c r="AN321" s="67"/>
      <c r="AO321" s="67"/>
      <c r="AP321" s="67"/>
      <c r="AQ321" s="67"/>
      <c r="AR321" s="67"/>
      <c r="AS321" s="67"/>
      <c r="AT321" s="67"/>
      <c r="AU321" s="67"/>
      <c r="AV321" s="67"/>
      <c r="AW321" s="67"/>
      <c r="AX321" s="67"/>
      <c r="AY321" s="67"/>
      <c r="AZ321" s="67"/>
      <c r="BA321" s="67"/>
      <c r="BB321" s="67"/>
      <c r="BC321" s="5"/>
      <c r="BD321" s="354" t="str">
        <f t="shared" ref="BD321:BD344" si="129">IFERROR(AVERAGE(Y321:BB321),"")</f>
        <v/>
      </c>
      <c r="BE321" s="355"/>
      <c r="BF321" s="68">
        <f>SUM($Y321:$BC321)</f>
        <v>0</v>
      </c>
      <c r="BG321" s="68">
        <v>0</v>
      </c>
      <c r="BH321" s="69">
        <f>IFERROR(SUM(Y321:BC321)/COUNT(Y321:BC321),0)</f>
        <v>0</v>
      </c>
      <c r="BI321" s="70">
        <v>0</v>
      </c>
    </row>
    <row r="322" spans="23:61" ht="15.5" x14ac:dyDescent="0.35">
      <c r="W322" s="60"/>
      <c r="X322" s="66">
        <v>2</v>
      </c>
      <c r="Y322" s="67"/>
      <c r="Z322" s="67"/>
      <c r="AA322" s="67"/>
      <c r="AB322" s="67"/>
      <c r="AC322" s="67"/>
      <c r="AD322" s="67"/>
      <c r="AE322" s="67"/>
      <c r="AF322" s="67"/>
      <c r="AG322" s="67"/>
      <c r="AH322" s="67"/>
      <c r="AI322" s="67"/>
      <c r="AJ322" s="67"/>
      <c r="AK322" s="67"/>
      <c r="AL322" s="67"/>
      <c r="AM322" s="67"/>
      <c r="AN322" s="67"/>
      <c r="AO322" s="67"/>
      <c r="AP322" s="67"/>
      <c r="AQ322" s="67"/>
      <c r="AR322" s="67"/>
      <c r="AS322" s="67"/>
      <c r="AT322" s="67"/>
      <c r="AU322" s="67"/>
      <c r="AV322" s="67"/>
      <c r="AW322" s="67"/>
      <c r="AX322" s="67"/>
      <c r="AY322" s="67"/>
      <c r="AZ322" s="67"/>
      <c r="BA322" s="67"/>
      <c r="BB322" s="67"/>
      <c r="BC322" s="5"/>
      <c r="BD322" s="354" t="str">
        <f t="shared" si="129"/>
        <v/>
      </c>
      <c r="BE322" s="355"/>
      <c r="BF322" s="71">
        <f t="shared" ref="BF322:BF327" si="130">SUM($Y322:$BC322)</f>
        <v>0</v>
      </c>
      <c r="BG322" s="71">
        <v>0</v>
      </c>
      <c r="BH322" s="72">
        <f t="shared" ref="BH322:BH327" si="131">IFERROR(SUM(Y322:BC322)/COUNT(Y322:BC322),0)</f>
        <v>0</v>
      </c>
      <c r="BI322" s="73">
        <v>0</v>
      </c>
    </row>
    <row r="323" spans="23:61" ht="15.5" x14ac:dyDescent="0.35">
      <c r="W323" s="60"/>
      <c r="X323" s="66">
        <v>3</v>
      </c>
      <c r="Y323" s="67"/>
      <c r="Z323" s="67"/>
      <c r="AA323" s="67"/>
      <c r="AB323" s="67"/>
      <c r="AC323" s="67"/>
      <c r="AD323" s="67"/>
      <c r="AE323" s="67"/>
      <c r="AF323" s="67"/>
      <c r="AG323" s="67"/>
      <c r="AH323" s="67"/>
      <c r="AI323" s="67"/>
      <c r="AJ323" s="67"/>
      <c r="AK323" s="67"/>
      <c r="AL323" s="67"/>
      <c r="AM323" s="67"/>
      <c r="AN323" s="67"/>
      <c r="AO323" s="67"/>
      <c r="AP323" s="67"/>
      <c r="AQ323" s="67"/>
      <c r="AR323" s="67"/>
      <c r="AS323" s="67"/>
      <c r="AT323" s="67"/>
      <c r="AU323" s="67"/>
      <c r="AV323" s="67"/>
      <c r="AW323" s="67"/>
      <c r="AX323" s="67"/>
      <c r="AY323" s="67"/>
      <c r="AZ323" s="67"/>
      <c r="BA323" s="67"/>
      <c r="BB323" s="67"/>
      <c r="BC323" s="5"/>
      <c r="BD323" s="354" t="str">
        <f t="shared" si="129"/>
        <v/>
      </c>
      <c r="BE323" s="355"/>
      <c r="BF323" s="71">
        <f t="shared" si="130"/>
        <v>0</v>
      </c>
      <c r="BG323" s="71">
        <v>0</v>
      </c>
      <c r="BH323" s="72">
        <f t="shared" si="131"/>
        <v>0</v>
      </c>
      <c r="BI323" s="73">
        <v>0</v>
      </c>
    </row>
    <row r="324" spans="23:61" ht="15.5" x14ac:dyDescent="0.35">
      <c r="W324" s="60"/>
      <c r="X324" s="66">
        <v>4</v>
      </c>
      <c r="Y324" s="67"/>
      <c r="Z324" s="67"/>
      <c r="AA324" s="67"/>
      <c r="AB324" s="67"/>
      <c r="AC324" s="67"/>
      <c r="AD324" s="67"/>
      <c r="AE324" s="67"/>
      <c r="AF324" s="67"/>
      <c r="AG324" s="67"/>
      <c r="AH324" s="67"/>
      <c r="AI324" s="67"/>
      <c r="AJ324" s="67"/>
      <c r="AK324" s="67"/>
      <c r="AL324" s="67"/>
      <c r="AM324" s="67"/>
      <c r="AN324" s="67"/>
      <c r="AO324" s="67"/>
      <c r="AP324" s="67"/>
      <c r="AQ324" s="67"/>
      <c r="AR324" s="67"/>
      <c r="AS324" s="67"/>
      <c r="AT324" s="67"/>
      <c r="AU324" s="67"/>
      <c r="AV324" s="67"/>
      <c r="AW324" s="67"/>
      <c r="AX324" s="67"/>
      <c r="AY324" s="67"/>
      <c r="AZ324" s="67"/>
      <c r="BA324" s="67"/>
      <c r="BB324" s="67"/>
      <c r="BC324" s="5"/>
      <c r="BD324" s="354" t="str">
        <f t="shared" si="129"/>
        <v/>
      </c>
      <c r="BE324" s="355"/>
      <c r="BF324" s="71">
        <f t="shared" si="130"/>
        <v>0</v>
      </c>
      <c r="BG324" s="71">
        <v>0</v>
      </c>
      <c r="BH324" s="72">
        <f t="shared" si="131"/>
        <v>0</v>
      </c>
      <c r="BI324" s="73">
        <v>0</v>
      </c>
    </row>
    <row r="325" spans="23:61" ht="15.5" x14ac:dyDescent="0.35">
      <c r="W325" s="60"/>
      <c r="X325" s="66">
        <v>5</v>
      </c>
      <c r="Y325" s="67"/>
      <c r="Z325" s="67"/>
      <c r="AA325" s="67"/>
      <c r="AB325" s="67"/>
      <c r="AC325" s="67"/>
      <c r="AD325" s="67"/>
      <c r="AE325" s="67"/>
      <c r="AF325" s="67"/>
      <c r="AG325" s="67"/>
      <c r="AH325" s="67"/>
      <c r="AI325" s="67"/>
      <c r="AJ325" s="67"/>
      <c r="AK325" s="67"/>
      <c r="AL325" s="67"/>
      <c r="AM325" s="67"/>
      <c r="AN325" s="67"/>
      <c r="AO325" s="67"/>
      <c r="AP325" s="67"/>
      <c r="AQ325" s="67"/>
      <c r="AR325" s="67"/>
      <c r="AS325" s="67"/>
      <c r="AT325" s="67"/>
      <c r="AU325" s="67"/>
      <c r="AV325" s="67"/>
      <c r="AW325" s="67"/>
      <c r="AX325" s="67"/>
      <c r="AY325" s="67"/>
      <c r="AZ325" s="67"/>
      <c r="BA325" s="67"/>
      <c r="BB325" s="67"/>
      <c r="BC325" s="5"/>
      <c r="BD325" s="354" t="str">
        <f t="shared" si="129"/>
        <v/>
      </c>
      <c r="BE325" s="355"/>
      <c r="BF325" s="71">
        <f t="shared" si="130"/>
        <v>0</v>
      </c>
      <c r="BG325" s="71">
        <v>0</v>
      </c>
      <c r="BH325" s="72">
        <f t="shared" si="131"/>
        <v>0</v>
      </c>
      <c r="BI325" s="73">
        <v>0</v>
      </c>
    </row>
    <row r="326" spans="23:61" ht="15.5" x14ac:dyDescent="0.35">
      <c r="W326" s="60"/>
      <c r="X326" s="66">
        <v>6</v>
      </c>
      <c r="Y326" s="67"/>
      <c r="Z326" s="67"/>
      <c r="AA326" s="67"/>
      <c r="AB326" s="67"/>
      <c r="AC326" s="67"/>
      <c r="AD326" s="67"/>
      <c r="AE326" s="67"/>
      <c r="AF326" s="67"/>
      <c r="AG326" s="67"/>
      <c r="AH326" s="67"/>
      <c r="AI326" s="67"/>
      <c r="AJ326" s="67"/>
      <c r="AK326" s="67"/>
      <c r="AL326" s="67"/>
      <c r="AM326" s="67"/>
      <c r="AN326" s="67"/>
      <c r="AO326" s="67"/>
      <c r="AP326" s="67"/>
      <c r="AQ326" s="67"/>
      <c r="AR326" s="67"/>
      <c r="AS326" s="67"/>
      <c r="AT326" s="67"/>
      <c r="AU326" s="67"/>
      <c r="AV326" s="67"/>
      <c r="AW326" s="67"/>
      <c r="AX326" s="67"/>
      <c r="AY326" s="67"/>
      <c r="AZ326" s="67"/>
      <c r="BA326" s="67"/>
      <c r="BB326" s="67"/>
      <c r="BC326" s="5"/>
      <c r="BD326" s="354" t="str">
        <f t="shared" si="129"/>
        <v/>
      </c>
      <c r="BE326" s="355"/>
      <c r="BF326" s="71">
        <f t="shared" si="130"/>
        <v>0</v>
      </c>
      <c r="BG326" s="71">
        <v>0</v>
      </c>
      <c r="BH326" s="72">
        <f t="shared" si="131"/>
        <v>0</v>
      </c>
      <c r="BI326" s="73">
        <v>0</v>
      </c>
    </row>
    <row r="327" spans="23:61" ht="15.5" x14ac:dyDescent="0.35">
      <c r="W327" s="60"/>
      <c r="X327" s="66">
        <v>7</v>
      </c>
      <c r="Y327" s="67"/>
      <c r="Z327" s="67"/>
      <c r="AA327" s="67"/>
      <c r="AB327" s="67"/>
      <c r="AC327" s="67"/>
      <c r="AD327" s="67"/>
      <c r="AE327" s="67"/>
      <c r="AF327" s="67"/>
      <c r="AG327" s="67"/>
      <c r="AH327" s="67"/>
      <c r="AI327" s="67"/>
      <c r="AJ327" s="67"/>
      <c r="AK327" s="67"/>
      <c r="AL327" s="67"/>
      <c r="AM327" s="67"/>
      <c r="AN327" s="67"/>
      <c r="AO327" s="67"/>
      <c r="AP327" s="67"/>
      <c r="AQ327" s="67"/>
      <c r="AR327" s="67"/>
      <c r="AS327" s="67"/>
      <c r="AT327" s="67"/>
      <c r="AU327" s="67"/>
      <c r="AV327" s="67"/>
      <c r="AW327" s="67"/>
      <c r="AX327" s="67"/>
      <c r="AY327" s="67"/>
      <c r="AZ327" s="67"/>
      <c r="BA327" s="67"/>
      <c r="BB327" s="67"/>
      <c r="BC327" s="5"/>
      <c r="BD327" s="354" t="str">
        <f t="shared" si="129"/>
        <v/>
      </c>
      <c r="BE327" s="355"/>
      <c r="BF327" s="71">
        <f t="shared" si="130"/>
        <v>0</v>
      </c>
      <c r="BG327" s="71">
        <v>0</v>
      </c>
      <c r="BH327" s="72">
        <f t="shared" si="131"/>
        <v>0</v>
      </c>
      <c r="BI327" s="73">
        <v>0</v>
      </c>
    </row>
    <row r="328" spans="23:61" ht="15.5" x14ac:dyDescent="0.35">
      <c r="W328" s="60"/>
      <c r="X328" s="66">
        <v>8</v>
      </c>
      <c r="Y328" s="67"/>
      <c r="Z328" s="67"/>
      <c r="AA328" s="67"/>
      <c r="AB328" s="67"/>
      <c r="AC328" s="67"/>
      <c r="AD328" s="67"/>
      <c r="AE328" s="67"/>
      <c r="AF328" s="67"/>
      <c r="AG328" s="67"/>
      <c r="AH328" s="67"/>
      <c r="AI328" s="67"/>
      <c r="AJ328" s="67"/>
      <c r="AK328" s="67"/>
      <c r="AL328" s="67"/>
      <c r="AM328" s="67"/>
      <c r="AN328" s="67"/>
      <c r="AO328" s="67"/>
      <c r="AP328" s="67"/>
      <c r="AQ328" s="67"/>
      <c r="AR328" s="67"/>
      <c r="AS328" s="67"/>
      <c r="AT328" s="67"/>
      <c r="AU328" s="67"/>
      <c r="AV328" s="67"/>
      <c r="AW328" s="67"/>
      <c r="AX328" s="67"/>
      <c r="AY328" s="67"/>
      <c r="AZ328" s="67"/>
      <c r="BA328" s="67"/>
      <c r="BB328" s="67"/>
      <c r="BC328" s="5"/>
      <c r="BD328" s="354" t="str">
        <f t="shared" si="129"/>
        <v/>
      </c>
      <c r="BE328" s="355"/>
      <c r="BF328" s="71">
        <f t="shared" ref="BF328:BF343" si="132">(SUMIF($Y$320:$BC$320,"Sat",$Y328:$BC328)+SUMIF($Y$320:$BC$320,"Sun",$Y328:$BC328))</f>
        <v>0</v>
      </c>
      <c r="BG328" s="71">
        <f t="shared" ref="BG328:BG343" si="133">(SUM($Y328:$BC328)-(SUMIF($Y$320:$BC$320,"Sat",$Y328:$BC328)+SUMIF($Y$320:$BC$320,"Sun",$Y328:$BC328)))</f>
        <v>0</v>
      </c>
      <c r="BH328" s="72">
        <f t="shared" ref="BH328:BH343" si="134">(SUMIF($Y$320:$BC$320,"Sat",$Y328:$BC328)+SUMIF($Y$320:$BC$320,"Sun",$Y328:$BC328))/(COUNTIF($Y$320:$BC$320,"Sat")+COUNTIF($Y$320:$BC$320,"Sun"))</f>
        <v>0</v>
      </c>
      <c r="BI328" s="73">
        <f t="shared" ref="BI328:BI343" si="135">(SUM($Y328:$BC328)-(SUMIF($Y$320:$BC$320,"Sat",$Y328:$BC328)+SUMIF($Y$320:$BC$320,"Sun",$Y328:$BC328)))/(COUNT(Y328:BC328)-(COUNTIF($Y$320:$BC$320,"Sat")+COUNTIF($Y$320:$BC$320,"Sun")))</f>
        <v>0</v>
      </c>
    </row>
    <row r="329" spans="23:61" ht="15.5" x14ac:dyDescent="0.35">
      <c r="W329" s="60"/>
      <c r="X329" s="66">
        <v>9</v>
      </c>
      <c r="Y329" s="67"/>
      <c r="Z329" s="67"/>
      <c r="AA329" s="67"/>
      <c r="AB329" s="67"/>
      <c r="AC329" s="67"/>
      <c r="AD329" s="67"/>
      <c r="AE329" s="67"/>
      <c r="AF329" s="67"/>
      <c r="AG329" s="67"/>
      <c r="AH329" s="67"/>
      <c r="AI329" s="67"/>
      <c r="AJ329" s="67"/>
      <c r="AK329" s="67"/>
      <c r="AL329" s="67"/>
      <c r="AM329" s="67"/>
      <c r="AN329" s="67"/>
      <c r="AO329" s="67"/>
      <c r="AP329" s="67"/>
      <c r="AQ329" s="67"/>
      <c r="AR329" s="67"/>
      <c r="AS329" s="67"/>
      <c r="AT329" s="67"/>
      <c r="AU329" s="67"/>
      <c r="AV329" s="67"/>
      <c r="AW329" s="67"/>
      <c r="AX329" s="67"/>
      <c r="AY329" s="67"/>
      <c r="AZ329" s="67"/>
      <c r="BA329" s="67"/>
      <c r="BB329" s="67"/>
      <c r="BC329" s="5"/>
      <c r="BD329" s="354" t="str">
        <f t="shared" si="129"/>
        <v/>
      </c>
      <c r="BE329" s="355"/>
      <c r="BF329" s="71">
        <f t="shared" si="132"/>
        <v>0</v>
      </c>
      <c r="BG329" s="71">
        <f t="shared" si="133"/>
        <v>0</v>
      </c>
      <c r="BH329" s="72">
        <f t="shared" si="134"/>
        <v>0</v>
      </c>
      <c r="BI329" s="73">
        <f t="shared" si="135"/>
        <v>0</v>
      </c>
    </row>
    <row r="330" spans="23:61" ht="15.5" x14ac:dyDescent="0.35">
      <c r="W330" s="60"/>
      <c r="X330" s="66">
        <v>10</v>
      </c>
      <c r="Y330" s="67"/>
      <c r="Z330" s="67"/>
      <c r="AA330" s="67"/>
      <c r="AB330" s="67"/>
      <c r="AC330" s="67"/>
      <c r="AD330" s="67"/>
      <c r="AE330" s="67"/>
      <c r="AF330" s="67"/>
      <c r="AG330" s="67"/>
      <c r="AH330" s="67"/>
      <c r="AI330" s="67"/>
      <c r="AJ330" s="67"/>
      <c r="AK330" s="67"/>
      <c r="AL330" s="67"/>
      <c r="AM330" s="67"/>
      <c r="AN330" s="67"/>
      <c r="AO330" s="67"/>
      <c r="AP330" s="67"/>
      <c r="AQ330" s="67"/>
      <c r="AR330" s="67"/>
      <c r="AS330" s="67"/>
      <c r="AT330" s="67"/>
      <c r="AU330" s="67"/>
      <c r="AV330" s="67"/>
      <c r="AW330" s="67"/>
      <c r="AX330" s="67"/>
      <c r="AY330" s="67"/>
      <c r="AZ330" s="67"/>
      <c r="BA330" s="67"/>
      <c r="BB330" s="67"/>
      <c r="BC330" s="5"/>
      <c r="BD330" s="354" t="str">
        <f t="shared" si="129"/>
        <v/>
      </c>
      <c r="BE330" s="355"/>
      <c r="BF330" s="71">
        <f t="shared" si="132"/>
        <v>0</v>
      </c>
      <c r="BG330" s="71">
        <f t="shared" si="133"/>
        <v>0</v>
      </c>
      <c r="BH330" s="72">
        <f t="shared" si="134"/>
        <v>0</v>
      </c>
      <c r="BI330" s="73">
        <f t="shared" si="135"/>
        <v>0</v>
      </c>
    </row>
    <row r="331" spans="23:61" ht="15.5" x14ac:dyDescent="0.35">
      <c r="W331" s="60"/>
      <c r="X331" s="66">
        <v>11</v>
      </c>
      <c r="Y331" s="67"/>
      <c r="Z331" s="67"/>
      <c r="AA331" s="67"/>
      <c r="AB331" s="67"/>
      <c r="AC331" s="67"/>
      <c r="AD331" s="67"/>
      <c r="AE331" s="67"/>
      <c r="AF331" s="67"/>
      <c r="AG331" s="67"/>
      <c r="AH331" s="67"/>
      <c r="AI331" s="67"/>
      <c r="AJ331" s="67"/>
      <c r="AK331" s="67"/>
      <c r="AL331" s="67"/>
      <c r="AM331" s="67"/>
      <c r="AN331" s="67"/>
      <c r="AO331" s="67"/>
      <c r="AP331" s="67"/>
      <c r="AQ331" s="67"/>
      <c r="AR331" s="67"/>
      <c r="AS331" s="67"/>
      <c r="AT331" s="67"/>
      <c r="AU331" s="67"/>
      <c r="AV331" s="67"/>
      <c r="AW331" s="67"/>
      <c r="AX331" s="67"/>
      <c r="AY331" s="67"/>
      <c r="AZ331" s="67"/>
      <c r="BA331" s="67"/>
      <c r="BB331" s="67"/>
      <c r="BC331" s="5"/>
      <c r="BD331" s="354" t="str">
        <f t="shared" si="129"/>
        <v/>
      </c>
      <c r="BE331" s="355"/>
      <c r="BF331" s="71">
        <f t="shared" si="132"/>
        <v>0</v>
      </c>
      <c r="BG331" s="71">
        <f t="shared" si="133"/>
        <v>0</v>
      </c>
      <c r="BH331" s="72">
        <f t="shared" si="134"/>
        <v>0</v>
      </c>
      <c r="BI331" s="73">
        <f t="shared" si="135"/>
        <v>0</v>
      </c>
    </row>
    <row r="332" spans="23:61" ht="15.5" x14ac:dyDescent="0.35">
      <c r="W332" s="60"/>
      <c r="X332" s="66">
        <v>12</v>
      </c>
      <c r="Y332" s="67"/>
      <c r="Z332" s="67"/>
      <c r="AA332" s="67"/>
      <c r="AB332" s="67"/>
      <c r="AC332" s="67"/>
      <c r="AD332" s="67"/>
      <c r="AE332" s="67"/>
      <c r="AF332" s="67"/>
      <c r="AG332" s="67"/>
      <c r="AH332" s="67"/>
      <c r="AI332" s="67"/>
      <c r="AJ332" s="67"/>
      <c r="AK332" s="67"/>
      <c r="AL332" s="67"/>
      <c r="AM332" s="67"/>
      <c r="AN332" s="67"/>
      <c r="AO332" s="67"/>
      <c r="AP332" s="67"/>
      <c r="AQ332" s="67"/>
      <c r="AR332" s="67"/>
      <c r="AS332" s="67"/>
      <c r="AT332" s="67"/>
      <c r="AU332" s="67"/>
      <c r="AV332" s="67"/>
      <c r="AW332" s="67"/>
      <c r="AX332" s="67"/>
      <c r="AY332" s="67"/>
      <c r="AZ332" s="67"/>
      <c r="BA332" s="67"/>
      <c r="BB332" s="67"/>
      <c r="BC332" s="5"/>
      <c r="BD332" s="354" t="str">
        <f t="shared" si="129"/>
        <v/>
      </c>
      <c r="BE332" s="355"/>
      <c r="BF332" s="71">
        <f t="shared" si="132"/>
        <v>0</v>
      </c>
      <c r="BG332" s="71">
        <f t="shared" si="133"/>
        <v>0</v>
      </c>
      <c r="BH332" s="72">
        <f t="shared" si="134"/>
        <v>0</v>
      </c>
      <c r="BI332" s="73">
        <f t="shared" si="135"/>
        <v>0</v>
      </c>
    </row>
    <row r="333" spans="23:61" ht="15.5" x14ac:dyDescent="0.35">
      <c r="W333" s="60"/>
      <c r="X333" s="66">
        <v>13</v>
      </c>
      <c r="Y333" s="67"/>
      <c r="Z333" s="67"/>
      <c r="AA333" s="67"/>
      <c r="AB333" s="67"/>
      <c r="AC333" s="67"/>
      <c r="AD333" s="67"/>
      <c r="AE333" s="67"/>
      <c r="AF333" s="67"/>
      <c r="AG333" s="67"/>
      <c r="AH333" s="67"/>
      <c r="AI333" s="67"/>
      <c r="AJ333" s="67"/>
      <c r="AK333" s="67"/>
      <c r="AL333" s="67"/>
      <c r="AM333" s="67"/>
      <c r="AN333" s="67"/>
      <c r="AO333" s="67"/>
      <c r="AP333" s="67"/>
      <c r="AQ333" s="67"/>
      <c r="AR333" s="67"/>
      <c r="AS333" s="67"/>
      <c r="AT333" s="67"/>
      <c r="AU333" s="67"/>
      <c r="AV333" s="67"/>
      <c r="AW333" s="67"/>
      <c r="AX333" s="67"/>
      <c r="AY333" s="67"/>
      <c r="AZ333" s="67"/>
      <c r="BA333" s="67"/>
      <c r="BB333" s="67"/>
      <c r="BC333" s="5"/>
      <c r="BD333" s="354" t="str">
        <f t="shared" si="129"/>
        <v/>
      </c>
      <c r="BE333" s="355"/>
      <c r="BF333" s="71">
        <f t="shared" si="132"/>
        <v>0</v>
      </c>
      <c r="BG333" s="71">
        <f t="shared" si="133"/>
        <v>0</v>
      </c>
      <c r="BH333" s="72">
        <f t="shared" si="134"/>
        <v>0</v>
      </c>
      <c r="BI333" s="73">
        <f t="shared" si="135"/>
        <v>0</v>
      </c>
    </row>
    <row r="334" spans="23:61" ht="15.5" x14ac:dyDescent="0.35">
      <c r="W334" s="60"/>
      <c r="X334" s="66">
        <v>14</v>
      </c>
      <c r="Y334" s="67"/>
      <c r="Z334" s="67"/>
      <c r="AA334" s="67"/>
      <c r="AB334" s="67"/>
      <c r="AC334" s="67"/>
      <c r="AD334" s="67"/>
      <c r="AE334" s="67"/>
      <c r="AF334" s="67"/>
      <c r="AG334" s="67"/>
      <c r="AH334" s="67"/>
      <c r="AI334" s="67"/>
      <c r="AJ334" s="67"/>
      <c r="AK334" s="67"/>
      <c r="AL334" s="67"/>
      <c r="AM334" s="67"/>
      <c r="AN334" s="67"/>
      <c r="AO334" s="67"/>
      <c r="AP334" s="67"/>
      <c r="AQ334" s="67"/>
      <c r="AR334" s="67"/>
      <c r="AS334" s="67"/>
      <c r="AT334" s="67"/>
      <c r="AU334" s="67"/>
      <c r="AV334" s="67"/>
      <c r="AW334" s="67"/>
      <c r="AX334" s="67"/>
      <c r="AY334" s="67"/>
      <c r="AZ334" s="67"/>
      <c r="BA334" s="67"/>
      <c r="BB334" s="67"/>
      <c r="BC334" s="5"/>
      <c r="BD334" s="354" t="str">
        <f t="shared" si="129"/>
        <v/>
      </c>
      <c r="BE334" s="355"/>
      <c r="BF334" s="71">
        <f t="shared" si="132"/>
        <v>0</v>
      </c>
      <c r="BG334" s="71">
        <f t="shared" si="133"/>
        <v>0</v>
      </c>
      <c r="BH334" s="72">
        <f t="shared" si="134"/>
        <v>0</v>
      </c>
      <c r="BI334" s="73">
        <f t="shared" si="135"/>
        <v>0</v>
      </c>
    </row>
    <row r="335" spans="23:61" ht="15.5" x14ac:dyDescent="0.35">
      <c r="W335" s="60"/>
      <c r="X335" s="66">
        <v>15</v>
      </c>
      <c r="Y335" s="67"/>
      <c r="Z335" s="67"/>
      <c r="AA335" s="67"/>
      <c r="AB335" s="67"/>
      <c r="AC335" s="67"/>
      <c r="AD335" s="67"/>
      <c r="AE335" s="67"/>
      <c r="AF335" s="67"/>
      <c r="AG335" s="67"/>
      <c r="AH335" s="67"/>
      <c r="AI335" s="67"/>
      <c r="AJ335" s="67"/>
      <c r="AK335" s="67"/>
      <c r="AL335" s="67"/>
      <c r="AM335" s="67"/>
      <c r="AN335" s="67"/>
      <c r="AO335" s="67"/>
      <c r="AP335" s="67"/>
      <c r="AQ335" s="67"/>
      <c r="AR335" s="67"/>
      <c r="AS335" s="67"/>
      <c r="AT335" s="67"/>
      <c r="AU335" s="67"/>
      <c r="AV335" s="67"/>
      <c r="AW335" s="67"/>
      <c r="AX335" s="67"/>
      <c r="AY335" s="67"/>
      <c r="AZ335" s="67"/>
      <c r="BA335" s="67"/>
      <c r="BB335" s="67"/>
      <c r="BC335" s="5"/>
      <c r="BD335" s="354" t="str">
        <f t="shared" si="129"/>
        <v/>
      </c>
      <c r="BE335" s="355"/>
      <c r="BF335" s="71">
        <f t="shared" si="132"/>
        <v>0</v>
      </c>
      <c r="BG335" s="71">
        <f t="shared" si="133"/>
        <v>0</v>
      </c>
      <c r="BH335" s="72">
        <f t="shared" si="134"/>
        <v>0</v>
      </c>
      <c r="BI335" s="73">
        <f t="shared" si="135"/>
        <v>0</v>
      </c>
    </row>
    <row r="336" spans="23:61" ht="15.5" x14ac:dyDescent="0.35">
      <c r="W336" s="60"/>
      <c r="X336" s="66">
        <v>16</v>
      </c>
      <c r="Y336" s="67"/>
      <c r="Z336" s="67"/>
      <c r="AA336" s="67"/>
      <c r="AB336" s="67"/>
      <c r="AC336" s="67"/>
      <c r="AD336" s="67"/>
      <c r="AE336" s="67"/>
      <c r="AF336" s="67"/>
      <c r="AG336" s="67"/>
      <c r="AH336" s="67"/>
      <c r="AI336" s="67"/>
      <c r="AJ336" s="67"/>
      <c r="AK336" s="67"/>
      <c r="AL336" s="67"/>
      <c r="AM336" s="67"/>
      <c r="AN336" s="67"/>
      <c r="AO336" s="67"/>
      <c r="AP336" s="67"/>
      <c r="AQ336" s="67"/>
      <c r="AR336" s="67"/>
      <c r="AS336" s="67"/>
      <c r="AT336" s="67"/>
      <c r="AU336" s="67"/>
      <c r="AV336" s="67"/>
      <c r="AW336" s="67"/>
      <c r="AX336" s="67"/>
      <c r="AY336" s="67"/>
      <c r="AZ336" s="67"/>
      <c r="BA336" s="67"/>
      <c r="BB336" s="67"/>
      <c r="BC336" s="5"/>
      <c r="BD336" s="354" t="str">
        <f t="shared" si="129"/>
        <v/>
      </c>
      <c r="BE336" s="355"/>
      <c r="BF336" s="71">
        <f t="shared" si="132"/>
        <v>0</v>
      </c>
      <c r="BG336" s="71">
        <f t="shared" si="133"/>
        <v>0</v>
      </c>
      <c r="BH336" s="72">
        <f t="shared" si="134"/>
        <v>0</v>
      </c>
      <c r="BI336" s="73">
        <f t="shared" si="135"/>
        <v>0</v>
      </c>
    </row>
    <row r="337" spans="23:61" ht="15.5" x14ac:dyDescent="0.35">
      <c r="W337" s="60"/>
      <c r="X337" s="66">
        <v>17</v>
      </c>
      <c r="Y337" s="67"/>
      <c r="Z337" s="67"/>
      <c r="AA337" s="67"/>
      <c r="AB337" s="67"/>
      <c r="AC337" s="67"/>
      <c r="AD337" s="67"/>
      <c r="AE337" s="67"/>
      <c r="AF337" s="67"/>
      <c r="AG337" s="67"/>
      <c r="AH337" s="67"/>
      <c r="AI337" s="67"/>
      <c r="AJ337" s="67"/>
      <c r="AK337" s="67"/>
      <c r="AL337" s="67"/>
      <c r="AM337" s="67"/>
      <c r="AN337" s="67"/>
      <c r="AO337" s="67"/>
      <c r="AP337" s="67"/>
      <c r="AQ337" s="67"/>
      <c r="AR337" s="67"/>
      <c r="AS337" s="67"/>
      <c r="AT337" s="67"/>
      <c r="AU337" s="67"/>
      <c r="AV337" s="67"/>
      <c r="AW337" s="67"/>
      <c r="AX337" s="67"/>
      <c r="AY337" s="67"/>
      <c r="AZ337" s="67"/>
      <c r="BA337" s="67"/>
      <c r="BB337" s="67"/>
      <c r="BC337" s="5"/>
      <c r="BD337" s="354" t="str">
        <f t="shared" si="129"/>
        <v/>
      </c>
      <c r="BE337" s="355"/>
      <c r="BF337" s="71">
        <f t="shared" si="132"/>
        <v>0</v>
      </c>
      <c r="BG337" s="71">
        <f t="shared" si="133"/>
        <v>0</v>
      </c>
      <c r="BH337" s="72">
        <f t="shared" si="134"/>
        <v>0</v>
      </c>
      <c r="BI337" s="73">
        <f t="shared" si="135"/>
        <v>0</v>
      </c>
    </row>
    <row r="338" spans="23:61" ht="15.5" x14ac:dyDescent="0.35">
      <c r="W338" s="60"/>
      <c r="X338" s="66">
        <v>18</v>
      </c>
      <c r="Y338" s="67"/>
      <c r="Z338" s="67"/>
      <c r="AA338" s="67"/>
      <c r="AB338" s="67"/>
      <c r="AC338" s="67"/>
      <c r="AD338" s="67"/>
      <c r="AE338" s="67"/>
      <c r="AF338" s="67"/>
      <c r="AG338" s="67"/>
      <c r="AH338" s="67"/>
      <c r="AI338" s="67"/>
      <c r="AJ338" s="67"/>
      <c r="AK338" s="67"/>
      <c r="AL338" s="67"/>
      <c r="AM338" s="67"/>
      <c r="AN338" s="67"/>
      <c r="AO338" s="67"/>
      <c r="AP338" s="67"/>
      <c r="AQ338" s="67"/>
      <c r="AR338" s="67"/>
      <c r="AS338" s="67"/>
      <c r="AT338" s="67"/>
      <c r="AU338" s="67"/>
      <c r="AV338" s="67"/>
      <c r="AW338" s="67"/>
      <c r="AX338" s="67"/>
      <c r="AY338" s="67"/>
      <c r="AZ338" s="67"/>
      <c r="BA338" s="67"/>
      <c r="BB338" s="67"/>
      <c r="BC338" s="5"/>
      <c r="BD338" s="354" t="str">
        <f t="shared" si="129"/>
        <v/>
      </c>
      <c r="BE338" s="355"/>
      <c r="BF338" s="71">
        <f t="shared" si="132"/>
        <v>0</v>
      </c>
      <c r="BG338" s="71">
        <f t="shared" si="133"/>
        <v>0</v>
      </c>
      <c r="BH338" s="72">
        <f t="shared" si="134"/>
        <v>0</v>
      </c>
      <c r="BI338" s="73">
        <f t="shared" si="135"/>
        <v>0</v>
      </c>
    </row>
    <row r="339" spans="23:61" ht="15.5" x14ac:dyDescent="0.35">
      <c r="W339" s="60"/>
      <c r="X339" s="66">
        <v>19</v>
      </c>
      <c r="Y339" s="67"/>
      <c r="Z339" s="67"/>
      <c r="AA339" s="67"/>
      <c r="AB339" s="67"/>
      <c r="AC339" s="67"/>
      <c r="AD339" s="67"/>
      <c r="AE339" s="67"/>
      <c r="AF339" s="67"/>
      <c r="AG339" s="67"/>
      <c r="AH339" s="67"/>
      <c r="AI339" s="67"/>
      <c r="AJ339" s="67"/>
      <c r="AK339" s="67"/>
      <c r="AL339" s="67"/>
      <c r="AM339" s="67"/>
      <c r="AN339" s="67"/>
      <c r="AO339" s="67"/>
      <c r="AP339" s="67"/>
      <c r="AQ339" s="67"/>
      <c r="AR339" s="67"/>
      <c r="AS339" s="67"/>
      <c r="AT339" s="67"/>
      <c r="AU339" s="67"/>
      <c r="AV339" s="67"/>
      <c r="AW339" s="67"/>
      <c r="AX339" s="67"/>
      <c r="AY339" s="67"/>
      <c r="AZ339" s="67"/>
      <c r="BA339" s="67"/>
      <c r="BB339" s="67"/>
      <c r="BC339" s="5"/>
      <c r="BD339" s="354" t="str">
        <f t="shared" si="129"/>
        <v/>
      </c>
      <c r="BE339" s="355"/>
      <c r="BF339" s="71">
        <f t="shared" si="132"/>
        <v>0</v>
      </c>
      <c r="BG339" s="71">
        <f t="shared" si="133"/>
        <v>0</v>
      </c>
      <c r="BH339" s="72">
        <f t="shared" si="134"/>
        <v>0</v>
      </c>
      <c r="BI339" s="73">
        <f t="shared" si="135"/>
        <v>0</v>
      </c>
    </row>
    <row r="340" spans="23:61" ht="15.5" x14ac:dyDescent="0.35">
      <c r="W340" s="60"/>
      <c r="X340" s="66">
        <v>20</v>
      </c>
      <c r="Y340" s="67"/>
      <c r="Z340" s="67"/>
      <c r="AA340" s="67"/>
      <c r="AB340" s="67"/>
      <c r="AC340" s="67"/>
      <c r="AD340" s="67"/>
      <c r="AE340" s="67"/>
      <c r="AF340" s="67"/>
      <c r="AG340" s="67"/>
      <c r="AH340" s="67"/>
      <c r="AI340" s="67"/>
      <c r="AJ340" s="67"/>
      <c r="AK340" s="67"/>
      <c r="AL340" s="67"/>
      <c r="AM340" s="67"/>
      <c r="AN340" s="67"/>
      <c r="AO340" s="67"/>
      <c r="AP340" s="67"/>
      <c r="AQ340" s="67"/>
      <c r="AR340" s="67"/>
      <c r="AS340" s="67"/>
      <c r="AT340" s="67"/>
      <c r="AU340" s="67"/>
      <c r="AV340" s="67"/>
      <c r="AW340" s="67"/>
      <c r="AX340" s="67"/>
      <c r="AY340" s="67"/>
      <c r="AZ340" s="67"/>
      <c r="BA340" s="67"/>
      <c r="BB340" s="67"/>
      <c r="BC340" s="5"/>
      <c r="BD340" s="354" t="str">
        <f t="shared" si="129"/>
        <v/>
      </c>
      <c r="BE340" s="355"/>
      <c r="BF340" s="71">
        <f t="shared" si="132"/>
        <v>0</v>
      </c>
      <c r="BG340" s="71">
        <f t="shared" si="133"/>
        <v>0</v>
      </c>
      <c r="BH340" s="72">
        <f t="shared" si="134"/>
        <v>0</v>
      </c>
      <c r="BI340" s="73">
        <f t="shared" si="135"/>
        <v>0</v>
      </c>
    </row>
    <row r="341" spans="23:61" ht="15.5" x14ac:dyDescent="0.35">
      <c r="W341" s="60"/>
      <c r="X341" s="66">
        <v>21</v>
      </c>
      <c r="Y341" s="67"/>
      <c r="Z341" s="67"/>
      <c r="AA341" s="67"/>
      <c r="AB341" s="67"/>
      <c r="AC341" s="67"/>
      <c r="AD341" s="67"/>
      <c r="AE341" s="67"/>
      <c r="AF341" s="67"/>
      <c r="AG341" s="67"/>
      <c r="AH341" s="67"/>
      <c r="AI341" s="67"/>
      <c r="AJ341" s="67"/>
      <c r="AK341" s="67"/>
      <c r="AL341" s="67"/>
      <c r="AM341" s="67"/>
      <c r="AN341" s="67"/>
      <c r="AO341" s="67"/>
      <c r="AP341" s="67"/>
      <c r="AQ341" s="67"/>
      <c r="AR341" s="67"/>
      <c r="AS341" s="67"/>
      <c r="AT341" s="67"/>
      <c r="AU341" s="67"/>
      <c r="AV341" s="67"/>
      <c r="AW341" s="67"/>
      <c r="AX341" s="67"/>
      <c r="AY341" s="67"/>
      <c r="AZ341" s="67"/>
      <c r="BA341" s="67"/>
      <c r="BB341" s="67"/>
      <c r="BC341" s="5"/>
      <c r="BD341" s="354" t="str">
        <f t="shared" si="129"/>
        <v/>
      </c>
      <c r="BE341" s="355"/>
      <c r="BF341" s="71">
        <f t="shared" si="132"/>
        <v>0</v>
      </c>
      <c r="BG341" s="71">
        <f t="shared" si="133"/>
        <v>0</v>
      </c>
      <c r="BH341" s="72">
        <f t="shared" si="134"/>
        <v>0</v>
      </c>
      <c r="BI341" s="73">
        <f t="shared" si="135"/>
        <v>0</v>
      </c>
    </row>
    <row r="342" spans="23:61" ht="15.5" x14ac:dyDescent="0.35">
      <c r="W342" s="60"/>
      <c r="X342" s="66">
        <v>22</v>
      </c>
      <c r="Y342" s="67"/>
      <c r="Z342" s="67"/>
      <c r="AA342" s="67"/>
      <c r="AB342" s="67"/>
      <c r="AC342" s="67"/>
      <c r="AD342" s="67"/>
      <c r="AE342" s="67"/>
      <c r="AF342" s="67"/>
      <c r="AG342" s="67"/>
      <c r="AH342" s="67"/>
      <c r="AI342" s="67"/>
      <c r="AJ342" s="67"/>
      <c r="AK342" s="67"/>
      <c r="AL342" s="67"/>
      <c r="AM342" s="67"/>
      <c r="AN342" s="67"/>
      <c r="AO342" s="67"/>
      <c r="AP342" s="67"/>
      <c r="AQ342" s="67"/>
      <c r="AR342" s="67"/>
      <c r="AS342" s="67"/>
      <c r="AT342" s="67"/>
      <c r="AU342" s="67"/>
      <c r="AV342" s="67"/>
      <c r="AW342" s="67"/>
      <c r="AX342" s="67"/>
      <c r="AY342" s="67"/>
      <c r="AZ342" s="67"/>
      <c r="BA342" s="67"/>
      <c r="BB342" s="67"/>
      <c r="BC342" s="5"/>
      <c r="BD342" s="354" t="str">
        <f t="shared" si="129"/>
        <v/>
      </c>
      <c r="BE342" s="355"/>
      <c r="BF342" s="71">
        <f t="shared" si="132"/>
        <v>0</v>
      </c>
      <c r="BG342" s="71">
        <f t="shared" si="133"/>
        <v>0</v>
      </c>
      <c r="BH342" s="72">
        <f t="shared" si="134"/>
        <v>0</v>
      </c>
      <c r="BI342" s="73">
        <f t="shared" si="135"/>
        <v>0</v>
      </c>
    </row>
    <row r="343" spans="23:61" ht="15.5" x14ac:dyDescent="0.35">
      <c r="W343" s="60"/>
      <c r="X343" s="66">
        <v>23</v>
      </c>
      <c r="Y343" s="67"/>
      <c r="Z343" s="67"/>
      <c r="AA343" s="67"/>
      <c r="AB343" s="67"/>
      <c r="AC343" s="67"/>
      <c r="AD343" s="67"/>
      <c r="AE343" s="67"/>
      <c r="AF343" s="67"/>
      <c r="AG343" s="67"/>
      <c r="AH343" s="67"/>
      <c r="AI343" s="67"/>
      <c r="AJ343" s="67"/>
      <c r="AK343" s="67"/>
      <c r="AL343" s="67"/>
      <c r="AM343" s="67"/>
      <c r="AN343" s="67"/>
      <c r="AO343" s="67"/>
      <c r="AP343" s="67"/>
      <c r="AQ343" s="67"/>
      <c r="AR343" s="67"/>
      <c r="AS343" s="67"/>
      <c r="AT343" s="67"/>
      <c r="AU343" s="67"/>
      <c r="AV343" s="67"/>
      <c r="AW343" s="67"/>
      <c r="AX343" s="67"/>
      <c r="AY343" s="67"/>
      <c r="AZ343" s="67"/>
      <c r="BA343" s="67"/>
      <c r="BB343" s="67"/>
      <c r="BC343" s="5"/>
      <c r="BD343" s="354" t="str">
        <f t="shared" si="129"/>
        <v/>
      </c>
      <c r="BE343" s="355"/>
      <c r="BF343" s="71">
        <f t="shared" si="132"/>
        <v>0</v>
      </c>
      <c r="BG343" s="71">
        <f t="shared" si="133"/>
        <v>0</v>
      </c>
      <c r="BH343" s="72">
        <f t="shared" si="134"/>
        <v>0</v>
      </c>
      <c r="BI343" s="73">
        <f t="shared" si="135"/>
        <v>0</v>
      </c>
    </row>
    <row r="344" spans="23:61" ht="15.5" x14ac:dyDescent="0.35">
      <c r="W344" s="60"/>
      <c r="X344" s="74">
        <v>24</v>
      </c>
      <c r="Y344" s="75"/>
      <c r="Z344" s="75"/>
      <c r="AA344" s="75"/>
      <c r="AB344" s="75"/>
      <c r="AC344" s="75"/>
      <c r="AD344" s="75"/>
      <c r="AE344" s="75"/>
      <c r="AF344" s="75"/>
      <c r="AG344" s="75"/>
      <c r="AH344" s="75"/>
      <c r="AI344" s="75"/>
      <c r="AJ344" s="75"/>
      <c r="AK344" s="75"/>
      <c r="AL344" s="75"/>
      <c r="AM344" s="75"/>
      <c r="AN344" s="75"/>
      <c r="AO344" s="75"/>
      <c r="AP344" s="75"/>
      <c r="AQ344" s="75"/>
      <c r="AR344" s="75"/>
      <c r="AS344" s="75"/>
      <c r="AT344" s="75"/>
      <c r="AU344" s="75"/>
      <c r="AV344" s="75"/>
      <c r="AW344" s="75"/>
      <c r="AX344" s="75"/>
      <c r="AY344" s="75"/>
      <c r="AZ344" s="75"/>
      <c r="BA344" s="75"/>
      <c r="BB344" s="75"/>
      <c r="BC344" s="5"/>
      <c r="BD344" s="356" t="str">
        <f t="shared" si="129"/>
        <v/>
      </c>
      <c r="BE344" s="357"/>
      <c r="BF344" s="76">
        <f>SUM($Y344:$BC344)</f>
        <v>0</v>
      </c>
      <c r="BG344" s="76">
        <v>0</v>
      </c>
      <c r="BH344" s="77">
        <f t="shared" ref="BH344" si="136">IFERROR(SUM(Y344:BC344)/COUNT(Y344:BC344),0)</f>
        <v>0</v>
      </c>
      <c r="BI344" s="78">
        <v>0</v>
      </c>
    </row>
    <row r="345" spans="23:61" ht="15.5" x14ac:dyDescent="0.35">
      <c r="W345" s="60"/>
      <c r="X345" s="79"/>
      <c r="Y345" s="5"/>
      <c r="Z345" s="5"/>
      <c r="AA345" s="5"/>
      <c r="AB345" s="5"/>
      <c r="AC345" s="5"/>
      <c r="AD345" s="5"/>
      <c r="AE345" s="5"/>
      <c r="AF345" s="5"/>
      <c r="AG345" s="5"/>
      <c r="AH345" s="5"/>
      <c r="AI345" s="5"/>
      <c r="AJ345" s="5"/>
      <c r="AK345" s="5"/>
      <c r="AL345" s="5"/>
      <c r="AM345" s="5"/>
      <c r="AN345" s="5"/>
      <c r="AO345" s="5"/>
      <c r="AP345" s="5"/>
      <c r="AQ345" s="5"/>
      <c r="AR345" s="5"/>
      <c r="AS345" s="5"/>
      <c r="AT345" s="5"/>
      <c r="AU345" s="5"/>
      <c r="AV345" s="5"/>
      <c r="AW345" s="5"/>
      <c r="AX345" s="5"/>
      <c r="AY345" s="5"/>
      <c r="AZ345" s="5"/>
      <c r="BA345" s="5"/>
      <c r="BB345" s="5"/>
      <c r="BC345" s="5"/>
      <c r="BD345" s="5"/>
      <c r="BE345" s="5"/>
      <c r="BF345" s="76">
        <f>SUM(BF321:BF344)</f>
        <v>0</v>
      </c>
      <c r="BG345" s="76">
        <f>SUM(BG328:BG343)</f>
        <v>0</v>
      </c>
      <c r="BH345" s="101"/>
      <c r="BI345" s="102"/>
    </row>
    <row r="346" spans="23:61" ht="15.5" x14ac:dyDescent="0.35">
      <c r="W346" s="83"/>
      <c r="X346" s="84"/>
      <c r="Y346" s="85"/>
      <c r="Z346" s="85"/>
      <c r="AA346" s="85"/>
      <c r="AB346" s="85"/>
      <c r="AC346" s="85"/>
      <c r="AD346" s="85"/>
      <c r="AE346" s="85"/>
      <c r="AF346" s="85"/>
      <c r="AG346" s="85"/>
      <c r="AH346" s="85"/>
      <c r="AI346" s="85"/>
      <c r="AJ346" s="85"/>
      <c r="AK346" s="85"/>
      <c r="AL346" s="85"/>
      <c r="AM346" s="85"/>
      <c r="AN346" s="85"/>
      <c r="AO346" s="85"/>
      <c r="AP346" s="85"/>
      <c r="AQ346" s="85"/>
      <c r="AR346" s="85"/>
      <c r="AS346" s="85"/>
      <c r="AT346" s="85"/>
      <c r="AU346" s="85"/>
      <c r="AV346" s="85"/>
      <c r="AW346" s="85"/>
      <c r="AX346" s="85"/>
      <c r="AY346" s="85"/>
      <c r="AZ346" s="85"/>
      <c r="BA346" s="85"/>
      <c r="BB346" s="85"/>
      <c r="BC346" s="85"/>
      <c r="BD346" s="85"/>
      <c r="BE346" s="85"/>
      <c r="BF346" s="214"/>
      <c r="BG346" s="215"/>
      <c r="BH346" s="215"/>
      <c r="BI346" s="216"/>
    </row>
    <row r="347" spans="23:61" ht="15.5" x14ac:dyDescent="0.35">
      <c r="W347" s="115"/>
      <c r="X347" s="111"/>
      <c r="Y347" s="111"/>
      <c r="Z347" s="111"/>
      <c r="AA347" s="111"/>
      <c r="AB347" s="111"/>
      <c r="AC347" s="111"/>
      <c r="AD347" s="111"/>
      <c r="AE347" s="111"/>
      <c r="AF347" s="111"/>
      <c r="AG347" s="111"/>
      <c r="AH347" s="111"/>
      <c r="AI347" s="111"/>
      <c r="AJ347" s="111"/>
      <c r="AK347" s="111"/>
      <c r="AL347" s="111"/>
      <c r="AM347" s="111"/>
      <c r="AN347" s="111"/>
      <c r="AO347" s="111"/>
      <c r="AP347" s="111"/>
      <c r="AQ347" s="111"/>
      <c r="AR347" s="111"/>
      <c r="AS347" s="111"/>
      <c r="AT347" s="111"/>
      <c r="AU347" s="111"/>
      <c r="AV347" s="111"/>
      <c r="AW347" s="111"/>
      <c r="AX347" s="111"/>
      <c r="AY347" s="111"/>
      <c r="AZ347" s="111"/>
      <c r="BA347" s="111"/>
      <c r="BB347" s="111"/>
      <c r="BC347" s="111"/>
      <c r="BD347" s="111"/>
      <c r="BE347" s="111"/>
      <c r="BF347" s="5"/>
      <c r="BG347" s="5"/>
      <c r="BH347" s="5"/>
      <c r="BI347" s="49"/>
    </row>
    <row r="348" spans="23:61" ht="15.5" x14ac:dyDescent="0.35">
      <c r="W348" s="60" t="s">
        <v>145</v>
      </c>
      <c r="X348" s="5"/>
      <c r="Y348" s="5"/>
      <c r="Z348" s="5"/>
      <c r="AA348" s="5"/>
      <c r="AB348" s="5"/>
      <c r="AC348" s="5"/>
      <c r="AD348" s="5"/>
      <c r="AE348" s="5"/>
      <c r="AF348" s="5"/>
      <c r="AG348" s="5"/>
      <c r="AH348" s="5"/>
      <c r="AI348" s="5"/>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49"/>
    </row>
    <row r="349" spans="23:61" ht="15.5" x14ac:dyDescent="0.35">
      <c r="W349" s="60"/>
      <c r="X349" s="5"/>
      <c r="Y349" s="5"/>
      <c r="Z349" s="5"/>
      <c r="AA349" s="5"/>
      <c r="AB349" s="5"/>
      <c r="AC349" s="5"/>
      <c r="AD349" s="5"/>
      <c r="AE349" s="5"/>
      <c r="AF349" s="5"/>
      <c r="AG349" s="5"/>
      <c r="AH349" s="5"/>
      <c r="AI349" s="5"/>
      <c r="AJ349" s="5"/>
      <c r="AK349" s="5"/>
      <c r="AL349" s="5"/>
      <c r="AM349" s="5"/>
      <c r="AN349" s="5"/>
      <c r="AO349" s="5"/>
      <c r="AP349" s="5"/>
      <c r="AQ349" s="5"/>
      <c r="AR349" s="5"/>
      <c r="AS349" s="5"/>
      <c r="AT349" s="5"/>
      <c r="AU349" s="5"/>
      <c r="AV349" s="5"/>
      <c r="AW349" s="5"/>
      <c r="AX349" s="5"/>
      <c r="AY349" s="5"/>
      <c r="AZ349" s="5"/>
      <c r="BA349" s="5"/>
      <c r="BB349" s="5"/>
      <c r="BC349" s="5"/>
      <c r="BD349" s="5"/>
      <c r="BE349" s="5"/>
      <c r="BF349" s="46"/>
      <c r="BG349" s="5"/>
      <c r="BH349" s="5"/>
      <c r="BI349" s="49"/>
    </row>
    <row r="350" spans="23:61" ht="15.5" x14ac:dyDescent="0.35">
      <c r="W350" s="60"/>
      <c r="X350" s="63" t="s">
        <v>54</v>
      </c>
      <c r="Y350" s="64">
        <v>1</v>
      </c>
      <c r="Z350" s="64">
        <v>2</v>
      </c>
      <c r="AA350" s="64">
        <v>3</v>
      </c>
      <c r="AB350" s="64">
        <v>4</v>
      </c>
      <c r="AC350" s="64">
        <v>5</v>
      </c>
      <c r="AD350" s="64">
        <v>6</v>
      </c>
      <c r="AE350" s="64">
        <v>7</v>
      </c>
      <c r="AF350" s="64">
        <v>8</v>
      </c>
      <c r="AG350" s="64">
        <v>9</v>
      </c>
      <c r="AH350" s="64">
        <v>10</v>
      </c>
      <c r="AI350" s="64">
        <v>11</v>
      </c>
      <c r="AJ350" s="64">
        <v>12</v>
      </c>
      <c r="AK350" s="64">
        <v>13</v>
      </c>
      <c r="AL350" s="64">
        <v>14</v>
      </c>
      <c r="AM350" s="64">
        <v>15</v>
      </c>
      <c r="AN350" s="64">
        <v>16</v>
      </c>
      <c r="AO350" s="64">
        <v>17</v>
      </c>
      <c r="AP350" s="64">
        <v>18</v>
      </c>
      <c r="AQ350" s="64">
        <v>19</v>
      </c>
      <c r="AR350" s="64">
        <v>20</v>
      </c>
      <c r="AS350" s="64">
        <v>21</v>
      </c>
      <c r="AT350" s="64">
        <v>22</v>
      </c>
      <c r="AU350" s="64">
        <v>23</v>
      </c>
      <c r="AV350" s="64">
        <v>24</v>
      </c>
      <c r="AW350" s="64">
        <v>25</v>
      </c>
      <c r="AX350" s="64">
        <v>26</v>
      </c>
      <c r="AY350" s="64">
        <v>27</v>
      </c>
      <c r="AZ350" s="64">
        <v>28</v>
      </c>
      <c r="BA350" s="64">
        <v>29</v>
      </c>
      <c r="BB350" s="64">
        <v>30</v>
      </c>
      <c r="BC350" s="64">
        <v>31</v>
      </c>
      <c r="BD350" s="358" t="s">
        <v>101</v>
      </c>
      <c r="BE350" s="359"/>
      <c r="BF350" s="157" t="s">
        <v>102</v>
      </c>
      <c r="BG350" s="157" t="s">
        <v>103</v>
      </c>
      <c r="BH350" s="157" t="s">
        <v>102</v>
      </c>
      <c r="BI350" s="65" t="s">
        <v>103</v>
      </c>
    </row>
    <row r="351" spans="23:61" ht="15.5" x14ac:dyDescent="0.35">
      <c r="W351" s="60"/>
      <c r="X351" s="63"/>
      <c r="Y351" s="64" t="str">
        <f t="shared" ref="Y351:AE351" si="137">VLOOKUP(WEEKDAY(CONCATENATE("12","/",Y350,"/",$AE$6)),$BX$11:$BY$17,2,FALSE)</f>
        <v>Sat</v>
      </c>
      <c r="Z351" s="64" t="str">
        <f t="shared" si="137"/>
        <v>Sun</v>
      </c>
      <c r="AA351" s="64" t="str">
        <f t="shared" si="137"/>
        <v>Mon</v>
      </c>
      <c r="AB351" s="64" t="str">
        <f t="shared" si="137"/>
        <v>Tues</v>
      </c>
      <c r="AC351" s="64" t="str">
        <f t="shared" si="137"/>
        <v>Wed</v>
      </c>
      <c r="AD351" s="64" t="str">
        <f t="shared" si="137"/>
        <v>Thur</v>
      </c>
      <c r="AE351" s="64" t="str">
        <f t="shared" si="137"/>
        <v>Fri</v>
      </c>
      <c r="AF351" s="64" t="str">
        <f>Y351</f>
        <v>Sat</v>
      </c>
      <c r="AG351" s="64" t="str">
        <f t="shared" ref="AG351:BC351" si="138">Z351</f>
        <v>Sun</v>
      </c>
      <c r="AH351" s="64" t="str">
        <f t="shared" si="138"/>
        <v>Mon</v>
      </c>
      <c r="AI351" s="64" t="str">
        <f t="shared" si="138"/>
        <v>Tues</v>
      </c>
      <c r="AJ351" s="64" t="str">
        <f t="shared" si="138"/>
        <v>Wed</v>
      </c>
      <c r="AK351" s="64" t="str">
        <f t="shared" si="138"/>
        <v>Thur</v>
      </c>
      <c r="AL351" s="64" t="str">
        <f t="shared" si="138"/>
        <v>Fri</v>
      </c>
      <c r="AM351" s="64" t="str">
        <f t="shared" si="138"/>
        <v>Sat</v>
      </c>
      <c r="AN351" s="64" t="str">
        <f t="shared" si="138"/>
        <v>Sun</v>
      </c>
      <c r="AO351" s="64" t="str">
        <f t="shared" si="138"/>
        <v>Mon</v>
      </c>
      <c r="AP351" s="64" t="str">
        <f t="shared" si="138"/>
        <v>Tues</v>
      </c>
      <c r="AQ351" s="64" t="str">
        <f t="shared" si="138"/>
        <v>Wed</v>
      </c>
      <c r="AR351" s="64" t="str">
        <f t="shared" si="138"/>
        <v>Thur</v>
      </c>
      <c r="AS351" s="64" t="str">
        <f t="shared" si="138"/>
        <v>Fri</v>
      </c>
      <c r="AT351" s="64" t="str">
        <f t="shared" si="138"/>
        <v>Sat</v>
      </c>
      <c r="AU351" s="64" t="str">
        <f t="shared" si="138"/>
        <v>Sun</v>
      </c>
      <c r="AV351" s="64" t="str">
        <f t="shared" si="138"/>
        <v>Mon</v>
      </c>
      <c r="AW351" s="64" t="str">
        <f t="shared" si="138"/>
        <v>Tues</v>
      </c>
      <c r="AX351" s="64" t="str">
        <f t="shared" si="138"/>
        <v>Wed</v>
      </c>
      <c r="AY351" s="64" t="str">
        <f t="shared" si="138"/>
        <v>Thur</v>
      </c>
      <c r="AZ351" s="64" t="str">
        <f t="shared" si="138"/>
        <v>Fri</v>
      </c>
      <c r="BA351" s="64" t="str">
        <f t="shared" si="138"/>
        <v>Sat</v>
      </c>
      <c r="BB351" s="64" t="str">
        <f t="shared" si="138"/>
        <v>Sun</v>
      </c>
      <c r="BC351" s="64" t="str">
        <f t="shared" si="138"/>
        <v>Mon</v>
      </c>
      <c r="BD351" s="358" t="s">
        <v>106</v>
      </c>
      <c r="BE351" s="359"/>
      <c r="BF351" s="157" t="s">
        <v>90</v>
      </c>
      <c r="BG351" s="157" t="s">
        <v>90</v>
      </c>
      <c r="BH351" s="157" t="s">
        <v>106</v>
      </c>
      <c r="BI351" s="65" t="s">
        <v>106</v>
      </c>
    </row>
    <row r="352" spans="23:61" ht="15.5" x14ac:dyDescent="0.35">
      <c r="W352" s="60"/>
      <c r="X352" s="66">
        <v>1</v>
      </c>
      <c r="Y352" s="67"/>
      <c r="Z352" s="67"/>
      <c r="AA352" s="67"/>
      <c r="AB352" s="67"/>
      <c r="AC352" s="67"/>
      <c r="AD352" s="67"/>
      <c r="AE352" s="67"/>
      <c r="AF352" s="67"/>
      <c r="AG352" s="67"/>
      <c r="AH352" s="67"/>
      <c r="AI352" s="67"/>
      <c r="AJ352" s="67"/>
      <c r="AK352" s="67"/>
      <c r="AL352" s="67"/>
      <c r="AM352" s="67"/>
      <c r="AN352" s="67"/>
      <c r="AO352" s="67"/>
      <c r="AP352" s="67"/>
      <c r="AQ352" s="67"/>
      <c r="AR352" s="67"/>
      <c r="AS352" s="67"/>
      <c r="AT352" s="67"/>
      <c r="AU352" s="67"/>
      <c r="AV352" s="67"/>
      <c r="AW352" s="67"/>
      <c r="AX352" s="67"/>
      <c r="AY352" s="67"/>
      <c r="AZ352" s="67"/>
      <c r="BA352" s="67"/>
      <c r="BB352" s="67"/>
      <c r="BC352" s="67"/>
      <c r="BD352" s="354" t="str">
        <f>IFERROR(AVERAGE(Y352:BC352),"")</f>
        <v/>
      </c>
      <c r="BE352" s="355"/>
      <c r="BF352" s="68">
        <f>SUM($Y352:$BC352)</f>
        <v>0</v>
      </c>
      <c r="BG352" s="68">
        <v>0</v>
      </c>
      <c r="BH352" s="69">
        <f>IFERROR(SUM(Y352:BC352)/COUNT(Y352:BC352),0)</f>
        <v>0</v>
      </c>
      <c r="BI352" s="70">
        <v>0</v>
      </c>
    </row>
    <row r="353" spans="23:61" ht="15.5" x14ac:dyDescent="0.35">
      <c r="W353" s="60"/>
      <c r="X353" s="66">
        <v>2</v>
      </c>
      <c r="Y353" s="67"/>
      <c r="Z353" s="67"/>
      <c r="AA353" s="67"/>
      <c r="AB353" s="67"/>
      <c r="AC353" s="67"/>
      <c r="AD353" s="67"/>
      <c r="AE353" s="67"/>
      <c r="AF353" s="67"/>
      <c r="AG353" s="67"/>
      <c r="AH353" s="67"/>
      <c r="AI353" s="67"/>
      <c r="AJ353" s="67"/>
      <c r="AK353" s="67"/>
      <c r="AL353" s="67"/>
      <c r="AM353" s="67"/>
      <c r="AN353" s="67"/>
      <c r="AO353" s="67"/>
      <c r="AP353" s="67"/>
      <c r="AQ353" s="67"/>
      <c r="AR353" s="67"/>
      <c r="AS353" s="67"/>
      <c r="AT353" s="67"/>
      <c r="AU353" s="67"/>
      <c r="AV353" s="67"/>
      <c r="AW353" s="67"/>
      <c r="AX353" s="67"/>
      <c r="AY353" s="67"/>
      <c r="AZ353" s="67"/>
      <c r="BA353" s="67"/>
      <c r="BB353" s="67"/>
      <c r="BC353" s="67"/>
      <c r="BD353" s="354" t="str">
        <f t="shared" ref="BD353:BD364" si="139">IFERROR(AVERAGE(Y353:BC353),"")</f>
        <v/>
      </c>
      <c r="BE353" s="355"/>
      <c r="BF353" s="71">
        <f t="shared" ref="BF353:BF358" si="140">SUM($Y353:$BC353)</f>
        <v>0</v>
      </c>
      <c r="BG353" s="71">
        <v>0</v>
      </c>
      <c r="BH353" s="72">
        <f t="shared" ref="BH353:BH358" si="141">IFERROR(SUM(Y353:BC353)/COUNT(Y353:BC353),0)</f>
        <v>0</v>
      </c>
      <c r="BI353" s="73">
        <v>0</v>
      </c>
    </row>
    <row r="354" spans="23:61" ht="15.5" x14ac:dyDescent="0.35">
      <c r="W354" s="60"/>
      <c r="X354" s="66">
        <v>3</v>
      </c>
      <c r="Y354" s="67"/>
      <c r="Z354" s="67"/>
      <c r="AA354" s="67"/>
      <c r="AB354" s="67"/>
      <c r="AC354" s="67"/>
      <c r="AD354" s="67"/>
      <c r="AE354" s="67"/>
      <c r="AF354" s="67"/>
      <c r="AG354" s="67"/>
      <c r="AH354" s="67"/>
      <c r="AI354" s="67"/>
      <c r="AJ354" s="67"/>
      <c r="AK354" s="67"/>
      <c r="AL354" s="67"/>
      <c r="AM354" s="67"/>
      <c r="AN354" s="67"/>
      <c r="AO354" s="67"/>
      <c r="AP354" s="67"/>
      <c r="AQ354" s="67"/>
      <c r="AR354" s="67"/>
      <c r="AS354" s="67"/>
      <c r="AT354" s="67"/>
      <c r="AU354" s="67"/>
      <c r="AV354" s="67"/>
      <c r="AW354" s="67"/>
      <c r="AX354" s="67"/>
      <c r="AY354" s="67"/>
      <c r="AZ354" s="67"/>
      <c r="BA354" s="67"/>
      <c r="BB354" s="67"/>
      <c r="BC354" s="67"/>
      <c r="BD354" s="354" t="str">
        <f t="shared" si="139"/>
        <v/>
      </c>
      <c r="BE354" s="355"/>
      <c r="BF354" s="71">
        <f t="shared" si="140"/>
        <v>0</v>
      </c>
      <c r="BG354" s="71">
        <v>0</v>
      </c>
      <c r="BH354" s="72">
        <f t="shared" si="141"/>
        <v>0</v>
      </c>
      <c r="BI354" s="73">
        <v>0</v>
      </c>
    </row>
    <row r="355" spans="23:61" ht="15.5" x14ac:dyDescent="0.35">
      <c r="W355" s="60"/>
      <c r="X355" s="66">
        <v>4</v>
      </c>
      <c r="Y355" s="67"/>
      <c r="Z355" s="67"/>
      <c r="AA355" s="67"/>
      <c r="AB355" s="67"/>
      <c r="AC355" s="67"/>
      <c r="AD355" s="67"/>
      <c r="AE355" s="67"/>
      <c r="AF355" s="67"/>
      <c r="AG355" s="67"/>
      <c r="AH355" s="67"/>
      <c r="AI355" s="67"/>
      <c r="AJ355" s="67"/>
      <c r="AK355" s="67"/>
      <c r="AL355" s="67"/>
      <c r="AM355" s="67"/>
      <c r="AN355" s="67"/>
      <c r="AO355" s="67"/>
      <c r="AP355" s="67"/>
      <c r="AQ355" s="67"/>
      <c r="AR355" s="67"/>
      <c r="AS355" s="67"/>
      <c r="AT355" s="67"/>
      <c r="AU355" s="67"/>
      <c r="AV355" s="67"/>
      <c r="AW355" s="67"/>
      <c r="AX355" s="67"/>
      <c r="AY355" s="67"/>
      <c r="AZ355" s="67"/>
      <c r="BA355" s="67"/>
      <c r="BB355" s="67"/>
      <c r="BC355" s="67"/>
      <c r="BD355" s="354" t="str">
        <f t="shared" si="139"/>
        <v/>
      </c>
      <c r="BE355" s="355"/>
      <c r="BF355" s="71">
        <f t="shared" si="140"/>
        <v>0</v>
      </c>
      <c r="BG355" s="71">
        <v>0</v>
      </c>
      <c r="BH355" s="72">
        <f t="shared" si="141"/>
        <v>0</v>
      </c>
      <c r="BI355" s="73">
        <v>0</v>
      </c>
    </row>
    <row r="356" spans="23:61" ht="15.5" x14ac:dyDescent="0.35">
      <c r="W356" s="60"/>
      <c r="X356" s="66">
        <v>5</v>
      </c>
      <c r="Y356" s="67"/>
      <c r="Z356" s="67"/>
      <c r="AA356" s="67"/>
      <c r="AB356" s="67"/>
      <c r="AC356" s="67"/>
      <c r="AD356" s="67"/>
      <c r="AE356" s="67"/>
      <c r="AF356" s="67"/>
      <c r="AG356" s="67"/>
      <c r="AH356" s="67"/>
      <c r="AI356" s="67"/>
      <c r="AJ356" s="67"/>
      <c r="AK356" s="67"/>
      <c r="AL356" s="67"/>
      <c r="AM356" s="67"/>
      <c r="AN356" s="67"/>
      <c r="AO356" s="67"/>
      <c r="AP356" s="67"/>
      <c r="AQ356" s="67"/>
      <c r="AR356" s="67"/>
      <c r="AS356" s="67"/>
      <c r="AT356" s="67"/>
      <c r="AU356" s="67"/>
      <c r="AV356" s="67"/>
      <c r="AW356" s="67"/>
      <c r="AX356" s="67"/>
      <c r="AY356" s="67"/>
      <c r="AZ356" s="67"/>
      <c r="BA356" s="67"/>
      <c r="BB356" s="67"/>
      <c r="BC356" s="67"/>
      <c r="BD356" s="354" t="str">
        <f t="shared" si="139"/>
        <v/>
      </c>
      <c r="BE356" s="355"/>
      <c r="BF356" s="71">
        <f t="shared" si="140"/>
        <v>0</v>
      </c>
      <c r="BG356" s="71">
        <v>0</v>
      </c>
      <c r="BH356" s="72">
        <f t="shared" si="141"/>
        <v>0</v>
      </c>
      <c r="BI356" s="73">
        <v>0</v>
      </c>
    </row>
    <row r="357" spans="23:61" ht="15.5" x14ac:dyDescent="0.35">
      <c r="W357" s="60"/>
      <c r="X357" s="66">
        <v>6</v>
      </c>
      <c r="Y357" s="67"/>
      <c r="Z357" s="67"/>
      <c r="AA357" s="67"/>
      <c r="AB357" s="67"/>
      <c r="AC357" s="67"/>
      <c r="AD357" s="67"/>
      <c r="AE357" s="67"/>
      <c r="AF357" s="67"/>
      <c r="AG357" s="67"/>
      <c r="AH357" s="67"/>
      <c r="AI357" s="67"/>
      <c r="AJ357" s="67"/>
      <c r="AK357" s="67"/>
      <c r="AL357" s="67"/>
      <c r="AM357" s="67"/>
      <c r="AN357" s="67"/>
      <c r="AO357" s="67"/>
      <c r="AP357" s="67"/>
      <c r="AQ357" s="67"/>
      <c r="AR357" s="67"/>
      <c r="AS357" s="67"/>
      <c r="AT357" s="67"/>
      <c r="AU357" s="67"/>
      <c r="AV357" s="67"/>
      <c r="AW357" s="67"/>
      <c r="AX357" s="67"/>
      <c r="AY357" s="67"/>
      <c r="AZ357" s="67"/>
      <c r="BA357" s="67"/>
      <c r="BB357" s="67"/>
      <c r="BC357" s="67"/>
      <c r="BD357" s="354" t="str">
        <f t="shared" si="139"/>
        <v/>
      </c>
      <c r="BE357" s="355"/>
      <c r="BF357" s="71">
        <f t="shared" si="140"/>
        <v>0</v>
      </c>
      <c r="BG357" s="71">
        <v>0</v>
      </c>
      <c r="BH357" s="72">
        <f t="shared" si="141"/>
        <v>0</v>
      </c>
      <c r="BI357" s="73">
        <v>0</v>
      </c>
    </row>
    <row r="358" spans="23:61" ht="15.5" x14ac:dyDescent="0.35">
      <c r="W358" s="60"/>
      <c r="X358" s="66">
        <v>7</v>
      </c>
      <c r="Y358" s="67"/>
      <c r="Z358" s="67"/>
      <c r="AA358" s="67"/>
      <c r="AB358" s="67"/>
      <c r="AC358" s="67"/>
      <c r="AD358" s="67"/>
      <c r="AE358" s="67"/>
      <c r="AF358" s="67"/>
      <c r="AG358" s="67"/>
      <c r="AH358" s="67"/>
      <c r="AI358" s="67"/>
      <c r="AJ358" s="67"/>
      <c r="AK358" s="67"/>
      <c r="AL358" s="67"/>
      <c r="AM358" s="67"/>
      <c r="AN358" s="67"/>
      <c r="AO358" s="67"/>
      <c r="AP358" s="67"/>
      <c r="AQ358" s="67"/>
      <c r="AR358" s="67"/>
      <c r="AS358" s="67"/>
      <c r="AT358" s="67"/>
      <c r="AU358" s="67"/>
      <c r="AV358" s="67"/>
      <c r="AW358" s="67"/>
      <c r="AX358" s="67"/>
      <c r="AY358" s="67"/>
      <c r="AZ358" s="67"/>
      <c r="BA358" s="67"/>
      <c r="BB358" s="67"/>
      <c r="BC358" s="67"/>
      <c r="BD358" s="354" t="str">
        <f t="shared" si="139"/>
        <v/>
      </c>
      <c r="BE358" s="355"/>
      <c r="BF358" s="71">
        <f t="shared" si="140"/>
        <v>0</v>
      </c>
      <c r="BG358" s="71">
        <v>0</v>
      </c>
      <c r="BH358" s="72">
        <f t="shared" si="141"/>
        <v>0</v>
      </c>
      <c r="BI358" s="73">
        <v>0</v>
      </c>
    </row>
    <row r="359" spans="23:61" ht="15.5" x14ac:dyDescent="0.35">
      <c r="W359" s="60"/>
      <c r="X359" s="66">
        <v>8</v>
      </c>
      <c r="Y359" s="67"/>
      <c r="Z359" s="67"/>
      <c r="AA359" s="67"/>
      <c r="AB359" s="67"/>
      <c r="AC359" s="67"/>
      <c r="AD359" s="67"/>
      <c r="AE359" s="67"/>
      <c r="AF359" s="67"/>
      <c r="AG359" s="67"/>
      <c r="AH359" s="67"/>
      <c r="AI359" s="67"/>
      <c r="AJ359" s="67"/>
      <c r="AK359" s="67"/>
      <c r="AL359" s="67"/>
      <c r="AM359" s="67"/>
      <c r="AN359" s="67"/>
      <c r="AO359" s="67"/>
      <c r="AP359" s="67"/>
      <c r="AQ359" s="67"/>
      <c r="AR359" s="67"/>
      <c r="AS359" s="67"/>
      <c r="AT359" s="67"/>
      <c r="AU359" s="67"/>
      <c r="AV359" s="67"/>
      <c r="AW359" s="67"/>
      <c r="AX359" s="67"/>
      <c r="AY359" s="67"/>
      <c r="AZ359" s="67"/>
      <c r="BA359" s="67"/>
      <c r="BB359" s="67"/>
      <c r="BC359" s="67"/>
      <c r="BD359" s="354" t="str">
        <f t="shared" si="139"/>
        <v/>
      </c>
      <c r="BE359" s="355"/>
      <c r="BF359" s="71">
        <f t="shared" ref="BF359:BF374" si="142">(SUMIF($Y$351:$BC$351,"Sat",$Y359:$BC359)+SUMIF($Y$351:$BC$351,"Sun",$Y359:$BC359))</f>
        <v>0</v>
      </c>
      <c r="BG359" s="71">
        <f t="shared" ref="BG359:BG374" si="143">(SUM($Y359:$BC359)-(SUMIF($Y$351:$BC$351,"Sat",$Y359:$BC359)+SUMIF($Y$351:$BC$351,"Sun",$Y359:$BC359)))</f>
        <v>0</v>
      </c>
      <c r="BH359" s="72">
        <f t="shared" ref="BH359:BH374" si="144">(SUMIF($Y$351:$BC$351,"Sat",$Y359:$BC359)+SUMIF($Y$351:$BC$351,"Sun",$Y359:$BC359))/(COUNTIF($Y$351:$BC$351,"Sat")+COUNTIF($Y$351:$BC$351,"Sun"))</f>
        <v>0</v>
      </c>
      <c r="BI359" s="73">
        <f t="shared" ref="BI359:BI374" si="145">(SUM($Y359:$BC359)-(SUMIF($Y$351:$BC$351,"Sat",$Y359:$BC359)+SUMIF($Y$351:$BC$351,"Sun",$Y359:$BC359)))/(COUNT(Y359:BC359)-(COUNTIF($Y$351:$BC$351,"Sat")+COUNTIF($Y$351:$BC$351,"Sun")))</f>
        <v>0</v>
      </c>
    </row>
    <row r="360" spans="23:61" ht="15.5" x14ac:dyDescent="0.35">
      <c r="W360" s="60"/>
      <c r="X360" s="66">
        <v>9</v>
      </c>
      <c r="Y360" s="67"/>
      <c r="Z360" s="67"/>
      <c r="AA360" s="67"/>
      <c r="AB360" s="67"/>
      <c r="AC360" s="67"/>
      <c r="AD360" s="67"/>
      <c r="AE360" s="67"/>
      <c r="AF360" s="67"/>
      <c r="AG360" s="67"/>
      <c r="AH360" s="67"/>
      <c r="AI360" s="67"/>
      <c r="AJ360" s="67"/>
      <c r="AK360" s="67"/>
      <c r="AL360" s="67"/>
      <c r="AM360" s="67"/>
      <c r="AN360" s="67"/>
      <c r="AO360" s="67"/>
      <c r="AP360" s="67"/>
      <c r="AQ360" s="67"/>
      <c r="AR360" s="67"/>
      <c r="AS360" s="67"/>
      <c r="AT360" s="67"/>
      <c r="AU360" s="67"/>
      <c r="AV360" s="67"/>
      <c r="AW360" s="67"/>
      <c r="AX360" s="67"/>
      <c r="AY360" s="67"/>
      <c r="AZ360" s="67"/>
      <c r="BA360" s="67"/>
      <c r="BB360" s="67"/>
      <c r="BC360" s="67"/>
      <c r="BD360" s="354" t="str">
        <f t="shared" si="139"/>
        <v/>
      </c>
      <c r="BE360" s="355"/>
      <c r="BF360" s="71">
        <f t="shared" si="142"/>
        <v>0</v>
      </c>
      <c r="BG360" s="71">
        <f t="shared" si="143"/>
        <v>0</v>
      </c>
      <c r="BH360" s="72">
        <f t="shared" si="144"/>
        <v>0</v>
      </c>
      <c r="BI360" s="73">
        <f t="shared" si="145"/>
        <v>0</v>
      </c>
    </row>
    <row r="361" spans="23:61" ht="15.5" x14ac:dyDescent="0.35">
      <c r="W361" s="60"/>
      <c r="X361" s="66">
        <v>10</v>
      </c>
      <c r="Y361" s="67"/>
      <c r="Z361" s="67"/>
      <c r="AA361" s="67"/>
      <c r="AB361" s="67"/>
      <c r="AC361" s="67"/>
      <c r="AD361" s="67"/>
      <c r="AE361" s="67"/>
      <c r="AF361" s="67"/>
      <c r="AG361" s="67"/>
      <c r="AH361" s="67"/>
      <c r="AI361" s="67"/>
      <c r="AJ361" s="67"/>
      <c r="AK361" s="67"/>
      <c r="AL361" s="67"/>
      <c r="AM361" s="67"/>
      <c r="AN361" s="67"/>
      <c r="AO361" s="67"/>
      <c r="AP361" s="67"/>
      <c r="AQ361" s="67"/>
      <c r="AR361" s="67"/>
      <c r="AS361" s="67"/>
      <c r="AT361" s="67"/>
      <c r="AU361" s="67"/>
      <c r="AV361" s="67"/>
      <c r="AW361" s="67"/>
      <c r="AX361" s="67"/>
      <c r="AY361" s="67"/>
      <c r="AZ361" s="67"/>
      <c r="BA361" s="67"/>
      <c r="BB361" s="67"/>
      <c r="BC361" s="67"/>
      <c r="BD361" s="354" t="str">
        <f t="shared" si="139"/>
        <v/>
      </c>
      <c r="BE361" s="355"/>
      <c r="BF361" s="71">
        <f t="shared" si="142"/>
        <v>0</v>
      </c>
      <c r="BG361" s="71">
        <f t="shared" si="143"/>
        <v>0</v>
      </c>
      <c r="BH361" s="72">
        <f t="shared" si="144"/>
        <v>0</v>
      </c>
      <c r="BI361" s="73">
        <f t="shared" si="145"/>
        <v>0</v>
      </c>
    </row>
    <row r="362" spans="23:61" ht="15.5" x14ac:dyDescent="0.35">
      <c r="W362" s="60"/>
      <c r="X362" s="66">
        <v>11</v>
      </c>
      <c r="Y362" s="67"/>
      <c r="Z362" s="67"/>
      <c r="AA362" s="67"/>
      <c r="AB362" s="67"/>
      <c r="AC362" s="67"/>
      <c r="AD362" s="67"/>
      <c r="AE362" s="67"/>
      <c r="AF362" s="67"/>
      <c r="AG362" s="67"/>
      <c r="AH362" s="67"/>
      <c r="AI362" s="67"/>
      <c r="AJ362" s="67"/>
      <c r="AK362" s="67"/>
      <c r="AL362" s="67"/>
      <c r="AM362" s="67"/>
      <c r="AN362" s="67"/>
      <c r="AO362" s="67"/>
      <c r="AP362" s="67"/>
      <c r="AQ362" s="67"/>
      <c r="AR362" s="67"/>
      <c r="AS362" s="67"/>
      <c r="AT362" s="67"/>
      <c r="AU362" s="67"/>
      <c r="AV362" s="67"/>
      <c r="AW362" s="67"/>
      <c r="AX362" s="67"/>
      <c r="AY362" s="67"/>
      <c r="AZ362" s="67"/>
      <c r="BA362" s="67"/>
      <c r="BB362" s="67"/>
      <c r="BC362" s="67"/>
      <c r="BD362" s="354" t="str">
        <f t="shared" si="139"/>
        <v/>
      </c>
      <c r="BE362" s="355"/>
      <c r="BF362" s="71">
        <f t="shared" si="142"/>
        <v>0</v>
      </c>
      <c r="BG362" s="71">
        <f t="shared" si="143"/>
        <v>0</v>
      </c>
      <c r="BH362" s="72">
        <f t="shared" si="144"/>
        <v>0</v>
      </c>
      <c r="BI362" s="73">
        <f t="shared" si="145"/>
        <v>0</v>
      </c>
    </row>
    <row r="363" spans="23:61" ht="15.5" x14ac:dyDescent="0.35">
      <c r="W363" s="60"/>
      <c r="X363" s="66">
        <v>12</v>
      </c>
      <c r="Y363" s="67"/>
      <c r="Z363" s="67"/>
      <c r="AA363" s="67"/>
      <c r="AB363" s="67"/>
      <c r="AC363" s="67"/>
      <c r="AD363" s="67"/>
      <c r="AE363" s="67"/>
      <c r="AF363" s="67"/>
      <c r="AG363" s="67"/>
      <c r="AH363" s="67"/>
      <c r="AI363" s="67"/>
      <c r="AJ363" s="67"/>
      <c r="AK363" s="67"/>
      <c r="AL363" s="67"/>
      <c r="AM363" s="67"/>
      <c r="AN363" s="67"/>
      <c r="AO363" s="67"/>
      <c r="AP363" s="67"/>
      <c r="AQ363" s="67"/>
      <c r="AR363" s="67"/>
      <c r="AS363" s="67"/>
      <c r="AT363" s="67"/>
      <c r="AU363" s="67"/>
      <c r="AV363" s="67"/>
      <c r="AW363" s="67"/>
      <c r="AX363" s="67"/>
      <c r="AY363" s="67"/>
      <c r="AZ363" s="67"/>
      <c r="BA363" s="67"/>
      <c r="BB363" s="67"/>
      <c r="BC363" s="67"/>
      <c r="BD363" s="354" t="str">
        <f t="shared" si="139"/>
        <v/>
      </c>
      <c r="BE363" s="355"/>
      <c r="BF363" s="71">
        <f t="shared" si="142"/>
        <v>0</v>
      </c>
      <c r="BG363" s="71">
        <f t="shared" si="143"/>
        <v>0</v>
      </c>
      <c r="BH363" s="72">
        <f t="shared" si="144"/>
        <v>0</v>
      </c>
      <c r="BI363" s="73">
        <f t="shared" si="145"/>
        <v>0</v>
      </c>
    </row>
    <row r="364" spans="23:61" ht="15.5" x14ac:dyDescent="0.35">
      <c r="W364" s="60"/>
      <c r="X364" s="66">
        <v>13</v>
      </c>
      <c r="Y364" s="67"/>
      <c r="Z364" s="67"/>
      <c r="AA364" s="67"/>
      <c r="AB364" s="67"/>
      <c r="AC364" s="67"/>
      <c r="AD364" s="67"/>
      <c r="AE364" s="67"/>
      <c r="AF364" s="67"/>
      <c r="AG364" s="67"/>
      <c r="AH364" s="67"/>
      <c r="AI364" s="67"/>
      <c r="AJ364" s="67"/>
      <c r="AK364" s="67"/>
      <c r="AL364" s="67"/>
      <c r="AM364" s="67"/>
      <c r="AN364" s="67"/>
      <c r="AO364" s="67"/>
      <c r="AP364" s="67"/>
      <c r="AQ364" s="67"/>
      <c r="AR364" s="67"/>
      <c r="AS364" s="67"/>
      <c r="AT364" s="67"/>
      <c r="AU364" s="67"/>
      <c r="AV364" s="67"/>
      <c r="AW364" s="67"/>
      <c r="AX364" s="67"/>
      <c r="AY364" s="67"/>
      <c r="AZ364" s="67"/>
      <c r="BA364" s="67"/>
      <c r="BB364" s="67"/>
      <c r="BC364" s="67"/>
      <c r="BD364" s="354" t="str">
        <f t="shared" si="139"/>
        <v/>
      </c>
      <c r="BE364" s="355"/>
      <c r="BF364" s="71">
        <f t="shared" si="142"/>
        <v>0</v>
      </c>
      <c r="BG364" s="71">
        <f t="shared" si="143"/>
        <v>0</v>
      </c>
      <c r="BH364" s="72">
        <f t="shared" si="144"/>
        <v>0</v>
      </c>
      <c r="BI364" s="73">
        <f t="shared" si="145"/>
        <v>0</v>
      </c>
    </row>
    <row r="365" spans="23:61" ht="15.5" x14ac:dyDescent="0.35">
      <c r="W365" s="60"/>
      <c r="X365" s="66">
        <v>14</v>
      </c>
      <c r="Y365" s="67"/>
      <c r="Z365" s="67"/>
      <c r="AA365" s="67"/>
      <c r="AB365" s="67"/>
      <c r="AC365" s="67"/>
      <c r="AD365" s="67"/>
      <c r="AE365" s="67"/>
      <c r="AF365" s="67"/>
      <c r="AG365" s="67"/>
      <c r="AH365" s="67"/>
      <c r="AI365" s="67"/>
      <c r="AJ365" s="67"/>
      <c r="AK365" s="67"/>
      <c r="AL365" s="67"/>
      <c r="AM365" s="67"/>
      <c r="AN365" s="67"/>
      <c r="AO365" s="67"/>
      <c r="AP365" s="67"/>
      <c r="AQ365" s="67"/>
      <c r="AR365" s="67"/>
      <c r="AS365" s="67"/>
      <c r="AT365" s="67"/>
      <c r="AU365" s="67"/>
      <c r="AV365" s="67"/>
      <c r="AW365" s="67"/>
      <c r="AX365" s="67"/>
      <c r="AY365" s="67"/>
      <c r="AZ365" s="67"/>
      <c r="BA365" s="67"/>
      <c r="BB365" s="67"/>
      <c r="BC365" s="67"/>
      <c r="BD365" s="354" t="str">
        <f>IFERROR(AVERAGE(Y365:BC365),"")</f>
        <v/>
      </c>
      <c r="BE365" s="355"/>
      <c r="BF365" s="71">
        <f t="shared" si="142"/>
        <v>0</v>
      </c>
      <c r="BG365" s="71">
        <f t="shared" si="143"/>
        <v>0</v>
      </c>
      <c r="BH365" s="72">
        <f t="shared" si="144"/>
        <v>0</v>
      </c>
      <c r="BI365" s="73">
        <f t="shared" si="145"/>
        <v>0</v>
      </c>
    </row>
    <row r="366" spans="23:61" ht="15.5" x14ac:dyDescent="0.35">
      <c r="W366" s="60"/>
      <c r="X366" s="66">
        <v>15</v>
      </c>
      <c r="Y366" s="67"/>
      <c r="Z366" s="67"/>
      <c r="AA366" s="67"/>
      <c r="AB366" s="67"/>
      <c r="AC366" s="67"/>
      <c r="AD366" s="67"/>
      <c r="AE366" s="67"/>
      <c r="AF366" s="67"/>
      <c r="AG366" s="67"/>
      <c r="AH366" s="67"/>
      <c r="AI366" s="67"/>
      <c r="AJ366" s="67"/>
      <c r="AK366" s="67"/>
      <c r="AL366" s="67"/>
      <c r="AM366" s="67"/>
      <c r="AN366" s="67"/>
      <c r="AO366" s="67"/>
      <c r="AP366" s="67"/>
      <c r="AQ366" s="67"/>
      <c r="AR366" s="67"/>
      <c r="AS366" s="67"/>
      <c r="AT366" s="67"/>
      <c r="AU366" s="67"/>
      <c r="AV366" s="67"/>
      <c r="AW366" s="67"/>
      <c r="AX366" s="67"/>
      <c r="AY366" s="67"/>
      <c r="AZ366" s="67"/>
      <c r="BA366" s="67"/>
      <c r="BB366" s="67"/>
      <c r="BC366" s="67"/>
      <c r="BD366" s="354" t="str">
        <f t="shared" ref="BD366:BD375" si="146">IFERROR(AVERAGE(Y366:BC366),"")</f>
        <v/>
      </c>
      <c r="BE366" s="355"/>
      <c r="BF366" s="71">
        <f t="shared" si="142"/>
        <v>0</v>
      </c>
      <c r="BG366" s="71">
        <f t="shared" si="143"/>
        <v>0</v>
      </c>
      <c r="BH366" s="72">
        <f t="shared" si="144"/>
        <v>0</v>
      </c>
      <c r="BI366" s="73">
        <f t="shared" si="145"/>
        <v>0</v>
      </c>
    </row>
    <row r="367" spans="23:61" ht="15.5" x14ac:dyDescent="0.35">
      <c r="W367" s="60"/>
      <c r="X367" s="66">
        <v>16</v>
      </c>
      <c r="Y367" s="67"/>
      <c r="Z367" s="67"/>
      <c r="AA367" s="67"/>
      <c r="AB367" s="67"/>
      <c r="AC367" s="67"/>
      <c r="AD367" s="67"/>
      <c r="AE367" s="67"/>
      <c r="AF367" s="67"/>
      <c r="AG367" s="67"/>
      <c r="AH367" s="67"/>
      <c r="AI367" s="67"/>
      <c r="AJ367" s="67"/>
      <c r="AK367" s="67"/>
      <c r="AL367" s="67"/>
      <c r="AM367" s="67"/>
      <c r="AN367" s="67"/>
      <c r="AO367" s="67"/>
      <c r="AP367" s="67"/>
      <c r="AQ367" s="67"/>
      <c r="AR367" s="67"/>
      <c r="AS367" s="67"/>
      <c r="AT367" s="67"/>
      <c r="AU367" s="67"/>
      <c r="AV367" s="67"/>
      <c r="AW367" s="67"/>
      <c r="AX367" s="67"/>
      <c r="AY367" s="67"/>
      <c r="AZ367" s="67"/>
      <c r="BA367" s="67"/>
      <c r="BB367" s="67"/>
      <c r="BC367" s="67"/>
      <c r="BD367" s="354" t="str">
        <f t="shared" si="146"/>
        <v/>
      </c>
      <c r="BE367" s="355"/>
      <c r="BF367" s="71">
        <f t="shared" si="142"/>
        <v>0</v>
      </c>
      <c r="BG367" s="71">
        <f t="shared" si="143"/>
        <v>0</v>
      </c>
      <c r="BH367" s="72">
        <f t="shared" si="144"/>
        <v>0</v>
      </c>
      <c r="BI367" s="73">
        <f t="shared" si="145"/>
        <v>0</v>
      </c>
    </row>
    <row r="368" spans="23:61" ht="15.5" x14ac:dyDescent="0.35">
      <c r="W368" s="60"/>
      <c r="X368" s="66">
        <v>17</v>
      </c>
      <c r="Y368" s="67"/>
      <c r="Z368" s="67"/>
      <c r="AA368" s="67"/>
      <c r="AB368" s="67"/>
      <c r="AC368" s="67"/>
      <c r="AD368" s="67"/>
      <c r="AE368" s="67"/>
      <c r="AF368" s="67"/>
      <c r="AG368" s="67"/>
      <c r="AH368" s="67"/>
      <c r="AI368" s="67"/>
      <c r="AJ368" s="67"/>
      <c r="AK368" s="67"/>
      <c r="AL368" s="67"/>
      <c r="AM368" s="67"/>
      <c r="AN368" s="67"/>
      <c r="AO368" s="67"/>
      <c r="AP368" s="67"/>
      <c r="AQ368" s="67"/>
      <c r="AR368" s="67"/>
      <c r="AS368" s="67"/>
      <c r="AT368" s="67"/>
      <c r="AU368" s="67"/>
      <c r="AV368" s="67"/>
      <c r="AW368" s="67"/>
      <c r="AX368" s="67"/>
      <c r="AY368" s="67"/>
      <c r="AZ368" s="67"/>
      <c r="BA368" s="67"/>
      <c r="BB368" s="67"/>
      <c r="BC368" s="67"/>
      <c r="BD368" s="354" t="str">
        <f t="shared" si="146"/>
        <v/>
      </c>
      <c r="BE368" s="355"/>
      <c r="BF368" s="71">
        <f t="shared" si="142"/>
        <v>0</v>
      </c>
      <c r="BG368" s="71">
        <f t="shared" si="143"/>
        <v>0</v>
      </c>
      <c r="BH368" s="72">
        <f t="shared" si="144"/>
        <v>0</v>
      </c>
      <c r="BI368" s="73">
        <f t="shared" si="145"/>
        <v>0</v>
      </c>
    </row>
    <row r="369" spans="23:61" ht="15.5" x14ac:dyDescent="0.35">
      <c r="W369" s="60"/>
      <c r="X369" s="66">
        <v>18</v>
      </c>
      <c r="Y369" s="67"/>
      <c r="Z369" s="67"/>
      <c r="AA369" s="67"/>
      <c r="AB369" s="67"/>
      <c r="AC369" s="67"/>
      <c r="AD369" s="67"/>
      <c r="AE369" s="67"/>
      <c r="AF369" s="67"/>
      <c r="AG369" s="67"/>
      <c r="AH369" s="67"/>
      <c r="AI369" s="67"/>
      <c r="AJ369" s="67"/>
      <c r="AK369" s="67"/>
      <c r="AL369" s="67"/>
      <c r="AM369" s="67"/>
      <c r="AN369" s="67"/>
      <c r="AO369" s="67"/>
      <c r="AP369" s="67"/>
      <c r="AQ369" s="67"/>
      <c r="AR369" s="67"/>
      <c r="AS369" s="67"/>
      <c r="AT369" s="67"/>
      <c r="AU369" s="67"/>
      <c r="AV369" s="67"/>
      <c r="AW369" s="67"/>
      <c r="AX369" s="67"/>
      <c r="AY369" s="67"/>
      <c r="AZ369" s="67"/>
      <c r="BA369" s="67"/>
      <c r="BB369" s="67"/>
      <c r="BC369" s="67"/>
      <c r="BD369" s="354" t="str">
        <f t="shared" si="146"/>
        <v/>
      </c>
      <c r="BE369" s="355"/>
      <c r="BF369" s="71">
        <f t="shared" si="142"/>
        <v>0</v>
      </c>
      <c r="BG369" s="71">
        <f t="shared" si="143"/>
        <v>0</v>
      </c>
      <c r="BH369" s="72">
        <f t="shared" si="144"/>
        <v>0</v>
      </c>
      <c r="BI369" s="73">
        <f t="shared" si="145"/>
        <v>0</v>
      </c>
    </row>
    <row r="370" spans="23:61" ht="15.5" x14ac:dyDescent="0.35">
      <c r="W370" s="60"/>
      <c r="X370" s="66">
        <v>19</v>
      </c>
      <c r="Y370" s="67"/>
      <c r="Z370" s="67"/>
      <c r="AA370" s="67"/>
      <c r="AB370" s="67"/>
      <c r="AC370" s="67"/>
      <c r="AD370" s="67"/>
      <c r="AE370" s="67"/>
      <c r="AF370" s="67"/>
      <c r="AG370" s="67"/>
      <c r="AH370" s="67"/>
      <c r="AI370" s="67"/>
      <c r="AJ370" s="67"/>
      <c r="AK370" s="67"/>
      <c r="AL370" s="67"/>
      <c r="AM370" s="67"/>
      <c r="AN370" s="67"/>
      <c r="AO370" s="67"/>
      <c r="AP370" s="67"/>
      <c r="AQ370" s="67"/>
      <c r="AR370" s="67"/>
      <c r="AS370" s="67"/>
      <c r="AT370" s="67"/>
      <c r="AU370" s="67"/>
      <c r="AV370" s="67"/>
      <c r="AW370" s="67"/>
      <c r="AX370" s="67"/>
      <c r="AY370" s="67"/>
      <c r="AZ370" s="67"/>
      <c r="BA370" s="67"/>
      <c r="BB370" s="67"/>
      <c r="BC370" s="67"/>
      <c r="BD370" s="354" t="str">
        <f t="shared" si="146"/>
        <v/>
      </c>
      <c r="BE370" s="355"/>
      <c r="BF370" s="71">
        <f t="shared" si="142"/>
        <v>0</v>
      </c>
      <c r="BG370" s="71">
        <f t="shared" si="143"/>
        <v>0</v>
      </c>
      <c r="BH370" s="72">
        <f t="shared" si="144"/>
        <v>0</v>
      </c>
      <c r="BI370" s="73">
        <f t="shared" si="145"/>
        <v>0</v>
      </c>
    </row>
    <row r="371" spans="23:61" ht="15.5" x14ac:dyDescent="0.35">
      <c r="W371" s="60"/>
      <c r="X371" s="66">
        <v>20</v>
      </c>
      <c r="Y371" s="67"/>
      <c r="Z371" s="67"/>
      <c r="AA371" s="67"/>
      <c r="AB371" s="67"/>
      <c r="AC371" s="67"/>
      <c r="AD371" s="67"/>
      <c r="AE371" s="67"/>
      <c r="AF371" s="67"/>
      <c r="AG371" s="67"/>
      <c r="AH371" s="67"/>
      <c r="AI371" s="67"/>
      <c r="AJ371" s="67"/>
      <c r="AK371" s="67"/>
      <c r="AL371" s="67"/>
      <c r="AM371" s="67"/>
      <c r="AN371" s="67"/>
      <c r="AO371" s="67"/>
      <c r="AP371" s="67"/>
      <c r="AQ371" s="67"/>
      <c r="AR371" s="67"/>
      <c r="AS371" s="67"/>
      <c r="AT371" s="67"/>
      <c r="AU371" s="67"/>
      <c r="AV371" s="67"/>
      <c r="AW371" s="67"/>
      <c r="AX371" s="67"/>
      <c r="AY371" s="67"/>
      <c r="AZ371" s="67"/>
      <c r="BA371" s="67"/>
      <c r="BB371" s="67"/>
      <c r="BC371" s="67"/>
      <c r="BD371" s="354" t="str">
        <f t="shared" si="146"/>
        <v/>
      </c>
      <c r="BE371" s="355"/>
      <c r="BF371" s="71">
        <f t="shared" si="142"/>
        <v>0</v>
      </c>
      <c r="BG371" s="71">
        <f t="shared" si="143"/>
        <v>0</v>
      </c>
      <c r="BH371" s="72">
        <f t="shared" si="144"/>
        <v>0</v>
      </c>
      <c r="BI371" s="73">
        <f t="shared" si="145"/>
        <v>0</v>
      </c>
    </row>
    <row r="372" spans="23:61" ht="15.5" x14ac:dyDescent="0.35">
      <c r="W372" s="60"/>
      <c r="X372" s="66">
        <v>21</v>
      </c>
      <c r="Y372" s="67"/>
      <c r="Z372" s="67"/>
      <c r="AA372" s="67"/>
      <c r="AB372" s="67"/>
      <c r="AC372" s="67"/>
      <c r="AD372" s="67"/>
      <c r="AE372" s="67"/>
      <c r="AF372" s="67"/>
      <c r="AG372" s="67"/>
      <c r="AH372" s="67"/>
      <c r="AI372" s="67"/>
      <c r="AJ372" s="67"/>
      <c r="AK372" s="67"/>
      <c r="AL372" s="67"/>
      <c r="AM372" s="67"/>
      <c r="AN372" s="67"/>
      <c r="AO372" s="67"/>
      <c r="AP372" s="67"/>
      <c r="AQ372" s="67"/>
      <c r="AR372" s="67"/>
      <c r="AS372" s="67"/>
      <c r="AT372" s="67"/>
      <c r="AU372" s="67"/>
      <c r="AV372" s="67"/>
      <c r="AW372" s="67"/>
      <c r="AX372" s="67"/>
      <c r="AY372" s="67"/>
      <c r="AZ372" s="67"/>
      <c r="BA372" s="67"/>
      <c r="BB372" s="67"/>
      <c r="BC372" s="67"/>
      <c r="BD372" s="354" t="str">
        <f t="shared" si="146"/>
        <v/>
      </c>
      <c r="BE372" s="355"/>
      <c r="BF372" s="71">
        <f t="shared" si="142"/>
        <v>0</v>
      </c>
      <c r="BG372" s="71">
        <f t="shared" si="143"/>
        <v>0</v>
      </c>
      <c r="BH372" s="72">
        <f t="shared" si="144"/>
        <v>0</v>
      </c>
      <c r="BI372" s="73">
        <f t="shared" si="145"/>
        <v>0</v>
      </c>
    </row>
    <row r="373" spans="23:61" ht="15.5" x14ac:dyDescent="0.35">
      <c r="W373" s="60"/>
      <c r="X373" s="66">
        <v>22</v>
      </c>
      <c r="Y373" s="67"/>
      <c r="Z373" s="67"/>
      <c r="AA373" s="67"/>
      <c r="AB373" s="67"/>
      <c r="AC373" s="67"/>
      <c r="AD373" s="67"/>
      <c r="AE373" s="67"/>
      <c r="AF373" s="67"/>
      <c r="AG373" s="67"/>
      <c r="AH373" s="67"/>
      <c r="AI373" s="67"/>
      <c r="AJ373" s="67"/>
      <c r="AK373" s="67"/>
      <c r="AL373" s="67"/>
      <c r="AM373" s="67"/>
      <c r="AN373" s="67"/>
      <c r="AO373" s="67"/>
      <c r="AP373" s="67"/>
      <c r="AQ373" s="67"/>
      <c r="AR373" s="67"/>
      <c r="AS373" s="67"/>
      <c r="AT373" s="67"/>
      <c r="AU373" s="67"/>
      <c r="AV373" s="67"/>
      <c r="AW373" s="67"/>
      <c r="AX373" s="67"/>
      <c r="AY373" s="67"/>
      <c r="AZ373" s="67"/>
      <c r="BA373" s="67"/>
      <c r="BB373" s="67"/>
      <c r="BC373" s="67"/>
      <c r="BD373" s="354" t="str">
        <f t="shared" si="146"/>
        <v/>
      </c>
      <c r="BE373" s="355"/>
      <c r="BF373" s="71">
        <f t="shared" si="142"/>
        <v>0</v>
      </c>
      <c r="BG373" s="71">
        <f t="shared" si="143"/>
        <v>0</v>
      </c>
      <c r="BH373" s="72">
        <f t="shared" si="144"/>
        <v>0</v>
      </c>
      <c r="BI373" s="73">
        <f t="shared" si="145"/>
        <v>0</v>
      </c>
    </row>
    <row r="374" spans="23:61" ht="15.5" x14ac:dyDescent="0.35">
      <c r="W374" s="60"/>
      <c r="X374" s="66">
        <v>23</v>
      </c>
      <c r="Y374" s="67"/>
      <c r="Z374" s="67"/>
      <c r="AA374" s="67"/>
      <c r="AB374" s="67"/>
      <c r="AC374" s="67"/>
      <c r="AD374" s="67"/>
      <c r="AE374" s="67"/>
      <c r="AF374" s="67"/>
      <c r="AG374" s="67"/>
      <c r="AH374" s="67"/>
      <c r="AI374" s="67"/>
      <c r="AJ374" s="67"/>
      <c r="AK374" s="67"/>
      <c r="AL374" s="67"/>
      <c r="AM374" s="67"/>
      <c r="AN374" s="67"/>
      <c r="AO374" s="67"/>
      <c r="AP374" s="67"/>
      <c r="AQ374" s="67"/>
      <c r="AR374" s="67"/>
      <c r="AS374" s="67"/>
      <c r="AT374" s="67"/>
      <c r="AU374" s="67"/>
      <c r="AV374" s="67"/>
      <c r="AW374" s="67"/>
      <c r="AX374" s="67"/>
      <c r="AY374" s="67"/>
      <c r="AZ374" s="67"/>
      <c r="BA374" s="67"/>
      <c r="BB374" s="67"/>
      <c r="BC374" s="67"/>
      <c r="BD374" s="354" t="str">
        <f t="shared" si="146"/>
        <v/>
      </c>
      <c r="BE374" s="355"/>
      <c r="BF374" s="71">
        <f t="shared" si="142"/>
        <v>0</v>
      </c>
      <c r="BG374" s="71">
        <f t="shared" si="143"/>
        <v>0</v>
      </c>
      <c r="BH374" s="72">
        <f t="shared" si="144"/>
        <v>0</v>
      </c>
      <c r="BI374" s="73">
        <f t="shared" si="145"/>
        <v>0</v>
      </c>
    </row>
    <row r="375" spans="23:61" ht="15.5" x14ac:dyDescent="0.35">
      <c r="W375" s="60"/>
      <c r="X375" s="74">
        <v>24</v>
      </c>
      <c r="Y375" s="75"/>
      <c r="Z375" s="75"/>
      <c r="AA375" s="75"/>
      <c r="AB375" s="75"/>
      <c r="AC375" s="75"/>
      <c r="AD375" s="75"/>
      <c r="AE375" s="75"/>
      <c r="AF375" s="75"/>
      <c r="AG375" s="75"/>
      <c r="AH375" s="75"/>
      <c r="AI375" s="75"/>
      <c r="AJ375" s="75"/>
      <c r="AK375" s="75"/>
      <c r="AL375" s="75"/>
      <c r="AM375" s="75"/>
      <c r="AN375" s="75"/>
      <c r="AO375" s="75"/>
      <c r="AP375" s="75"/>
      <c r="AQ375" s="75"/>
      <c r="AR375" s="75"/>
      <c r="AS375" s="75"/>
      <c r="AT375" s="75"/>
      <c r="AU375" s="75"/>
      <c r="AV375" s="75"/>
      <c r="AW375" s="75"/>
      <c r="AX375" s="75"/>
      <c r="AY375" s="75"/>
      <c r="AZ375" s="75"/>
      <c r="BA375" s="75"/>
      <c r="BB375" s="75"/>
      <c r="BC375" s="75"/>
      <c r="BD375" s="356" t="str">
        <f t="shared" si="146"/>
        <v/>
      </c>
      <c r="BE375" s="357"/>
      <c r="BF375" s="76">
        <f>SUM($Y375:$BC375)</f>
        <v>0</v>
      </c>
      <c r="BG375" s="76">
        <v>0</v>
      </c>
      <c r="BH375" s="77">
        <f t="shared" ref="BH375" si="147">IFERROR(SUM(Y375:BC375)/COUNT(Y375:BC375),0)</f>
        <v>0</v>
      </c>
      <c r="BI375" s="78">
        <v>0</v>
      </c>
    </row>
    <row r="376" spans="23:61" ht="15.5" x14ac:dyDescent="0.35">
      <c r="W376" s="60"/>
      <c r="X376" s="79"/>
      <c r="Y376" s="5"/>
      <c r="Z376" s="5"/>
      <c r="AA376" s="5"/>
      <c r="AB376" s="5"/>
      <c r="AC376" s="5"/>
      <c r="AD376" s="5"/>
      <c r="AE376" s="5"/>
      <c r="AF376" s="5"/>
      <c r="AG376" s="5"/>
      <c r="AH376" s="5"/>
      <c r="AI376" s="5"/>
      <c r="AJ376" s="5"/>
      <c r="AK376" s="5"/>
      <c r="AL376" s="5"/>
      <c r="AM376" s="5"/>
      <c r="AN376" s="5"/>
      <c r="AO376" s="5"/>
      <c r="AP376" s="5"/>
      <c r="AQ376" s="5"/>
      <c r="AR376" s="5"/>
      <c r="AS376" s="5"/>
      <c r="AT376" s="5"/>
      <c r="AU376" s="5"/>
      <c r="AV376" s="5"/>
      <c r="AW376" s="5"/>
      <c r="AX376" s="5"/>
      <c r="AY376" s="5"/>
      <c r="AZ376" s="5"/>
      <c r="BA376" s="5"/>
      <c r="BB376" s="5"/>
      <c r="BC376" s="5"/>
      <c r="BD376" s="5"/>
      <c r="BE376" s="5"/>
      <c r="BF376" s="76">
        <f>SUM(BF352:BF375)</f>
        <v>0</v>
      </c>
      <c r="BG376" s="76">
        <f>SUM(BG359:BG374)</f>
        <v>0</v>
      </c>
      <c r="BH376" s="101"/>
      <c r="BI376" s="102"/>
    </row>
    <row r="377" spans="23:61" ht="16" thickBot="1" x14ac:dyDescent="0.4">
      <c r="W377" s="104"/>
      <c r="X377" s="105"/>
      <c r="Y377" s="15"/>
      <c r="Z377" s="15"/>
      <c r="AA377" s="15"/>
      <c r="AB377" s="15"/>
      <c r="AC377" s="15"/>
      <c r="AD377" s="15"/>
      <c r="AE377" s="15"/>
      <c r="AF377" s="15"/>
      <c r="AG377" s="15"/>
      <c r="AH377" s="15"/>
      <c r="AI377" s="15"/>
      <c r="AJ377" s="15"/>
      <c r="AK377" s="15"/>
      <c r="AL377" s="15"/>
      <c r="AM377" s="15"/>
      <c r="AN377" s="15"/>
      <c r="AO377" s="15"/>
      <c r="AP377" s="15"/>
      <c r="AQ377" s="15"/>
      <c r="AR377" s="15"/>
      <c r="AS377" s="15"/>
      <c r="AT377" s="15"/>
      <c r="AU377" s="15"/>
      <c r="AV377" s="15"/>
      <c r="AW377" s="15"/>
      <c r="AX377" s="15"/>
      <c r="AY377" s="15"/>
      <c r="AZ377" s="15"/>
      <c r="BA377" s="15"/>
      <c r="BB377" s="15"/>
      <c r="BC377" s="15"/>
      <c r="BD377" s="15"/>
      <c r="BE377" s="15"/>
      <c r="BF377" s="15"/>
      <c r="BG377" s="15"/>
      <c r="BH377" s="15"/>
      <c r="BI377" s="106"/>
    </row>
  </sheetData>
  <sheetProtection algorithmName="SHA-512" hashValue="TqT6j18cE9ft0/KdspW0F1ripF9GiAG664y17NH9VSmR4TcTN2kvrCF3hJ8mUl7ShsDaG0T1woO/mtQ5PNOnaQ==" saltValue="UzUdtlCTpkvehbg2CGsCAw==" spinCount="100000" sheet="1" objects="1" scenarios="1"/>
  <mergeCells count="342">
    <mergeCell ref="C7:O7"/>
    <mergeCell ref="AA7:AG7"/>
    <mergeCell ref="B8:Q8"/>
    <mergeCell ref="BD9:BE9"/>
    <mergeCell ref="BD10:BE10"/>
    <mergeCell ref="BD11:BE11"/>
    <mergeCell ref="B1:Q1"/>
    <mergeCell ref="B3:Q3"/>
    <mergeCell ref="W3:AK3"/>
    <mergeCell ref="B4:Q4"/>
    <mergeCell ref="W4:AK4"/>
    <mergeCell ref="E5:J5"/>
    <mergeCell ref="M5:O5"/>
    <mergeCell ref="BD18:BE18"/>
    <mergeCell ref="BD19:BE19"/>
    <mergeCell ref="BD20:BE20"/>
    <mergeCell ref="BD21:BE21"/>
    <mergeCell ref="BD22:BE22"/>
    <mergeCell ref="BD23:BE23"/>
    <mergeCell ref="BD12:BE12"/>
    <mergeCell ref="BD13:BE13"/>
    <mergeCell ref="BD14:BE14"/>
    <mergeCell ref="BD15:BE15"/>
    <mergeCell ref="BD16:BE16"/>
    <mergeCell ref="BD17:BE17"/>
    <mergeCell ref="BD30:BE30"/>
    <mergeCell ref="BD31:BE31"/>
    <mergeCell ref="BD32:BE32"/>
    <mergeCell ref="BD33:BE33"/>
    <mergeCell ref="BD34:BE34"/>
    <mergeCell ref="S36:U36"/>
    <mergeCell ref="BD24:BE24"/>
    <mergeCell ref="BD25:BE25"/>
    <mergeCell ref="BD26:BE26"/>
    <mergeCell ref="BD27:BE27"/>
    <mergeCell ref="BD28:BE28"/>
    <mergeCell ref="BD29:BE29"/>
    <mergeCell ref="BD44:BE44"/>
    <mergeCell ref="BD45:BE45"/>
    <mergeCell ref="BD46:BE46"/>
    <mergeCell ref="BD47:BE47"/>
    <mergeCell ref="BD48:BE48"/>
    <mergeCell ref="BD49:BE49"/>
    <mergeCell ref="T38:U38"/>
    <mergeCell ref="T40:U40"/>
    <mergeCell ref="BD40:BE40"/>
    <mergeCell ref="BD41:BE41"/>
    <mergeCell ref="BD42:BE42"/>
    <mergeCell ref="BD43:BE43"/>
    <mergeCell ref="BD56:BE56"/>
    <mergeCell ref="BD57:BE57"/>
    <mergeCell ref="BD58:BE58"/>
    <mergeCell ref="BD59:BE59"/>
    <mergeCell ref="BD60:BE60"/>
    <mergeCell ref="BD61:BE61"/>
    <mergeCell ref="BD50:BE50"/>
    <mergeCell ref="BD51:BE51"/>
    <mergeCell ref="BD52:BE52"/>
    <mergeCell ref="BD53:BE53"/>
    <mergeCell ref="BD54:BE54"/>
    <mergeCell ref="BD55:BE55"/>
    <mergeCell ref="E69:J69"/>
    <mergeCell ref="M69:N69"/>
    <mergeCell ref="BD71:BE71"/>
    <mergeCell ref="B72:Q72"/>
    <mergeCell ref="BD72:BE72"/>
    <mergeCell ref="BD73:BE73"/>
    <mergeCell ref="BD62:BE62"/>
    <mergeCell ref="BD63:BE63"/>
    <mergeCell ref="BD64:BE64"/>
    <mergeCell ref="BD65:BE65"/>
    <mergeCell ref="B67:Q67"/>
    <mergeCell ref="B68:Q68"/>
    <mergeCell ref="BD80:BE80"/>
    <mergeCell ref="BD81:BE81"/>
    <mergeCell ref="BD82:BE82"/>
    <mergeCell ref="BD83:BE83"/>
    <mergeCell ref="BD84:BE84"/>
    <mergeCell ref="BD85:BE85"/>
    <mergeCell ref="BD74:BE74"/>
    <mergeCell ref="BD75:BE75"/>
    <mergeCell ref="BD76:BE76"/>
    <mergeCell ref="BD77:BE77"/>
    <mergeCell ref="BD78:BE78"/>
    <mergeCell ref="BD79:BE79"/>
    <mergeCell ref="BD92:BE92"/>
    <mergeCell ref="BD93:BE93"/>
    <mergeCell ref="BD94:BE94"/>
    <mergeCell ref="BD95:BE95"/>
    <mergeCell ref="BD96:BE96"/>
    <mergeCell ref="BD102:BE102"/>
    <mergeCell ref="BD86:BE86"/>
    <mergeCell ref="BD87:BE87"/>
    <mergeCell ref="BD88:BE88"/>
    <mergeCell ref="BD89:BE89"/>
    <mergeCell ref="BD90:BE90"/>
    <mergeCell ref="BD91:BE91"/>
    <mergeCell ref="BD109:BE109"/>
    <mergeCell ref="BD110:BE110"/>
    <mergeCell ref="BD111:BE111"/>
    <mergeCell ref="B112:Q112"/>
    <mergeCell ref="BD112:BE112"/>
    <mergeCell ref="B113:Q113"/>
    <mergeCell ref="BD113:BE113"/>
    <mergeCell ref="BD103:BE103"/>
    <mergeCell ref="BD104:BE104"/>
    <mergeCell ref="BD105:BE105"/>
    <mergeCell ref="BD106:BE106"/>
    <mergeCell ref="BD107:BE107"/>
    <mergeCell ref="BD108:BE108"/>
    <mergeCell ref="BD120:BE120"/>
    <mergeCell ref="BD121:BE121"/>
    <mergeCell ref="BD122:BE122"/>
    <mergeCell ref="BD123:BE123"/>
    <mergeCell ref="BD124:BE124"/>
    <mergeCell ref="BD125:BE125"/>
    <mergeCell ref="BD114:BE114"/>
    <mergeCell ref="BD115:BE115"/>
    <mergeCell ref="BD116:BE116"/>
    <mergeCell ref="BD117:BE117"/>
    <mergeCell ref="BD118:BE118"/>
    <mergeCell ref="BD119:BE119"/>
    <mergeCell ref="BD137:BE137"/>
    <mergeCell ref="BD138:BE138"/>
    <mergeCell ref="BD139:BE139"/>
    <mergeCell ref="BD140:BE140"/>
    <mergeCell ref="BD141:BE141"/>
    <mergeCell ref="BD142:BE142"/>
    <mergeCell ref="BD126:BE126"/>
    <mergeCell ref="BD127:BE127"/>
    <mergeCell ref="BD133:BE133"/>
    <mergeCell ref="BD134:BE134"/>
    <mergeCell ref="BD135:BE135"/>
    <mergeCell ref="BD136:BE136"/>
    <mergeCell ref="BD148:BE148"/>
    <mergeCell ref="E149:F149"/>
    <mergeCell ref="G149:H149"/>
    <mergeCell ref="I149:J149"/>
    <mergeCell ref="K149:L149"/>
    <mergeCell ref="N149:Q149"/>
    <mergeCell ref="BD149:BE149"/>
    <mergeCell ref="BD143:BE143"/>
    <mergeCell ref="BD144:BE144"/>
    <mergeCell ref="BD145:BE145"/>
    <mergeCell ref="BD146:BE146"/>
    <mergeCell ref="BD147:BE147"/>
    <mergeCell ref="E148:F148"/>
    <mergeCell ref="G148:H148"/>
    <mergeCell ref="I148:J148"/>
    <mergeCell ref="K148:L148"/>
    <mergeCell ref="N148:Q148"/>
    <mergeCell ref="BD156:BE156"/>
    <mergeCell ref="BD157:BE157"/>
    <mergeCell ref="BD158:BE158"/>
    <mergeCell ref="BD164:BE164"/>
    <mergeCell ref="BD165:BE165"/>
    <mergeCell ref="BD166:BE166"/>
    <mergeCell ref="BD150:BE150"/>
    <mergeCell ref="BD151:BE151"/>
    <mergeCell ref="BD152:BE152"/>
    <mergeCell ref="BD153:BE153"/>
    <mergeCell ref="BD154:BE154"/>
    <mergeCell ref="BD155:BE155"/>
    <mergeCell ref="BD173:BE173"/>
    <mergeCell ref="BD174:BE174"/>
    <mergeCell ref="BD175:BE175"/>
    <mergeCell ref="BD176:BE176"/>
    <mergeCell ref="BD177:BE177"/>
    <mergeCell ref="BD178:BE178"/>
    <mergeCell ref="BD167:BE167"/>
    <mergeCell ref="BD168:BE168"/>
    <mergeCell ref="BD169:BE169"/>
    <mergeCell ref="BD170:BE170"/>
    <mergeCell ref="BD171:BE171"/>
    <mergeCell ref="BD172:BE172"/>
    <mergeCell ref="BD185:BE185"/>
    <mergeCell ref="BD186:BE186"/>
    <mergeCell ref="BD187:BE187"/>
    <mergeCell ref="BD188:BE188"/>
    <mergeCell ref="BD189:BE189"/>
    <mergeCell ref="BD195:BE195"/>
    <mergeCell ref="BD179:BE179"/>
    <mergeCell ref="BD180:BE180"/>
    <mergeCell ref="BD181:BE181"/>
    <mergeCell ref="BD182:BE182"/>
    <mergeCell ref="BD183:BE183"/>
    <mergeCell ref="BD184:BE184"/>
    <mergeCell ref="BD202:BE202"/>
    <mergeCell ref="BD203:BE203"/>
    <mergeCell ref="BD204:BE204"/>
    <mergeCell ref="BD205:BE205"/>
    <mergeCell ref="BD206:BE206"/>
    <mergeCell ref="BD207:BE207"/>
    <mergeCell ref="BD196:BE196"/>
    <mergeCell ref="BD197:BE197"/>
    <mergeCell ref="BD198:BE198"/>
    <mergeCell ref="BD199:BE199"/>
    <mergeCell ref="BD200:BE200"/>
    <mergeCell ref="BD201:BE201"/>
    <mergeCell ref="BD214:BE214"/>
    <mergeCell ref="BD215:BE215"/>
    <mergeCell ref="BD216:BE216"/>
    <mergeCell ref="BD217:BE217"/>
    <mergeCell ref="BD218:BE218"/>
    <mergeCell ref="BD219:BE219"/>
    <mergeCell ref="BD208:BE208"/>
    <mergeCell ref="BD209:BE209"/>
    <mergeCell ref="BD210:BE210"/>
    <mergeCell ref="BD211:BE211"/>
    <mergeCell ref="BD212:BE212"/>
    <mergeCell ref="BD213:BE213"/>
    <mergeCell ref="BD231:BE231"/>
    <mergeCell ref="BD232:BE232"/>
    <mergeCell ref="BD233:BE233"/>
    <mergeCell ref="BD234:BE234"/>
    <mergeCell ref="BD235:BE235"/>
    <mergeCell ref="BD236:BE236"/>
    <mergeCell ref="BD220:BE220"/>
    <mergeCell ref="BD226:BE226"/>
    <mergeCell ref="BD227:BE227"/>
    <mergeCell ref="BD228:BE228"/>
    <mergeCell ref="BD229:BE229"/>
    <mergeCell ref="BD230:BE230"/>
    <mergeCell ref="BD243:BE243"/>
    <mergeCell ref="BD244:BE244"/>
    <mergeCell ref="BD245:BE245"/>
    <mergeCell ref="BD246:BE246"/>
    <mergeCell ref="BD247:BE247"/>
    <mergeCell ref="BD248:BE248"/>
    <mergeCell ref="BD237:BE237"/>
    <mergeCell ref="BD238:BE238"/>
    <mergeCell ref="BD239:BE239"/>
    <mergeCell ref="BD240:BE240"/>
    <mergeCell ref="BD241:BE241"/>
    <mergeCell ref="BD242:BE242"/>
    <mergeCell ref="BD260:BE260"/>
    <mergeCell ref="BD261:BE261"/>
    <mergeCell ref="BD262:BE262"/>
    <mergeCell ref="BD263:BE263"/>
    <mergeCell ref="BD264:BE264"/>
    <mergeCell ref="BD265:BE265"/>
    <mergeCell ref="BD249:BE249"/>
    <mergeCell ref="BD250:BE250"/>
    <mergeCell ref="BD251:BE251"/>
    <mergeCell ref="BD257:BE257"/>
    <mergeCell ref="BD258:BE258"/>
    <mergeCell ref="BD259:BE259"/>
    <mergeCell ref="BD272:BE272"/>
    <mergeCell ref="BD273:BE273"/>
    <mergeCell ref="BD274:BE274"/>
    <mergeCell ref="BD275:BE275"/>
    <mergeCell ref="BD276:BE276"/>
    <mergeCell ref="BD277:BE277"/>
    <mergeCell ref="BD266:BE266"/>
    <mergeCell ref="BD267:BE267"/>
    <mergeCell ref="BD268:BE268"/>
    <mergeCell ref="BD269:BE269"/>
    <mergeCell ref="BD270:BE270"/>
    <mergeCell ref="BD271:BE271"/>
    <mergeCell ref="BD289:BE289"/>
    <mergeCell ref="BD290:BE290"/>
    <mergeCell ref="BD291:BE291"/>
    <mergeCell ref="BD292:BE292"/>
    <mergeCell ref="BD293:BE293"/>
    <mergeCell ref="BD294:BE294"/>
    <mergeCell ref="BD278:BE278"/>
    <mergeCell ref="BD279:BE279"/>
    <mergeCell ref="BD280:BE280"/>
    <mergeCell ref="BD281:BE281"/>
    <mergeCell ref="BD282:BE282"/>
    <mergeCell ref="BD288:BE288"/>
    <mergeCell ref="BD301:BE301"/>
    <mergeCell ref="BD302:BE302"/>
    <mergeCell ref="BD303:BE303"/>
    <mergeCell ref="BD304:BE304"/>
    <mergeCell ref="BD305:BE305"/>
    <mergeCell ref="BD306:BE306"/>
    <mergeCell ref="BD295:BE295"/>
    <mergeCell ref="BD296:BE296"/>
    <mergeCell ref="BD297:BE297"/>
    <mergeCell ref="BD298:BE298"/>
    <mergeCell ref="BD299:BE299"/>
    <mergeCell ref="BD300:BE300"/>
    <mergeCell ref="BD313:BE313"/>
    <mergeCell ref="BD319:BE319"/>
    <mergeCell ref="BD320:BE320"/>
    <mergeCell ref="BD321:BE321"/>
    <mergeCell ref="BD322:BE322"/>
    <mergeCell ref="BD323:BE323"/>
    <mergeCell ref="BD307:BE307"/>
    <mergeCell ref="BD308:BE308"/>
    <mergeCell ref="BD309:BE309"/>
    <mergeCell ref="BD310:BE310"/>
    <mergeCell ref="BD311:BE311"/>
    <mergeCell ref="BD312:BE312"/>
    <mergeCell ref="BD330:BE330"/>
    <mergeCell ref="BD331:BE331"/>
    <mergeCell ref="BD332:BE332"/>
    <mergeCell ref="BD333:BE333"/>
    <mergeCell ref="BD334:BE334"/>
    <mergeCell ref="BD335:BE335"/>
    <mergeCell ref="BD324:BE324"/>
    <mergeCell ref="BD325:BE325"/>
    <mergeCell ref="BD326:BE326"/>
    <mergeCell ref="BD327:BE327"/>
    <mergeCell ref="BD328:BE328"/>
    <mergeCell ref="BD329:BE329"/>
    <mergeCell ref="BD342:BE342"/>
    <mergeCell ref="BD343:BE343"/>
    <mergeCell ref="BD344:BE344"/>
    <mergeCell ref="BD350:BE350"/>
    <mergeCell ref="BD351:BE351"/>
    <mergeCell ref="BD352:BE352"/>
    <mergeCell ref="BD336:BE336"/>
    <mergeCell ref="BD337:BE337"/>
    <mergeCell ref="BD338:BE338"/>
    <mergeCell ref="BD339:BE339"/>
    <mergeCell ref="BD340:BE340"/>
    <mergeCell ref="BD341:BE341"/>
    <mergeCell ref="BD359:BE359"/>
    <mergeCell ref="BD360:BE360"/>
    <mergeCell ref="BD361:BE361"/>
    <mergeCell ref="BD362:BE362"/>
    <mergeCell ref="BD363:BE363"/>
    <mergeCell ref="BD364:BE364"/>
    <mergeCell ref="BD353:BE353"/>
    <mergeCell ref="BD354:BE354"/>
    <mergeCell ref="BD355:BE355"/>
    <mergeCell ref="BD356:BE356"/>
    <mergeCell ref="BD357:BE357"/>
    <mergeCell ref="BD358:BE358"/>
    <mergeCell ref="BD371:BE371"/>
    <mergeCell ref="BD372:BE372"/>
    <mergeCell ref="BD373:BE373"/>
    <mergeCell ref="BD374:BE374"/>
    <mergeCell ref="BD375:BE375"/>
    <mergeCell ref="BD365:BE365"/>
    <mergeCell ref="BD366:BE366"/>
    <mergeCell ref="BD367:BE367"/>
    <mergeCell ref="BD368:BE368"/>
    <mergeCell ref="BD369:BE369"/>
    <mergeCell ref="BD370:BE370"/>
  </mergeCells>
  <conditionalFormatting sqref="E5:J5">
    <cfRule type="cellIs" dxfId="41" priority="17" operator="notEqual">
      <formula>"Auto-Filled"</formula>
    </cfRule>
  </conditionalFormatting>
  <conditionalFormatting sqref="E69:J69">
    <cfRule type="cellIs" dxfId="40" priority="16" operator="notEqual">
      <formula>"Auto-Filled"</formula>
    </cfRule>
  </conditionalFormatting>
  <conditionalFormatting sqref="BA42:BA65">
    <cfRule type="expression" dxfId="39" priority="12">
      <formula>($BA$40="")</formula>
    </cfRule>
  </conditionalFormatting>
  <conditionalFormatting sqref="BA40:BA41">
    <cfRule type="cellIs" dxfId="38" priority="14" operator="equal">
      <formula>""</formula>
    </cfRule>
  </conditionalFormatting>
  <conditionalFormatting sqref="Y11:BC34">
    <cfRule type="expression" dxfId="37" priority="13">
      <formula>($M$5="Hourly Profile")</formula>
    </cfRule>
  </conditionalFormatting>
  <conditionalFormatting sqref="Y42:BA65">
    <cfRule type="expression" dxfId="36" priority="15">
      <formula>($M$5="Hourly Profile")</formula>
    </cfRule>
  </conditionalFormatting>
  <conditionalFormatting sqref="Y73:BC96">
    <cfRule type="expression" dxfId="35" priority="11">
      <formula>($M$5="Hourly Profile")</formula>
    </cfRule>
  </conditionalFormatting>
  <conditionalFormatting sqref="Y135:BC158">
    <cfRule type="expression" dxfId="34" priority="10">
      <formula>($M$5="Hourly Profile")</formula>
    </cfRule>
  </conditionalFormatting>
  <conditionalFormatting sqref="Y197:BC220">
    <cfRule type="expression" dxfId="33" priority="9">
      <formula>($M$5="Hourly Profile")</formula>
    </cfRule>
  </conditionalFormatting>
  <conditionalFormatting sqref="Y228:BC251">
    <cfRule type="expression" dxfId="32" priority="8">
      <formula>($M$5="Hourly Profile")</formula>
    </cfRule>
  </conditionalFormatting>
  <conditionalFormatting sqref="Y290:BC313">
    <cfRule type="expression" dxfId="31" priority="7">
      <formula>($M$5="Hourly Profile")</formula>
    </cfRule>
  </conditionalFormatting>
  <conditionalFormatting sqref="Y352:BC375">
    <cfRule type="expression" dxfId="30" priority="6">
      <formula>($M$5="Hourly Profile")</formula>
    </cfRule>
  </conditionalFormatting>
  <conditionalFormatting sqref="Y104:BB127">
    <cfRule type="expression" dxfId="29" priority="5">
      <formula>($M$5="Hourly Profile")</formula>
    </cfRule>
  </conditionalFormatting>
  <conditionalFormatting sqref="Y321:BB344">
    <cfRule type="expression" dxfId="28" priority="2">
      <formula>($M$5="Hourly Profile")</formula>
    </cfRule>
  </conditionalFormatting>
  <conditionalFormatting sqref="Y166:BB189">
    <cfRule type="expression" dxfId="27" priority="4">
      <formula>($M$5="Hourly Profile")</formula>
    </cfRule>
  </conditionalFormatting>
  <conditionalFormatting sqref="Y259:BB282">
    <cfRule type="expression" dxfId="26" priority="3">
      <formula>($M$5="Hourly Profile")</formula>
    </cfRule>
  </conditionalFormatting>
  <conditionalFormatting sqref="S37:U37 S39:U39 S38:T38 S41:U42 S40:T40">
    <cfRule type="expression" dxfId="25" priority="1">
      <formula>($M$5&lt;&gt;"")</formula>
    </cfRule>
  </conditionalFormatting>
  <dataValidations count="7">
    <dataValidation allowBlank="1" showInputMessage="1" showErrorMessage="1" promptTitle="2018 NERC Holiday" prompt="Memorial Day, 2018 NERC Holiday" sqref="AZ288:AZ313 AZ226:AZ251 AZ350:AZ351" xr:uid="{0E15EC70-67FF-4AB6-8105-CF3E209F4484}"/>
    <dataValidation allowBlank="1" showErrorMessage="1" sqref="AB290:AB313 AX352:BC375 AZ195:AZ220 AB228:AB251 AA259:AA282 AZ319:AZ344 AW350:AW375 AA321:AA344 AB226 AA257 AB288 AA319 AB350 AB352:AB375" xr:uid="{6D8990E5-2341-4C04-99E0-11C7891EA37D}"/>
    <dataValidation allowBlank="1" showInputMessage="1" showErrorMessage="1" promptTitle="2022 NERC Holiday" prompt="Memorial Day, 2022 NERC Holiday" sqref="BB133:BB158" xr:uid="{EA5D147B-1B15-48C6-8AEA-7B4FCDD6DEE9}"/>
    <dataValidation allowBlank="1" showInputMessage="1" showErrorMessage="1" promptTitle="2022 NERC Holiday" prompt="Independence Day, 2022 NERC Holiday" sqref="AB195" xr:uid="{C06E8F1C-E91A-4A62-A430-2892F8C9E41B}"/>
    <dataValidation allowBlank="1" showInputMessage="1" showErrorMessage="1" promptTitle="2022 NERC Holiday" prompt="Labor Day, 2022 NERC Holiday" sqref="AC257 AC259:AC282" xr:uid="{58F47FE5-ACCF-40D9-A2B4-01C6F2EBB096}"/>
    <dataValidation allowBlank="1" showInputMessage="1" showErrorMessage="1" promptTitle="2022 NERC Holiday" prompt="Thanksgiving, 2022 NERC Holiday" sqref="AV319:AV344" xr:uid="{9D8FE039-E32F-4D3D-AD9F-212053687CD1}"/>
    <dataValidation allowBlank="1" showInputMessage="1" showErrorMessage="1" promptTitle="2022 NERC Holiday" prompt="Christmas, 2022 NERC Holiday" sqref="AX350:AX351" xr:uid="{07C6D222-C7C1-4200-A8C3-2B4A60F16ACB}"/>
  </dataValidations>
  <printOptions horizontalCentered="1"/>
  <pageMargins left="0.5" right="0.5" top="0.75" bottom="0.5" header="0.3" footer="0.3"/>
  <pageSetup scale="95" orientation="landscape" r:id="rId1"/>
  <headerFooter>
    <oddFooter>&amp;L&amp;1#&amp;"Calibri"&amp;14&amp;K000000Confidential</oddFooter>
  </headerFooter>
  <rowBreaks count="4" manualBreakCount="4">
    <brk id="36" max="16383" man="1"/>
    <brk id="65" max="16383" man="1"/>
    <brk id="93" max="16383" man="1"/>
    <brk id="105" max="16383"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CB5B9-FCAA-4619-BAAD-2FB432B06FC8}">
  <dimension ref="B1:BY377"/>
  <sheetViews>
    <sheetView showGridLines="0" zoomScaleNormal="100" workbookViewId="0">
      <selection activeCell="Y11" sqref="Y11"/>
    </sheetView>
  </sheetViews>
  <sheetFormatPr defaultColWidth="9.1796875" defaultRowHeight="14" x14ac:dyDescent="0.3"/>
  <cols>
    <col min="1" max="1" width="3.453125" style="17" customWidth="1"/>
    <col min="2" max="2" width="7.54296875" style="17" customWidth="1"/>
    <col min="3" max="3" width="9.453125" style="17" customWidth="1"/>
    <col min="4" max="15" width="8.81640625" style="17" customWidth="1"/>
    <col min="16" max="17" width="5.7265625" style="17" customWidth="1"/>
    <col min="18" max="18" width="9.1796875" style="17"/>
    <col min="19" max="19" width="9.54296875" style="17" customWidth="1"/>
    <col min="20" max="21" width="9.1796875" style="17"/>
    <col min="22" max="22" width="30" style="17" bestFit="1" customWidth="1"/>
    <col min="23" max="23" width="9.1796875" style="17"/>
    <col min="24" max="24" width="10.26953125" style="17" customWidth="1"/>
    <col min="25" max="55" width="8.7265625" style="17" customWidth="1"/>
    <col min="56" max="57" width="5.7265625" style="17" customWidth="1"/>
    <col min="58" max="61" width="9.1796875" style="17" customWidth="1"/>
    <col min="62" max="62" width="9.453125" style="17" bestFit="1" customWidth="1"/>
    <col min="63" max="67" width="9.1796875" style="17"/>
    <col min="68" max="69" width="9.1796875" style="17" customWidth="1"/>
    <col min="70" max="75" width="9.1796875" style="17"/>
    <col min="76" max="77" width="11.26953125" style="17" customWidth="1"/>
    <col min="78" max="16384" width="9.1796875" style="17"/>
  </cols>
  <sheetData>
    <row r="1" spans="2:77" ht="18" thickBot="1" x14ac:dyDescent="0.4">
      <c r="B1" s="338" t="s">
        <v>182</v>
      </c>
      <c r="C1" s="338"/>
      <c r="D1" s="338"/>
      <c r="E1" s="338"/>
      <c r="F1" s="338"/>
      <c r="G1" s="338"/>
      <c r="H1" s="338"/>
      <c r="I1" s="338"/>
      <c r="J1" s="338"/>
      <c r="K1" s="338"/>
      <c r="L1" s="338"/>
      <c r="M1" s="338"/>
      <c r="N1" s="338"/>
      <c r="O1" s="338"/>
      <c r="P1" s="338"/>
      <c r="Q1" s="338"/>
    </row>
    <row r="2" spans="2:77" ht="15.5" x14ac:dyDescent="0.35">
      <c r="B2" s="9" t="str">
        <f>"Version: " &amp; Version</f>
        <v>Version: v1 10/14/22</v>
      </c>
      <c r="C2" s="88"/>
      <c r="D2" s="88"/>
      <c r="E2" s="88"/>
      <c r="F2" s="88"/>
      <c r="G2" s="88"/>
      <c r="H2" s="88"/>
      <c r="I2" s="88"/>
      <c r="J2" s="1"/>
      <c r="K2" s="1"/>
      <c r="L2" s="1"/>
      <c r="M2" s="1"/>
      <c r="N2" s="1"/>
      <c r="O2" s="1"/>
      <c r="P2" s="1"/>
      <c r="Q2" s="89"/>
      <c r="W2" s="9" t="str">
        <f>"Version " &amp; Version</f>
        <v>Version v1 10/14/22</v>
      </c>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8"/>
    </row>
    <row r="3" spans="2:77" ht="15.5" x14ac:dyDescent="0.35">
      <c r="B3" s="258" t="s">
        <v>96</v>
      </c>
      <c r="C3" s="259"/>
      <c r="D3" s="259"/>
      <c r="E3" s="259"/>
      <c r="F3" s="259"/>
      <c r="G3" s="259"/>
      <c r="H3" s="259"/>
      <c r="I3" s="259"/>
      <c r="J3" s="259"/>
      <c r="K3" s="259"/>
      <c r="L3" s="259"/>
      <c r="M3" s="259"/>
      <c r="N3" s="259"/>
      <c r="O3" s="259"/>
      <c r="P3" s="259"/>
      <c r="Q3" s="260"/>
      <c r="W3" s="258" t="s">
        <v>97</v>
      </c>
      <c r="X3" s="360"/>
      <c r="Y3" s="360"/>
      <c r="Z3" s="360"/>
      <c r="AA3" s="360"/>
      <c r="AB3" s="360"/>
      <c r="AC3" s="360"/>
      <c r="AD3" s="360"/>
      <c r="AE3" s="360"/>
      <c r="AF3" s="360"/>
      <c r="AG3" s="360"/>
      <c r="AH3" s="360"/>
      <c r="AI3" s="360"/>
      <c r="AJ3" s="360"/>
      <c r="AK3" s="360"/>
      <c r="AL3" s="50"/>
      <c r="AM3" s="50"/>
      <c r="AN3"/>
      <c r="AO3" s="5"/>
      <c r="AP3" s="5"/>
      <c r="AQ3" s="5"/>
      <c r="AR3" s="5"/>
      <c r="AS3" s="5"/>
      <c r="AT3" s="5"/>
      <c r="AU3" s="5"/>
      <c r="AV3" s="5"/>
      <c r="AW3" s="5"/>
      <c r="AX3" s="5"/>
      <c r="AY3" s="5"/>
      <c r="AZ3" s="5"/>
      <c r="BA3" s="5"/>
      <c r="BB3" s="5"/>
      <c r="BC3" s="5"/>
      <c r="BD3" s="5"/>
      <c r="BE3" s="5"/>
      <c r="BF3" s="5"/>
      <c r="BG3" s="5"/>
      <c r="BH3" s="5"/>
      <c r="BI3" s="49"/>
    </row>
    <row r="4" spans="2:77" ht="15.5" x14ac:dyDescent="0.35">
      <c r="B4" s="258" t="str">
        <f>"Operational Information - Production Data of Off Shore Wind Project"</f>
        <v>Operational Information - Production Data of Off Shore Wind Project</v>
      </c>
      <c r="C4" s="259"/>
      <c r="D4" s="259"/>
      <c r="E4" s="259"/>
      <c r="F4" s="259"/>
      <c r="G4" s="259"/>
      <c r="H4" s="259"/>
      <c r="I4" s="259"/>
      <c r="J4" s="259"/>
      <c r="K4" s="259"/>
      <c r="L4" s="259"/>
      <c r="M4" s="259"/>
      <c r="N4" s="259"/>
      <c r="O4" s="259"/>
      <c r="P4" s="259"/>
      <c r="Q4" s="260"/>
      <c r="W4" s="258" t="s">
        <v>98</v>
      </c>
      <c r="X4" s="360"/>
      <c r="Y4" s="360"/>
      <c r="Z4" s="360"/>
      <c r="AA4" s="360"/>
      <c r="AB4" s="360"/>
      <c r="AC4" s="360"/>
      <c r="AD4" s="360"/>
      <c r="AE4" s="360"/>
      <c r="AF4" s="360"/>
      <c r="AG4" s="360"/>
      <c r="AH4" s="360"/>
      <c r="AI4" s="360"/>
      <c r="AJ4" s="360"/>
      <c r="AK4" s="360"/>
      <c r="AL4" s="50"/>
      <c r="AM4" s="50"/>
      <c r="AN4" s="5"/>
      <c r="AO4" s="5"/>
      <c r="AP4" s="5"/>
      <c r="AQ4" s="5"/>
      <c r="AR4" s="5"/>
      <c r="AS4" s="5"/>
      <c r="AT4" s="5"/>
      <c r="AU4" s="5"/>
      <c r="AV4" s="5"/>
      <c r="AW4" s="5"/>
      <c r="AX4" s="5"/>
      <c r="AY4" s="5"/>
      <c r="AZ4" s="5"/>
      <c r="BA4" s="5"/>
      <c r="BB4" s="5"/>
      <c r="BC4" s="5"/>
      <c r="BD4" s="5"/>
      <c r="BE4" s="5"/>
      <c r="BF4" s="5"/>
      <c r="BG4" s="5"/>
      <c r="BH4" s="5"/>
      <c r="BI4" s="49"/>
    </row>
    <row r="5" spans="2:77" ht="20.25" customHeight="1" x14ac:dyDescent="0.35">
      <c r="B5" s="152"/>
      <c r="C5" s="91" t="s">
        <v>56</v>
      </c>
      <c r="D5" s="50"/>
      <c r="E5" s="362" t="str">
        <f>IF(ProjTitle="","Auto-Filled",ProjTitle)</f>
        <v>Auto-Filled</v>
      </c>
      <c r="F5" s="362"/>
      <c r="G5" s="362"/>
      <c r="H5" s="362"/>
      <c r="I5" s="362"/>
      <c r="J5" s="362"/>
      <c r="K5" s="92"/>
      <c r="L5" s="93" t="s">
        <v>99</v>
      </c>
      <c r="M5" s="372" t="s">
        <v>146</v>
      </c>
      <c r="N5" s="373"/>
      <c r="O5" s="373"/>
      <c r="P5" s="92"/>
      <c r="Q5" s="156"/>
      <c r="R5" s="45" t="str">
        <f>IF(M5="","&lt;&lt;&lt; Required Information",IF(M5="hourly profile","    Enter Hourly Profile in Part V(a)(i)    &gt;&gt;&gt;&gt;&gt;&gt;",""))</f>
        <v xml:space="preserve">    Enter Hourly Profile in Part V(a)(i)    &gt;&gt;&gt;&gt;&gt;&gt;</v>
      </c>
      <c r="W5" s="51"/>
      <c r="X5" s="50"/>
      <c r="Y5" s="50"/>
      <c r="Z5" s="50"/>
      <c r="AA5" s="50"/>
      <c r="AB5" s="50"/>
      <c r="AC5" s="50"/>
      <c r="AD5" s="50"/>
      <c r="AE5" s="50"/>
      <c r="AF5" s="50"/>
      <c r="AG5" s="50"/>
      <c r="AH5" s="50"/>
      <c r="AI5" s="50"/>
      <c r="AJ5" s="52"/>
      <c r="AK5" s="50"/>
      <c r="AL5"/>
      <c r="AM5" s="53"/>
      <c r="AN5" s="5"/>
      <c r="AO5" s="5"/>
      <c r="AP5" s="5"/>
      <c r="AQ5" s="5"/>
      <c r="AR5" s="5"/>
      <c r="AS5" s="5"/>
      <c r="AT5" s="5"/>
      <c r="AU5" s="5"/>
      <c r="AV5" s="5"/>
      <c r="AW5" s="5"/>
      <c r="AX5" s="5"/>
      <c r="AY5" s="5"/>
      <c r="AZ5" s="5"/>
      <c r="BA5" s="5"/>
      <c r="BB5" s="5"/>
      <c r="BC5" s="5"/>
      <c r="BD5" s="5"/>
      <c r="BE5" s="5"/>
      <c r="BF5" s="5"/>
      <c r="BG5" s="5"/>
      <c r="BH5" s="5"/>
      <c r="BI5" s="49"/>
    </row>
    <row r="6" spans="2:77" ht="15.75" customHeight="1" x14ac:dyDescent="0.35">
      <c r="B6" s="152"/>
      <c r="C6" s="94"/>
      <c r="D6" s="163"/>
      <c r="E6" s="163"/>
      <c r="F6" s="163"/>
      <c r="G6" s="163"/>
      <c r="H6" s="163"/>
      <c r="I6" s="163"/>
      <c r="J6" s="92"/>
      <c r="K6" s="163"/>
      <c r="L6" s="94"/>
      <c r="M6" s="163"/>
      <c r="N6" s="163"/>
      <c r="O6" s="163"/>
      <c r="P6" s="163"/>
      <c r="Q6" s="156"/>
      <c r="W6" s="51"/>
      <c r="X6" s="53"/>
      <c r="Y6" s="53"/>
      <c r="Z6" s="53"/>
      <c r="AA6" s="54"/>
      <c r="AB6" s="54"/>
      <c r="AC6" s="54"/>
      <c r="AD6" s="55" t="s">
        <v>199</v>
      </c>
      <c r="AE6" s="116">
        <v>2012</v>
      </c>
      <c r="AF6" s="247" t="s">
        <v>198</v>
      </c>
      <c r="AG6" s="54"/>
      <c r="AH6" s="50"/>
      <c r="AI6" s="52"/>
      <c r="AJ6" s="52"/>
      <c r="AK6" s="53"/>
      <c r="AL6" s="53"/>
      <c r="AM6" s="53"/>
      <c r="AN6" s="5"/>
      <c r="AO6" s="5"/>
      <c r="AP6" s="5"/>
      <c r="AQ6" s="5"/>
      <c r="AR6" s="5"/>
      <c r="AS6" s="5"/>
      <c r="AT6" s="5"/>
      <c r="AU6" s="5"/>
      <c r="AV6" s="5"/>
      <c r="AW6" s="5"/>
      <c r="AX6" s="5"/>
      <c r="AY6" s="5"/>
      <c r="AZ6" s="5"/>
      <c r="BA6" s="5"/>
      <c r="BB6" s="5"/>
      <c r="BC6" s="5"/>
      <c r="BD6" s="5"/>
      <c r="BE6" s="5"/>
      <c r="BF6" s="5"/>
      <c r="BG6" s="5"/>
      <c r="BH6" s="5"/>
      <c r="BI6" s="49"/>
    </row>
    <row r="7" spans="2:77" ht="32.25" customHeight="1" x14ac:dyDescent="0.35">
      <c r="B7" s="95"/>
      <c r="C7" s="374" t="s">
        <v>228</v>
      </c>
      <c r="D7" s="375"/>
      <c r="E7" s="375"/>
      <c r="F7" s="375"/>
      <c r="G7" s="375"/>
      <c r="H7" s="375"/>
      <c r="I7" s="375"/>
      <c r="J7" s="375"/>
      <c r="K7" s="375"/>
      <c r="L7" s="375"/>
      <c r="M7" s="375"/>
      <c r="N7" s="375"/>
      <c r="O7" s="375"/>
      <c r="P7" s="117"/>
      <c r="Q7" s="96"/>
      <c r="W7" s="56" t="s">
        <v>100</v>
      </c>
      <c r="X7" s="5"/>
      <c r="Y7" s="5"/>
      <c r="Z7" s="5"/>
      <c r="AA7" s="376"/>
      <c r="AB7" s="377"/>
      <c r="AC7" s="377"/>
      <c r="AD7" s="377"/>
      <c r="AE7" s="377"/>
      <c r="AF7" s="377"/>
      <c r="AG7" s="377"/>
      <c r="AH7" s="5"/>
      <c r="AI7" s="57"/>
      <c r="AJ7" s="58"/>
      <c r="AK7" s="59"/>
      <c r="AL7" s="59"/>
      <c r="AM7" s="59"/>
      <c r="AN7" s="57"/>
      <c r="AO7" s="59"/>
      <c r="AP7" s="59"/>
      <c r="AQ7" s="59"/>
      <c r="AR7" s="57"/>
      <c r="AS7" s="57"/>
      <c r="AT7" s="57"/>
      <c r="AU7" s="5"/>
      <c r="AV7" s="5"/>
      <c r="AW7" s="5"/>
      <c r="AX7" s="5"/>
      <c r="AY7" s="5"/>
      <c r="AZ7" s="5"/>
      <c r="BA7" s="5"/>
      <c r="BB7" s="5"/>
      <c r="BC7" s="5"/>
      <c r="BD7" s="5"/>
      <c r="BE7" s="5"/>
      <c r="BF7" s="5"/>
      <c r="BG7" s="5"/>
      <c r="BH7" s="5"/>
      <c r="BI7" s="49"/>
    </row>
    <row r="8" spans="2:77" ht="15.5" x14ac:dyDescent="0.35">
      <c r="B8" s="258" t="s">
        <v>121</v>
      </c>
      <c r="C8" s="259"/>
      <c r="D8" s="259"/>
      <c r="E8" s="259"/>
      <c r="F8" s="259"/>
      <c r="G8" s="259"/>
      <c r="H8" s="259"/>
      <c r="I8" s="259"/>
      <c r="J8" s="259"/>
      <c r="K8" s="259"/>
      <c r="L8" s="259"/>
      <c r="M8" s="259"/>
      <c r="N8" s="259"/>
      <c r="O8" s="259"/>
      <c r="P8" s="259"/>
      <c r="Q8" s="260"/>
      <c r="W8" s="60"/>
      <c r="X8" s="5"/>
      <c r="Y8" s="5"/>
      <c r="Z8" s="5"/>
      <c r="AA8" s="5"/>
      <c r="AB8" s="5"/>
      <c r="AC8" s="5"/>
      <c r="AD8" s="5"/>
      <c r="AE8" s="5"/>
      <c r="AF8" s="5"/>
      <c r="AG8" s="5"/>
      <c r="AH8" s="5"/>
      <c r="AI8" s="61"/>
      <c r="AJ8" s="61"/>
      <c r="AK8" s="61"/>
      <c r="AL8" s="61"/>
      <c r="AM8" s="61"/>
      <c r="AN8" s="61"/>
      <c r="AO8" s="61"/>
      <c r="AP8" s="61"/>
      <c r="AQ8" s="61"/>
      <c r="AR8" s="61"/>
      <c r="AS8" s="61"/>
      <c r="AT8" s="61"/>
      <c r="AU8" s="5"/>
      <c r="AV8" s="5"/>
      <c r="AW8" s="5"/>
      <c r="AX8" s="5"/>
      <c r="AY8" s="5"/>
      <c r="AZ8" s="5"/>
      <c r="BA8" s="5"/>
      <c r="BB8" s="5"/>
      <c r="BC8" s="5"/>
      <c r="BD8" s="46"/>
      <c r="BE8" s="46"/>
      <c r="BF8" s="46"/>
      <c r="BG8" s="46"/>
      <c r="BH8" s="46"/>
      <c r="BI8" s="62"/>
    </row>
    <row r="9" spans="2:77" ht="15.75" customHeight="1" x14ac:dyDescent="0.35">
      <c r="B9" s="60"/>
      <c r="C9" s="5"/>
      <c r="D9" s="5"/>
      <c r="E9" s="5"/>
      <c r="F9" s="5"/>
      <c r="G9" s="5"/>
      <c r="H9" s="5"/>
      <c r="I9" s="5"/>
      <c r="J9" s="5"/>
      <c r="K9" s="5"/>
      <c r="L9" s="5"/>
      <c r="M9" s="5"/>
      <c r="N9" s="5"/>
      <c r="O9" s="5"/>
      <c r="P9" s="5"/>
      <c r="Q9" s="49"/>
      <c r="W9" s="60"/>
      <c r="X9" s="63" t="s">
        <v>54</v>
      </c>
      <c r="Y9" s="64">
        <v>1</v>
      </c>
      <c r="Z9" s="64">
        <v>2</v>
      </c>
      <c r="AA9" s="64">
        <v>3</v>
      </c>
      <c r="AB9" s="64">
        <v>4</v>
      </c>
      <c r="AC9" s="64">
        <v>5</v>
      </c>
      <c r="AD9" s="64">
        <v>6</v>
      </c>
      <c r="AE9" s="64">
        <v>7</v>
      </c>
      <c r="AF9" s="64">
        <v>8</v>
      </c>
      <c r="AG9" s="64">
        <v>9</v>
      </c>
      <c r="AH9" s="64">
        <v>10</v>
      </c>
      <c r="AI9" s="64">
        <v>11</v>
      </c>
      <c r="AJ9" s="64">
        <v>12</v>
      </c>
      <c r="AK9" s="64">
        <v>13</v>
      </c>
      <c r="AL9" s="64">
        <v>14</v>
      </c>
      <c r="AM9" s="64">
        <v>15</v>
      </c>
      <c r="AN9" s="64">
        <v>16</v>
      </c>
      <c r="AO9" s="64">
        <v>17</v>
      </c>
      <c r="AP9" s="64">
        <v>18</v>
      </c>
      <c r="AQ9" s="64">
        <v>19</v>
      </c>
      <c r="AR9" s="64">
        <v>20</v>
      </c>
      <c r="AS9" s="64">
        <v>21</v>
      </c>
      <c r="AT9" s="64">
        <v>22</v>
      </c>
      <c r="AU9" s="64">
        <v>23</v>
      </c>
      <c r="AV9" s="64">
        <v>24</v>
      </c>
      <c r="AW9" s="64">
        <v>25</v>
      </c>
      <c r="AX9" s="64">
        <v>26</v>
      </c>
      <c r="AY9" s="64">
        <v>27</v>
      </c>
      <c r="AZ9" s="64">
        <v>28</v>
      </c>
      <c r="BA9" s="64">
        <v>29</v>
      </c>
      <c r="BB9" s="64">
        <v>30</v>
      </c>
      <c r="BC9" s="64">
        <v>31</v>
      </c>
      <c r="BD9" s="358" t="s">
        <v>101</v>
      </c>
      <c r="BE9" s="359"/>
      <c r="BF9" s="157" t="s">
        <v>102</v>
      </c>
      <c r="BG9" s="157" t="s">
        <v>103</v>
      </c>
      <c r="BH9" s="157" t="s">
        <v>102</v>
      </c>
      <c r="BI9" s="65" t="s">
        <v>103</v>
      </c>
      <c r="BX9" s="194" t="s">
        <v>104</v>
      </c>
      <c r="BY9" s="195"/>
    </row>
    <row r="10" spans="2:77" ht="15.5" x14ac:dyDescent="0.35">
      <c r="B10" s="60"/>
      <c r="C10" s="63" t="s">
        <v>54</v>
      </c>
      <c r="D10" s="64" t="s">
        <v>43</v>
      </c>
      <c r="E10" s="64" t="s">
        <v>44</v>
      </c>
      <c r="F10" s="64" t="s">
        <v>45</v>
      </c>
      <c r="G10" s="64" t="s">
        <v>46</v>
      </c>
      <c r="H10" s="64" t="s">
        <v>14</v>
      </c>
      <c r="I10" s="64" t="s">
        <v>47</v>
      </c>
      <c r="J10" s="64" t="s">
        <v>48</v>
      </c>
      <c r="K10" s="64" t="s">
        <v>49</v>
      </c>
      <c r="L10" s="64" t="s">
        <v>50</v>
      </c>
      <c r="M10" s="64" t="s">
        <v>51</v>
      </c>
      <c r="N10" s="64" t="s">
        <v>52</v>
      </c>
      <c r="O10" s="64" t="s">
        <v>53</v>
      </c>
      <c r="P10" s="5"/>
      <c r="Q10" s="49"/>
      <c r="S10" s="196">
        <f>COUNT(D11:O34)</f>
        <v>0</v>
      </c>
      <c r="T10" s="17" t="s">
        <v>105</v>
      </c>
      <c r="W10" s="60"/>
      <c r="X10" s="63"/>
      <c r="Y10" s="64" t="str">
        <f t="shared" ref="Y10:AE10" si="0">VLOOKUP(WEEKDAY(CONCATENATE("1","/",Y9,"/",$AE$6)),$BX$11:$BY$17,2,FALSE)</f>
        <v>Sun</v>
      </c>
      <c r="Z10" s="64" t="str">
        <f t="shared" si="0"/>
        <v>Mon</v>
      </c>
      <c r="AA10" s="64" t="str">
        <f t="shared" si="0"/>
        <v>Tues</v>
      </c>
      <c r="AB10" s="64" t="str">
        <f t="shared" si="0"/>
        <v>Wed</v>
      </c>
      <c r="AC10" s="64" t="str">
        <f t="shared" si="0"/>
        <v>Thur</v>
      </c>
      <c r="AD10" s="64" t="str">
        <f t="shared" si="0"/>
        <v>Fri</v>
      </c>
      <c r="AE10" s="64" t="str">
        <f t="shared" si="0"/>
        <v>Sat</v>
      </c>
      <c r="AF10" s="64" t="str">
        <f>Y10</f>
        <v>Sun</v>
      </c>
      <c r="AG10" s="64" t="str">
        <f t="shared" ref="AG10:BC10" si="1">Z10</f>
        <v>Mon</v>
      </c>
      <c r="AH10" s="64" t="str">
        <f t="shared" si="1"/>
        <v>Tues</v>
      </c>
      <c r="AI10" s="64" t="str">
        <f t="shared" si="1"/>
        <v>Wed</v>
      </c>
      <c r="AJ10" s="64" t="str">
        <f t="shared" si="1"/>
        <v>Thur</v>
      </c>
      <c r="AK10" s="64" t="str">
        <f t="shared" si="1"/>
        <v>Fri</v>
      </c>
      <c r="AL10" s="64" t="str">
        <f t="shared" si="1"/>
        <v>Sat</v>
      </c>
      <c r="AM10" s="64" t="str">
        <f t="shared" si="1"/>
        <v>Sun</v>
      </c>
      <c r="AN10" s="64" t="str">
        <f t="shared" si="1"/>
        <v>Mon</v>
      </c>
      <c r="AO10" s="64" t="str">
        <f t="shared" si="1"/>
        <v>Tues</v>
      </c>
      <c r="AP10" s="64" t="str">
        <f t="shared" si="1"/>
        <v>Wed</v>
      </c>
      <c r="AQ10" s="64" t="str">
        <f t="shared" si="1"/>
        <v>Thur</v>
      </c>
      <c r="AR10" s="64" t="str">
        <f t="shared" si="1"/>
        <v>Fri</v>
      </c>
      <c r="AS10" s="64" t="str">
        <f t="shared" si="1"/>
        <v>Sat</v>
      </c>
      <c r="AT10" s="64" t="str">
        <f t="shared" si="1"/>
        <v>Sun</v>
      </c>
      <c r="AU10" s="64" t="str">
        <f t="shared" si="1"/>
        <v>Mon</v>
      </c>
      <c r="AV10" s="64" t="str">
        <f t="shared" si="1"/>
        <v>Tues</v>
      </c>
      <c r="AW10" s="64" t="str">
        <f t="shared" si="1"/>
        <v>Wed</v>
      </c>
      <c r="AX10" s="64" t="str">
        <f t="shared" si="1"/>
        <v>Thur</v>
      </c>
      <c r="AY10" s="64" t="str">
        <f t="shared" si="1"/>
        <v>Fri</v>
      </c>
      <c r="AZ10" s="64" t="str">
        <f t="shared" si="1"/>
        <v>Sat</v>
      </c>
      <c r="BA10" s="64" t="str">
        <f t="shared" si="1"/>
        <v>Sun</v>
      </c>
      <c r="BB10" s="64" t="str">
        <f t="shared" si="1"/>
        <v>Mon</v>
      </c>
      <c r="BC10" s="64" t="str">
        <f t="shared" si="1"/>
        <v>Tues</v>
      </c>
      <c r="BD10" s="358" t="s">
        <v>106</v>
      </c>
      <c r="BE10" s="359"/>
      <c r="BF10" s="157" t="s">
        <v>90</v>
      </c>
      <c r="BG10" s="157" t="s">
        <v>90</v>
      </c>
      <c r="BH10" s="157" t="s">
        <v>106</v>
      </c>
      <c r="BI10" s="65" t="s">
        <v>106</v>
      </c>
      <c r="BJ10" s="196">
        <f>COUNT(Y11:BC34,Y42:BA65,Y73:BC96,Y104:BB127,Y135:BC158,Y166:BB189,Y197:BC220,Y228:BC251,Y259:BB282,Y290:BC313,Y321:BB344,Y352:BC375)</f>
        <v>0</v>
      </c>
      <c r="BK10" s="17" t="s">
        <v>105</v>
      </c>
      <c r="BX10" s="197" t="s">
        <v>107</v>
      </c>
      <c r="BY10" s="197" t="s">
        <v>108</v>
      </c>
    </row>
    <row r="11" spans="2:77" ht="15.5" x14ac:dyDescent="0.35">
      <c r="B11" s="60"/>
      <c r="C11" s="97">
        <v>1</v>
      </c>
      <c r="D11" s="98" t="str">
        <f t="shared" ref="D11:D34" si="2">IF($M$5="Hourly Profile",BD11,"")</f>
        <v/>
      </c>
      <c r="E11" s="98" t="str">
        <f t="shared" ref="E11:E34" si="3">IF($M$5="Hourly Profile",BD42,"")</f>
        <v/>
      </c>
      <c r="F11" s="98" t="str">
        <f t="shared" ref="F11:F34" si="4">IF($M$5="Hourly Profile",BD73,"")</f>
        <v/>
      </c>
      <c r="G11" s="98" t="str">
        <f t="shared" ref="G11:G34" si="5">IF($M$5="Hourly Profile",BD104,"")</f>
        <v/>
      </c>
      <c r="H11" s="98" t="str">
        <f t="shared" ref="H11:H34" si="6">IF($M$5="Hourly Profile",BD135,"")</f>
        <v/>
      </c>
      <c r="I11" s="98" t="str">
        <f t="shared" ref="I11:I34" si="7">IF($M$5="Hourly Profile",BD166,"")</f>
        <v/>
      </c>
      <c r="J11" s="98" t="str">
        <f t="shared" ref="J11:J34" si="8">IF($M$5="Hourly Profile",BD197,"")</f>
        <v/>
      </c>
      <c r="K11" s="98" t="str">
        <f t="shared" ref="K11:K34" si="9">IF($M$5="Hourly Profile",BD228,"")</f>
        <v/>
      </c>
      <c r="L11" s="98" t="str">
        <f t="shared" ref="L11:L34" si="10">IF($M$5="Hourly Profile",BD259,"")</f>
        <v/>
      </c>
      <c r="M11" s="98" t="str">
        <f t="shared" ref="M11:M34" si="11">IF($M$5="Hourly Profile",BD290,"")</f>
        <v/>
      </c>
      <c r="N11" s="98" t="str">
        <f t="shared" ref="N11:N34" si="12">IF($M$5="Hourly Profile",BD321,"")</f>
        <v/>
      </c>
      <c r="O11" s="98" t="str">
        <f t="shared" ref="O11:O34" si="13">IF($M$5="Hourly Profile",BD352,"")</f>
        <v/>
      </c>
      <c r="P11" s="5"/>
      <c r="Q11" s="49"/>
      <c r="R11" s="45" t="str">
        <f>IF(AND(S10&lt;288,M5="12 Months by 24 Hours"),"&lt;&lt;&lt; Full Matrix is Required Information","")</f>
        <v/>
      </c>
      <c r="W11" s="60"/>
      <c r="X11" s="66">
        <v>1</v>
      </c>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354" t="str">
        <f>IFERROR(AVERAGE(Y11:BC11),"")</f>
        <v/>
      </c>
      <c r="BE11" s="355"/>
      <c r="BF11" s="68">
        <f>SUM($Y11:$BC11)</f>
        <v>0</v>
      </c>
      <c r="BG11" s="68">
        <v>0</v>
      </c>
      <c r="BH11" s="69">
        <f>IFERROR(SUM(Y11:BC11)/COUNT(Y11:BC11),0)</f>
        <v>0</v>
      </c>
      <c r="BI11" s="70">
        <v>0</v>
      </c>
      <c r="BX11" s="198">
        <v>1</v>
      </c>
      <c r="BY11" s="198" t="s">
        <v>110</v>
      </c>
    </row>
    <row r="12" spans="2:77" ht="15.5" x14ac:dyDescent="0.35">
      <c r="B12" s="60"/>
      <c r="C12" s="97">
        <v>2</v>
      </c>
      <c r="D12" s="98" t="str">
        <f t="shared" si="2"/>
        <v/>
      </c>
      <c r="E12" s="98" t="str">
        <f t="shared" si="3"/>
        <v/>
      </c>
      <c r="F12" s="98" t="str">
        <f t="shared" si="4"/>
        <v/>
      </c>
      <c r="G12" s="98" t="str">
        <f t="shared" si="5"/>
        <v/>
      </c>
      <c r="H12" s="98" t="str">
        <f t="shared" si="6"/>
        <v/>
      </c>
      <c r="I12" s="98" t="str">
        <f t="shared" si="7"/>
        <v/>
      </c>
      <c r="J12" s="98" t="str">
        <f t="shared" si="8"/>
        <v/>
      </c>
      <c r="K12" s="98" t="str">
        <f t="shared" si="9"/>
        <v/>
      </c>
      <c r="L12" s="98" t="str">
        <f t="shared" si="10"/>
        <v/>
      </c>
      <c r="M12" s="98" t="str">
        <f t="shared" si="11"/>
        <v/>
      </c>
      <c r="N12" s="98" t="str">
        <f t="shared" si="12"/>
        <v/>
      </c>
      <c r="O12" s="98" t="str">
        <f t="shared" si="13"/>
        <v/>
      </c>
      <c r="P12" s="5"/>
      <c r="Q12" s="49"/>
      <c r="R12" s="45"/>
      <c r="V12" s="199" t="str">
        <f>IF(AND(BJ10&lt;8760,M5="Hourly Profile"),"Full Hourly Matrix is Required Information&gt;&gt;&gt;","")</f>
        <v>Full Hourly Matrix is Required Information&gt;&gt;&gt;</v>
      </c>
      <c r="W12" s="60"/>
      <c r="X12" s="66">
        <v>2</v>
      </c>
      <c r="Y12" s="67"/>
      <c r="Z12" s="67"/>
      <c r="AA12" s="67"/>
      <c r="AB12" s="67"/>
      <c r="AC12" s="67"/>
      <c r="AD12" s="67"/>
      <c r="AE12" s="67"/>
      <c r="AF12" s="67"/>
      <c r="AG12" s="67"/>
      <c r="AH12" s="67"/>
      <c r="AI12" s="67"/>
      <c r="AJ12" s="67"/>
      <c r="AK12" s="67"/>
      <c r="AL12" s="67"/>
      <c r="AM12" s="67"/>
      <c r="AN12" s="67"/>
      <c r="AO12" s="67"/>
      <c r="AP12" s="67"/>
      <c r="AQ12" s="67"/>
      <c r="AR12" s="67"/>
      <c r="AS12" s="67"/>
      <c r="AT12" s="67"/>
      <c r="AU12" s="67"/>
      <c r="AV12" s="67"/>
      <c r="AW12" s="67"/>
      <c r="AX12" s="67"/>
      <c r="AY12" s="67"/>
      <c r="AZ12" s="67"/>
      <c r="BA12" s="67"/>
      <c r="BB12" s="67"/>
      <c r="BC12" s="67"/>
      <c r="BD12" s="354" t="str">
        <f t="shared" ref="BD12:BD34" si="14">IFERROR(AVERAGE(Y12:BC12),"")</f>
        <v/>
      </c>
      <c r="BE12" s="355"/>
      <c r="BF12" s="71">
        <f t="shared" ref="BF12:BF17" si="15">SUM($Y12:$BC12)</f>
        <v>0</v>
      </c>
      <c r="BG12" s="71">
        <v>0</v>
      </c>
      <c r="BH12" s="72">
        <f t="shared" ref="BH12:BH17" si="16">IFERROR(SUM(Y12:BC12)/COUNT(Y12:BC12),0)</f>
        <v>0</v>
      </c>
      <c r="BI12" s="73">
        <v>0</v>
      </c>
      <c r="BX12" s="200">
        <v>2</v>
      </c>
      <c r="BY12" s="200" t="s">
        <v>111</v>
      </c>
    </row>
    <row r="13" spans="2:77" ht="15.5" x14ac:dyDescent="0.35">
      <c r="B13" s="60"/>
      <c r="C13" s="97">
        <v>3</v>
      </c>
      <c r="D13" s="98" t="str">
        <f t="shared" si="2"/>
        <v/>
      </c>
      <c r="E13" s="98" t="str">
        <f t="shared" si="3"/>
        <v/>
      </c>
      <c r="F13" s="98" t="str">
        <f t="shared" si="4"/>
        <v/>
      </c>
      <c r="G13" s="98" t="str">
        <f t="shared" si="5"/>
        <v/>
      </c>
      <c r="H13" s="98" t="str">
        <f t="shared" si="6"/>
        <v/>
      </c>
      <c r="I13" s="98" t="str">
        <f t="shared" si="7"/>
        <v/>
      </c>
      <c r="J13" s="98" t="str">
        <f t="shared" si="8"/>
        <v/>
      </c>
      <c r="K13" s="98" t="str">
        <f t="shared" si="9"/>
        <v/>
      </c>
      <c r="L13" s="98" t="str">
        <f t="shared" si="10"/>
        <v/>
      </c>
      <c r="M13" s="98" t="str">
        <f t="shared" si="11"/>
        <v/>
      </c>
      <c r="N13" s="98" t="str">
        <f t="shared" si="12"/>
        <v/>
      </c>
      <c r="O13" s="98" t="str">
        <f t="shared" si="13"/>
        <v/>
      </c>
      <c r="P13" s="5"/>
      <c r="Q13" s="49"/>
      <c r="R13" s="45"/>
      <c r="W13" s="60"/>
      <c r="X13" s="66">
        <v>3</v>
      </c>
      <c r="Y13" s="67"/>
      <c r="Z13" s="67"/>
      <c r="AA13" s="67"/>
      <c r="AB13" s="67"/>
      <c r="AC13" s="67"/>
      <c r="AD13" s="67"/>
      <c r="AE13" s="67"/>
      <c r="AF13" s="67"/>
      <c r="AG13" s="67"/>
      <c r="AH13" s="67"/>
      <c r="AI13" s="67"/>
      <c r="AJ13" s="67"/>
      <c r="AK13" s="67"/>
      <c r="AL13" s="67"/>
      <c r="AM13" s="67"/>
      <c r="AN13" s="67"/>
      <c r="AO13" s="67"/>
      <c r="AP13" s="67"/>
      <c r="AQ13" s="67"/>
      <c r="AR13" s="67"/>
      <c r="AS13" s="67"/>
      <c r="AT13" s="67"/>
      <c r="AU13" s="67"/>
      <c r="AV13" s="67"/>
      <c r="AW13" s="67"/>
      <c r="AX13" s="67"/>
      <c r="AY13" s="67"/>
      <c r="AZ13" s="67"/>
      <c r="BA13" s="67"/>
      <c r="BB13" s="67"/>
      <c r="BC13" s="67"/>
      <c r="BD13" s="354" t="str">
        <f t="shared" si="14"/>
        <v/>
      </c>
      <c r="BE13" s="355"/>
      <c r="BF13" s="71">
        <f t="shared" si="15"/>
        <v>0</v>
      </c>
      <c r="BG13" s="71">
        <v>0</v>
      </c>
      <c r="BH13" s="72">
        <f t="shared" si="16"/>
        <v>0</v>
      </c>
      <c r="BI13" s="73">
        <v>0</v>
      </c>
      <c r="BX13" s="200">
        <v>3</v>
      </c>
      <c r="BY13" s="200" t="s">
        <v>112</v>
      </c>
    </row>
    <row r="14" spans="2:77" ht="15.5" x14ac:dyDescent="0.35">
      <c r="B14" s="60"/>
      <c r="C14" s="97">
        <v>4</v>
      </c>
      <c r="D14" s="98" t="str">
        <f t="shared" si="2"/>
        <v/>
      </c>
      <c r="E14" s="98" t="str">
        <f t="shared" si="3"/>
        <v/>
      </c>
      <c r="F14" s="98" t="str">
        <f t="shared" si="4"/>
        <v/>
      </c>
      <c r="G14" s="98" t="str">
        <f t="shared" si="5"/>
        <v/>
      </c>
      <c r="H14" s="98" t="str">
        <f t="shared" si="6"/>
        <v/>
      </c>
      <c r="I14" s="98" t="str">
        <f t="shared" si="7"/>
        <v/>
      </c>
      <c r="J14" s="98" t="str">
        <f t="shared" si="8"/>
        <v/>
      </c>
      <c r="K14" s="98" t="str">
        <f t="shared" si="9"/>
        <v/>
      </c>
      <c r="L14" s="98" t="str">
        <f t="shared" si="10"/>
        <v/>
      </c>
      <c r="M14" s="98" t="str">
        <f t="shared" si="11"/>
        <v/>
      </c>
      <c r="N14" s="98" t="str">
        <f t="shared" si="12"/>
        <v/>
      </c>
      <c r="O14" s="98" t="str">
        <f t="shared" si="13"/>
        <v/>
      </c>
      <c r="P14" s="5"/>
      <c r="Q14" s="49"/>
      <c r="R14" s="45"/>
      <c r="W14" s="60"/>
      <c r="X14" s="66">
        <v>4</v>
      </c>
      <c r="Y14" s="67"/>
      <c r="Z14" s="67"/>
      <c r="AA14" s="67"/>
      <c r="AB14" s="67"/>
      <c r="AC14" s="67"/>
      <c r="AD14" s="67"/>
      <c r="AE14" s="67"/>
      <c r="AF14" s="67"/>
      <c r="AG14" s="67"/>
      <c r="AH14" s="67"/>
      <c r="AI14" s="67"/>
      <c r="AJ14" s="67"/>
      <c r="AK14" s="67"/>
      <c r="AL14" s="67"/>
      <c r="AM14" s="67"/>
      <c r="AN14" s="67"/>
      <c r="AO14" s="67"/>
      <c r="AP14" s="67"/>
      <c r="AQ14" s="67"/>
      <c r="AR14" s="67"/>
      <c r="AS14" s="67"/>
      <c r="AT14" s="67"/>
      <c r="AU14" s="67"/>
      <c r="AV14" s="67"/>
      <c r="AW14" s="67"/>
      <c r="AX14" s="67"/>
      <c r="AY14" s="67"/>
      <c r="AZ14" s="67"/>
      <c r="BA14" s="67"/>
      <c r="BB14" s="67"/>
      <c r="BC14" s="67"/>
      <c r="BD14" s="354" t="str">
        <f t="shared" si="14"/>
        <v/>
      </c>
      <c r="BE14" s="355"/>
      <c r="BF14" s="71">
        <f t="shared" si="15"/>
        <v>0</v>
      </c>
      <c r="BG14" s="71">
        <v>0</v>
      </c>
      <c r="BH14" s="72">
        <f t="shared" si="16"/>
        <v>0</v>
      </c>
      <c r="BI14" s="73">
        <v>0</v>
      </c>
      <c r="BX14" s="200">
        <v>4</v>
      </c>
      <c r="BY14" s="200" t="s">
        <v>113</v>
      </c>
    </row>
    <row r="15" spans="2:77" ht="15.5" x14ac:dyDescent="0.35">
      <c r="B15" s="60"/>
      <c r="C15" s="97">
        <v>5</v>
      </c>
      <c r="D15" s="98" t="str">
        <f t="shared" si="2"/>
        <v/>
      </c>
      <c r="E15" s="98" t="str">
        <f t="shared" si="3"/>
        <v/>
      </c>
      <c r="F15" s="98" t="str">
        <f t="shared" si="4"/>
        <v/>
      </c>
      <c r="G15" s="98" t="str">
        <f t="shared" si="5"/>
        <v/>
      </c>
      <c r="H15" s="98" t="str">
        <f t="shared" si="6"/>
        <v/>
      </c>
      <c r="I15" s="98" t="str">
        <f t="shared" si="7"/>
        <v/>
      </c>
      <c r="J15" s="98" t="str">
        <f t="shared" si="8"/>
        <v/>
      </c>
      <c r="K15" s="98" t="str">
        <f t="shared" si="9"/>
        <v/>
      </c>
      <c r="L15" s="98" t="str">
        <f t="shared" si="10"/>
        <v/>
      </c>
      <c r="M15" s="98" t="str">
        <f t="shared" si="11"/>
        <v/>
      </c>
      <c r="N15" s="98" t="str">
        <f t="shared" si="12"/>
        <v/>
      </c>
      <c r="O15" s="98" t="str">
        <f t="shared" si="13"/>
        <v/>
      </c>
      <c r="P15" s="5"/>
      <c r="Q15" s="49"/>
      <c r="R15" s="45"/>
      <c r="W15" s="60"/>
      <c r="X15" s="66">
        <v>5</v>
      </c>
      <c r="Y15" s="67"/>
      <c r="Z15" s="67"/>
      <c r="AA15" s="67"/>
      <c r="AB15" s="67"/>
      <c r="AC15" s="67"/>
      <c r="AD15" s="67"/>
      <c r="AE15" s="67"/>
      <c r="AF15" s="67"/>
      <c r="AG15" s="67"/>
      <c r="AH15" s="67"/>
      <c r="AI15" s="67"/>
      <c r="AJ15" s="67"/>
      <c r="AK15" s="67"/>
      <c r="AL15" s="67"/>
      <c r="AM15" s="67"/>
      <c r="AN15" s="67"/>
      <c r="AO15" s="67"/>
      <c r="AP15" s="67"/>
      <c r="AQ15" s="67"/>
      <c r="AR15" s="67"/>
      <c r="AS15" s="67"/>
      <c r="AT15" s="67"/>
      <c r="AU15" s="67"/>
      <c r="AV15" s="67"/>
      <c r="AW15" s="67"/>
      <c r="AX15" s="67"/>
      <c r="AY15" s="67"/>
      <c r="AZ15" s="67"/>
      <c r="BA15" s="67"/>
      <c r="BB15" s="67"/>
      <c r="BC15" s="67"/>
      <c r="BD15" s="354" t="str">
        <f t="shared" si="14"/>
        <v/>
      </c>
      <c r="BE15" s="355"/>
      <c r="BF15" s="71">
        <f t="shared" si="15"/>
        <v>0</v>
      </c>
      <c r="BG15" s="71">
        <v>0</v>
      </c>
      <c r="BH15" s="72">
        <f t="shared" si="16"/>
        <v>0</v>
      </c>
      <c r="BI15" s="73">
        <v>0</v>
      </c>
      <c r="BX15" s="200">
        <v>5</v>
      </c>
      <c r="BY15" s="200" t="s">
        <v>114</v>
      </c>
    </row>
    <row r="16" spans="2:77" ht="15.5" x14ac:dyDescent="0.35">
      <c r="B16" s="60"/>
      <c r="C16" s="97">
        <v>6</v>
      </c>
      <c r="D16" s="98" t="str">
        <f t="shared" si="2"/>
        <v/>
      </c>
      <c r="E16" s="98" t="str">
        <f t="shared" si="3"/>
        <v/>
      </c>
      <c r="F16" s="98" t="str">
        <f t="shared" si="4"/>
        <v/>
      </c>
      <c r="G16" s="98" t="str">
        <f t="shared" si="5"/>
        <v/>
      </c>
      <c r="H16" s="98" t="str">
        <f t="shared" si="6"/>
        <v/>
      </c>
      <c r="I16" s="98" t="str">
        <f t="shared" si="7"/>
        <v/>
      </c>
      <c r="J16" s="98" t="str">
        <f t="shared" si="8"/>
        <v/>
      </c>
      <c r="K16" s="98" t="str">
        <f t="shared" si="9"/>
        <v/>
      </c>
      <c r="L16" s="98" t="str">
        <f t="shared" si="10"/>
        <v/>
      </c>
      <c r="M16" s="98" t="str">
        <f t="shared" si="11"/>
        <v/>
      </c>
      <c r="N16" s="98" t="str">
        <f t="shared" si="12"/>
        <v/>
      </c>
      <c r="O16" s="98" t="str">
        <f t="shared" si="13"/>
        <v/>
      </c>
      <c r="P16" s="5"/>
      <c r="Q16" s="49"/>
      <c r="R16" s="45"/>
      <c r="W16" s="60"/>
      <c r="X16" s="66">
        <v>6</v>
      </c>
      <c r="Y16" s="67"/>
      <c r="Z16" s="67"/>
      <c r="AA16" s="67"/>
      <c r="AB16" s="67"/>
      <c r="AC16" s="67"/>
      <c r="AD16" s="67"/>
      <c r="AE16" s="67"/>
      <c r="AF16" s="67"/>
      <c r="AG16" s="67"/>
      <c r="AH16" s="67"/>
      <c r="AI16" s="67"/>
      <c r="AJ16" s="67"/>
      <c r="AK16" s="67"/>
      <c r="AL16" s="67"/>
      <c r="AM16" s="67"/>
      <c r="AN16" s="67"/>
      <c r="AO16" s="67"/>
      <c r="AP16" s="67"/>
      <c r="AQ16" s="67"/>
      <c r="AR16" s="67"/>
      <c r="AS16" s="67"/>
      <c r="AT16" s="67"/>
      <c r="AU16" s="67"/>
      <c r="AV16" s="67"/>
      <c r="AW16" s="67"/>
      <c r="AX16" s="67"/>
      <c r="AY16" s="67"/>
      <c r="AZ16" s="67"/>
      <c r="BA16" s="67"/>
      <c r="BB16" s="67"/>
      <c r="BC16" s="67"/>
      <c r="BD16" s="354" t="str">
        <f t="shared" si="14"/>
        <v/>
      </c>
      <c r="BE16" s="355"/>
      <c r="BF16" s="71">
        <f t="shared" si="15"/>
        <v>0</v>
      </c>
      <c r="BG16" s="71">
        <v>0</v>
      </c>
      <c r="BH16" s="72">
        <f t="shared" si="16"/>
        <v>0</v>
      </c>
      <c r="BI16" s="73">
        <v>0</v>
      </c>
      <c r="BX16" s="200">
        <v>6</v>
      </c>
      <c r="BY16" s="200" t="s">
        <v>115</v>
      </c>
    </row>
    <row r="17" spans="2:77" ht="15.5" x14ac:dyDescent="0.35">
      <c r="B17" s="60"/>
      <c r="C17" s="97">
        <v>7</v>
      </c>
      <c r="D17" s="98" t="str">
        <f t="shared" si="2"/>
        <v/>
      </c>
      <c r="E17" s="98" t="str">
        <f t="shared" si="3"/>
        <v/>
      </c>
      <c r="F17" s="98" t="str">
        <f t="shared" si="4"/>
        <v/>
      </c>
      <c r="G17" s="98" t="str">
        <f t="shared" si="5"/>
        <v/>
      </c>
      <c r="H17" s="98" t="str">
        <f t="shared" si="6"/>
        <v/>
      </c>
      <c r="I17" s="98" t="str">
        <f t="shared" si="7"/>
        <v/>
      </c>
      <c r="J17" s="98" t="str">
        <f t="shared" si="8"/>
        <v/>
      </c>
      <c r="K17" s="98" t="str">
        <f t="shared" si="9"/>
        <v/>
      </c>
      <c r="L17" s="98" t="str">
        <f t="shared" si="10"/>
        <v/>
      </c>
      <c r="M17" s="98" t="str">
        <f t="shared" si="11"/>
        <v/>
      </c>
      <c r="N17" s="98" t="str">
        <f t="shared" si="12"/>
        <v/>
      </c>
      <c r="O17" s="98" t="str">
        <f t="shared" si="13"/>
        <v/>
      </c>
      <c r="P17" s="5"/>
      <c r="Q17" s="49"/>
      <c r="R17" s="45"/>
      <c r="W17" s="60"/>
      <c r="X17" s="66">
        <v>7</v>
      </c>
      <c r="Y17" s="67"/>
      <c r="Z17" s="67"/>
      <c r="AA17" s="67"/>
      <c r="AB17" s="67"/>
      <c r="AC17" s="67"/>
      <c r="AD17" s="67"/>
      <c r="AE17" s="67"/>
      <c r="AF17" s="67"/>
      <c r="AG17" s="67"/>
      <c r="AH17" s="67"/>
      <c r="AI17" s="67"/>
      <c r="AJ17" s="67"/>
      <c r="AK17" s="67"/>
      <c r="AL17" s="67"/>
      <c r="AM17" s="67"/>
      <c r="AN17" s="67"/>
      <c r="AO17" s="67"/>
      <c r="AP17" s="67"/>
      <c r="AQ17" s="67"/>
      <c r="AR17" s="67"/>
      <c r="AS17" s="67"/>
      <c r="AT17" s="67"/>
      <c r="AU17" s="67"/>
      <c r="AV17" s="67"/>
      <c r="AW17" s="67"/>
      <c r="AX17" s="67"/>
      <c r="AY17" s="67"/>
      <c r="AZ17" s="67"/>
      <c r="BA17" s="67"/>
      <c r="BB17" s="67"/>
      <c r="BC17" s="67"/>
      <c r="BD17" s="354" t="str">
        <f t="shared" si="14"/>
        <v/>
      </c>
      <c r="BE17" s="355"/>
      <c r="BF17" s="71">
        <f t="shared" si="15"/>
        <v>0</v>
      </c>
      <c r="BG17" s="71">
        <v>0</v>
      </c>
      <c r="BH17" s="72">
        <f t="shared" si="16"/>
        <v>0</v>
      </c>
      <c r="BI17" s="73">
        <v>0</v>
      </c>
      <c r="BX17" s="201">
        <v>7</v>
      </c>
      <c r="BY17" s="201" t="s">
        <v>109</v>
      </c>
    </row>
    <row r="18" spans="2:77" ht="15.5" x14ac:dyDescent="0.35">
      <c r="B18" s="60"/>
      <c r="C18" s="97">
        <v>8</v>
      </c>
      <c r="D18" s="98" t="str">
        <f t="shared" si="2"/>
        <v/>
      </c>
      <c r="E18" s="98" t="str">
        <f t="shared" si="3"/>
        <v/>
      </c>
      <c r="F18" s="98" t="str">
        <f t="shared" si="4"/>
        <v/>
      </c>
      <c r="G18" s="98" t="str">
        <f t="shared" si="5"/>
        <v/>
      </c>
      <c r="H18" s="98" t="str">
        <f t="shared" si="6"/>
        <v/>
      </c>
      <c r="I18" s="98" t="str">
        <f t="shared" si="7"/>
        <v/>
      </c>
      <c r="J18" s="98" t="str">
        <f t="shared" si="8"/>
        <v/>
      </c>
      <c r="K18" s="98" t="str">
        <f t="shared" si="9"/>
        <v/>
      </c>
      <c r="L18" s="98" t="str">
        <f t="shared" si="10"/>
        <v/>
      </c>
      <c r="M18" s="98" t="str">
        <f t="shared" si="11"/>
        <v/>
      </c>
      <c r="N18" s="98" t="str">
        <f t="shared" si="12"/>
        <v/>
      </c>
      <c r="O18" s="98" t="str">
        <f t="shared" si="13"/>
        <v/>
      </c>
      <c r="P18" s="5"/>
      <c r="Q18" s="49"/>
      <c r="R18" s="45"/>
      <c r="W18" s="60"/>
      <c r="X18" s="66">
        <v>8</v>
      </c>
      <c r="Y18" s="67"/>
      <c r="Z18" s="67"/>
      <c r="AA18" s="67"/>
      <c r="AB18" s="67"/>
      <c r="AC18" s="67"/>
      <c r="AD18" s="67"/>
      <c r="AE18" s="67"/>
      <c r="AF18" s="67"/>
      <c r="AG18" s="67"/>
      <c r="AH18" s="67"/>
      <c r="AI18" s="67"/>
      <c r="AJ18" s="67"/>
      <c r="AK18" s="67"/>
      <c r="AL18" s="67"/>
      <c r="AM18" s="67"/>
      <c r="AN18" s="67"/>
      <c r="AO18" s="67"/>
      <c r="AP18" s="67"/>
      <c r="AQ18" s="67"/>
      <c r="AR18" s="67"/>
      <c r="AS18" s="67"/>
      <c r="AT18" s="67"/>
      <c r="AU18" s="67"/>
      <c r="AV18" s="67"/>
      <c r="AW18" s="67"/>
      <c r="AX18" s="67"/>
      <c r="AY18" s="67"/>
      <c r="AZ18" s="67"/>
      <c r="BA18" s="67"/>
      <c r="BB18" s="67"/>
      <c r="BC18" s="67"/>
      <c r="BD18" s="354" t="str">
        <f t="shared" si="14"/>
        <v/>
      </c>
      <c r="BE18" s="355"/>
      <c r="BF18" s="71">
        <f>(SUMIF($Y$10:$BC$10,"Sat",$Y18:$BC18)+SUMIF($Y$10:$BC$10,"Sun",$Y18:$BC18))</f>
        <v>0</v>
      </c>
      <c r="BG18" s="71">
        <f>(SUM($Y18:$BC18)-(SUMIF($Y$10:$BC$10,"Sat",$Y18:$BC18)+SUMIF($Y$10:$BC$10,"Sun",$Y18:$BC18)))</f>
        <v>0</v>
      </c>
      <c r="BH18" s="72">
        <f>(SUMIF($Y$10:$BC$10,"Sat",$Y18:$BC18)+SUMIF($Y$10:$BC$10,"Sun",$Y18:$BC18))/(COUNTIF($Y$10:$BC$10,"Sat")+COUNTIF($Y$10:$BC$10,"Sun"))</f>
        <v>0</v>
      </c>
      <c r="BI18" s="73">
        <f>(SUM($Y18:$BC18)-(SUMIF($Y$10:$BC$10,"Sat",$Y18:$BC18)+SUMIF($Y$10:$BC$10,"Sun",$Y18:$BC18)))/(COUNT(Y18:BC18)-(COUNTIF($Y$10:$BC$10,"Sat")+COUNTIF($Y$10:$BC$10,"Sun")))</f>
        <v>0</v>
      </c>
      <c r="BJ18" s="202"/>
    </row>
    <row r="19" spans="2:77" ht="15.5" x14ac:dyDescent="0.35">
      <c r="B19" s="60"/>
      <c r="C19" s="97">
        <v>9</v>
      </c>
      <c r="D19" s="98" t="str">
        <f t="shared" si="2"/>
        <v/>
      </c>
      <c r="E19" s="98" t="str">
        <f t="shared" si="3"/>
        <v/>
      </c>
      <c r="F19" s="98" t="str">
        <f t="shared" si="4"/>
        <v/>
      </c>
      <c r="G19" s="98" t="str">
        <f t="shared" si="5"/>
        <v/>
      </c>
      <c r="H19" s="98" t="str">
        <f t="shared" si="6"/>
        <v/>
      </c>
      <c r="I19" s="98" t="str">
        <f t="shared" si="7"/>
        <v/>
      </c>
      <c r="J19" s="98" t="str">
        <f t="shared" si="8"/>
        <v/>
      </c>
      <c r="K19" s="98" t="str">
        <f t="shared" si="9"/>
        <v/>
      </c>
      <c r="L19" s="98" t="str">
        <f t="shared" si="10"/>
        <v/>
      </c>
      <c r="M19" s="98" t="str">
        <f t="shared" si="11"/>
        <v/>
      </c>
      <c r="N19" s="98" t="str">
        <f t="shared" si="12"/>
        <v/>
      </c>
      <c r="O19" s="98" t="str">
        <f t="shared" si="13"/>
        <v/>
      </c>
      <c r="P19" s="5"/>
      <c r="Q19" s="49"/>
      <c r="R19" s="45"/>
      <c r="W19" s="60"/>
      <c r="X19" s="66">
        <v>9</v>
      </c>
      <c r="Y19" s="67"/>
      <c r="Z19" s="67"/>
      <c r="AA19" s="67"/>
      <c r="AB19" s="67"/>
      <c r="AC19" s="67"/>
      <c r="AD19" s="67"/>
      <c r="AE19" s="67"/>
      <c r="AF19" s="67"/>
      <c r="AG19" s="67"/>
      <c r="AH19" s="67"/>
      <c r="AI19" s="67"/>
      <c r="AJ19" s="67"/>
      <c r="AK19" s="67"/>
      <c r="AL19" s="67"/>
      <c r="AM19" s="67"/>
      <c r="AN19" s="67"/>
      <c r="AO19" s="67"/>
      <c r="AP19" s="67"/>
      <c r="AQ19" s="67"/>
      <c r="AR19" s="67"/>
      <c r="AS19" s="67"/>
      <c r="AT19" s="67"/>
      <c r="AU19" s="67"/>
      <c r="AV19" s="67"/>
      <c r="AW19" s="67"/>
      <c r="AX19" s="67"/>
      <c r="AY19" s="67"/>
      <c r="AZ19" s="67"/>
      <c r="BA19" s="67"/>
      <c r="BB19" s="67"/>
      <c r="BC19" s="67"/>
      <c r="BD19" s="354" t="str">
        <f t="shared" si="14"/>
        <v/>
      </c>
      <c r="BE19" s="355"/>
      <c r="BF19" s="71">
        <f t="shared" ref="BF19:BF33" si="17">(SUMIF($Y$10:$BC$10,"Sat",$Y19:$BC19)+SUMIF($Y$10:$BC$10,"Sun",$Y19:$BC19))</f>
        <v>0</v>
      </c>
      <c r="BG19" s="71">
        <f t="shared" ref="BG19:BG33" si="18">(SUM($Y19:$BC19)-(SUMIF($Y$10:$BC$10,"Sat",$Y19:$BC19)+SUMIF($Y$10:$BC$10,"Sun",$Y19:$BC19)))</f>
        <v>0</v>
      </c>
      <c r="BH19" s="72">
        <f t="shared" ref="BH19:BH33" si="19">(SUMIF($Y$10:$BC$10,"Sat",$Y19:$BC19)+SUMIF($Y$10:$BC$10,"Sun",$Y19:$BC19))/(COUNTIF($Y$10:$BC$10,"Sat")+COUNTIF($Y$10:$BC$10,"Sun"))</f>
        <v>0</v>
      </c>
      <c r="BI19" s="73">
        <f t="shared" ref="BI19:BI33" si="20">(SUM($Y19:$BC19)-(SUMIF($Y$10:$BC$10,"Sat",$Y19:$BC19)+SUMIF($Y$10:$BC$10,"Sun",$Y19:$BC19)))/(COUNT(Y19:BC19)-(COUNTIF($Y$10:$BC$10,"Sat")+COUNTIF($Y$10:$BC$10,"Sun")))</f>
        <v>0</v>
      </c>
    </row>
    <row r="20" spans="2:77" ht="15.5" x14ac:dyDescent="0.35">
      <c r="B20" s="60"/>
      <c r="C20" s="97">
        <v>10</v>
      </c>
      <c r="D20" s="98" t="str">
        <f t="shared" si="2"/>
        <v/>
      </c>
      <c r="E20" s="98" t="str">
        <f t="shared" si="3"/>
        <v/>
      </c>
      <c r="F20" s="98" t="str">
        <f t="shared" si="4"/>
        <v/>
      </c>
      <c r="G20" s="98" t="str">
        <f t="shared" si="5"/>
        <v/>
      </c>
      <c r="H20" s="98" t="str">
        <f t="shared" si="6"/>
        <v/>
      </c>
      <c r="I20" s="98" t="str">
        <f t="shared" si="7"/>
        <v/>
      </c>
      <c r="J20" s="98" t="str">
        <f t="shared" si="8"/>
        <v/>
      </c>
      <c r="K20" s="98" t="str">
        <f t="shared" si="9"/>
        <v/>
      </c>
      <c r="L20" s="98" t="str">
        <f t="shared" si="10"/>
        <v/>
      </c>
      <c r="M20" s="98" t="str">
        <f t="shared" si="11"/>
        <v/>
      </c>
      <c r="N20" s="98" t="str">
        <f t="shared" si="12"/>
        <v/>
      </c>
      <c r="O20" s="98" t="str">
        <f t="shared" si="13"/>
        <v/>
      </c>
      <c r="P20" s="5"/>
      <c r="Q20" s="49"/>
      <c r="R20" s="45"/>
      <c r="W20" s="60"/>
      <c r="X20" s="66">
        <v>10</v>
      </c>
      <c r="Y20" s="67"/>
      <c r="Z20" s="67"/>
      <c r="AA20" s="67"/>
      <c r="AB20" s="67"/>
      <c r="AC20" s="67"/>
      <c r="AD20" s="67"/>
      <c r="AE20" s="67"/>
      <c r="AF20" s="67"/>
      <c r="AG20" s="67"/>
      <c r="AH20" s="67"/>
      <c r="AI20" s="67"/>
      <c r="AJ20" s="67"/>
      <c r="AK20" s="67"/>
      <c r="AL20" s="67"/>
      <c r="AM20" s="67"/>
      <c r="AN20" s="67"/>
      <c r="AO20" s="67"/>
      <c r="AP20" s="67"/>
      <c r="AQ20" s="67"/>
      <c r="AR20" s="67"/>
      <c r="AS20" s="67"/>
      <c r="AT20" s="67"/>
      <c r="AU20" s="67"/>
      <c r="AV20" s="67"/>
      <c r="AW20" s="67"/>
      <c r="AX20" s="67"/>
      <c r="AY20" s="67"/>
      <c r="AZ20" s="67"/>
      <c r="BA20" s="67"/>
      <c r="BB20" s="67"/>
      <c r="BC20" s="67"/>
      <c r="BD20" s="354" t="str">
        <f t="shared" si="14"/>
        <v/>
      </c>
      <c r="BE20" s="355"/>
      <c r="BF20" s="71">
        <f t="shared" si="17"/>
        <v>0</v>
      </c>
      <c r="BG20" s="71">
        <f t="shared" si="18"/>
        <v>0</v>
      </c>
      <c r="BH20" s="72">
        <f t="shared" si="19"/>
        <v>0</v>
      </c>
      <c r="BI20" s="73">
        <f t="shared" si="20"/>
        <v>0</v>
      </c>
    </row>
    <row r="21" spans="2:77" ht="15.5" x14ac:dyDescent="0.35">
      <c r="B21" s="60"/>
      <c r="C21" s="97">
        <v>11</v>
      </c>
      <c r="D21" s="98" t="str">
        <f t="shared" si="2"/>
        <v/>
      </c>
      <c r="E21" s="98" t="str">
        <f t="shared" si="3"/>
        <v/>
      </c>
      <c r="F21" s="98" t="str">
        <f t="shared" si="4"/>
        <v/>
      </c>
      <c r="G21" s="98" t="str">
        <f t="shared" si="5"/>
        <v/>
      </c>
      <c r="H21" s="98" t="str">
        <f t="shared" si="6"/>
        <v/>
      </c>
      <c r="I21" s="98" t="str">
        <f t="shared" si="7"/>
        <v/>
      </c>
      <c r="J21" s="98" t="str">
        <f t="shared" si="8"/>
        <v/>
      </c>
      <c r="K21" s="98" t="str">
        <f t="shared" si="9"/>
        <v/>
      </c>
      <c r="L21" s="98" t="str">
        <f t="shared" si="10"/>
        <v/>
      </c>
      <c r="M21" s="98" t="str">
        <f t="shared" si="11"/>
        <v/>
      </c>
      <c r="N21" s="98" t="str">
        <f t="shared" si="12"/>
        <v/>
      </c>
      <c r="O21" s="98" t="str">
        <f t="shared" si="13"/>
        <v/>
      </c>
      <c r="P21" s="5"/>
      <c r="Q21" s="49"/>
      <c r="R21" s="45"/>
      <c r="W21" s="60"/>
      <c r="X21" s="66">
        <v>11</v>
      </c>
      <c r="Y21" s="67"/>
      <c r="Z21" s="67"/>
      <c r="AA21" s="67"/>
      <c r="AB21" s="67"/>
      <c r="AC21" s="67"/>
      <c r="AD21" s="67"/>
      <c r="AE21" s="67"/>
      <c r="AF21" s="67"/>
      <c r="AG21" s="67"/>
      <c r="AH21" s="67"/>
      <c r="AI21" s="67"/>
      <c r="AJ21" s="67"/>
      <c r="AK21" s="67"/>
      <c r="AL21" s="67"/>
      <c r="AM21" s="67"/>
      <c r="AN21" s="67"/>
      <c r="AO21" s="67"/>
      <c r="AP21" s="67"/>
      <c r="AQ21" s="67"/>
      <c r="AR21" s="67"/>
      <c r="AS21" s="67"/>
      <c r="AT21" s="67"/>
      <c r="AU21" s="67"/>
      <c r="AV21" s="67"/>
      <c r="AW21" s="67"/>
      <c r="AX21" s="67"/>
      <c r="AY21" s="67"/>
      <c r="AZ21" s="67"/>
      <c r="BA21" s="67"/>
      <c r="BB21" s="67"/>
      <c r="BC21" s="67"/>
      <c r="BD21" s="354" t="str">
        <f t="shared" si="14"/>
        <v/>
      </c>
      <c r="BE21" s="355"/>
      <c r="BF21" s="71">
        <f t="shared" si="17"/>
        <v>0</v>
      </c>
      <c r="BG21" s="71">
        <f t="shared" si="18"/>
        <v>0</v>
      </c>
      <c r="BH21" s="72">
        <f t="shared" si="19"/>
        <v>0</v>
      </c>
      <c r="BI21" s="73">
        <f t="shared" si="20"/>
        <v>0</v>
      </c>
    </row>
    <row r="22" spans="2:77" ht="15.5" x14ac:dyDescent="0.35">
      <c r="B22" s="60"/>
      <c r="C22" s="97">
        <v>12</v>
      </c>
      <c r="D22" s="98" t="str">
        <f t="shared" si="2"/>
        <v/>
      </c>
      <c r="E22" s="98" t="str">
        <f t="shared" si="3"/>
        <v/>
      </c>
      <c r="F22" s="98" t="str">
        <f t="shared" si="4"/>
        <v/>
      </c>
      <c r="G22" s="98" t="str">
        <f t="shared" si="5"/>
        <v/>
      </c>
      <c r="H22" s="98" t="str">
        <f t="shared" si="6"/>
        <v/>
      </c>
      <c r="I22" s="98" t="str">
        <f t="shared" si="7"/>
        <v/>
      </c>
      <c r="J22" s="98" t="str">
        <f t="shared" si="8"/>
        <v/>
      </c>
      <c r="K22" s="98" t="str">
        <f t="shared" si="9"/>
        <v/>
      </c>
      <c r="L22" s="98" t="str">
        <f t="shared" si="10"/>
        <v/>
      </c>
      <c r="M22" s="98" t="str">
        <f t="shared" si="11"/>
        <v/>
      </c>
      <c r="N22" s="98" t="str">
        <f t="shared" si="12"/>
        <v/>
      </c>
      <c r="O22" s="98" t="str">
        <f t="shared" si="13"/>
        <v/>
      </c>
      <c r="P22" s="5"/>
      <c r="Q22" s="49"/>
      <c r="R22" s="45"/>
      <c r="W22" s="60"/>
      <c r="X22" s="66">
        <v>12</v>
      </c>
      <c r="Y22" s="67"/>
      <c r="Z22" s="67"/>
      <c r="AA22" s="67"/>
      <c r="AB22" s="67"/>
      <c r="AC22" s="67"/>
      <c r="AD22" s="67"/>
      <c r="AE22" s="67"/>
      <c r="AF22" s="67"/>
      <c r="AG22" s="67"/>
      <c r="AH22" s="67"/>
      <c r="AI22" s="67"/>
      <c r="AJ22" s="67"/>
      <c r="AK22" s="67"/>
      <c r="AL22" s="67"/>
      <c r="AM22" s="67"/>
      <c r="AN22" s="67"/>
      <c r="AO22" s="67"/>
      <c r="AP22" s="67"/>
      <c r="AQ22" s="67"/>
      <c r="AR22" s="67"/>
      <c r="AS22" s="67"/>
      <c r="AT22" s="67"/>
      <c r="AU22" s="67"/>
      <c r="AV22" s="67"/>
      <c r="AW22" s="67"/>
      <c r="AX22" s="67"/>
      <c r="AY22" s="67"/>
      <c r="AZ22" s="67"/>
      <c r="BA22" s="67"/>
      <c r="BB22" s="67"/>
      <c r="BC22" s="67"/>
      <c r="BD22" s="354" t="str">
        <f t="shared" si="14"/>
        <v/>
      </c>
      <c r="BE22" s="355"/>
      <c r="BF22" s="71">
        <f t="shared" si="17"/>
        <v>0</v>
      </c>
      <c r="BG22" s="71">
        <f t="shared" si="18"/>
        <v>0</v>
      </c>
      <c r="BH22" s="72">
        <f t="shared" si="19"/>
        <v>0</v>
      </c>
      <c r="BI22" s="73">
        <f t="shared" si="20"/>
        <v>0</v>
      </c>
    </row>
    <row r="23" spans="2:77" ht="15.5" x14ac:dyDescent="0.35">
      <c r="B23" s="60"/>
      <c r="C23" s="97">
        <v>13</v>
      </c>
      <c r="D23" s="98" t="str">
        <f t="shared" si="2"/>
        <v/>
      </c>
      <c r="E23" s="98" t="str">
        <f t="shared" si="3"/>
        <v/>
      </c>
      <c r="F23" s="98" t="str">
        <f t="shared" si="4"/>
        <v/>
      </c>
      <c r="G23" s="98" t="str">
        <f t="shared" si="5"/>
        <v/>
      </c>
      <c r="H23" s="98" t="str">
        <f t="shared" si="6"/>
        <v/>
      </c>
      <c r="I23" s="98" t="str">
        <f t="shared" si="7"/>
        <v/>
      </c>
      <c r="J23" s="98" t="str">
        <f t="shared" si="8"/>
        <v/>
      </c>
      <c r="K23" s="98" t="str">
        <f t="shared" si="9"/>
        <v/>
      </c>
      <c r="L23" s="98" t="str">
        <f t="shared" si="10"/>
        <v/>
      </c>
      <c r="M23" s="98" t="str">
        <f t="shared" si="11"/>
        <v/>
      </c>
      <c r="N23" s="98" t="str">
        <f t="shared" si="12"/>
        <v/>
      </c>
      <c r="O23" s="98" t="str">
        <f t="shared" si="13"/>
        <v/>
      </c>
      <c r="P23" s="5"/>
      <c r="Q23" s="49"/>
      <c r="R23" s="45"/>
      <c r="W23" s="60"/>
      <c r="X23" s="66">
        <v>13</v>
      </c>
      <c r="Y23" s="67"/>
      <c r="Z23" s="67"/>
      <c r="AA23" s="67"/>
      <c r="AB23" s="67"/>
      <c r="AC23" s="67"/>
      <c r="AD23" s="67"/>
      <c r="AE23" s="67"/>
      <c r="AF23" s="67"/>
      <c r="AG23" s="67"/>
      <c r="AH23" s="67"/>
      <c r="AI23" s="67"/>
      <c r="AJ23" s="67"/>
      <c r="AK23" s="67"/>
      <c r="AL23" s="67"/>
      <c r="AM23" s="67"/>
      <c r="AN23" s="67"/>
      <c r="AO23" s="67"/>
      <c r="AP23" s="67"/>
      <c r="AQ23" s="67"/>
      <c r="AR23" s="67"/>
      <c r="AS23" s="67"/>
      <c r="AT23" s="67"/>
      <c r="AU23" s="67"/>
      <c r="AV23" s="67"/>
      <c r="AW23" s="67"/>
      <c r="AX23" s="67"/>
      <c r="AY23" s="67"/>
      <c r="AZ23" s="67"/>
      <c r="BA23" s="67"/>
      <c r="BB23" s="67"/>
      <c r="BC23" s="67"/>
      <c r="BD23" s="354" t="str">
        <f t="shared" si="14"/>
        <v/>
      </c>
      <c r="BE23" s="355"/>
      <c r="BF23" s="71">
        <f t="shared" si="17"/>
        <v>0</v>
      </c>
      <c r="BG23" s="71">
        <f t="shared" si="18"/>
        <v>0</v>
      </c>
      <c r="BH23" s="72">
        <f t="shared" si="19"/>
        <v>0</v>
      </c>
      <c r="BI23" s="73">
        <f t="shared" si="20"/>
        <v>0</v>
      </c>
    </row>
    <row r="24" spans="2:77" ht="15.5" x14ac:dyDescent="0.35">
      <c r="B24" s="60"/>
      <c r="C24" s="97">
        <v>14</v>
      </c>
      <c r="D24" s="98" t="str">
        <f t="shared" si="2"/>
        <v/>
      </c>
      <c r="E24" s="98" t="str">
        <f t="shared" si="3"/>
        <v/>
      </c>
      <c r="F24" s="98" t="str">
        <f t="shared" si="4"/>
        <v/>
      </c>
      <c r="G24" s="98" t="str">
        <f t="shared" si="5"/>
        <v/>
      </c>
      <c r="H24" s="98" t="str">
        <f t="shared" si="6"/>
        <v/>
      </c>
      <c r="I24" s="98" t="str">
        <f t="shared" si="7"/>
        <v/>
      </c>
      <c r="J24" s="98" t="str">
        <f t="shared" si="8"/>
        <v/>
      </c>
      <c r="K24" s="98" t="str">
        <f t="shared" si="9"/>
        <v/>
      </c>
      <c r="L24" s="98" t="str">
        <f t="shared" si="10"/>
        <v/>
      </c>
      <c r="M24" s="98" t="str">
        <f t="shared" si="11"/>
        <v/>
      </c>
      <c r="N24" s="98" t="str">
        <f t="shared" si="12"/>
        <v/>
      </c>
      <c r="O24" s="98" t="str">
        <f t="shared" si="13"/>
        <v/>
      </c>
      <c r="P24" s="5"/>
      <c r="Q24" s="49"/>
      <c r="R24" s="45"/>
      <c r="W24" s="60"/>
      <c r="X24" s="66">
        <v>14</v>
      </c>
      <c r="Y24" s="67"/>
      <c r="Z24" s="67"/>
      <c r="AA24" s="67"/>
      <c r="AB24" s="67"/>
      <c r="AC24" s="67"/>
      <c r="AD24" s="67"/>
      <c r="AE24" s="67"/>
      <c r="AF24" s="67"/>
      <c r="AG24" s="67"/>
      <c r="AH24" s="67"/>
      <c r="AI24" s="67"/>
      <c r="AJ24" s="67"/>
      <c r="AK24" s="67"/>
      <c r="AL24" s="67"/>
      <c r="AM24" s="67"/>
      <c r="AN24" s="67"/>
      <c r="AO24" s="67"/>
      <c r="AP24" s="67"/>
      <c r="AQ24" s="67"/>
      <c r="AR24" s="67"/>
      <c r="AS24" s="67"/>
      <c r="AT24" s="67"/>
      <c r="AU24" s="67"/>
      <c r="AV24" s="67"/>
      <c r="AW24" s="67"/>
      <c r="AX24" s="67"/>
      <c r="AY24" s="67"/>
      <c r="AZ24" s="67"/>
      <c r="BA24" s="67"/>
      <c r="BB24" s="67"/>
      <c r="BC24" s="67"/>
      <c r="BD24" s="354" t="str">
        <f>IFERROR(AVERAGE(Y24:BC24),"")</f>
        <v/>
      </c>
      <c r="BE24" s="355"/>
      <c r="BF24" s="71">
        <f t="shared" si="17"/>
        <v>0</v>
      </c>
      <c r="BG24" s="71">
        <f t="shared" si="18"/>
        <v>0</v>
      </c>
      <c r="BH24" s="72">
        <f t="shared" si="19"/>
        <v>0</v>
      </c>
      <c r="BI24" s="73">
        <f t="shared" si="20"/>
        <v>0</v>
      </c>
    </row>
    <row r="25" spans="2:77" ht="15.5" x14ac:dyDescent="0.35">
      <c r="B25" s="60"/>
      <c r="C25" s="97">
        <v>15</v>
      </c>
      <c r="D25" s="98" t="str">
        <f t="shared" si="2"/>
        <v/>
      </c>
      <c r="E25" s="98" t="str">
        <f t="shared" si="3"/>
        <v/>
      </c>
      <c r="F25" s="98" t="str">
        <f t="shared" si="4"/>
        <v/>
      </c>
      <c r="G25" s="98" t="str">
        <f t="shared" si="5"/>
        <v/>
      </c>
      <c r="H25" s="98" t="str">
        <f t="shared" si="6"/>
        <v/>
      </c>
      <c r="I25" s="98" t="str">
        <f t="shared" si="7"/>
        <v/>
      </c>
      <c r="J25" s="98" t="str">
        <f t="shared" si="8"/>
        <v/>
      </c>
      <c r="K25" s="98" t="str">
        <f t="shared" si="9"/>
        <v/>
      </c>
      <c r="L25" s="98" t="str">
        <f t="shared" si="10"/>
        <v/>
      </c>
      <c r="M25" s="98" t="str">
        <f t="shared" si="11"/>
        <v/>
      </c>
      <c r="N25" s="98" t="str">
        <f t="shared" si="12"/>
        <v/>
      </c>
      <c r="O25" s="98" t="str">
        <f t="shared" si="13"/>
        <v/>
      </c>
      <c r="P25" s="5"/>
      <c r="Q25" s="49"/>
      <c r="R25" s="45"/>
      <c r="W25" s="60"/>
      <c r="X25" s="66">
        <v>15</v>
      </c>
      <c r="Y25" s="67"/>
      <c r="Z25" s="67"/>
      <c r="AA25" s="67"/>
      <c r="AB25" s="67"/>
      <c r="AC25" s="67"/>
      <c r="AD25" s="67"/>
      <c r="AE25" s="67"/>
      <c r="AF25" s="67"/>
      <c r="AG25" s="67"/>
      <c r="AH25" s="67"/>
      <c r="AI25" s="67"/>
      <c r="AJ25" s="67"/>
      <c r="AK25" s="67"/>
      <c r="AL25" s="67"/>
      <c r="AM25" s="67"/>
      <c r="AN25" s="67"/>
      <c r="AO25" s="67"/>
      <c r="AP25" s="67"/>
      <c r="AQ25" s="67"/>
      <c r="AR25" s="67"/>
      <c r="AS25" s="67"/>
      <c r="AT25" s="67"/>
      <c r="AU25" s="67"/>
      <c r="AV25" s="67"/>
      <c r="AW25" s="67"/>
      <c r="AX25" s="67"/>
      <c r="AY25" s="67"/>
      <c r="AZ25" s="67"/>
      <c r="BA25" s="67"/>
      <c r="BB25" s="67"/>
      <c r="BC25" s="67"/>
      <c r="BD25" s="354" t="str">
        <f t="shared" si="14"/>
        <v/>
      </c>
      <c r="BE25" s="355"/>
      <c r="BF25" s="71">
        <f t="shared" si="17"/>
        <v>0</v>
      </c>
      <c r="BG25" s="71">
        <f t="shared" si="18"/>
        <v>0</v>
      </c>
      <c r="BH25" s="72">
        <f t="shared" si="19"/>
        <v>0</v>
      </c>
      <c r="BI25" s="73">
        <f t="shared" si="20"/>
        <v>0</v>
      </c>
    </row>
    <row r="26" spans="2:77" ht="15.5" x14ac:dyDescent="0.35">
      <c r="B26" s="60"/>
      <c r="C26" s="97">
        <v>16</v>
      </c>
      <c r="D26" s="98" t="str">
        <f t="shared" si="2"/>
        <v/>
      </c>
      <c r="E26" s="98" t="str">
        <f t="shared" si="3"/>
        <v/>
      </c>
      <c r="F26" s="98" t="str">
        <f t="shared" si="4"/>
        <v/>
      </c>
      <c r="G26" s="98" t="str">
        <f t="shared" si="5"/>
        <v/>
      </c>
      <c r="H26" s="98" t="str">
        <f t="shared" si="6"/>
        <v/>
      </c>
      <c r="I26" s="98" t="str">
        <f t="shared" si="7"/>
        <v/>
      </c>
      <c r="J26" s="98" t="str">
        <f t="shared" si="8"/>
        <v/>
      </c>
      <c r="K26" s="98" t="str">
        <f t="shared" si="9"/>
        <v/>
      </c>
      <c r="L26" s="98" t="str">
        <f t="shared" si="10"/>
        <v/>
      </c>
      <c r="M26" s="98" t="str">
        <f t="shared" si="11"/>
        <v/>
      </c>
      <c r="N26" s="98" t="str">
        <f t="shared" si="12"/>
        <v/>
      </c>
      <c r="O26" s="98" t="str">
        <f t="shared" si="13"/>
        <v/>
      </c>
      <c r="P26" s="5"/>
      <c r="Q26" s="49"/>
      <c r="R26" s="45"/>
      <c r="W26" s="60"/>
      <c r="X26" s="66">
        <v>16</v>
      </c>
      <c r="Y26" s="67"/>
      <c r="Z26" s="67"/>
      <c r="AA26" s="67"/>
      <c r="AB26" s="67"/>
      <c r="AC26" s="67"/>
      <c r="AD26" s="67"/>
      <c r="AE26" s="67"/>
      <c r="AF26" s="67"/>
      <c r="AG26" s="67"/>
      <c r="AH26" s="67"/>
      <c r="AI26" s="67"/>
      <c r="AJ26" s="67"/>
      <c r="AK26" s="67"/>
      <c r="AL26" s="67"/>
      <c r="AM26" s="67"/>
      <c r="AN26" s="67"/>
      <c r="AO26" s="67"/>
      <c r="AP26" s="67"/>
      <c r="AQ26" s="67"/>
      <c r="AR26" s="67"/>
      <c r="AS26" s="67"/>
      <c r="AT26" s="67"/>
      <c r="AU26" s="67"/>
      <c r="AV26" s="67"/>
      <c r="AW26" s="67"/>
      <c r="AX26" s="67"/>
      <c r="AY26" s="67"/>
      <c r="AZ26" s="67"/>
      <c r="BA26" s="67"/>
      <c r="BB26" s="67"/>
      <c r="BC26" s="67"/>
      <c r="BD26" s="354" t="str">
        <f t="shared" si="14"/>
        <v/>
      </c>
      <c r="BE26" s="355"/>
      <c r="BF26" s="71">
        <f t="shared" si="17"/>
        <v>0</v>
      </c>
      <c r="BG26" s="71">
        <f t="shared" si="18"/>
        <v>0</v>
      </c>
      <c r="BH26" s="72">
        <f t="shared" si="19"/>
        <v>0</v>
      </c>
      <c r="BI26" s="73">
        <f t="shared" si="20"/>
        <v>0</v>
      </c>
    </row>
    <row r="27" spans="2:77" ht="15.5" x14ac:dyDescent="0.35">
      <c r="B27" s="60"/>
      <c r="C27" s="97">
        <v>17</v>
      </c>
      <c r="D27" s="98" t="str">
        <f t="shared" si="2"/>
        <v/>
      </c>
      <c r="E27" s="98" t="str">
        <f t="shared" si="3"/>
        <v/>
      </c>
      <c r="F27" s="98" t="str">
        <f t="shared" si="4"/>
        <v/>
      </c>
      <c r="G27" s="98" t="str">
        <f t="shared" si="5"/>
        <v/>
      </c>
      <c r="H27" s="98" t="str">
        <f t="shared" si="6"/>
        <v/>
      </c>
      <c r="I27" s="98" t="str">
        <f t="shared" si="7"/>
        <v/>
      </c>
      <c r="J27" s="98" t="str">
        <f t="shared" si="8"/>
        <v/>
      </c>
      <c r="K27" s="98" t="str">
        <f t="shared" si="9"/>
        <v/>
      </c>
      <c r="L27" s="98" t="str">
        <f t="shared" si="10"/>
        <v/>
      </c>
      <c r="M27" s="98" t="str">
        <f t="shared" si="11"/>
        <v/>
      </c>
      <c r="N27" s="98" t="str">
        <f t="shared" si="12"/>
        <v/>
      </c>
      <c r="O27" s="98" t="str">
        <f t="shared" si="13"/>
        <v/>
      </c>
      <c r="P27" s="5"/>
      <c r="Q27" s="49"/>
      <c r="R27" s="45"/>
      <c r="W27" s="60"/>
      <c r="X27" s="66">
        <v>17</v>
      </c>
      <c r="Y27" s="67"/>
      <c r="Z27" s="67"/>
      <c r="AA27" s="67"/>
      <c r="AB27" s="67"/>
      <c r="AC27" s="67"/>
      <c r="AD27" s="67"/>
      <c r="AE27" s="67"/>
      <c r="AF27" s="67"/>
      <c r="AG27" s="67"/>
      <c r="AH27" s="67"/>
      <c r="AI27" s="67"/>
      <c r="AJ27" s="67"/>
      <c r="AK27" s="67"/>
      <c r="AL27" s="67"/>
      <c r="AM27" s="67"/>
      <c r="AN27" s="67"/>
      <c r="AO27" s="67"/>
      <c r="AP27" s="67"/>
      <c r="AQ27" s="67"/>
      <c r="AR27" s="67"/>
      <c r="AS27" s="67"/>
      <c r="AT27" s="67"/>
      <c r="AU27" s="67"/>
      <c r="AV27" s="67"/>
      <c r="AW27" s="67"/>
      <c r="AX27" s="67"/>
      <c r="AY27" s="67"/>
      <c r="AZ27" s="67"/>
      <c r="BA27" s="67"/>
      <c r="BB27" s="67"/>
      <c r="BC27" s="67"/>
      <c r="BD27" s="354" t="str">
        <f t="shared" si="14"/>
        <v/>
      </c>
      <c r="BE27" s="355"/>
      <c r="BF27" s="71">
        <f t="shared" si="17"/>
        <v>0</v>
      </c>
      <c r="BG27" s="71">
        <f t="shared" si="18"/>
        <v>0</v>
      </c>
      <c r="BH27" s="72">
        <f t="shared" si="19"/>
        <v>0</v>
      </c>
      <c r="BI27" s="73">
        <f t="shared" si="20"/>
        <v>0</v>
      </c>
    </row>
    <row r="28" spans="2:77" ht="15.5" x14ac:dyDescent="0.35">
      <c r="B28" s="60"/>
      <c r="C28" s="97">
        <v>18</v>
      </c>
      <c r="D28" s="98" t="str">
        <f t="shared" si="2"/>
        <v/>
      </c>
      <c r="E28" s="98" t="str">
        <f t="shared" si="3"/>
        <v/>
      </c>
      <c r="F28" s="98" t="str">
        <f t="shared" si="4"/>
        <v/>
      </c>
      <c r="G28" s="98" t="str">
        <f t="shared" si="5"/>
        <v/>
      </c>
      <c r="H28" s="98" t="str">
        <f t="shared" si="6"/>
        <v/>
      </c>
      <c r="I28" s="98" t="str">
        <f t="shared" si="7"/>
        <v/>
      </c>
      <c r="J28" s="98" t="str">
        <f t="shared" si="8"/>
        <v/>
      </c>
      <c r="K28" s="98" t="str">
        <f t="shared" si="9"/>
        <v/>
      </c>
      <c r="L28" s="98" t="str">
        <f t="shared" si="10"/>
        <v/>
      </c>
      <c r="M28" s="98" t="str">
        <f t="shared" si="11"/>
        <v/>
      </c>
      <c r="N28" s="98" t="str">
        <f t="shared" si="12"/>
        <v/>
      </c>
      <c r="O28" s="98" t="str">
        <f t="shared" si="13"/>
        <v/>
      </c>
      <c r="P28" s="5"/>
      <c r="Q28" s="49"/>
      <c r="R28" s="45"/>
      <c r="W28" s="60"/>
      <c r="X28" s="66">
        <v>18</v>
      </c>
      <c r="Y28" s="67"/>
      <c r="Z28" s="67"/>
      <c r="AA28" s="67"/>
      <c r="AB28" s="67"/>
      <c r="AC28" s="67"/>
      <c r="AD28" s="67"/>
      <c r="AE28" s="67"/>
      <c r="AF28" s="67"/>
      <c r="AG28" s="67"/>
      <c r="AH28" s="67"/>
      <c r="AI28" s="67"/>
      <c r="AJ28" s="67"/>
      <c r="AK28" s="67"/>
      <c r="AL28" s="67"/>
      <c r="AM28" s="67"/>
      <c r="AN28" s="67"/>
      <c r="AO28" s="67"/>
      <c r="AP28" s="67"/>
      <c r="AQ28" s="67"/>
      <c r="AR28" s="67"/>
      <c r="AS28" s="67"/>
      <c r="AT28" s="67"/>
      <c r="AU28" s="67"/>
      <c r="AV28" s="67"/>
      <c r="AW28" s="67"/>
      <c r="AX28" s="67"/>
      <c r="AY28" s="67"/>
      <c r="AZ28" s="67"/>
      <c r="BA28" s="67"/>
      <c r="BB28" s="67"/>
      <c r="BC28" s="67"/>
      <c r="BD28" s="354" t="str">
        <f t="shared" si="14"/>
        <v/>
      </c>
      <c r="BE28" s="355"/>
      <c r="BF28" s="71">
        <f t="shared" si="17"/>
        <v>0</v>
      </c>
      <c r="BG28" s="71">
        <f t="shared" si="18"/>
        <v>0</v>
      </c>
      <c r="BH28" s="72">
        <f t="shared" si="19"/>
        <v>0</v>
      </c>
      <c r="BI28" s="73">
        <f t="shared" si="20"/>
        <v>0</v>
      </c>
    </row>
    <row r="29" spans="2:77" ht="15.5" x14ac:dyDescent="0.35">
      <c r="B29" s="60"/>
      <c r="C29" s="97">
        <v>19</v>
      </c>
      <c r="D29" s="98" t="str">
        <f t="shared" si="2"/>
        <v/>
      </c>
      <c r="E29" s="98" t="str">
        <f t="shared" si="3"/>
        <v/>
      </c>
      <c r="F29" s="98" t="str">
        <f t="shared" si="4"/>
        <v/>
      </c>
      <c r="G29" s="98" t="str">
        <f t="shared" si="5"/>
        <v/>
      </c>
      <c r="H29" s="98" t="str">
        <f t="shared" si="6"/>
        <v/>
      </c>
      <c r="I29" s="98" t="str">
        <f t="shared" si="7"/>
        <v/>
      </c>
      <c r="J29" s="98" t="str">
        <f t="shared" si="8"/>
        <v/>
      </c>
      <c r="K29" s="98" t="str">
        <f t="shared" si="9"/>
        <v/>
      </c>
      <c r="L29" s="98" t="str">
        <f t="shared" si="10"/>
        <v/>
      </c>
      <c r="M29" s="98" t="str">
        <f t="shared" si="11"/>
        <v/>
      </c>
      <c r="N29" s="98" t="str">
        <f t="shared" si="12"/>
        <v/>
      </c>
      <c r="O29" s="98" t="str">
        <f t="shared" si="13"/>
        <v/>
      </c>
      <c r="P29" s="5"/>
      <c r="Q29" s="49"/>
      <c r="R29" s="45"/>
      <c r="W29" s="60"/>
      <c r="X29" s="66">
        <v>19</v>
      </c>
      <c r="Y29" s="67"/>
      <c r="Z29" s="67"/>
      <c r="AA29" s="67"/>
      <c r="AB29" s="67"/>
      <c r="AC29" s="67"/>
      <c r="AD29" s="67"/>
      <c r="AE29" s="67"/>
      <c r="AF29" s="67"/>
      <c r="AG29" s="67"/>
      <c r="AH29" s="67"/>
      <c r="AI29" s="67"/>
      <c r="AJ29" s="67"/>
      <c r="AK29" s="67"/>
      <c r="AL29" s="67"/>
      <c r="AM29" s="67"/>
      <c r="AN29" s="67"/>
      <c r="AO29" s="67"/>
      <c r="AP29" s="67"/>
      <c r="AQ29" s="67"/>
      <c r="AR29" s="67"/>
      <c r="AS29" s="67"/>
      <c r="AT29" s="67"/>
      <c r="AU29" s="67"/>
      <c r="AV29" s="67"/>
      <c r="AW29" s="67"/>
      <c r="AX29" s="67"/>
      <c r="AY29" s="67"/>
      <c r="AZ29" s="67"/>
      <c r="BA29" s="67"/>
      <c r="BB29" s="67"/>
      <c r="BC29" s="67"/>
      <c r="BD29" s="354" t="str">
        <f t="shared" si="14"/>
        <v/>
      </c>
      <c r="BE29" s="355"/>
      <c r="BF29" s="71">
        <f t="shared" si="17"/>
        <v>0</v>
      </c>
      <c r="BG29" s="71">
        <f t="shared" si="18"/>
        <v>0</v>
      </c>
      <c r="BH29" s="72">
        <f t="shared" si="19"/>
        <v>0</v>
      </c>
      <c r="BI29" s="73">
        <f t="shared" si="20"/>
        <v>0</v>
      </c>
    </row>
    <row r="30" spans="2:77" ht="15.5" x14ac:dyDescent="0.35">
      <c r="B30" s="60"/>
      <c r="C30" s="97">
        <v>20</v>
      </c>
      <c r="D30" s="98" t="str">
        <f t="shared" si="2"/>
        <v/>
      </c>
      <c r="E30" s="98" t="str">
        <f t="shared" si="3"/>
        <v/>
      </c>
      <c r="F30" s="98" t="str">
        <f t="shared" si="4"/>
        <v/>
      </c>
      <c r="G30" s="98" t="str">
        <f t="shared" si="5"/>
        <v/>
      </c>
      <c r="H30" s="98" t="str">
        <f t="shared" si="6"/>
        <v/>
      </c>
      <c r="I30" s="98" t="str">
        <f t="shared" si="7"/>
        <v/>
      </c>
      <c r="J30" s="98" t="str">
        <f t="shared" si="8"/>
        <v/>
      </c>
      <c r="K30" s="98" t="str">
        <f t="shared" si="9"/>
        <v/>
      </c>
      <c r="L30" s="98" t="str">
        <f t="shared" si="10"/>
        <v/>
      </c>
      <c r="M30" s="98" t="str">
        <f t="shared" si="11"/>
        <v/>
      </c>
      <c r="N30" s="98" t="str">
        <f t="shared" si="12"/>
        <v/>
      </c>
      <c r="O30" s="98" t="str">
        <f t="shared" si="13"/>
        <v/>
      </c>
      <c r="P30" s="5"/>
      <c r="Q30" s="49"/>
      <c r="R30" s="45"/>
      <c r="W30" s="60"/>
      <c r="X30" s="66">
        <v>20</v>
      </c>
      <c r="Y30" s="67"/>
      <c r="Z30" s="67"/>
      <c r="AA30" s="67"/>
      <c r="AB30" s="67"/>
      <c r="AC30" s="67"/>
      <c r="AD30" s="67"/>
      <c r="AE30" s="67"/>
      <c r="AF30" s="67"/>
      <c r="AG30" s="67"/>
      <c r="AH30" s="67"/>
      <c r="AI30" s="67"/>
      <c r="AJ30" s="67"/>
      <c r="AK30" s="67"/>
      <c r="AL30" s="67"/>
      <c r="AM30" s="67"/>
      <c r="AN30" s="67"/>
      <c r="AO30" s="67"/>
      <c r="AP30" s="67"/>
      <c r="AQ30" s="67"/>
      <c r="AR30" s="67"/>
      <c r="AS30" s="67"/>
      <c r="AT30" s="67"/>
      <c r="AU30" s="67"/>
      <c r="AV30" s="67"/>
      <c r="AW30" s="67"/>
      <c r="AX30" s="67"/>
      <c r="AY30" s="67"/>
      <c r="AZ30" s="67"/>
      <c r="BA30" s="67"/>
      <c r="BB30" s="67"/>
      <c r="BC30" s="67"/>
      <c r="BD30" s="354" t="str">
        <f t="shared" si="14"/>
        <v/>
      </c>
      <c r="BE30" s="355"/>
      <c r="BF30" s="71">
        <f t="shared" si="17"/>
        <v>0</v>
      </c>
      <c r="BG30" s="71">
        <f t="shared" si="18"/>
        <v>0</v>
      </c>
      <c r="BH30" s="72">
        <f t="shared" si="19"/>
        <v>0</v>
      </c>
      <c r="BI30" s="73">
        <f t="shared" si="20"/>
        <v>0</v>
      </c>
    </row>
    <row r="31" spans="2:77" ht="15.5" x14ac:dyDescent="0.35">
      <c r="B31" s="60"/>
      <c r="C31" s="97">
        <v>21</v>
      </c>
      <c r="D31" s="98" t="str">
        <f t="shared" si="2"/>
        <v/>
      </c>
      <c r="E31" s="98" t="str">
        <f t="shared" si="3"/>
        <v/>
      </c>
      <c r="F31" s="98" t="str">
        <f t="shared" si="4"/>
        <v/>
      </c>
      <c r="G31" s="98" t="str">
        <f t="shared" si="5"/>
        <v/>
      </c>
      <c r="H31" s="98" t="str">
        <f t="shared" si="6"/>
        <v/>
      </c>
      <c r="I31" s="98" t="str">
        <f t="shared" si="7"/>
        <v/>
      </c>
      <c r="J31" s="98" t="str">
        <f t="shared" si="8"/>
        <v/>
      </c>
      <c r="K31" s="98" t="str">
        <f t="shared" si="9"/>
        <v/>
      </c>
      <c r="L31" s="98" t="str">
        <f t="shared" si="10"/>
        <v/>
      </c>
      <c r="M31" s="98" t="str">
        <f t="shared" si="11"/>
        <v/>
      </c>
      <c r="N31" s="98" t="str">
        <f t="shared" si="12"/>
        <v/>
      </c>
      <c r="O31" s="98" t="str">
        <f t="shared" si="13"/>
        <v/>
      </c>
      <c r="P31" s="5"/>
      <c r="Q31" s="49"/>
      <c r="R31" s="45"/>
      <c r="W31" s="60"/>
      <c r="X31" s="66">
        <v>21</v>
      </c>
      <c r="Y31" s="67"/>
      <c r="Z31" s="67"/>
      <c r="AA31" s="67"/>
      <c r="AB31" s="67"/>
      <c r="AC31" s="67"/>
      <c r="AD31" s="67"/>
      <c r="AE31" s="67"/>
      <c r="AF31" s="67"/>
      <c r="AG31" s="67"/>
      <c r="AH31" s="67"/>
      <c r="AI31" s="67"/>
      <c r="AJ31" s="67"/>
      <c r="AK31" s="67"/>
      <c r="AL31" s="67"/>
      <c r="AM31" s="67"/>
      <c r="AN31" s="67"/>
      <c r="AO31" s="67"/>
      <c r="AP31" s="67"/>
      <c r="AQ31" s="67"/>
      <c r="AR31" s="67"/>
      <c r="AS31" s="67"/>
      <c r="AT31" s="67"/>
      <c r="AU31" s="67"/>
      <c r="AV31" s="67"/>
      <c r="AW31" s="67"/>
      <c r="AX31" s="67"/>
      <c r="AY31" s="67"/>
      <c r="AZ31" s="67"/>
      <c r="BA31" s="67"/>
      <c r="BB31" s="67"/>
      <c r="BC31" s="67"/>
      <c r="BD31" s="354" t="str">
        <f t="shared" si="14"/>
        <v/>
      </c>
      <c r="BE31" s="355"/>
      <c r="BF31" s="71">
        <f t="shared" si="17"/>
        <v>0</v>
      </c>
      <c r="BG31" s="71">
        <f t="shared" si="18"/>
        <v>0</v>
      </c>
      <c r="BH31" s="72">
        <f t="shared" si="19"/>
        <v>0</v>
      </c>
      <c r="BI31" s="73">
        <f t="shared" si="20"/>
        <v>0</v>
      </c>
    </row>
    <row r="32" spans="2:77" ht="15.5" x14ac:dyDescent="0.35">
      <c r="B32" s="60"/>
      <c r="C32" s="97">
        <v>22</v>
      </c>
      <c r="D32" s="98" t="str">
        <f t="shared" si="2"/>
        <v/>
      </c>
      <c r="E32" s="98" t="str">
        <f t="shared" si="3"/>
        <v/>
      </c>
      <c r="F32" s="98" t="str">
        <f t="shared" si="4"/>
        <v/>
      </c>
      <c r="G32" s="98" t="str">
        <f t="shared" si="5"/>
        <v/>
      </c>
      <c r="H32" s="98" t="str">
        <f t="shared" si="6"/>
        <v/>
      </c>
      <c r="I32" s="98" t="str">
        <f t="shared" si="7"/>
        <v/>
      </c>
      <c r="J32" s="98" t="str">
        <f t="shared" si="8"/>
        <v/>
      </c>
      <c r="K32" s="98" t="str">
        <f t="shared" si="9"/>
        <v/>
      </c>
      <c r="L32" s="98" t="str">
        <f t="shared" si="10"/>
        <v/>
      </c>
      <c r="M32" s="98" t="str">
        <f t="shared" si="11"/>
        <v/>
      </c>
      <c r="N32" s="98" t="str">
        <f t="shared" si="12"/>
        <v/>
      </c>
      <c r="O32" s="98" t="str">
        <f t="shared" si="13"/>
        <v/>
      </c>
      <c r="P32" s="5"/>
      <c r="Q32" s="49"/>
      <c r="R32" s="45"/>
      <c r="W32" s="60"/>
      <c r="X32" s="66">
        <v>22</v>
      </c>
      <c r="Y32" s="67"/>
      <c r="Z32" s="67"/>
      <c r="AA32" s="67"/>
      <c r="AB32" s="67"/>
      <c r="AC32" s="67"/>
      <c r="AD32" s="67"/>
      <c r="AE32" s="67"/>
      <c r="AF32" s="67"/>
      <c r="AG32" s="67"/>
      <c r="AH32" s="67"/>
      <c r="AI32" s="67"/>
      <c r="AJ32" s="67"/>
      <c r="AK32" s="67"/>
      <c r="AL32" s="67"/>
      <c r="AM32" s="67"/>
      <c r="AN32" s="67"/>
      <c r="AO32" s="67"/>
      <c r="AP32" s="67"/>
      <c r="AQ32" s="67"/>
      <c r="AR32" s="67"/>
      <c r="AS32" s="67"/>
      <c r="AT32" s="67"/>
      <c r="AU32" s="67"/>
      <c r="AV32" s="67"/>
      <c r="AW32" s="67"/>
      <c r="AX32" s="67"/>
      <c r="AY32" s="67"/>
      <c r="AZ32" s="67"/>
      <c r="BA32" s="67"/>
      <c r="BB32" s="67"/>
      <c r="BC32" s="67"/>
      <c r="BD32" s="354" t="str">
        <f t="shared" si="14"/>
        <v/>
      </c>
      <c r="BE32" s="355"/>
      <c r="BF32" s="71">
        <f t="shared" si="17"/>
        <v>0</v>
      </c>
      <c r="BG32" s="71">
        <f t="shared" si="18"/>
        <v>0</v>
      </c>
      <c r="BH32" s="72">
        <f t="shared" si="19"/>
        <v>0</v>
      </c>
      <c r="BI32" s="73">
        <f t="shared" si="20"/>
        <v>0</v>
      </c>
    </row>
    <row r="33" spans="2:61" ht="15.5" x14ac:dyDescent="0.35">
      <c r="B33" s="60"/>
      <c r="C33" s="97">
        <v>23</v>
      </c>
      <c r="D33" s="98" t="str">
        <f t="shared" si="2"/>
        <v/>
      </c>
      <c r="E33" s="98" t="str">
        <f t="shared" si="3"/>
        <v/>
      </c>
      <c r="F33" s="98" t="str">
        <f t="shared" si="4"/>
        <v/>
      </c>
      <c r="G33" s="98" t="str">
        <f t="shared" si="5"/>
        <v/>
      </c>
      <c r="H33" s="98" t="str">
        <f t="shared" si="6"/>
        <v/>
      </c>
      <c r="I33" s="98" t="str">
        <f t="shared" si="7"/>
        <v/>
      </c>
      <c r="J33" s="98" t="str">
        <f t="shared" si="8"/>
        <v/>
      </c>
      <c r="K33" s="98" t="str">
        <f t="shared" si="9"/>
        <v/>
      </c>
      <c r="L33" s="98" t="str">
        <f t="shared" si="10"/>
        <v/>
      </c>
      <c r="M33" s="98" t="str">
        <f t="shared" si="11"/>
        <v/>
      </c>
      <c r="N33" s="98" t="str">
        <f t="shared" si="12"/>
        <v/>
      </c>
      <c r="O33" s="98" t="str">
        <f t="shared" si="13"/>
        <v/>
      </c>
      <c r="P33" s="5"/>
      <c r="Q33" s="49"/>
      <c r="W33" s="60"/>
      <c r="X33" s="66">
        <v>23</v>
      </c>
      <c r="Y33" s="67"/>
      <c r="Z33" s="67"/>
      <c r="AA33" s="67"/>
      <c r="AB33" s="67"/>
      <c r="AC33" s="67"/>
      <c r="AD33" s="67"/>
      <c r="AE33" s="67"/>
      <c r="AF33" s="67"/>
      <c r="AG33" s="67"/>
      <c r="AH33" s="67"/>
      <c r="AI33" s="67"/>
      <c r="AJ33" s="67"/>
      <c r="AK33" s="67"/>
      <c r="AL33" s="67"/>
      <c r="AM33" s="67"/>
      <c r="AN33" s="67"/>
      <c r="AO33" s="67"/>
      <c r="AP33" s="67"/>
      <c r="AQ33" s="67"/>
      <c r="AR33" s="67"/>
      <c r="AS33" s="67"/>
      <c r="AT33" s="67"/>
      <c r="AU33" s="67"/>
      <c r="AV33" s="67"/>
      <c r="AW33" s="67"/>
      <c r="AX33" s="67"/>
      <c r="AY33" s="67"/>
      <c r="AZ33" s="67"/>
      <c r="BA33" s="67"/>
      <c r="BB33" s="67"/>
      <c r="BC33" s="67"/>
      <c r="BD33" s="354" t="str">
        <f t="shared" si="14"/>
        <v/>
      </c>
      <c r="BE33" s="355"/>
      <c r="BF33" s="71">
        <f t="shared" si="17"/>
        <v>0</v>
      </c>
      <c r="BG33" s="71">
        <f t="shared" si="18"/>
        <v>0</v>
      </c>
      <c r="BH33" s="72">
        <f t="shared" si="19"/>
        <v>0</v>
      </c>
      <c r="BI33" s="73">
        <f t="shared" si="20"/>
        <v>0</v>
      </c>
    </row>
    <row r="34" spans="2:61" ht="15.5" x14ac:dyDescent="0.35">
      <c r="B34" s="60"/>
      <c r="C34" s="118">
        <v>24</v>
      </c>
      <c r="D34" s="103" t="str">
        <f t="shared" si="2"/>
        <v/>
      </c>
      <c r="E34" s="103" t="str">
        <f t="shared" si="3"/>
        <v/>
      </c>
      <c r="F34" s="103" t="str">
        <f t="shared" si="4"/>
        <v/>
      </c>
      <c r="G34" s="103" t="str">
        <f t="shared" si="5"/>
        <v/>
      </c>
      <c r="H34" s="103" t="str">
        <f t="shared" si="6"/>
        <v/>
      </c>
      <c r="I34" s="103" t="str">
        <f t="shared" si="7"/>
        <v/>
      </c>
      <c r="J34" s="103" t="str">
        <f t="shared" si="8"/>
        <v/>
      </c>
      <c r="K34" s="103" t="str">
        <f t="shared" si="9"/>
        <v/>
      </c>
      <c r="L34" s="103" t="str">
        <f t="shared" si="10"/>
        <v/>
      </c>
      <c r="M34" s="103" t="str">
        <f t="shared" si="11"/>
        <v/>
      </c>
      <c r="N34" s="103" t="str">
        <f t="shared" si="12"/>
        <v/>
      </c>
      <c r="O34" s="103" t="str">
        <f t="shared" si="13"/>
        <v/>
      </c>
      <c r="P34" s="5"/>
      <c r="Q34" s="49"/>
      <c r="W34" s="60"/>
      <c r="X34" s="74">
        <v>24</v>
      </c>
      <c r="Y34" s="75"/>
      <c r="Z34" s="75"/>
      <c r="AA34" s="75"/>
      <c r="AB34" s="75"/>
      <c r="AC34" s="75"/>
      <c r="AD34" s="75"/>
      <c r="AE34" s="75"/>
      <c r="AF34" s="75"/>
      <c r="AG34" s="75"/>
      <c r="AH34" s="75"/>
      <c r="AI34" s="75"/>
      <c r="AJ34" s="75"/>
      <c r="AK34" s="75"/>
      <c r="AL34" s="75"/>
      <c r="AM34" s="75"/>
      <c r="AN34" s="75"/>
      <c r="AO34" s="75"/>
      <c r="AP34" s="75"/>
      <c r="AQ34" s="75"/>
      <c r="AR34" s="75"/>
      <c r="AS34" s="75"/>
      <c r="AT34" s="75"/>
      <c r="AU34" s="75"/>
      <c r="AV34" s="75"/>
      <c r="AW34" s="75"/>
      <c r="AX34" s="75"/>
      <c r="AY34" s="75"/>
      <c r="AZ34" s="75"/>
      <c r="BA34" s="75"/>
      <c r="BB34" s="75"/>
      <c r="BC34" s="75"/>
      <c r="BD34" s="356" t="str">
        <f t="shared" si="14"/>
        <v/>
      </c>
      <c r="BE34" s="357"/>
      <c r="BF34" s="76">
        <f>SUM($Y34:$BC34)</f>
        <v>0</v>
      </c>
      <c r="BG34" s="76">
        <v>0</v>
      </c>
      <c r="BH34" s="77">
        <f t="shared" ref="BH34:BH35" si="21">IFERROR(SUM(Y34:BC34)/COUNT(Y34:BC34),0)</f>
        <v>0</v>
      </c>
      <c r="BI34" s="78">
        <v>0</v>
      </c>
    </row>
    <row r="35" spans="2:61" ht="5.25" customHeight="1" x14ac:dyDescent="0.35">
      <c r="B35" s="60"/>
      <c r="C35" s="79"/>
      <c r="D35" s="5"/>
      <c r="E35" s="5"/>
      <c r="F35" s="5"/>
      <c r="G35" s="5"/>
      <c r="H35" s="5"/>
      <c r="I35" s="5"/>
      <c r="J35" s="5"/>
      <c r="K35" s="5"/>
      <c r="L35" s="5"/>
      <c r="M35" s="5"/>
      <c r="N35" s="5"/>
      <c r="O35" s="5"/>
      <c r="P35" s="5"/>
      <c r="Q35" s="49"/>
      <c r="W35" s="60"/>
      <c r="X35" s="79"/>
      <c r="Y35" s="5">
        <v>1</v>
      </c>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80">
        <f>SUM($Y35:$BC35)</f>
        <v>1</v>
      </c>
      <c r="BG35" s="80"/>
      <c r="BH35" s="81">
        <f t="shared" si="21"/>
        <v>1</v>
      </c>
      <c r="BI35" s="82"/>
    </row>
    <row r="36" spans="2:61" ht="16" thickBot="1" x14ac:dyDescent="0.4">
      <c r="B36" s="104"/>
      <c r="C36" s="105"/>
      <c r="D36" s="15"/>
      <c r="E36" s="15"/>
      <c r="F36" s="15"/>
      <c r="G36" s="15"/>
      <c r="H36" s="15"/>
      <c r="I36" s="15"/>
      <c r="J36" s="15"/>
      <c r="K36" s="15"/>
      <c r="L36" s="15"/>
      <c r="M36" s="15"/>
      <c r="N36" s="15"/>
      <c r="O36" s="15"/>
      <c r="P36" s="15"/>
      <c r="Q36" s="106"/>
      <c r="S36" s="370" t="s">
        <v>116</v>
      </c>
      <c r="T36" s="371"/>
      <c r="U36" s="371"/>
      <c r="W36" s="83"/>
      <c r="X36" s="84"/>
      <c r="Y36" s="85"/>
      <c r="Z36" s="85"/>
      <c r="AA36" s="85"/>
      <c r="AB36" s="85"/>
      <c r="AC36" s="85"/>
      <c r="AD36" s="85"/>
      <c r="AE36" s="85"/>
      <c r="AF36" s="85"/>
      <c r="AG36" s="85"/>
      <c r="AH36" s="85"/>
      <c r="AI36" s="85"/>
      <c r="AJ36" s="85"/>
      <c r="AK36" s="85"/>
      <c r="AL36" s="85"/>
      <c r="AM36" s="85"/>
      <c r="AN36" s="85"/>
      <c r="AO36" s="85"/>
      <c r="AP36" s="85"/>
      <c r="AQ36" s="85"/>
      <c r="AR36" s="85"/>
      <c r="AS36" s="85"/>
      <c r="AT36" s="85"/>
      <c r="AU36" s="85"/>
      <c r="AV36" s="85"/>
      <c r="AW36" s="85"/>
      <c r="AX36" s="85"/>
      <c r="AY36" s="85"/>
      <c r="AZ36" s="85"/>
      <c r="BA36" s="85"/>
      <c r="BB36" s="85"/>
      <c r="BC36" s="85"/>
      <c r="BD36" s="85"/>
      <c r="BE36" s="85"/>
      <c r="BF36" s="76">
        <f>SUM(BF11:BF35)</f>
        <v>1</v>
      </c>
      <c r="BG36" s="76">
        <f>SUM(BG18:BG33)</f>
        <v>0</v>
      </c>
      <c r="BH36" s="86"/>
      <c r="BI36" s="87"/>
    </row>
    <row r="37" spans="2:61" ht="15.5" x14ac:dyDescent="0.35">
      <c r="B37" s="9"/>
      <c r="C37" s="88"/>
      <c r="D37" s="88"/>
      <c r="E37" s="88"/>
      <c r="F37" s="88"/>
      <c r="G37" s="88"/>
      <c r="H37" s="88"/>
      <c r="I37" s="88"/>
      <c r="J37" s="1"/>
      <c r="K37" s="1"/>
      <c r="L37" s="1"/>
      <c r="M37" s="1"/>
      <c r="N37" s="1"/>
      <c r="O37" s="1"/>
      <c r="P37" s="1"/>
      <c r="Q37" s="89"/>
      <c r="S37" s="203"/>
      <c r="T37" s="204"/>
      <c r="U37" s="205"/>
      <c r="W37" s="51"/>
      <c r="X37" s="50"/>
      <c r="Y37" s="50"/>
      <c r="Z37" s="50"/>
      <c r="AA37" s="50"/>
      <c r="AB37" s="50"/>
      <c r="AC37" s="50"/>
      <c r="AD37" s="50"/>
      <c r="AE37" s="50"/>
      <c r="AF37" s="50"/>
      <c r="AG37" s="50"/>
      <c r="AH37" s="50"/>
      <c r="AI37" s="50"/>
      <c r="AJ37" s="50"/>
      <c r="AK37" s="50"/>
      <c r="AL37" s="50"/>
      <c r="AM37" s="53"/>
      <c r="AN37" s="5"/>
      <c r="AO37" s="5"/>
      <c r="AP37" s="5"/>
      <c r="AQ37" s="5"/>
      <c r="AR37" s="5"/>
      <c r="AS37" s="5"/>
      <c r="AT37" s="5"/>
      <c r="AU37" s="5"/>
      <c r="AV37" s="5"/>
      <c r="AW37" s="5"/>
      <c r="AX37" s="5"/>
      <c r="AY37" s="5"/>
      <c r="AZ37" s="5"/>
      <c r="BA37" s="5"/>
      <c r="BB37" s="5"/>
      <c r="BC37" s="5"/>
      <c r="BD37" s="5"/>
      <c r="BE37" s="5"/>
      <c r="BF37" s="5"/>
      <c r="BG37" s="5"/>
      <c r="BH37" s="5"/>
      <c r="BI37" s="49"/>
    </row>
    <row r="38" spans="2:61" ht="15.5" x14ac:dyDescent="0.35">
      <c r="B38" s="56"/>
      <c r="C38" s="6"/>
      <c r="D38" s="6"/>
      <c r="E38" s="6"/>
      <c r="F38" s="6"/>
      <c r="G38" s="6"/>
      <c r="H38" s="6"/>
      <c r="I38" s="6"/>
      <c r="J38" s="6"/>
      <c r="K38" s="6"/>
      <c r="L38" s="6"/>
      <c r="M38" s="6"/>
      <c r="N38" s="6"/>
      <c r="O38" s="6"/>
      <c r="P38" s="6"/>
      <c r="Q38" s="242"/>
      <c r="S38" s="90" t="s">
        <v>118</v>
      </c>
      <c r="T38" s="368"/>
      <c r="U38" s="369"/>
      <c r="W38" s="60" t="s">
        <v>119</v>
      </c>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49"/>
    </row>
    <row r="39" spans="2:61" ht="15.5" x14ac:dyDescent="0.35">
      <c r="B39" s="56"/>
      <c r="C39" s="6"/>
      <c r="D39" s="6"/>
      <c r="E39" s="6"/>
      <c r="F39" s="6"/>
      <c r="G39" s="6"/>
      <c r="H39" s="6"/>
      <c r="I39" s="6"/>
      <c r="J39" s="6"/>
      <c r="K39" s="6"/>
      <c r="L39" s="6"/>
      <c r="M39" s="6"/>
      <c r="N39" s="6"/>
      <c r="O39" s="6"/>
      <c r="P39" s="6"/>
      <c r="Q39" s="242"/>
      <c r="S39" s="207"/>
      <c r="T39" s="208"/>
      <c r="U39" s="209"/>
      <c r="W39" s="60"/>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46"/>
      <c r="BF39" s="46"/>
      <c r="BG39" s="46"/>
      <c r="BH39" s="46"/>
      <c r="BI39" s="62"/>
    </row>
    <row r="40" spans="2:61" ht="15.5" x14ac:dyDescent="0.35">
      <c r="B40" s="95"/>
      <c r="C40" s="243"/>
      <c r="D40" s="243"/>
      <c r="E40" s="243"/>
      <c r="F40" s="243"/>
      <c r="G40" s="243"/>
      <c r="H40" s="243"/>
      <c r="I40" s="243"/>
      <c r="J40" s="243"/>
      <c r="K40" s="243"/>
      <c r="L40" s="243"/>
      <c r="M40" s="243"/>
      <c r="N40" s="243"/>
      <c r="O40" s="243"/>
      <c r="P40" s="243"/>
      <c r="Q40" s="156"/>
      <c r="S40" s="90" t="s">
        <v>120</v>
      </c>
      <c r="T40" s="368"/>
      <c r="U40" s="369"/>
      <c r="W40" s="60"/>
      <c r="X40" s="63" t="s">
        <v>54</v>
      </c>
      <c r="Y40" s="64">
        <v>1</v>
      </c>
      <c r="Z40" s="64">
        <v>2</v>
      </c>
      <c r="AA40" s="64">
        <v>3</v>
      </c>
      <c r="AB40" s="64">
        <v>4</v>
      </c>
      <c r="AC40" s="64">
        <v>5</v>
      </c>
      <c r="AD40" s="64">
        <v>6</v>
      </c>
      <c r="AE40" s="64">
        <v>7</v>
      </c>
      <c r="AF40" s="64">
        <v>8</v>
      </c>
      <c r="AG40" s="64">
        <v>9</v>
      </c>
      <c r="AH40" s="64">
        <v>10</v>
      </c>
      <c r="AI40" s="64">
        <v>11</v>
      </c>
      <c r="AJ40" s="64">
        <v>12</v>
      </c>
      <c r="AK40" s="64">
        <v>13</v>
      </c>
      <c r="AL40" s="64">
        <v>14</v>
      </c>
      <c r="AM40" s="64">
        <v>15</v>
      </c>
      <c r="AN40" s="64">
        <v>16</v>
      </c>
      <c r="AO40" s="64">
        <v>17</v>
      </c>
      <c r="AP40" s="64">
        <v>18</v>
      </c>
      <c r="AQ40" s="64">
        <v>19</v>
      </c>
      <c r="AR40" s="64">
        <v>20</v>
      </c>
      <c r="AS40" s="64">
        <v>21</v>
      </c>
      <c r="AT40" s="64">
        <v>22</v>
      </c>
      <c r="AU40" s="64">
        <v>23</v>
      </c>
      <c r="AV40" s="64">
        <v>24</v>
      </c>
      <c r="AW40" s="64">
        <v>25</v>
      </c>
      <c r="AX40" s="64">
        <v>26</v>
      </c>
      <c r="AY40" s="64">
        <v>27</v>
      </c>
      <c r="AZ40" s="64">
        <v>28</v>
      </c>
      <c r="BA40" s="64">
        <f>IF(AE6/4=ROUND(AE6/4,0),29,"")</f>
        <v>29</v>
      </c>
      <c r="BB40" s="5"/>
      <c r="BC40" s="5"/>
      <c r="BD40" s="366" t="s">
        <v>101</v>
      </c>
      <c r="BE40" s="366"/>
      <c r="BF40" s="157" t="s">
        <v>102</v>
      </c>
      <c r="BG40" s="157" t="s">
        <v>103</v>
      </c>
      <c r="BH40" s="157" t="s">
        <v>102</v>
      </c>
      <c r="BI40" s="65" t="s">
        <v>103</v>
      </c>
    </row>
    <row r="41" spans="2:61" ht="15.5" x14ac:dyDescent="0.35">
      <c r="B41" s="95"/>
      <c r="C41" s="243"/>
      <c r="D41" s="243"/>
      <c r="E41" s="243"/>
      <c r="F41" s="243"/>
      <c r="G41" s="243"/>
      <c r="H41" s="243"/>
      <c r="I41" s="243"/>
      <c r="J41" s="243"/>
      <c r="K41" s="243"/>
      <c r="L41" s="243"/>
      <c r="M41" s="243"/>
      <c r="N41" s="243"/>
      <c r="O41" s="243"/>
      <c r="P41" s="243"/>
      <c r="Q41" s="156"/>
      <c r="S41" s="210"/>
      <c r="T41" s="208"/>
      <c r="U41" s="209"/>
      <c r="W41" s="60"/>
      <c r="X41" s="63"/>
      <c r="Y41" s="64" t="str">
        <f t="shared" ref="Y41:AE41" si="22">VLOOKUP(WEEKDAY(CONCATENATE("2","/",Y40,"/",$AE$6)),$BX$11:$BY$17,2,FALSE)</f>
        <v>Wed</v>
      </c>
      <c r="Z41" s="64" t="str">
        <f t="shared" si="22"/>
        <v>Thur</v>
      </c>
      <c r="AA41" s="64" t="str">
        <f t="shared" si="22"/>
        <v>Fri</v>
      </c>
      <c r="AB41" s="64" t="str">
        <f t="shared" si="22"/>
        <v>Sat</v>
      </c>
      <c r="AC41" s="64" t="str">
        <f t="shared" si="22"/>
        <v>Sun</v>
      </c>
      <c r="AD41" s="64" t="str">
        <f t="shared" si="22"/>
        <v>Mon</v>
      </c>
      <c r="AE41" s="64" t="str">
        <f t="shared" si="22"/>
        <v>Tues</v>
      </c>
      <c r="AF41" s="64" t="str">
        <f>Y41</f>
        <v>Wed</v>
      </c>
      <c r="AG41" s="64" t="str">
        <f t="shared" ref="AG41:AZ41" si="23">Z41</f>
        <v>Thur</v>
      </c>
      <c r="AH41" s="64" t="str">
        <f t="shared" si="23"/>
        <v>Fri</v>
      </c>
      <c r="AI41" s="64" t="str">
        <f t="shared" si="23"/>
        <v>Sat</v>
      </c>
      <c r="AJ41" s="64" t="str">
        <f t="shared" si="23"/>
        <v>Sun</v>
      </c>
      <c r="AK41" s="64" t="str">
        <f t="shared" si="23"/>
        <v>Mon</v>
      </c>
      <c r="AL41" s="64" t="str">
        <f t="shared" si="23"/>
        <v>Tues</v>
      </c>
      <c r="AM41" s="64" t="str">
        <f t="shared" si="23"/>
        <v>Wed</v>
      </c>
      <c r="AN41" s="64" t="str">
        <f t="shared" si="23"/>
        <v>Thur</v>
      </c>
      <c r="AO41" s="64" t="str">
        <f t="shared" si="23"/>
        <v>Fri</v>
      </c>
      <c r="AP41" s="64" t="str">
        <f t="shared" si="23"/>
        <v>Sat</v>
      </c>
      <c r="AQ41" s="64" t="str">
        <f t="shared" si="23"/>
        <v>Sun</v>
      </c>
      <c r="AR41" s="64" t="str">
        <f t="shared" si="23"/>
        <v>Mon</v>
      </c>
      <c r="AS41" s="64" t="str">
        <f t="shared" si="23"/>
        <v>Tues</v>
      </c>
      <c r="AT41" s="64" t="str">
        <f t="shared" si="23"/>
        <v>Wed</v>
      </c>
      <c r="AU41" s="64" t="str">
        <f t="shared" si="23"/>
        <v>Thur</v>
      </c>
      <c r="AV41" s="64" t="str">
        <f t="shared" si="23"/>
        <v>Fri</v>
      </c>
      <c r="AW41" s="64" t="str">
        <f t="shared" si="23"/>
        <v>Sat</v>
      </c>
      <c r="AX41" s="64" t="str">
        <f t="shared" si="23"/>
        <v>Sun</v>
      </c>
      <c r="AY41" s="64" t="str">
        <f t="shared" si="23"/>
        <v>Mon</v>
      </c>
      <c r="AZ41" s="64" t="str">
        <f t="shared" si="23"/>
        <v>Tues</v>
      </c>
      <c r="BA41" s="64" t="str">
        <f>IF(BA40="","",AT41)</f>
        <v>Wed</v>
      </c>
      <c r="BB41" s="5"/>
      <c r="BC41" s="5"/>
      <c r="BD41" s="358" t="s">
        <v>106</v>
      </c>
      <c r="BE41" s="367"/>
      <c r="BF41" s="157" t="s">
        <v>90</v>
      </c>
      <c r="BG41" s="157" t="s">
        <v>90</v>
      </c>
      <c r="BH41" s="157" t="s">
        <v>106</v>
      </c>
      <c r="BI41" s="65" t="s">
        <v>106</v>
      </c>
    </row>
    <row r="42" spans="2:61" ht="15.5" x14ac:dyDescent="0.35">
      <c r="B42" s="95"/>
      <c r="C42" s="243"/>
      <c r="D42" s="243"/>
      <c r="E42" s="243"/>
      <c r="F42" s="243"/>
      <c r="G42" s="243"/>
      <c r="H42" s="243"/>
      <c r="I42" s="243"/>
      <c r="J42" s="243"/>
      <c r="K42" s="243"/>
      <c r="L42" s="243"/>
      <c r="M42" s="243"/>
      <c r="N42" s="243"/>
      <c r="O42" s="243"/>
      <c r="P42" s="243"/>
      <c r="Q42" s="96"/>
      <c r="S42" s="211"/>
      <c r="T42" s="212"/>
      <c r="U42" s="213"/>
      <c r="W42" s="60"/>
      <c r="X42" s="66">
        <v>1</v>
      </c>
      <c r="Y42" s="67"/>
      <c r="Z42" s="67"/>
      <c r="AA42" s="67"/>
      <c r="AB42" s="67"/>
      <c r="AC42" s="67"/>
      <c r="AD42" s="67"/>
      <c r="AE42" s="67"/>
      <c r="AF42" s="67"/>
      <c r="AG42" s="67"/>
      <c r="AH42" s="67"/>
      <c r="AI42" s="67"/>
      <c r="AJ42" s="67"/>
      <c r="AK42" s="67"/>
      <c r="AL42" s="67"/>
      <c r="AM42" s="67"/>
      <c r="AN42" s="67"/>
      <c r="AO42" s="67"/>
      <c r="AP42" s="67"/>
      <c r="AQ42" s="67"/>
      <c r="AR42" s="67"/>
      <c r="AS42" s="67"/>
      <c r="AT42" s="67"/>
      <c r="AU42" s="67"/>
      <c r="AV42" s="67"/>
      <c r="AW42" s="67"/>
      <c r="AX42" s="67"/>
      <c r="AY42" s="67"/>
      <c r="AZ42" s="67"/>
      <c r="BA42" s="67"/>
      <c r="BB42" s="5"/>
      <c r="BC42" s="5"/>
      <c r="BD42" s="354" t="str">
        <f t="shared" ref="BD42:BD65" si="24">IFERROR(AVERAGE(Y42:BA42),"")</f>
        <v/>
      </c>
      <c r="BE42" s="364"/>
      <c r="BF42" s="68">
        <f>SUM($Y42:$BC42)</f>
        <v>0</v>
      </c>
      <c r="BG42" s="68">
        <v>0</v>
      </c>
      <c r="BH42" s="69">
        <f>IFERROR(SUM(Y42:BC42)/COUNT(Y42:BC42),0)</f>
        <v>0</v>
      </c>
      <c r="BI42" s="70">
        <v>0</v>
      </c>
    </row>
    <row r="43" spans="2:61" ht="15.5" x14ac:dyDescent="0.35">
      <c r="B43" s="56"/>
      <c r="C43" s="6"/>
      <c r="D43" s="6"/>
      <c r="E43" s="6"/>
      <c r="F43" s="6"/>
      <c r="G43" s="6"/>
      <c r="H43" s="6"/>
      <c r="I43" s="6"/>
      <c r="J43" s="6"/>
      <c r="K43" s="6"/>
      <c r="L43" s="6"/>
      <c r="M43" s="6"/>
      <c r="N43" s="6"/>
      <c r="O43" s="6"/>
      <c r="P43" s="6"/>
      <c r="Q43" s="242"/>
      <c r="W43" s="60"/>
      <c r="X43" s="66">
        <v>2</v>
      </c>
      <c r="Y43" s="67"/>
      <c r="Z43" s="67"/>
      <c r="AA43" s="67"/>
      <c r="AB43" s="67"/>
      <c r="AC43" s="67"/>
      <c r="AD43" s="67"/>
      <c r="AE43" s="67"/>
      <c r="AF43" s="67"/>
      <c r="AG43" s="67"/>
      <c r="AH43" s="67"/>
      <c r="AI43" s="67"/>
      <c r="AJ43" s="67"/>
      <c r="AK43" s="67"/>
      <c r="AL43" s="67"/>
      <c r="AM43" s="67"/>
      <c r="AN43" s="67"/>
      <c r="AO43" s="67"/>
      <c r="AP43" s="67"/>
      <c r="AQ43" s="67"/>
      <c r="AR43" s="67"/>
      <c r="AS43" s="67"/>
      <c r="AT43" s="67"/>
      <c r="AU43" s="67"/>
      <c r="AV43" s="67"/>
      <c r="AW43" s="67"/>
      <c r="AX43" s="67"/>
      <c r="AY43" s="67"/>
      <c r="AZ43" s="67"/>
      <c r="BA43" s="67"/>
      <c r="BB43" s="5"/>
      <c r="BC43" s="5"/>
      <c r="BD43" s="354" t="str">
        <f t="shared" si="24"/>
        <v/>
      </c>
      <c r="BE43" s="364"/>
      <c r="BF43" s="71">
        <f t="shared" ref="BF43:BF48" si="25">SUM($Y43:$BC43)</f>
        <v>0</v>
      </c>
      <c r="BG43" s="71">
        <v>0</v>
      </c>
      <c r="BH43" s="72">
        <f t="shared" ref="BH43:BH48" si="26">IFERROR(SUM(Y43:BC43)/COUNT(Y43:BC43),0)</f>
        <v>0</v>
      </c>
      <c r="BI43" s="73">
        <v>0</v>
      </c>
    </row>
    <row r="44" spans="2:61" ht="15.5" x14ac:dyDescent="0.35">
      <c r="B44" s="60"/>
      <c r="C44" s="6"/>
      <c r="D44" s="6"/>
      <c r="E44" s="6"/>
      <c r="F44" s="6"/>
      <c r="G44" s="6"/>
      <c r="H44" s="6"/>
      <c r="I44" s="6"/>
      <c r="J44" s="6"/>
      <c r="K44" s="6"/>
      <c r="L44" s="6"/>
      <c r="M44" s="6"/>
      <c r="N44" s="6"/>
      <c r="O44" s="6"/>
      <c r="P44" s="5"/>
      <c r="Q44" s="49"/>
      <c r="S44" s="196"/>
      <c r="W44" s="60"/>
      <c r="X44" s="66">
        <v>3</v>
      </c>
      <c r="Y44" s="67"/>
      <c r="Z44" s="67"/>
      <c r="AA44" s="67"/>
      <c r="AB44" s="67"/>
      <c r="AC44" s="67"/>
      <c r="AD44" s="67"/>
      <c r="AE44" s="67"/>
      <c r="AF44" s="67"/>
      <c r="AG44" s="67"/>
      <c r="AH44" s="67"/>
      <c r="AI44" s="67"/>
      <c r="AJ44" s="67"/>
      <c r="AK44" s="67"/>
      <c r="AL44" s="67"/>
      <c r="AM44" s="67"/>
      <c r="AN44" s="67"/>
      <c r="AO44" s="67"/>
      <c r="AP44" s="67"/>
      <c r="AQ44" s="67"/>
      <c r="AR44" s="67"/>
      <c r="AS44" s="67"/>
      <c r="AT44" s="67"/>
      <c r="AU44" s="67"/>
      <c r="AV44" s="67"/>
      <c r="AW44" s="67"/>
      <c r="AX44" s="67"/>
      <c r="AY44" s="67"/>
      <c r="AZ44" s="67"/>
      <c r="BA44" s="67"/>
      <c r="BB44" s="5"/>
      <c r="BC44" s="5"/>
      <c r="BD44" s="354" t="str">
        <f t="shared" si="24"/>
        <v/>
      </c>
      <c r="BE44" s="364"/>
      <c r="BF44" s="71">
        <f t="shared" si="25"/>
        <v>0</v>
      </c>
      <c r="BG44" s="71">
        <v>0</v>
      </c>
      <c r="BH44" s="72">
        <f t="shared" si="26"/>
        <v>0</v>
      </c>
      <c r="BI44" s="73">
        <v>0</v>
      </c>
    </row>
    <row r="45" spans="2:61" ht="15.5" x14ac:dyDescent="0.35">
      <c r="B45" s="60"/>
      <c r="C45" s="6"/>
      <c r="D45" s="6"/>
      <c r="E45" s="6"/>
      <c r="F45" s="6"/>
      <c r="G45" s="6"/>
      <c r="H45" s="6"/>
      <c r="I45" s="6"/>
      <c r="J45" s="6"/>
      <c r="K45" s="6"/>
      <c r="L45" s="6"/>
      <c r="M45" s="6"/>
      <c r="N45" s="6"/>
      <c r="O45" s="6"/>
      <c r="P45" s="5"/>
      <c r="Q45" s="49"/>
      <c r="W45" s="60"/>
      <c r="X45" s="66">
        <v>4</v>
      </c>
      <c r="Y45" s="67"/>
      <c r="Z45" s="67"/>
      <c r="AA45" s="67"/>
      <c r="AB45" s="67"/>
      <c r="AC45" s="67"/>
      <c r="AD45" s="67"/>
      <c r="AE45" s="67"/>
      <c r="AF45" s="67"/>
      <c r="AG45" s="67"/>
      <c r="AH45" s="67"/>
      <c r="AI45" s="67"/>
      <c r="AJ45" s="67"/>
      <c r="AK45" s="67"/>
      <c r="AL45" s="67"/>
      <c r="AM45" s="67"/>
      <c r="AN45" s="67"/>
      <c r="AO45" s="67"/>
      <c r="AP45" s="67"/>
      <c r="AQ45" s="67"/>
      <c r="AR45" s="67"/>
      <c r="AS45" s="67"/>
      <c r="AT45" s="67"/>
      <c r="AU45" s="67"/>
      <c r="AV45" s="67"/>
      <c r="AW45" s="67"/>
      <c r="AX45" s="67"/>
      <c r="AY45" s="67"/>
      <c r="AZ45" s="67"/>
      <c r="BA45" s="67"/>
      <c r="BB45" s="5"/>
      <c r="BC45" s="5"/>
      <c r="BD45" s="354" t="str">
        <f t="shared" si="24"/>
        <v/>
      </c>
      <c r="BE45" s="364"/>
      <c r="BF45" s="71">
        <f t="shared" si="25"/>
        <v>0</v>
      </c>
      <c r="BG45" s="71">
        <v>0</v>
      </c>
      <c r="BH45" s="72">
        <f t="shared" si="26"/>
        <v>0</v>
      </c>
      <c r="BI45" s="73">
        <v>0</v>
      </c>
    </row>
    <row r="46" spans="2:61" ht="15.5" x14ac:dyDescent="0.35">
      <c r="B46" s="60"/>
      <c r="C46" s="6"/>
      <c r="D46" s="6"/>
      <c r="E46" s="6"/>
      <c r="F46" s="6"/>
      <c r="G46" s="6"/>
      <c r="H46" s="6"/>
      <c r="I46" s="6"/>
      <c r="J46" s="6"/>
      <c r="K46" s="6"/>
      <c r="L46" s="6"/>
      <c r="M46" s="6"/>
      <c r="N46" s="6"/>
      <c r="O46" s="6"/>
      <c r="P46" s="5"/>
      <c r="Q46" s="49"/>
      <c r="W46" s="60"/>
      <c r="X46" s="66">
        <v>5</v>
      </c>
      <c r="Y46" s="67"/>
      <c r="Z46" s="67"/>
      <c r="AA46" s="67"/>
      <c r="AB46" s="67"/>
      <c r="AC46" s="67"/>
      <c r="AD46" s="67"/>
      <c r="AE46" s="67"/>
      <c r="AF46" s="67"/>
      <c r="AG46" s="67"/>
      <c r="AH46" s="67"/>
      <c r="AI46" s="67"/>
      <c r="AJ46" s="67"/>
      <c r="AK46" s="67"/>
      <c r="AL46" s="67"/>
      <c r="AM46" s="67"/>
      <c r="AN46" s="67"/>
      <c r="AO46" s="67"/>
      <c r="AP46" s="67"/>
      <c r="AQ46" s="67"/>
      <c r="AR46" s="67"/>
      <c r="AS46" s="67"/>
      <c r="AT46" s="67"/>
      <c r="AU46" s="67"/>
      <c r="AV46" s="67"/>
      <c r="AW46" s="67"/>
      <c r="AX46" s="67"/>
      <c r="AY46" s="67"/>
      <c r="AZ46" s="67"/>
      <c r="BA46" s="67"/>
      <c r="BB46" s="5"/>
      <c r="BC46" s="5"/>
      <c r="BD46" s="354" t="str">
        <f t="shared" si="24"/>
        <v/>
      </c>
      <c r="BE46" s="364"/>
      <c r="BF46" s="71">
        <f t="shared" si="25"/>
        <v>0</v>
      </c>
      <c r="BG46" s="71">
        <v>0</v>
      </c>
      <c r="BH46" s="72">
        <f t="shared" si="26"/>
        <v>0</v>
      </c>
      <c r="BI46" s="73">
        <v>0</v>
      </c>
    </row>
    <row r="47" spans="2:61" ht="15.5" x14ac:dyDescent="0.35">
      <c r="B47" s="60"/>
      <c r="C47" s="6"/>
      <c r="D47" s="6"/>
      <c r="E47" s="6"/>
      <c r="F47" s="6"/>
      <c r="G47" s="6"/>
      <c r="H47" s="6"/>
      <c r="I47" s="6"/>
      <c r="J47" s="6"/>
      <c r="K47" s="6"/>
      <c r="L47" s="6"/>
      <c r="M47" s="6"/>
      <c r="N47" s="6"/>
      <c r="O47" s="6"/>
      <c r="P47" s="5"/>
      <c r="Q47" s="49"/>
      <c r="W47" s="60"/>
      <c r="X47" s="66">
        <v>6</v>
      </c>
      <c r="Y47" s="67"/>
      <c r="Z47" s="67"/>
      <c r="AA47" s="67"/>
      <c r="AB47" s="67"/>
      <c r="AC47" s="67"/>
      <c r="AD47" s="67"/>
      <c r="AE47" s="67"/>
      <c r="AF47" s="67"/>
      <c r="AG47" s="67"/>
      <c r="AH47" s="67"/>
      <c r="AI47" s="67"/>
      <c r="AJ47" s="67"/>
      <c r="AK47" s="67"/>
      <c r="AL47" s="67"/>
      <c r="AM47" s="67"/>
      <c r="AN47" s="67"/>
      <c r="AO47" s="67"/>
      <c r="AP47" s="67"/>
      <c r="AQ47" s="67"/>
      <c r="AR47" s="67"/>
      <c r="AS47" s="67"/>
      <c r="AT47" s="67"/>
      <c r="AU47" s="67"/>
      <c r="AV47" s="67"/>
      <c r="AW47" s="67"/>
      <c r="AX47" s="67"/>
      <c r="AY47" s="67"/>
      <c r="AZ47" s="67"/>
      <c r="BA47" s="67"/>
      <c r="BB47" s="5"/>
      <c r="BC47" s="5"/>
      <c r="BD47" s="354" t="str">
        <f t="shared" si="24"/>
        <v/>
      </c>
      <c r="BE47" s="364"/>
      <c r="BF47" s="71">
        <f t="shared" si="25"/>
        <v>0</v>
      </c>
      <c r="BG47" s="71">
        <v>0</v>
      </c>
      <c r="BH47" s="72">
        <f t="shared" si="26"/>
        <v>0</v>
      </c>
      <c r="BI47" s="73">
        <v>0</v>
      </c>
    </row>
    <row r="48" spans="2:61" ht="15.5" x14ac:dyDescent="0.35">
      <c r="B48" s="60"/>
      <c r="C48" s="6"/>
      <c r="D48" s="6"/>
      <c r="E48" s="6"/>
      <c r="F48" s="6"/>
      <c r="G48" s="6"/>
      <c r="H48" s="6"/>
      <c r="I48" s="6"/>
      <c r="J48" s="6"/>
      <c r="K48" s="6"/>
      <c r="L48" s="6"/>
      <c r="M48" s="6"/>
      <c r="N48" s="6"/>
      <c r="O48" s="6"/>
      <c r="P48" s="5"/>
      <c r="Q48" s="49"/>
      <c r="W48" s="60"/>
      <c r="X48" s="66">
        <v>7</v>
      </c>
      <c r="Y48" s="67"/>
      <c r="Z48" s="67"/>
      <c r="AA48" s="67"/>
      <c r="AB48" s="67"/>
      <c r="AC48" s="67"/>
      <c r="AD48" s="67"/>
      <c r="AE48" s="67"/>
      <c r="AF48" s="67"/>
      <c r="AG48" s="67"/>
      <c r="AH48" s="67"/>
      <c r="AI48" s="67"/>
      <c r="AJ48" s="67"/>
      <c r="AK48" s="67"/>
      <c r="AL48" s="67"/>
      <c r="AM48" s="67"/>
      <c r="AN48" s="67"/>
      <c r="AO48" s="67"/>
      <c r="AP48" s="67"/>
      <c r="AQ48" s="67"/>
      <c r="AR48" s="67"/>
      <c r="AS48" s="67"/>
      <c r="AT48" s="67"/>
      <c r="AU48" s="67"/>
      <c r="AV48" s="67"/>
      <c r="AW48" s="67"/>
      <c r="AX48" s="67"/>
      <c r="AY48" s="67"/>
      <c r="AZ48" s="67"/>
      <c r="BA48" s="67"/>
      <c r="BB48" s="5"/>
      <c r="BC48" s="5"/>
      <c r="BD48" s="354" t="str">
        <f t="shared" si="24"/>
        <v/>
      </c>
      <c r="BE48" s="364"/>
      <c r="BF48" s="71">
        <f t="shared" si="25"/>
        <v>0</v>
      </c>
      <c r="BG48" s="71">
        <v>0</v>
      </c>
      <c r="BH48" s="72">
        <f t="shared" si="26"/>
        <v>0</v>
      </c>
      <c r="BI48" s="73">
        <v>0</v>
      </c>
    </row>
    <row r="49" spans="2:61" ht="15.5" x14ac:dyDescent="0.35">
      <c r="B49" s="60"/>
      <c r="C49" s="6"/>
      <c r="D49" s="6"/>
      <c r="E49" s="6"/>
      <c r="F49" s="6"/>
      <c r="G49" s="6"/>
      <c r="H49" s="6"/>
      <c r="I49" s="6"/>
      <c r="J49" s="6"/>
      <c r="K49" s="6"/>
      <c r="L49" s="6"/>
      <c r="M49" s="6"/>
      <c r="N49" s="6"/>
      <c r="O49" s="6"/>
      <c r="P49" s="5"/>
      <c r="Q49" s="49"/>
      <c r="W49" s="60"/>
      <c r="X49" s="66">
        <v>8</v>
      </c>
      <c r="Y49" s="67"/>
      <c r="Z49" s="67"/>
      <c r="AA49" s="67"/>
      <c r="AB49" s="67"/>
      <c r="AC49" s="67"/>
      <c r="AD49" s="67"/>
      <c r="AE49" s="67"/>
      <c r="AF49" s="67"/>
      <c r="AG49" s="67"/>
      <c r="AH49" s="67"/>
      <c r="AI49" s="67"/>
      <c r="AJ49" s="67"/>
      <c r="AK49" s="67"/>
      <c r="AL49" s="67"/>
      <c r="AM49" s="67"/>
      <c r="AN49" s="67"/>
      <c r="AO49" s="67"/>
      <c r="AP49" s="67"/>
      <c r="AQ49" s="67"/>
      <c r="AR49" s="67"/>
      <c r="AS49" s="67"/>
      <c r="AT49" s="67"/>
      <c r="AU49" s="67"/>
      <c r="AV49" s="67"/>
      <c r="AW49" s="67"/>
      <c r="AX49" s="67"/>
      <c r="AY49" s="67"/>
      <c r="AZ49" s="67"/>
      <c r="BA49" s="67"/>
      <c r="BB49" s="5"/>
      <c r="BC49" s="5"/>
      <c r="BD49" s="354" t="str">
        <f t="shared" si="24"/>
        <v/>
      </c>
      <c r="BE49" s="364"/>
      <c r="BF49" s="71">
        <f t="shared" ref="BF49:BF64" si="27">(SUMIF($Y$41:$BC$41,"Sat",$Y49:$BC49)+SUMIF($Y$41:$BC$41,"Sun",$Y49:$BC49))</f>
        <v>0</v>
      </c>
      <c r="BG49" s="71">
        <f t="shared" ref="BG49:BG64" si="28">(SUM($Y49:$BC49)-(SUMIF($Y$41:$BC$41,"Sat",$Y49:$BC49)+SUMIF($Y$41:$BC$41,"Sun",$Y49:$BC49)))</f>
        <v>0</v>
      </c>
      <c r="BH49" s="72">
        <f t="shared" ref="BH49:BH64" si="29">(SUMIF($Y$41:$BC$41,"Sat",$Y49:$BC49)+SUMIF($Y$41:$BC$41,"Sun",$Y49:$BC49))/(COUNTIF($Y$41:$BC$41,"Sat")+COUNTIF($Y$41:$BC$41,"Sun"))</f>
        <v>0</v>
      </c>
      <c r="BI49" s="73">
        <f t="shared" ref="BI49:BI64" si="30">(SUM($Y49:$BC49)-(SUMIF($Y$41:$BC$41,"Sat",$Y49:$BC49)+SUMIF($Y$41:$BC$41,"Sun",$Y49:$BC49)))/(COUNT(Y49:BC49)-(COUNTIF($Y$41:$BC$41,"Sat")+COUNTIF($Y$41:$BC$41,"Sun")))</f>
        <v>0</v>
      </c>
    </row>
    <row r="50" spans="2:61" ht="15.5" x14ac:dyDescent="0.35">
      <c r="B50" s="60"/>
      <c r="C50" s="6"/>
      <c r="D50" s="6"/>
      <c r="E50" s="6"/>
      <c r="F50" s="6"/>
      <c r="G50" s="6"/>
      <c r="H50" s="6"/>
      <c r="I50" s="6"/>
      <c r="J50" s="6"/>
      <c r="K50" s="6"/>
      <c r="L50" s="6"/>
      <c r="M50" s="6"/>
      <c r="N50" s="6"/>
      <c r="O50" s="6"/>
      <c r="P50" s="5"/>
      <c r="Q50" s="49"/>
      <c r="W50" s="60"/>
      <c r="X50" s="66">
        <v>9</v>
      </c>
      <c r="Y50" s="67"/>
      <c r="Z50" s="67"/>
      <c r="AA50" s="67"/>
      <c r="AB50" s="67"/>
      <c r="AC50" s="67"/>
      <c r="AD50" s="67"/>
      <c r="AE50" s="67"/>
      <c r="AF50" s="67"/>
      <c r="AG50" s="67"/>
      <c r="AH50" s="67"/>
      <c r="AI50" s="67"/>
      <c r="AJ50" s="67"/>
      <c r="AK50" s="67"/>
      <c r="AL50" s="67"/>
      <c r="AM50" s="67"/>
      <c r="AN50" s="67"/>
      <c r="AO50" s="67"/>
      <c r="AP50" s="67"/>
      <c r="AQ50" s="67"/>
      <c r="AR50" s="67"/>
      <c r="AS50" s="67"/>
      <c r="AT50" s="67"/>
      <c r="AU50" s="67"/>
      <c r="AV50" s="67"/>
      <c r="AW50" s="67"/>
      <c r="AX50" s="67"/>
      <c r="AY50" s="67"/>
      <c r="AZ50" s="67"/>
      <c r="BA50" s="67"/>
      <c r="BB50" s="5"/>
      <c r="BC50" s="5"/>
      <c r="BD50" s="354" t="str">
        <f t="shared" si="24"/>
        <v/>
      </c>
      <c r="BE50" s="364"/>
      <c r="BF50" s="71">
        <f t="shared" si="27"/>
        <v>0</v>
      </c>
      <c r="BG50" s="71">
        <f t="shared" si="28"/>
        <v>0</v>
      </c>
      <c r="BH50" s="72">
        <f t="shared" si="29"/>
        <v>0</v>
      </c>
      <c r="BI50" s="73">
        <f t="shared" si="30"/>
        <v>0</v>
      </c>
    </row>
    <row r="51" spans="2:61" ht="15.5" x14ac:dyDescent="0.35">
      <c r="B51" s="60"/>
      <c r="C51" s="6"/>
      <c r="D51" s="6"/>
      <c r="E51" s="6"/>
      <c r="F51" s="6"/>
      <c r="G51" s="6"/>
      <c r="H51" s="6"/>
      <c r="I51" s="6"/>
      <c r="J51" s="6"/>
      <c r="K51" s="6"/>
      <c r="L51" s="6"/>
      <c r="M51" s="6"/>
      <c r="N51" s="6"/>
      <c r="O51" s="6"/>
      <c r="P51" s="5"/>
      <c r="Q51" s="49"/>
      <c r="W51" s="60"/>
      <c r="X51" s="66">
        <v>10</v>
      </c>
      <c r="Y51" s="67"/>
      <c r="Z51" s="67"/>
      <c r="AA51" s="67"/>
      <c r="AB51" s="67"/>
      <c r="AC51" s="67"/>
      <c r="AD51" s="67"/>
      <c r="AE51" s="67"/>
      <c r="AF51" s="67"/>
      <c r="AG51" s="67"/>
      <c r="AH51" s="67"/>
      <c r="AI51" s="67"/>
      <c r="AJ51" s="67"/>
      <c r="AK51" s="67"/>
      <c r="AL51" s="67"/>
      <c r="AM51" s="67"/>
      <c r="AN51" s="67"/>
      <c r="AO51" s="67"/>
      <c r="AP51" s="67"/>
      <c r="AQ51" s="67"/>
      <c r="AR51" s="67"/>
      <c r="AS51" s="67"/>
      <c r="AT51" s="67"/>
      <c r="AU51" s="67"/>
      <c r="AV51" s="67"/>
      <c r="AW51" s="67"/>
      <c r="AX51" s="67"/>
      <c r="AY51" s="67"/>
      <c r="AZ51" s="67"/>
      <c r="BA51" s="67"/>
      <c r="BB51" s="5"/>
      <c r="BC51" s="5"/>
      <c r="BD51" s="354" t="str">
        <f t="shared" si="24"/>
        <v/>
      </c>
      <c r="BE51" s="364"/>
      <c r="BF51" s="71">
        <f t="shared" si="27"/>
        <v>0</v>
      </c>
      <c r="BG51" s="71">
        <f t="shared" si="28"/>
        <v>0</v>
      </c>
      <c r="BH51" s="72">
        <f t="shared" si="29"/>
        <v>0</v>
      </c>
      <c r="BI51" s="73">
        <f t="shared" si="30"/>
        <v>0</v>
      </c>
    </row>
    <row r="52" spans="2:61" ht="15.5" x14ac:dyDescent="0.35">
      <c r="B52" s="60"/>
      <c r="C52" s="6"/>
      <c r="D52" s="6"/>
      <c r="E52" s="6"/>
      <c r="F52" s="6"/>
      <c r="G52" s="6"/>
      <c r="H52" s="6"/>
      <c r="I52" s="6"/>
      <c r="J52" s="6"/>
      <c r="K52" s="6"/>
      <c r="L52" s="6"/>
      <c r="M52" s="6"/>
      <c r="N52" s="6"/>
      <c r="O52" s="6"/>
      <c r="P52" s="5"/>
      <c r="Q52" s="49"/>
      <c r="W52" s="60"/>
      <c r="X52" s="66">
        <v>11</v>
      </c>
      <c r="Y52" s="67"/>
      <c r="Z52" s="67"/>
      <c r="AA52" s="67"/>
      <c r="AB52" s="67"/>
      <c r="AC52" s="67"/>
      <c r="AD52" s="67"/>
      <c r="AE52" s="67"/>
      <c r="AF52" s="67"/>
      <c r="AG52" s="67"/>
      <c r="AH52" s="67"/>
      <c r="AI52" s="67"/>
      <c r="AJ52" s="67"/>
      <c r="AK52" s="67"/>
      <c r="AL52" s="67"/>
      <c r="AM52" s="67"/>
      <c r="AN52" s="67"/>
      <c r="AO52" s="67"/>
      <c r="AP52" s="67"/>
      <c r="AQ52" s="67"/>
      <c r="AR52" s="67"/>
      <c r="AS52" s="67"/>
      <c r="AT52" s="67"/>
      <c r="AU52" s="67"/>
      <c r="AV52" s="67"/>
      <c r="AW52" s="67"/>
      <c r="AX52" s="67"/>
      <c r="AY52" s="67"/>
      <c r="AZ52" s="67"/>
      <c r="BA52" s="67"/>
      <c r="BB52" s="5"/>
      <c r="BC52" s="5"/>
      <c r="BD52" s="354" t="str">
        <f t="shared" si="24"/>
        <v/>
      </c>
      <c r="BE52" s="364"/>
      <c r="BF52" s="71">
        <f t="shared" si="27"/>
        <v>0</v>
      </c>
      <c r="BG52" s="71">
        <f t="shared" si="28"/>
        <v>0</v>
      </c>
      <c r="BH52" s="72">
        <f t="shared" si="29"/>
        <v>0</v>
      </c>
      <c r="BI52" s="73">
        <f t="shared" si="30"/>
        <v>0</v>
      </c>
    </row>
    <row r="53" spans="2:61" ht="15.5" x14ac:dyDescent="0.35">
      <c r="B53" s="60"/>
      <c r="C53" s="6"/>
      <c r="D53" s="6"/>
      <c r="E53" s="6"/>
      <c r="F53" s="6"/>
      <c r="G53" s="6"/>
      <c r="H53" s="6"/>
      <c r="I53" s="6"/>
      <c r="J53" s="6"/>
      <c r="K53" s="6"/>
      <c r="L53" s="6"/>
      <c r="M53" s="6"/>
      <c r="N53" s="6"/>
      <c r="O53" s="6"/>
      <c r="P53" s="5"/>
      <c r="Q53" s="49"/>
      <c r="W53" s="60"/>
      <c r="X53" s="66">
        <v>12</v>
      </c>
      <c r="Y53" s="67"/>
      <c r="Z53" s="67"/>
      <c r="AA53" s="67"/>
      <c r="AB53" s="67"/>
      <c r="AC53" s="67"/>
      <c r="AD53" s="67"/>
      <c r="AE53" s="67"/>
      <c r="AF53" s="67"/>
      <c r="AG53" s="67"/>
      <c r="AH53" s="67"/>
      <c r="AI53" s="67"/>
      <c r="AJ53" s="67"/>
      <c r="AK53" s="67"/>
      <c r="AL53" s="67"/>
      <c r="AM53" s="67"/>
      <c r="AN53" s="67"/>
      <c r="AO53" s="67"/>
      <c r="AP53" s="67"/>
      <c r="AQ53" s="67"/>
      <c r="AR53" s="67"/>
      <c r="AS53" s="67"/>
      <c r="AT53" s="67"/>
      <c r="AU53" s="67"/>
      <c r="AV53" s="67"/>
      <c r="AW53" s="67"/>
      <c r="AX53" s="67"/>
      <c r="AY53" s="67"/>
      <c r="AZ53" s="67"/>
      <c r="BA53" s="67"/>
      <c r="BB53" s="5"/>
      <c r="BC53" s="5"/>
      <c r="BD53" s="354" t="str">
        <f t="shared" si="24"/>
        <v/>
      </c>
      <c r="BE53" s="364"/>
      <c r="BF53" s="71">
        <f t="shared" si="27"/>
        <v>0</v>
      </c>
      <c r="BG53" s="71">
        <f t="shared" si="28"/>
        <v>0</v>
      </c>
      <c r="BH53" s="72">
        <f t="shared" si="29"/>
        <v>0</v>
      </c>
      <c r="BI53" s="73">
        <f t="shared" si="30"/>
        <v>0</v>
      </c>
    </row>
    <row r="54" spans="2:61" ht="15.5" x14ac:dyDescent="0.35">
      <c r="B54" s="60"/>
      <c r="C54" s="6"/>
      <c r="D54" s="6"/>
      <c r="E54" s="6"/>
      <c r="F54" s="6"/>
      <c r="G54" s="6"/>
      <c r="H54" s="6"/>
      <c r="I54" s="6"/>
      <c r="J54" s="6"/>
      <c r="K54" s="6"/>
      <c r="L54" s="6"/>
      <c r="M54" s="6"/>
      <c r="N54" s="6"/>
      <c r="O54" s="6"/>
      <c r="P54" s="5"/>
      <c r="Q54" s="49"/>
      <c r="W54" s="60"/>
      <c r="X54" s="66">
        <v>13</v>
      </c>
      <c r="Y54" s="67"/>
      <c r="Z54" s="67"/>
      <c r="AA54" s="67"/>
      <c r="AB54" s="67"/>
      <c r="AC54" s="67"/>
      <c r="AD54" s="67"/>
      <c r="AE54" s="67"/>
      <c r="AF54" s="67"/>
      <c r="AG54" s="67"/>
      <c r="AH54" s="67"/>
      <c r="AI54" s="67"/>
      <c r="AJ54" s="67"/>
      <c r="AK54" s="67"/>
      <c r="AL54" s="67"/>
      <c r="AM54" s="67"/>
      <c r="AN54" s="67"/>
      <c r="AO54" s="67"/>
      <c r="AP54" s="67"/>
      <c r="AQ54" s="67"/>
      <c r="AR54" s="67"/>
      <c r="AS54" s="67"/>
      <c r="AT54" s="67"/>
      <c r="AU54" s="67"/>
      <c r="AV54" s="67"/>
      <c r="AW54" s="67"/>
      <c r="AX54" s="67"/>
      <c r="AY54" s="67"/>
      <c r="AZ54" s="67"/>
      <c r="BA54" s="67"/>
      <c r="BB54" s="5"/>
      <c r="BC54" s="5"/>
      <c r="BD54" s="354" t="str">
        <f t="shared" si="24"/>
        <v/>
      </c>
      <c r="BE54" s="364"/>
      <c r="BF54" s="71">
        <f t="shared" si="27"/>
        <v>0</v>
      </c>
      <c r="BG54" s="71">
        <f t="shared" si="28"/>
        <v>0</v>
      </c>
      <c r="BH54" s="72">
        <f t="shared" si="29"/>
        <v>0</v>
      </c>
      <c r="BI54" s="73">
        <f t="shared" si="30"/>
        <v>0</v>
      </c>
    </row>
    <row r="55" spans="2:61" ht="15.5" x14ac:dyDescent="0.35">
      <c r="B55" s="60"/>
      <c r="C55" s="6"/>
      <c r="D55" s="6"/>
      <c r="E55" s="6"/>
      <c r="F55" s="6"/>
      <c r="G55" s="6"/>
      <c r="H55" s="6"/>
      <c r="I55" s="6"/>
      <c r="J55" s="6"/>
      <c r="K55" s="6"/>
      <c r="L55" s="6"/>
      <c r="M55" s="6"/>
      <c r="N55" s="6"/>
      <c r="O55" s="6"/>
      <c r="P55" s="5"/>
      <c r="Q55" s="49"/>
      <c r="W55" s="60"/>
      <c r="X55" s="66">
        <v>14</v>
      </c>
      <c r="Y55" s="67"/>
      <c r="Z55" s="67"/>
      <c r="AA55" s="67"/>
      <c r="AB55" s="67"/>
      <c r="AC55" s="67"/>
      <c r="AD55" s="67"/>
      <c r="AE55" s="67"/>
      <c r="AF55" s="67"/>
      <c r="AG55" s="67"/>
      <c r="AH55" s="67"/>
      <c r="AI55" s="67"/>
      <c r="AJ55" s="67"/>
      <c r="AK55" s="67"/>
      <c r="AL55" s="67"/>
      <c r="AM55" s="67"/>
      <c r="AN55" s="67"/>
      <c r="AO55" s="67"/>
      <c r="AP55" s="67"/>
      <c r="AQ55" s="67"/>
      <c r="AR55" s="67"/>
      <c r="AS55" s="67"/>
      <c r="AT55" s="67"/>
      <c r="AU55" s="67"/>
      <c r="AV55" s="67"/>
      <c r="AW55" s="67"/>
      <c r="AX55" s="67"/>
      <c r="AY55" s="67"/>
      <c r="AZ55" s="67"/>
      <c r="BA55" s="67"/>
      <c r="BB55" s="5"/>
      <c r="BC55" s="5"/>
      <c r="BD55" s="354" t="str">
        <f t="shared" si="24"/>
        <v/>
      </c>
      <c r="BE55" s="364"/>
      <c r="BF55" s="71">
        <f t="shared" si="27"/>
        <v>0</v>
      </c>
      <c r="BG55" s="71">
        <f t="shared" si="28"/>
        <v>0</v>
      </c>
      <c r="BH55" s="72">
        <f t="shared" si="29"/>
        <v>0</v>
      </c>
      <c r="BI55" s="73">
        <f t="shared" si="30"/>
        <v>0</v>
      </c>
    </row>
    <row r="56" spans="2:61" ht="15.5" x14ac:dyDescent="0.35">
      <c r="B56" s="60"/>
      <c r="C56" s="6"/>
      <c r="D56" s="6"/>
      <c r="E56" s="6"/>
      <c r="F56" s="6"/>
      <c r="G56" s="6"/>
      <c r="H56" s="6"/>
      <c r="I56" s="6"/>
      <c r="J56" s="6"/>
      <c r="K56" s="6"/>
      <c r="L56" s="6"/>
      <c r="M56" s="6"/>
      <c r="N56" s="6"/>
      <c r="O56" s="6"/>
      <c r="P56" s="5"/>
      <c r="Q56" s="49"/>
      <c r="W56" s="60"/>
      <c r="X56" s="66">
        <v>15</v>
      </c>
      <c r="Y56" s="67"/>
      <c r="Z56" s="67"/>
      <c r="AA56" s="67"/>
      <c r="AB56" s="67"/>
      <c r="AC56" s="67"/>
      <c r="AD56" s="67"/>
      <c r="AE56" s="67"/>
      <c r="AF56" s="67"/>
      <c r="AG56" s="67"/>
      <c r="AH56" s="67"/>
      <c r="AI56" s="67"/>
      <c r="AJ56" s="67"/>
      <c r="AK56" s="67"/>
      <c r="AL56" s="67"/>
      <c r="AM56" s="67"/>
      <c r="AN56" s="67"/>
      <c r="AO56" s="67"/>
      <c r="AP56" s="67"/>
      <c r="AQ56" s="67"/>
      <c r="AR56" s="67"/>
      <c r="AS56" s="67"/>
      <c r="AT56" s="67"/>
      <c r="AU56" s="67"/>
      <c r="AV56" s="67"/>
      <c r="AW56" s="67"/>
      <c r="AX56" s="67"/>
      <c r="AY56" s="67"/>
      <c r="AZ56" s="67"/>
      <c r="BA56" s="67"/>
      <c r="BB56" s="5"/>
      <c r="BC56" s="5"/>
      <c r="BD56" s="354" t="str">
        <f t="shared" si="24"/>
        <v/>
      </c>
      <c r="BE56" s="364"/>
      <c r="BF56" s="71">
        <f t="shared" si="27"/>
        <v>0</v>
      </c>
      <c r="BG56" s="71">
        <f t="shared" si="28"/>
        <v>0</v>
      </c>
      <c r="BH56" s="72">
        <f t="shared" si="29"/>
        <v>0</v>
      </c>
      <c r="BI56" s="73">
        <f t="shared" si="30"/>
        <v>0</v>
      </c>
    </row>
    <row r="57" spans="2:61" ht="15.5" x14ac:dyDescent="0.35">
      <c r="B57" s="60"/>
      <c r="C57" s="6"/>
      <c r="D57" s="6"/>
      <c r="E57" s="6"/>
      <c r="F57" s="6"/>
      <c r="G57" s="6"/>
      <c r="H57" s="6"/>
      <c r="I57" s="6"/>
      <c r="J57" s="6"/>
      <c r="K57" s="6"/>
      <c r="L57" s="6"/>
      <c r="M57" s="6"/>
      <c r="N57" s="6"/>
      <c r="O57" s="6"/>
      <c r="P57" s="5"/>
      <c r="Q57" s="49"/>
      <c r="W57" s="60"/>
      <c r="X57" s="66">
        <v>16</v>
      </c>
      <c r="Y57" s="67"/>
      <c r="Z57" s="67"/>
      <c r="AA57" s="67"/>
      <c r="AB57" s="67"/>
      <c r="AC57" s="67"/>
      <c r="AD57" s="67"/>
      <c r="AE57" s="67"/>
      <c r="AF57" s="67"/>
      <c r="AG57" s="67"/>
      <c r="AH57" s="67"/>
      <c r="AI57" s="67"/>
      <c r="AJ57" s="67"/>
      <c r="AK57" s="67"/>
      <c r="AL57" s="67"/>
      <c r="AM57" s="67"/>
      <c r="AN57" s="67"/>
      <c r="AO57" s="67"/>
      <c r="AP57" s="67"/>
      <c r="AQ57" s="67"/>
      <c r="AR57" s="67"/>
      <c r="AS57" s="67"/>
      <c r="AT57" s="67"/>
      <c r="AU57" s="67"/>
      <c r="AV57" s="67"/>
      <c r="AW57" s="67"/>
      <c r="AX57" s="67"/>
      <c r="AY57" s="67"/>
      <c r="AZ57" s="67"/>
      <c r="BA57" s="67"/>
      <c r="BB57" s="5"/>
      <c r="BC57" s="5"/>
      <c r="BD57" s="354" t="str">
        <f t="shared" si="24"/>
        <v/>
      </c>
      <c r="BE57" s="364"/>
      <c r="BF57" s="71">
        <f t="shared" si="27"/>
        <v>0</v>
      </c>
      <c r="BG57" s="71">
        <f t="shared" si="28"/>
        <v>0</v>
      </c>
      <c r="BH57" s="72">
        <f t="shared" si="29"/>
        <v>0</v>
      </c>
      <c r="BI57" s="73">
        <f t="shared" si="30"/>
        <v>0</v>
      </c>
    </row>
    <row r="58" spans="2:61" ht="15.5" x14ac:dyDescent="0.35">
      <c r="B58" s="60"/>
      <c r="C58" s="6"/>
      <c r="D58" s="6"/>
      <c r="E58" s="6"/>
      <c r="F58" s="6"/>
      <c r="G58" s="6"/>
      <c r="H58" s="6"/>
      <c r="I58" s="6"/>
      <c r="J58" s="6"/>
      <c r="K58" s="6"/>
      <c r="L58" s="6"/>
      <c r="M58" s="6"/>
      <c r="N58" s="6"/>
      <c r="O58" s="6"/>
      <c r="P58" s="5"/>
      <c r="Q58" s="49"/>
      <c r="W58" s="60"/>
      <c r="X58" s="66">
        <v>17</v>
      </c>
      <c r="Y58" s="67"/>
      <c r="Z58" s="67"/>
      <c r="AA58" s="67"/>
      <c r="AB58" s="67"/>
      <c r="AC58" s="67"/>
      <c r="AD58" s="67"/>
      <c r="AE58" s="67"/>
      <c r="AF58" s="67"/>
      <c r="AG58" s="67"/>
      <c r="AH58" s="67"/>
      <c r="AI58" s="67"/>
      <c r="AJ58" s="67"/>
      <c r="AK58" s="67"/>
      <c r="AL58" s="67"/>
      <c r="AM58" s="67"/>
      <c r="AN58" s="67"/>
      <c r="AO58" s="67"/>
      <c r="AP58" s="67"/>
      <c r="AQ58" s="67"/>
      <c r="AR58" s="67"/>
      <c r="AS58" s="67"/>
      <c r="AT58" s="67"/>
      <c r="AU58" s="67"/>
      <c r="AV58" s="67"/>
      <c r="AW58" s="67"/>
      <c r="AX58" s="67"/>
      <c r="AY58" s="67"/>
      <c r="AZ58" s="67"/>
      <c r="BA58" s="67"/>
      <c r="BB58" s="5"/>
      <c r="BC58" s="5"/>
      <c r="BD58" s="354" t="str">
        <f t="shared" si="24"/>
        <v/>
      </c>
      <c r="BE58" s="364"/>
      <c r="BF58" s="71">
        <f t="shared" si="27"/>
        <v>0</v>
      </c>
      <c r="BG58" s="71">
        <f t="shared" si="28"/>
        <v>0</v>
      </c>
      <c r="BH58" s="72">
        <f t="shared" si="29"/>
        <v>0</v>
      </c>
      <c r="BI58" s="73">
        <f t="shared" si="30"/>
        <v>0</v>
      </c>
    </row>
    <row r="59" spans="2:61" ht="15.5" x14ac:dyDescent="0.35">
      <c r="B59" s="60"/>
      <c r="C59" s="6"/>
      <c r="D59" s="6"/>
      <c r="E59" s="6"/>
      <c r="F59" s="6"/>
      <c r="G59" s="6"/>
      <c r="H59" s="6"/>
      <c r="I59" s="6"/>
      <c r="J59" s="6"/>
      <c r="K59" s="6"/>
      <c r="L59" s="6"/>
      <c r="M59" s="6"/>
      <c r="N59" s="6"/>
      <c r="O59" s="6"/>
      <c r="P59" s="5"/>
      <c r="Q59" s="49"/>
      <c r="W59" s="60"/>
      <c r="X59" s="66">
        <v>18</v>
      </c>
      <c r="Y59" s="67"/>
      <c r="Z59" s="67"/>
      <c r="AA59" s="67"/>
      <c r="AB59" s="67"/>
      <c r="AC59" s="67"/>
      <c r="AD59" s="67"/>
      <c r="AE59" s="67"/>
      <c r="AF59" s="67"/>
      <c r="AG59" s="67"/>
      <c r="AH59" s="67"/>
      <c r="AI59" s="67"/>
      <c r="AJ59" s="67"/>
      <c r="AK59" s="67"/>
      <c r="AL59" s="67"/>
      <c r="AM59" s="67"/>
      <c r="AN59" s="67"/>
      <c r="AO59" s="67"/>
      <c r="AP59" s="67"/>
      <c r="AQ59" s="67"/>
      <c r="AR59" s="67"/>
      <c r="AS59" s="67"/>
      <c r="AT59" s="67"/>
      <c r="AU59" s="67"/>
      <c r="AV59" s="67"/>
      <c r="AW59" s="67"/>
      <c r="AX59" s="67"/>
      <c r="AY59" s="67"/>
      <c r="AZ59" s="67"/>
      <c r="BA59" s="67"/>
      <c r="BB59" s="5"/>
      <c r="BC59" s="5"/>
      <c r="BD59" s="354" t="str">
        <f t="shared" si="24"/>
        <v/>
      </c>
      <c r="BE59" s="364"/>
      <c r="BF59" s="71">
        <f t="shared" si="27"/>
        <v>0</v>
      </c>
      <c r="BG59" s="71">
        <f t="shared" si="28"/>
        <v>0</v>
      </c>
      <c r="BH59" s="72">
        <f t="shared" si="29"/>
        <v>0</v>
      </c>
      <c r="BI59" s="73">
        <f t="shared" si="30"/>
        <v>0</v>
      </c>
    </row>
    <row r="60" spans="2:61" ht="15.5" x14ac:dyDescent="0.35">
      <c r="B60" s="60"/>
      <c r="C60" s="6"/>
      <c r="D60" s="6"/>
      <c r="E60" s="6"/>
      <c r="F60" s="6"/>
      <c r="G60" s="6"/>
      <c r="H60" s="6"/>
      <c r="I60" s="6"/>
      <c r="J60" s="6"/>
      <c r="K60" s="6"/>
      <c r="L60" s="6"/>
      <c r="M60" s="6"/>
      <c r="N60" s="6"/>
      <c r="O60" s="6"/>
      <c r="P60" s="5"/>
      <c r="Q60" s="49"/>
      <c r="W60" s="60"/>
      <c r="X60" s="66">
        <v>19</v>
      </c>
      <c r="Y60" s="67"/>
      <c r="Z60" s="67"/>
      <c r="AA60" s="67"/>
      <c r="AB60" s="67"/>
      <c r="AC60" s="67"/>
      <c r="AD60" s="67"/>
      <c r="AE60" s="67"/>
      <c r="AF60" s="67"/>
      <c r="AG60" s="67"/>
      <c r="AH60" s="67"/>
      <c r="AI60" s="67"/>
      <c r="AJ60" s="67"/>
      <c r="AK60" s="67"/>
      <c r="AL60" s="67"/>
      <c r="AM60" s="67"/>
      <c r="AN60" s="67"/>
      <c r="AO60" s="67"/>
      <c r="AP60" s="67"/>
      <c r="AQ60" s="67"/>
      <c r="AR60" s="67"/>
      <c r="AS60" s="67"/>
      <c r="AT60" s="67"/>
      <c r="AU60" s="67"/>
      <c r="AV60" s="67"/>
      <c r="AW60" s="67"/>
      <c r="AX60" s="67"/>
      <c r="AY60" s="67"/>
      <c r="AZ60" s="67"/>
      <c r="BA60" s="67"/>
      <c r="BB60" s="5"/>
      <c r="BC60" s="5"/>
      <c r="BD60" s="354" t="str">
        <f t="shared" si="24"/>
        <v/>
      </c>
      <c r="BE60" s="364"/>
      <c r="BF60" s="71">
        <f t="shared" si="27"/>
        <v>0</v>
      </c>
      <c r="BG60" s="71">
        <f t="shared" si="28"/>
        <v>0</v>
      </c>
      <c r="BH60" s="72">
        <f t="shared" si="29"/>
        <v>0</v>
      </c>
      <c r="BI60" s="73">
        <f t="shared" si="30"/>
        <v>0</v>
      </c>
    </row>
    <row r="61" spans="2:61" ht="15.5" x14ac:dyDescent="0.35">
      <c r="B61" s="60"/>
      <c r="C61" s="6"/>
      <c r="D61" s="6"/>
      <c r="E61" s="6"/>
      <c r="F61" s="6"/>
      <c r="G61" s="6"/>
      <c r="H61" s="6"/>
      <c r="I61" s="6"/>
      <c r="J61" s="6"/>
      <c r="K61" s="6"/>
      <c r="L61" s="6"/>
      <c r="M61" s="6"/>
      <c r="N61" s="6"/>
      <c r="O61" s="6"/>
      <c r="P61" s="5"/>
      <c r="Q61" s="49"/>
      <c r="W61" s="60"/>
      <c r="X61" s="66">
        <v>20</v>
      </c>
      <c r="Y61" s="67"/>
      <c r="Z61" s="67"/>
      <c r="AA61" s="67"/>
      <c r="AB61" s="67"/>
      <c r="AC61" s="67"/>
      <c r="AD61" s="67"/>
      <c r="AE61" s="67"/>
      <c r="AF61" s="67"/>
      <c r="AG61" s="67"/>
      <c r="AH61" s="67"/>
      <c r="AI61" s="67"/>
      <c r="AJ61" s="67"/>
      <c r="AK61" s="67"/>
      <c r="AL61" s="67"/>
      <c r="AM61" s="67"/>
      <c r="AN61" s="67"/>
      <c r="AO61" s="67"/>
      <c r="AP61" s="67"/>
      <c r="AQ61" s="67"/>
      <c r="AR61" s="67"/>
      <c r="AS61" s="67"/>
      <c r="AT61" s="67"/>
      <c r="AU61" s="67"/>
      <c r="AV61" s="67"/>
      <c r="AW61" s="67"/>
      <c r="AX61" s="67"/>
      <c r="AY61" s="67"/>
      <c r="AZ61" s="67"/>
      <c r="BA61" s="67"/>
      <c r="BB61" s="5"/>
      <c r="BC61" s="5"/>
      <c r="BD61" s="354" t="str">
        <f t="shared" si="24"/>
        <v/>
      </c>
      <c r="BE61" s="364"/>
      <c r="BF61" s="71">
        <f t="shared" si="27"/>
        <v>0</v>
      </c>
      <c r="BG61" s="71">
        <f t="shared" si="28"/>
        <v>0</v>
      </c>
      <c r="BH61" s="72">
        <f t="shared" si="29"/>
        <v>0</v>
      </c>
      <c r="BI61" s="73">
        <f t="shared" si="30"/>
        <v>0</v>
      </c>
    </row>
    <row r="62" spans="2:61" ht="15.5" x14ac:dyDescent="0.35">
      <c r="B62" s="60"/>
      <c r="C62" s="6"/>
      <c r="D62" s="6"/>
      <c r="E62" s="6"/>
      <c r="F62" s="6"/>
      <c r="G62" s="6"/>
      <c r="H62" s="6"/>
      <c r="I62" s="6"/>
      <c r="J62" s="6"/>
      <c r="K62" s="6"/>
      <c r="L62" s="6"/>
      <c r="M62" s="6"/>
      <c r="N62" s="6"/>
      <c r="O62" s="6"/>
      <c r="P62" s="5"/>
      <c r="Q62" s="49"/>
      <c r="W62" s="60"/>
      <c r="X62" s="66">
        <v>21</v>
      </c>
      <c r="Y62" s="67"/>
      <c r="Z62" s="67"/>
      <c r="AA62" s="67"/>
      <c r="AB62" s="67"/>
      <c r="AC62" s="67"/>
      <c r="AD62" s="67"/>
      <c r="AE62" s="67"/>
      <c r="AF62" s="67"/>
      <c r="AG62" s="67"/>
      <c r="AH62" s="67"/>
      <c r="AI62" s="67"/>
      <c r="AJ62" s="67"/>
      <c r="AK62" s="67"/>
      <c r="AL62" s="67"/>
      <c r="AM62" s="67"/>
      <c r="AN62" s="67"/>
      <c r="AO62" s="67"/>
      <c r="AP62" s="67"/>
      <c r="AQ62" s="67"/>
      <c r="AR62" s="67"/>
      <c r="AS62" s="67"/>
      <c r="AT62" s="67"/>
      <c r="AU62" s="67"/>
      <c r="AV62" s="67"/>
      <c r="AW62" s="67"/>
      <c r="AX62" s="67"/>
      <c r="AY62" s="67"/>
      <c r="AZ62" s="67"/>
      <c r="BA62" s="67"/>
      <c r="BB62" s="5"/>
      <c r="BC62" s="5"/>
      <c r="BD62" s="354" t="str">
        <f t="shared" si="24"/>
        <v/>
      </c>
      <c r="BE62" s="364"/>
      <c r="BF62" s="71">
        <f t="shared" si="27"/>
        <v>0</v>
      </c>
      <c r="BG62" s="71">
        <f t="shared" si="28"/>
        <v>0</v>
      </c>
      <c r="BH62" s="72">
        <f t="shared" si="29"/>
        <v>0</v>
      </c>
      <c r="BI62" s="73">
        <f t="shared" si="30"/>
        <v>0</v>
      </c>
    </row>
    <row r="63" spans="2:61" ht="15.5" x14ac:dyDescent="0.35">
      <c r="B63" s="60"/>
      <c r="C63" s="6"/>
      <c r="D63" s="6"/>
      <c r="E63" s="6"/>
      <c r="F63" s="6"/>
      <c r="G63" s="6"/>
      <c r="H63" s="6"/>
      <c r="I63" s="6"/>
      <c r="J63" s="6"/>
      <c r="K63" s="6"/>
      <c r="L63" s="6"/>
      <c r="M63" s="6"/>
      <c r="N63" s="6"/>
      <c r="O63" s="6"/>
      <c r="P63" s="5"/>
      <c r="Q63" s="49"/>
      <c r="W63" s="60"/>
      <c r="X63" s="66">
        <v>22</v>
      </c>
      <c r="Y63" s="67"/>
      <c r="Z63" s="67"/>
      <c r="AA63" s="67"/>
      <c r="AB63" s="67"/>
      <c r="AC63" s="67"/>
      <c r="AD63" s="67"/>
      <c r="AE63" s="67"/>
      <c r="AF63" s="67"/>
      <c r="AG63" s="67"/>
      <c r="AH63" s="67"/>
      <c r="AI63" s="67"/>
      <c r="AJ63" s="67"/>
      <c r="AK63" s="67"/>
      <c r="AL63" s="67"/>
      <c r="AM63" s="67"/>
      <c r="AN63" s="67"/>
      <c r="AO63" s="67"/>
      <c r="AP63" s="67"/>
      <c r="AQ63" s="67"/>
      <c r="AR63" s="67"/>
      <c r="AS63" s="67"/>
      <c r="AT63" s="67"/>
      <c r="AU63" s="67"/>
      <c r="AV63" s="67"/>
      <c r="AW63" s="67"/>
      <c r="AX63" s="67"/>
      <c r="AY63" s="67"/>
      <c r="AZ63" s="67"/>
      <c r="BA63" s="67"/>
      <c r="BB63" s="5"/>
      <c r="BC63" s="5"/>
      <c r="BD63" s="354" t="str">
        <f t="shared" si="24"/>
        <v/>
      </c>
      <c r="BE63" s="364"/>
      <c r="BF63" s="71">
        <f t="shared" si="27"/>
        <v>0</v>
      </c>
      <c r="BG63" s="71">
        <f t="shared" si="28"/>
        <v>0</v>
      </c>
      <c r="BH63" s="72">
        <f t="shared" si="29"/>
        <v>0</v>
      </c>
      <c r="BI63" s="73">
        <f t="shared" si="30"/>
        <v>0</v>
      </c>
    </row>
    <row r="64" spans="2:61" ht="15.5" x14ac:dyDescent="0.35">
      <c r="B64" s="60"/>
      <c r="C64" s="6"/>
      <c r="D64" s="6"/>
      <c r="E64" s="6"/>
      <c r="F64" s="6"/>
      <c r="G64" s="6"/>
      <c r="H64" s="6"/>
      <c r="I64" s="6"/>
      <c r="J64" s="6"/>
      <c r="K64" s="6"/>
      <c r="L64" s="6"/>
      <c r="M64" s="6"/>
      <c r="N64" s="6"/>
      <c r="O64" s="6"/>
      <c r="P64" s="5"/>
      <c r="Q64" s="49"/>
      <c r="W64" s="60"/>
      <c r="X64" s="66">
        <v>23</v>
      </c>
      <c r="Y64" s="67"/>
      <c r="Z64" s="67"/>
      <c r="AA64" s="67"/>
      <c r="AB64" s="67"/>
      <c r="AC64" s="67"/>
      <c r="AD64" s="67"/>
      <c r="AE64" s="67"/>
      <c r="AF64" s="67"/>
      <c r="AG64" s="67"/>
      <c r="AH64" s="67"/>
      <c r="AI64" s="67"/>
      <c r="AJ64" s="67"/>
      <c r="AK64" s="67"/>
      <c r="AL64" s="67"/>
      <c r="AM64" s="67"/>
      <c r="AN64" s="67"/>
      <c r="AO64" s="67"/>
      <c r="AP64" s="67"/>
      <c r="AQ64" s="67"/>
      <c r="AR64" s="67"/>
      <c r="AS64" s="67"/>
      <c r="AT64" s="67"/>
      <c r="AU64" s="67"/>
      <c r="AV64" s="67"/>
      <c r="AW64" s="67"/>
      <c r="AX64" s="67"/>
      <c r="AY64" s="67"/>
      <c r="AZ64" s="67"/>
      <c r="BA64" s="67"/>
      <c r="BB64" s="5"/>
      <c r="BC64" s="5"/>
      <c r="BD64" s="354" t="str">
        <f t="shared" si="24"/>
        <v/>
      </c>
      <c r="BE64" s="364"/>
      <c r="BF64" s="71">
        <f t="shared" si="27"/>
        <v>0</v>
      </c>
      <c r="BG64" s="71">
        <f t="shared" si="28"/>
        <v>0</v>
      </c>
      <c r="BH64" s="72">
        <f t="shared" si="29"/>
        <v>0</v>
      </c>
      <c r="BI64" s="73">
        <f t="shared" si="30"/>
        <v>0</v>
      </c>
    </row>
    <row r="65" spans="2:61" ht="16" thickBot="1" x14ac:dyDescent="0.4">
      <c r="B65" s="104"/>
      <c r="C65" s="105"/>
      <c r="D65" s="15"/>
      <c r="E65" s="15"/>
      <c r="F65" s="15"/>
      <c r="G65" s="15"/>
      <c r="H65" s="15"/>
      <c r="I65" s="15"/>
      <c r="J65" s="15"/>
      <c r="K65" s="15"/>
      <c r="L65" s="15"/>
      <c r="M65" s="15"/>
      <c r="N65" s="15"/>
      <c r="O65" s="15"/>
      <c r="P65" s="15"/>
      <c r="Q65" s="106"/>
      <c r="W65" s="60"/>
      <c r="X65" s="74">
        <v>24</v>
      </c>
      <c r="Y65" s="75"/>
      <c r="Z65" s="75"/>
      <c r="AA65" s="75"/>
      <c r="AB65" s="75"/>
      <c r="AC65" s="75"/>
      <c r="AD65" s="75"/>
      <c r="AE65" s="75"/>
      <c r="AF65" s="75"/>
      <c r="AG65" s="75"/>
      <c r="AH65" s="75"/>
      <c r="AI65" s="75"/>
      <c r="AJ65" s="75"/>
      <c r="AK65" s="75"/>
      <c r="AL65" s="75"/>
      <c r="AM65" s="75"/>
      <c r="AN65" s="75"/>
      <c r="AO65" s="75"/>
      <c r="AP65" s="75"/>
      <c r="AQ65" s="75"/>
      <c r="AR65" s="75"/>
      <c r="AS65" s="75"/>
      <c r="AT65" s="75"/>
      <c r="AU65" s="75"/>
      <c r="AV65" s="75"/>
      <c r="AW65" s="75"/>
      <c r="AX65" s="75"/>
      <c r="AY65" s="75"/>
      <c r="AZ65" s="75"/>
      <c r="BA65" s="75"/>
      <c r="BB65" s="5"/>
      <c r="BC65" s="5"/>
      <c r="BD65" s="356" t="str">
        <f t="shared" si="24"/>
        <v/>
      </c>
      <c r="BE65" s="365"/>
      <c r="BF65" s="76">
        <f>SUM($Y65:$BC65)</f>
        <v>0</v>
      </c>
      <c r="BG65" s="76">
        <v>0</v>
      </c>
      <c r="BH65" s="77">
        <f t="shared" ref="BH65" si="31">IFERROR(SUM(Y65:BC65)/COUNT(Y65:BC65),0)</f>
        <v>0</v>
      </c>
      <c r="BI65" s="78">
        <v>0</v>
      </c>
    </row>
    <row r="66" spans="2:61" ht="15.5" x14ac:dyDescent="0.35">
      <c r="B66" s="9" t="str">
        <f>"Version: " &amp; Version</f>
        <v>Version: v1 10/14/22</v>
      </c>
      <c r="C66" s="88"/>
      <c r="D66" s="88"/>
      <c r="E66" s="88"/>
      <c r="F66" s="88"/>
      <c r="G66" s="88"/>
      <c r="H66" s="88"/>
      <c r="I66" s="88"/>
      <c r="J66" s="1"/>
      <c r="K66" s="1"/>
      <c r="L66" s="1"/>
      <c r="M66" s="1"/>
      <c r="N66" s="1"/>
      <c r="O66" s="1"/>
      <c r="P66" s="1"/>
      <c r="Q66" s="89"/>
      <c r="W66" s="60"/>
      <c r="X66" s="79"/>
      <c r="Y66" s="5"/>
      <c r="Z66" s="5"/>
      <c r="AA66" s="5"/>
      <c r="AB66" s="5"/>
      <c r="AC66" s="5"/>
      <c r="AD66" s="5"/>
      <c r="AE66" s="5"/>
      <c r="AF66" s="5"/>
      <c r="AG66" s="5"/>
      <c r="AH66" s="5"/>
      <c r="AI66" s="5"/>
      <c r="AJ66" s="5"/>
      <c r="AK66" s="5"/>
      <c r="AL66" s="5"/>
      <c r="AM66" s="5"/>
      <c r="AN66" s="5"/>
      <c r="AO66" s="5"/>
      <c r="AP66" s="5"/>
      <c r="AQ66" s="5"/>
      <c r="AR66" s="5"/>
      <c r="AS66" s="5"/>
      <c r="AT66" s="5"/>
      <c r="AU66" s="5"/>
      <c r="AV66" s="5"/>
      <c r="AW66" s="5"/>
      <c r="AX66" s="5"/>
      <c r="AY66" s="5"/>
      <c r="AZ66" s="5"/>
      <c r="BA66" s="5"/>
      <c r="BB66" s="5"/>
      <c r="BC66" s="5"/>
      <c r="BD66" s="99"/>
      <c r="BE66" s="100"/>
      <c r="BF66" s="76">
        <f>SUM(BF42:BF65)</f>
        <v>0</v>
      </c>
      <c r="BG66" s="76">
        <f>SUM(BG49:BG64)</f>
        <v>0</v>
      </c>
      <c r="BH66" s="101"/>
      <c r="BI66" s="102"/>
    </row>
    <row r="67" spans="2:61" ht="15.5" x14ac:dyDescent="0.35">
      <c r="B67" s="258" t="s">
        <v>117</v>
      </c>
      <c r="C67" s="259"/>
      <c r="D67" s="259"/>
      <c r="E67" s="259"/>
      <c r="F67" s="259"/>
      <c r="G67" s="259"/>
      <c r="H67" s="259"/>
      <c r="I67" s="259"/>
      <c r="J67" s="259"/>
      <c r="K67" s="259"/>
      <c r="L67" s="259"/>
      <c r="M67" s="259"/>
      <c r="N67" s="259"/>
      <c r="O67" s="259"/>
      <c r="P67" s="259"/>
      <c r="Q67" s="260"/>
      <c r="W67" s="83"/>
      <c r="X67" s="84"/>
      <c r="Y67" s="85"/>
      <c r="Z67" s="85"/>
      <c r="AA67" s="85"/>
      <c r="AB67" s="85"/>
      <c r="AC67" s="85"/>
      <c r="AD67" s="85"/>
      <c r="AE67" s="85"/>
      <c r="AF67" s="85"/>
      <c r="AG67" s="85"/>
      <c r="AH67" s="85"/>
      <c r="AI67" s="85"/>
      <c r="AJ67" s="85"/>
      <c r="AK67" s="85"/>
      <c r="AL67" s="85"/>
      <c r="AM67" s="85"/>
      <c r="AN67" s="85"/>
      <c r="AO67" s="85"/>
      <c r="AP67" s="85"/>
      <c r="AQ67" s="85"/>
      <c r="AR67" s="85"/>
      <c r="AS67" s="85"/>
      <c r="AT67" s="85"/>
      <c r="AU67" s="85"/>
      <c r="AV67" s="85"/>
      <c r="AW67" s="85"/>
      <c r="AX67" s="85"/>
      <c r="AY67" s="85"/>
      <c r="AZ67" s="85"/>
      <c r="BA67" s="85"/>
      <c r="BB67" s="85"/>
      <c r="BC67" s="85"/>
      <c r="BD67" s="85"/>
      <c r="BE67" s="85"/>
      <c r="BF67" s="214"/>
      <c r="BG67" s="215"/>
      <c r="BH67" s="215"/>
      <c r="BI67" s="216"/>
    </row>
    <row r="68" spans="2:61" ht="15.5" x14ac:dyDescent="0.35">
      <c r="B68" s="258" t="str">
        <f>"Operational Information - Maintenance Profile for Off Shore Wind Project"</f>
        <v>Operational Information - Maintenance Profile for Off Shore Wind Project</v>
      </c>
      <c r="C68" s="259"/>
      <c r="D68" s="259"/>
      <c r="E68" s="259"/>
      <c r="F68" s="259"/>
      <c r="G68" s="259"/>
      <c r="H68" s="259"/>
      <c r="I68" s="259"/>
      <c r="J68" s="259"/>
      <c r="K68" s="259"/>
      <c r="L68" s="259"/>
      <c r="M68" s="259"/>
      <c r="N68" s="259"/>
      <c r="O68" s="259"/>
      <c r="P68" s="259"/>
      <c r="Q68" s="260"/>
      <c r="W68" s="51"/>
      <c r="X68" s="50"/>
      <c r="Y68" s="50"/>
      <c r="Z68" s="50"/>
      <c r="AA68" s="50"/>
      <c r="AB68" s="50"/>
      <c r="AC68" s="50"/>
      <c r="AD68" s="50"/>
      <c r="AE68" s="50"/>
      <c r="AF68" s="50"/>
      <c r="AG68" s="50"/>
      <c r="AH68" s="50"/>
      <c r="AI68" s="50"/>
      <c r="AJ68" s="50"/>
      <c r="AK68" s="50"/>
      <c r="AL68" s="50"/>
      <c r="AM68" s="53"/>
      <c r="AN68" s="5"/>
      <c r="AO68" s="5"/>
      <c r="AP68" s="5"/>
      <c r="AQ68" s="5"/>
      <c r="AR68" s="5"/>
      <c r="AS68" s="5"/>
      <c r="AT68" s="5"/>
      <c r="AU68" s="5"/>
      <c r="AV68" s="5"/>
      <c r="AW68" s="5"/>
      <c r="AX68" s="5"/>
      <c r="AY68" s="5"/>
      <c r="AZ68" s="5"/>
      <c r="BA68" s="5"/>
      <c r="BB68" s="5"/>
      <c r="BC68" s="5"/>
      <c r="BD68" s="5"/>
      <c r="BE68" s="5"/>
      <c r="BF68" s="5"/>
      <c r="BG68" s="5"/>
      <c r="BH68" s="5"/>
      <c r="BI68" s="49"/>
    </row>
    <row r="69" spans="2:61" ht="15.75" customHeight="1" x14ac:dyDescent="0.35">
      <c r="B69" s="152"/>
      <c r="C69" s="91" t="s">
        <v>56</v>
      </c>
      <c r="D69" s="50"/>
      <c r="E69" s="362" t="str">
        <f>IF(ProjTitle="","Auto-Filled",ProjTitle)</f>
        <v>Auto-Filled</v>
      </c>
      <c r="F69" s="362"/>
      <c r="G69" s="362"/>
      <c r="H69" s="362"/>
      <c r="I69" s="362"/>
      <c r="J69" s="362"/>
      <c r="K69" s="92"/>
      <c r="L69" s="120"/>
      <c r="M69" s="363"/>
      <c r="N69" s="363"/>
      <c r="O69" s="92"/>
      <c r="P69" s="92"/>
      <c r="Q69" s="156"/>
      <c r="W69" s="60" t="s">
        <v>122</v>
      </c>
      <c r="X69" s="5"/>
      <c r="Y69" s="5"/>
      <c r="Z69" s="5"/>
      <c r="AA69" s="5"/>
      <c r="AB69" s="5"/>
      <c r="AC69" s="5"/>
      <c r="AD69" s="5"/>
      <c r="AE69" s="5"/>
      <c r="AF69" s="5"/>
      <c r="AG69" s="5"/>
      <c r="AH69" s="5"/>
      <c r="AI69" s="5"/>
      <c r="AJ69" s="5"/>
      <c r="AK69" s="5"/>
      <c r="AL69" s="5"/>
      <c r="AM69" s="5"/>
      <c r="AN69" s="5"/>
      <c r="AO69" s="5"/>
      <c r="AP69" s="5"/>
      <c r="AQ69" s="5"/>
      <c r="AR69" s="5"/>
      <c r="AS69" s="5"/>
      <c r="AT69" s="5"/>
      <c r="AU69" s="5"/>
      <c r="AV69" s="5"/>
      <c r="AW69" s="5"/>
      <c r="AX69" s="5"/>
      <c r="AY69" s="5"/>
      <c r="AZ69" s="5"/>
      <c r="BA69" s="5"/>
      <c r="BB69" s="5"/>
      <c r="BC69" s="5"/>
      <c r="BD69" s="5"/>
      <c r="BE69" s="5"/>
      <c r="BF69" s="5"/>
      <c r="BG69" s="5"/>
      <c r="BH69" s="5"/>
      <c r="BI69" s="49"/>
    </row>
    <row r="70" spans="2:61" ht="15.5" x14ac:dyDescent="0.35">
      <c r="B70" s="152"/>
      <c r="C70" s="94"/>
      <c r="D70" s="163"/>
      <c r="E70" s="163"/>
      <c r="F70" s="163"/>
      <c r="G70" s="163"/>
      <c r="H70" s="163"/>
      <c r="I70" s="163"/>
      <c r="J70" s="92"/>
      <c r="K70" s="163"/>
      <c r="L70" s="92"/>
      <c r="M70" s="163"/>
      <c r="N70" s="163"/>
      <c r="O70" s="163"/>
      <c r="P70" s="163"/>
      <c r="Q70" s="156"/>
      <c r="W70" s="60"/>
      <c r="X70" s="5"/>
      <c r="Y70" s="5"/>
      <c r="Z70" s="5"/>
      <c r="AA70" s="5"/>
      <c r="AB70" s="5"/>
      <c r="AC70" s="5"/>
      <c r="AD70" s="5"/>
      <c r="AE70" s="5"/>
      <c r="AF70" s="5"/>
      <c r="AG70" s="5"/>
      <c r="AH70" s="5"/>
      <c r="AI70" s="5"/>
      <c r="AJ70" s="5"/>
      <c r="AK70" s="5"/>
      <c r="AL70" s="5"/>
      <c r="AM70" s="5"/>
      <c r="AN70" s="5"/>
      <c r="AO70" s="5"/>
      <c r="AP70" s="5"/>
      <c r="AQ70" s="5"/>
      <c r="AR70" s="5"/>
      <c r="AS70" s="5"/>
      <c r="AT70" s="5"/>
      <c r="AU70" s="5"/>
      <c r="AV70" s="5"/>
      <c r="AW70" s="5"/>
      <c r="AX70" s="5"/>
      <c r="AY70" s="5"/>
      <c r="AZ70" s="5"/>
      <c r="BA70" s="5"/>
      <c r="BB70" s="5"/>
      <c r="BC70" s="5"/>
      <c r="BD70" s="5"/>
      <c r="BE70" s="5"/>
      <c r="BF70" s="46"/>
      <c r="BG70" s="5"/>
      <c r="BH70" s="5"/>
      <c r="BI70" s="49"/>
    </row>
    <row r="71" spans="2:61" ht="15.5" x14ac:dyDescent="0.35">
      <c r="B71" s="152"/>
      <c r="C71" s="50"/>
      <c r="D71" s="50"/>
      <c r="E71" s="50"/>
      <c r="F71" s="50"/>
      <c r="G71" s="50"/>
      <c r="H71" s="50"/>
      <c r="I71" s="50"/>
      <c r="J71" s="121"/>
      <c r="K71" s="50"/>
      <c r="L71" s="50"/>
      <c r="M71" s="50"/>
      <c r="N71" s="50"/>
      <c r="O71" s="50"/>
      <c r="P71" s="50"/>
      <c r="Q71" s="156"/>
      <c r="W71" s="60"/>
      <c r="X71" s="63" t="s">
        <v>54</v>
      </c>
      <c r="Y71" s="64">
        <v>1</v>
      </c>
      <c r="Z71" s="64">
        <v>2</v>
      </c>
      <c r="AA71" s="64">
        <v>3</v>
      </c>
      <c r="AB71" s="64">
        <v>4</v>
      </c>
      <c r="AC71" s="64">
        <v>5</v>
      </c>
      <c r="AD71" s="64">
        <v>6</v>
      </c>
      <c r="AE71" s="64">
        <v>7</v>
      </c>
      <c r="AF71" s="64">
        <v>8</v>
      </c>
      <c r="AG71" s="64">
        <v>9</v>
      </c>
      <c r="AH71" s="64">
        <v>10</v>
      </c>
      <c r="AI71" s="64">
        <v>11</v>
      </c>
      <c r="AJ71" s="64">
        <v>12</v>
      </c>
      <c r="AK71" s="64">
        <v>13</v>
      </c>
      <c r="AL71" s="64">
        <v>14</v>
      </c>
      <c r="AM71" s="64">
        <v>15</v>
      </c>
      <c r="AN71" s="64">
        <v>16</v>
      </c>
      <c r="AO71" s="64">
        <v>17</v>
      </c>
      <c r="AP71" s="64">
        <v>18</v>
      </c>
      <c r="AQ71" s="64">
        <v>19</v>
      </c>
      <c r="AR71" s="64">
        <v>20</v>
      </c>
      <c r="AS71" s="64">
        <v>21</v>
      </c>
      <c r="AT71" s="64">
        <v>22</v>
      </c>
      <c r="AU71" s="64">
        <v>23</v>
      </c>
      <c r="AV71" s="64">
        <v>24</v>
      </c>
      <c r="AW71" s="64">
        <v>25</v>
      </c>
      <c r="AX71" s="64">
        <v>26</v>
      </c>
      <c r="AY71" s="64">
        <v>27</v>
      </c>
      <c r="AZ71" s="64">
        <v>28</v>
      </c>
      <c r="BA71" s="64">
        <v>29</v>
      </c>
      <c r="BB71" s="64">
        <v>30</v>
      </c>
      <c r="BC71" s="64">
        <v>31</v>
      </c>
      <c r="BD71" s="366" t="s">
        <v>101</v>
      </c>
      <c r="BE71" s="366"/>
      <c r="BF71" s="157" t="s">
        <v>102</v>
      </c>
      <c r="BG71" s="157" t="s">
        <v>103</v>
      </c>
      <c r="BH71" s="157" t="s">
        <v>102</v>
      </c>
      <c r="BI71" s="65" t="s">
        <v>103</v>
      </c>
    </row>
    <row r="72" spans="2:61" ht="15.5" x14ac:dyDescent="0.35">
      <c r="B72" s="258" t="s">
        <v>57</v>
      </c>
      <c r="C72" s="360"/>
      <c r="D72" s="360"/>
      <c r="E72" s="360"/>
      <c r="F72" s="360"/>
      <c r="G72" s="360"/>
      <c r="H72" s="360"/>
      <c r="I72" s="360"/>
      <c r="J72" s="360"/>
      <c r="K72" s="360"/>
      <c r="L72" s="360"/>
      <c r="M72" s="360"/>
      <c r="N72" s="360"/>
      <c r="O72" s="360"/>
      <c r="P72" s="360"/>
      <c r="Q72" s="361"/>
      <c r="W72" s="60"/>
      <c r="X72" s="63"/>
      <c r="Y72" s="64" t="str">
        <f t="shared" ref="Y72:AE72" si="32">VLOOKUP(WEEKDAY(CONCATENATE("3","/",Y71,"/",$AE$6)),$BX$11:$BY$17,2,FALSE)</f>
        <v>Thur</v>
      </c>
      <c r="Z72" s="64" t="str">
        <f t="shared" si="32"/>
        <v>Fri</v>
      </c>
      <c r="AA72" s="64" t="str">
        <f t="shared" si="32"/>
        <v>Sat</v>
      </c>
      <c r="AB72" s="64" t="str">
        <f t="shared" si="32"/>
        <v>Sun</v>
      </c>
      <c r="AC72" s="64" t="str">
        <f t="shared" si="32"/>
        <v>Mon</v>
      </c>
      <c r="AD72" s="64" t="str">
        <f t="shared" si="32"/>
        <v>Tues</v>
      </c>
      <c r="AE72" s="64" t="str">
        <f t="shared" si="32"/>
        <v>Wed</v>
      </c>
      <c r="AF72" s="64" t="str">
        <f>Y72</f>
        <v>Thur</v>
      </c>
      <c r="AG72" s="64" t="str">
        <f t="shared" ref="AG72:BC72" si="33">Z72</f>
        <v>Fri</v>
      </c>
      <c r="AH72" s="64" t="str">
        <f t="shared" si="33"/>
        <v>Sat</v>
      </c>
      <c r="AI72" s="64" t="str">
        <f t="shared" si="33"/>
        <v>Sun</v>
      </c>
      <c r="AJ72" s="64" t="str">
        <f t="shared" si="33"/>
        <v>Mon</v>
      </c>
      <c r="AK72" s="64" t="str">
        <f t="shared" si="33"/>
        <v>Tues</v>
      </c>
      <c r="AL72" s="64" t="str">
        <f t="shared" si="33"/>
        <v>Wed</v>
      </c>
      <c r="AM72" s="64" t="str">
        <f t="shared" si="33"/>
        <v>Thur</v>
      </c>
      <c r="AN72" s="64" t="str">
        <f t="shared" si="33"/>
        <v>Fri</v>
      </c>
      <c r="AO72" s="64" t="str">
        <f t="shared" si="33"/>
        <v>Sat</v>
      </c>
      <c r="AP72" s="64" t="str">
        <f t="shared" si="33"/>
        <v>Sun</v>
      </c>
      <c r="AQ72" s="64" t="str">
        <f t="shared" si="33"/>
        <v>Mon</v>
      </c>
      <c r="AR72" s="64" t="str">
        <f t="shared" si="33"/>
        <v>Tues</v>
      </c>
      <c r="AS72" s="64" t="str">
        <f t="shared" si="33"/>
        <v>Wed</v>
      </c>
      <c r="AT72" s="64" t="str">
        <f t="shared" si="33"/>
        <v>Thur</v>
      </c>
      <c r="AU72" s="64" t="str">
        <f t="shared" si="33"/>
        <v>Fri</v>
      </c>
      <c r="AV72" s="64" t="str">
        <f t="shared" si="33"/>
        <v>Sat</v>
      </c>
      <c r="AW72" s="64" t="str">
        <f t="shared" si="33"/>
        <v>Sun</v>
      </c>
      <c r="AX72" s="64" t="str">
        <f t="shared" si="33"/>
        <v>Mon</v>
      </c>
      <c r="AY72" s="64" t="str">
        <f t="shared" si="33"/>
        <v>Tues</v>
      </c>
      <c r="AZ72" s="64" t="str">
        <f t="shared" si="33"/>
        <v>Wed</v>
      </c>
      <c r="BA72" s="64" t="str">
        <f t="shared" si="33"/>
        <v>Thur</v>
      </c>
      <c r="BB72" s="64" t="str">
        <f t="shared" si="33"/>
        <v>Fri</v>
      </c>
      <c r="BC72" s="64" t="str">
        <f t="shared" si="33"/>
        <v>Sat</v>
      </c>
      <c r="BD72" s="358" t="s">
        <v>106</v>
      </c>
      <c r="BE72" s="367"/>
      <c r="BF72" s="157" t="s">
        <v>90</v>
      </c>
      <c r="BG72" s="157" t="s">
        <v>90</v>
      </c>
      <c r="BH72" s="157" t="s">
        <v>106</v>
      </c>
      <c r="BI72" s="65" t="s">
        <v>106</v>
      </c>
    </row>
    <row r="73" spans="2:61" ht="15.5" x14ac:dyDescent="0.35">
      <c r="B73" s="60"/>
      <c r="C73" s="122" t="s">
        <v>69</v>
      </c>
      <c r="D73" s="5"/>
      <c r="E73" s="5"/>
      <c r="F73" s="5"/>
      <c r="G73" s="5"/>
      <c r="H73" s="5"/>
      <c r="I73" s="5"/>
      <c r="J73" s="5"/>
      <c r="K73" s="5"/>
      <c r="L73" s="5"/>
      <c r="M73" s="5"/>
      <c r="N73" s="5"/>
      <c r="O73" s="5"/>
      <c r="P73" s="5"/>
      <c r="Q73" s="49"/>
      <c r="S73" s="217" t="s">
        <v>124</v>
      </c>
      <c r="W73" s="60"/>
      <c r="X73" s="66">
        <v>1</v>
      </c>
      <c r="Y73" s="67"/>
      <c r="Z73" s="67"/>
      <c r="AA73" s="67"/>
      <c r="AB73" s="67"/>
      <c r="AC73" s="67"/>
      <c r="AD73" s="67"/>
      <c r="AE73" s="67"/>
      <c r="AF73" s="67"/>
      <c r="AG73" s="67"/>
      <c r="AH73" s="67"/>
      <c r="AI73" s="67"/>
      <c r="AJ73" s="67"/>
      <c r="AK73" s="67"/>
      <c r="AL73" s="67"/>
      <c r="AM73" s="67"/>
      <c r="AN73" s="67"/>
      <c r="AO73" s="67"/>
      <c r="AP73" s="67"/>
      <c r="AQ73" s="67"/>
      <c r="AR73" s="67"/>
      <c r="AS73" s="67"/>
      <c r="AT73" s="67"/>
      <c r="AU73" s="67"/>
      <c r="AV73" s="67"/>
      <c r="AW73" s="67"/>
      <c r="AX73" s="67"/>
      <c r="AY73" s="67"/>
      <c r="AZ73" s="67"/>
      <c r="BA73" s="67"/>
      <c r="BB73" s="67"/>
      <c r="BC73" s="67"/>
      <c r="BD73" s="354" t="str">
        <f>IFERROR(AVERAGE(Y73:BC73),"")</f>
        <v/>
      </c>
      <c r="BE73" s="364"/>
      <c r="BF73" s="68">
        <f>SUM($Y73:$BC73)</f>
        <v>0</v>
      </c>
      <c r="BG73" s="68">
        <v>0</v>
      </c>
      <c r="BH73" s="69">
        <f>IFERROR(SUM(Y73:BC73)/COUNT(Y73:BC73),0)</f>
        <v>0</v>
      </c>
      <c r="BI73" s="70">
        <v>0</v>
      </c>
    </row>
    <row r="74" spans="2:61" ht="15.5" x14ac:dyDescent="0.35">
      <c r="B74" s="60"/>
      <c r="C74" s="123" t="s">
        <v>55</v>
      </c>
      <c r="D74" s="64" t="s">
        <v>43</v>
      </c>
      <c r="E74" s="64" t="s">
        <v>44</v>
      </c>
      <c r="F74" s="64" t="s">
        <v>45</v>
      </c>
      <c r="G74" s="64" t="s">
        <v>46</v>
      </c>
      <c r="H74" s="64" t="s">
        <v>14</v>
      </c>
      <c r="I74" s="64" t="s">
        <v>47</v>
      </c>
      <c r="J74" s="64" t="s">
        <v>48</v>
      </c>
      <c r="K74" s="64" t="s">
        <v>49</v>
      </c>
      <c r="L74" s="64" t="s">
        <v>50</v>
      </c>
      <c r="M74" s="64" t="s">
        <v>51</v>
      </c>
      <c r="N74" s="64" t="s">
        <v>52</v>
      </c>
      <c r="O74" s="64" t="s">
        <v>53</v>
      </c>
      <c r="P74" s="5"/>
      <c r="Q74" s="49"/>
      <c r="S74" s="17">
        <f>COUNT(D75:O95)</f>
        <v>0</v>
      </c>
      <c r="W74" s="60"/>
      <c r="X74" s="66">
        <v>2</v>
      </c>
      <c r="Y74" s="67"/>
      <c r="Z74" s="67"/>
      <c r="AA74" s="67"/>
      <c r="AB74" s="67"/>
      <c r="AC74" s="67"/>
      <c r="AD74" s="67"/>
      <c r="AE74" s="67"/>
      <c r="AF74" s="67"/>
      <c r="AG74" s="67"/>
      <c r="AH74" s="67"/>
      <c r="AI74" s="67"/>
      <c r="AJ74" s="67"/>
      <c r="AK74" s="67"/>
      <c r="AL74" s="67"/>
      <c r="AM74" s="67"/>
      <c r="AN74" s="67"/>
      <c r="AO74" s="67"/>
      <c r="AP74" s="67"/>
      <c r="AQ74" s="67"/>
      <c r="AR74" s="67"/>
      <c r="AS74" s="67"/>
      <c r="AT74" s="67"/>
      <c r="AU74" s="67"/>
      <c r="AV74" s="67"/>
      <c r="AW74" s="67"/>
      <c r="AX74" s="67"/>
      <c r="AY74" s="67"/>
      <c r="AZ74" s="67"/>
      <c r="BA74" s="67"/>
      <c r="BB74" s="67"/>
      <c r="BC74" s="67"/>
      <c r="BD74" s="354" t="str">
        <f t="shared" ref="BD74:BD85" si="34">IFERROR(AVERAGE(Y74:BC74),"")</f>
        <v/>
      </c>
      <c r="BE74" s="364"/>
      <c r="BF74" s="71">
        <f t="shared" ref="BF74:BF79" si="35">SUM($Y74:$BC74)</f>
        <v>0</v>
      </c>
      <c r="BG74" s="71">
        <v>0</v>
      </c>
      <c r="BH74" s="72">
        <f t="shared" ref="BH74:BH79" si="36">IFERROR(SUM(Y74:BC74)/COUNT(Y74:BC74),0)</f>
        <v>0</v>
      </c>
      <c r="BI74" s="73">
        <v>0</v>
      </c>
    </row>
    <row r="75" spans="2:61" ht="15.5" x14ac:dyDescent="0.35">
      <c r="B75" s="60"/>
      <c r="C75" s="124">
        <f>IF(ISBLANK(EstCOD),1,YEAR(EstCOD))</f>
        <v>1</v>
      </c>
      <c r="D75" s="112"/>
      <c r="E75" s="112"/>
      <c r="F75" s="112"/>
      <c r="G75" s="112"/>
      <c r="H75" s="112"/>
      <c r="I75" s="112"/>
      <c r="J75" s="112"/>
      <c r="K75" s="112"/>
      <c r="L75" s="112"/>
      <c r="M75" s="112"/>
      <c r="N75" s="112"/>
      <c r="O75" s="112"/>
      <c r="P75" s="5"/>
      <c r="Q75" s="49"/>
      <c r="R75" s="45" t="str">
        <f>IF(S74&lt;T73*12,"&lt;&lt;&lt; Information may be Required. Refer to Notes below.","")</f>
        <v/>
      </c>
      <c r="W75" s="60"/>
      <c r="X75" s="66">
        <v>3</v>
      </c>
      <c r="Y75" s="67"/>
      <c r="Z75" s="67"/>
      <c r="AA75" s="67"/>
      <c r="AB75" s="67"/>
      <c r="AC75" s="67"/>
      <c r="AD75" s="67"/>
      <c r="AE75" s="67"/>
      <c r="AF75" s="67"/>
      <c r="AG75" s="67"/>
      <c r="AH75" s="67"/>
      <c r="AI75" s="67"/>
      <c r="AJ75" s="67"/>
      <c r="AK75" s="67"/>
      <c r="AL75" s="67"/>
      <c r="AM75" s="67"/>
      <c r="AN75" s="67"/>
      <c r="AO75" s="67"/>
      <c r="AP75" s="67"/>
      <c r="AQ75" s="67"/>
      <c r="AR75" s="67"/>
      <c r="AS75" s="67"/>
      <c r="AT75" s="67"/>
      <c r="AU75" s="67"/>
      <c r="AV75" s="67"/>
      <c r="AW75" s="67"/>
      <c r="AX75" s="67"/>
      <c r="AY75" s="67"/>
      <c r="AZ75" s="67"/>
      <c r="BA75" s="67"/>
      <c r="BB75" s="67"/>
      <c r="BC75" s="67"/>
      <c r="BD75" s="354" t="str">
        <f t="shared" si="34"/>
        <v/>
      </c>
      <c r="BE75" s="364"/>
      <c r="BF75" s="71">
        <f t="shared" si="35"/>
        <v>0</v>
      </c>
      <c r="BG75" s="71">
        <v>0</v>
      </c>
      <c r="BH75" s="72">
        <f t="shared" si="36"/>
        <v>0</v>
      </c>
      <c r="BI75" s="73">
        <v>0</v>
      </c>
    </row>
    <row r="76" spans="2:61" ht="15.5" x14ac:dyDescent="0.35">
      <c r="B76" s="60"/>
      <c r="C76" s="125">
        <f t="shared" ref="C76:C95" si="37">C75+1</f>
        <v>2</v>
      </c>
      <c r="D76" s="113"/>
      <c r="E76" s="113"/>
      <c r="F76" s="113"/>
      <c r="G76" s="113"/>
      <c r="H76" s="113"/>
      <c r="I76" s="113"/>
      <c r="J76" s="113"/>
      <c r="K76" s="113"/>
      <c r="L76" s="113"/>
      <c r="M76" s="113"/>
      <c r="N76" s="113"/>
      <c r="O76" s="113"/>
      <c r="P76" s="5"/>
      <c r="Q76" s="49"/>
      <c r="W76" s="60"/>
      <c r="X76" s="66">
        <v>4</v>
      </c>
      <c r="Y76" s="67"/>
      <c r="Z76" s="67"/>
      <c r="AA76" s="67"/>
      <c r="AB76" s="67"/>
      <c r="AC76" s="67"/>
      <c r="AD76" s="67"/>
      <c r="AE76" s="67"/>
      <c r="AF76" s="67"/>
      <c r="AG76" s="67"/>
      <c r="AH76" s="67"/>
      <c r="AI76" s="67"/>
      <c r="AJ76" s="67"/>
      <c r="AK76" s="67"/>
      <c r="AL76" s="67"/>
      <c r="AM76" s="67"/>
      <c r="AN76" s="67"/>
      <c r="AO76" s="67"/>
      <c r="AP76" s="67"/>
      <c r="AQ76" s="67"/>
      <c r="AR76" s="67"/>
      <c r="AS76" s="67"/>
      <c r="AT76" s="67"/>
      <c r="AU76" s="67"/>
      <c r="AV76" s="67"/>
      <c r="AW76" s="67"/>
      <c r="AX76" s="67"/>
      <c r="AY76" s="67"/>
      <c r="AZ76" s="67"/>
      <c r="BA76" s="67"/>
      <c r="BB76" s="67"/>
      <c r="BC76" s="67"/>
      <c r="BD76" s="354" t="str">
        <f t="shared" si="34"/>
        <v/>
      </c>
      <c r="BE76" s="364"/>
      <c r="BF76" s="71">
        <f t="shared" si="35"/>
        <v>0</v>
      </c>
      <c r="BG76" s="71">
        <v>0</v>
      </c>
      <c r="BH76" s="72">
        <f t="shared" si="36"/>
        <v>0</v>
      </c>
      <c r="BI76" s="73">
        <v>0</v>
      </c>
    </row>
    <row r="77" spans="2:61" ht="15.5" x14ac:dyDescent="0.35">
      <c r="B77" s="60"/>
      <c r="C77" s="125">
        <f t="shared" si="37"/>
        <v>3</v>
      </c>
      <c r="D77" s="113"/>
      <c r="E77" s="113"/>
      <c r="F77" s="113"/>
      <c r="G77" s="113"/>
      <c r="H77" s="113"/>
      <c r="I77" s="113"/>
      <c r="J77" s="113"/>
      <c r="K77" s="113"/>
      <c r="L77" s="113"/>
      <c r="M77" s="113"/>
      <c r="N77" s="113"/>
      <c r="O77" s="113"/>
      <c r="P77" s="5"/>
      <c r="Q77" s="49"/>
      <c r="W77" s="60"/>
      <c r="X77" s="66">
        <v>5</v>
      </c>
      <c r="Y77" s="67"/>
      <c r="Z77" s="67"/>
      <c r="AA77" s="67"/>
      <c r="AB77" s="67"/>
      <c r="AC77" s="67"/>
      <c r="AD77" s="67"/>
      <c r="AE77" s="67"/>
      <c r="AF77" s="67"/>
      <c r="AG77" s="67"/>
      <c r="AH77" s="67"/>
      <c r="AI77" s="67"/>
      <c r="AJ77" s="67"/>
      <c r="AK77" s="67"/>
      <c r="AL77" s="67"/>
      <c r="AM77" s="67"/>
      <c r="AN77" s="67"/>
      <c r="AO77" s="67"/>
      <c r="AP77" s="67"/>
      <c r="AQ77" s="67"/>
      <c r="AR77" s="67"/>
      <c r="AS77" s="67"/>
      <c r="AT77" s="67"/>
      <c r="AU77" s="67"/>
      <c r="AV77" s="67"/>
      <c r="AW77" s="67"/>
      <c r="AX77" s="67"/>
      <c r="AY77" s="67"/>
      <c r="AZ77" s="67"/>
      <c r="BA77" s="67"/>
      <c r="BB77" s="67"/>
      <c r="BC77" s="67"/>
      <c r="BD77" s="354" t="str">
        <f t="shared" si="34"/>
        <v/>
      </c>
      <c r="BE77" s="364"/>
      <c r="BF77" s="71">
        <f t="shared" si="35"/>
        <v>0</v>
      </c>
      <c r="BG77" s="71">
        <v>0</v>
      </c>
      <c r="BH77" s="72">
        <f t="shared" si="36"/>
        <v>0</v>
      </c>
      <c r="BI77" s="73">
        <v>0</v>
      </c>
    </row>
    <row r="78" spans="2:61" ht="15.5" x14ac:dyDescent="0.35">
      <c r="B78" s="60"/>
      <c r="C78" s="125">
        <f t="shared" si="37"/>
        <v>4</v>
      </c>
      <c r="D78" s="113"/>
      <c r="E78" s="113"/>
      <c r="F78" s="113"/>
      <c r="G78" s="113"/>
      <c r="H78" s="113"/>
      <c r="I78" s="113"/>
      <c r="J78" s="113"/>
      <c r="K78" s="113"/>
      <c r="L78" s="113"/>
      <c r="M78" s="113"/>
      <c r="N78" s="113"/>
      <c r="O78" s="113"/>
      <c r="P78" s="5"/>
      <c r="Q78" s="49"/>
      <c r="W78" s="60"/>
      <c r="X78" s="66">
        <v>6</v>
      </c>
      <c r="Y78" s="67"/>
      <c r="Z78" s="67"/>
      <c r="AA78" s="67"/>
      <c r="AB78" s="67"/>
      <c r="AC78" s="67"/>
      <c r="AD78" s="67"/>
      <c r="AE78" s="67"/>
      <c r="AF78" s="67"/>
      <c r="AG78" s="67"/>
      <c r="AH78" s="67"/>
      <c r="AI78" s="67"/>
      <c r="AJ78" s="67"/>
      <c r="AK78" s="67"/>
      <c r="AL78" s="67"/>
      <c r="AM78" s="67"/>
      <c r="AN78" s="67"/>
      <c r="AO78" s="67"/>
      <c r="AP78" s="67"/>
      <c r="AQ78" s="67"/>
      <c r="AR78" s="67"/>
      <c r="AS78" s="67"/>
      <c r="AT78" s="67"/>
      <c r="AU78" s="67"/>
      <c r="AV78" s="67"/>
      <c r="AW78" s="67"/>
      <c r="AX78" s="67"/>
      <c r="AY78" s="67"/>
      <c r="AZ78" s="67"/>
      <c r="BA78" s="67"/>
      <c r="BB78" s="67"/>
      <c r="BC78" s="67"/>
      <c r="BD78" s="354" t="str">
        <f t="shared" si="34"/>
        <v/>
      </c>
      <c r="BE78" s="364"/>
      <c r="BF78" s="71">
        <f t="shared" si="35"/>
        <v>0</v>
      </c>
      <c r="BG78" s="71">
        <v>0</v>
      </c>
      <c r="BH78" s="72">
        <f t="shared" si="36"/>
        <v>0</v>
      </c>
      <c r="BI78" s="73">
        <v>0</v>
      </c>
    </row>
    <row r="79" spans="2:61" ht="15.5" x14ac:dyDescent="0.35">
      <c r="B79" s="60"/>
      <c r="C79" s="125">
        <f t="shared" si="37"/>
        <v>5</v>
      </c>
      <c r="D79" s="113"/>
      <c r="E79" s="113"/>
      <c r="F79" s="113"/>
      <c r="G79" s="113"/>
      <c r="H79" s="113"/>
      <c r="I79" s="113"/>
      <c r="J79" s="113"/>
      <c r="K79" s="113"/>
      <c r="L79" s="113"/>
      <c r="M79" s="113"/>
      <c r="N79" s="113"/>
      <c r="O79" s="113"/>
      <c r="P79" s="5"/>
      <c r="Q79" s="49"/>
      <c r="W79" s="60"/>
      <c r="X79" s="66">
        <v>7</v>
      </c>
      <c r="Y79" s="67"/>
      <c r="Z79" s="67"/>
      <c r="AA79" s="67"/>
      <c r="AB79" s="67"/>
      <c r="AC79" s="67"/>
      <c r="AD79" s="67"/>
      <c r="AE79" s="67"/>
      <c r="AF79" s="67"/>
      <c r="AG79" s="67"/>
      <c r="AH79" s="67"/>
      <c r="AI79" s="67"/>
      <c r="AJ79" s="67"/>
      <c r="AK79" s="67"/>
      <c r="AL79" s="67"/>
      <c r="AM79" s="67"/>
      <c r="AN79" s="67"/>
      <c r="AO79" s="67"/>
      <c r="AP79" s="67"/>
      <c r="AQ79" s="67"/>
      <c r="AR79" s="67"/>
      <c r="AS79" s="67"/>
      <c r="AT79" s="67"/>
      <c r="AU79" s="67"/>
      <c r="AV79" s="67"/>
      <c r="AW79" s="67"/>
      <c r="AX79" s="67"/>
      <c r="AY79" s="67"/>
      <c r="AZ79" s="67"/>
      <c r="BA79" s="67"/>
      <c r="BB79" s="67"/>
      <c r="BC79" s="67"/>
      <c r="BD79" s="354" t="str">
        <f t="shared" si="34"/>
        <v/>
      </c>
      <c r="BE79" s="364"/>
      <c r="BF79" s="71">
        <f t="shared" si="35"/>
        <v>0</v>
      </c>
      <c r="BG79" s="71">
        <v>0</v>
      </c>
      <c r="BH79" s="72">
        <f t="shared" si="36"/>
        <v>0</v>
      </c>
      <c r="BI79" s="73">
        <v>0</v>
      </c>
    </row>
    <row r="80" spans="2:61" ht="15.5" x14ac:dyDescent="0.35">
      <c r="B80" s="60"/>
      <c r="C80" s="125">
        <f t="shared" si="37"/>
        <v>6</v>
      </c>
      <c r="D80" s="113"/>
      <c r="E80" s="113"/>
      <c r="F80" s="113"/>
      <c r="G80" s="113"/>
      <c r="H80" s="113"/>
      <c r="I80" s="113"/>
      <c r="J80" s="113"/>
      <c r="K80" s="113"/>
      <c r="L80" s="113"/>
      <c r="M80" s="113"/>
      <c r="N80" s="113"/>
      <c r="O80" s="113"/>
      <c r="P80" s="5"/>
      <c r="Q80" s="49"/>
      <c r="W80" s="60"/>
      <c r="X80" s="66">
        <v>8</v>
      </c>
      <c r="Y80" s="67"/>
      <c r="Z80" s="67"/>
      <c r="AA80" s="67"/>
      <c r="AB80" s="67"/>
      <c r="AC80" s="67"/>
      <c r="AD80" s="67"/>
      <c r="AE80" s="67"/>
      <c r="AF80" s="67"/>
      <c r="AG80" s="67"/>
      <c r="AH80" s="67"/>
      <c r="AI80" s="67"/>
      <c r="AJ80" s="67"/>
      <c r="AK80" s="67"/>
      <c r="AL80" s="67"/>
      <c r="AM80" s="67"/>
      <c r="AN80" s="67"/>
      <c r="AO80" s="67"/>
      <c r="AP80" s="67"/>
      <c r="AQ80" s="67"/>
      <c r="AR80" s="67"/>
      <c r="AS80" s="67"/>
      <c r="AT80" s="67"/>
      <c r="AU80" s="67"/>
      <c r="AV80" s="67"/>
      <c r="AW80" s="67"/>
      <c r="AX80" s="67"/>
      <c r="AY80" s="67"/>
      <c r="AZ80" s="67"/>
      <c r="BA80" s="67"/>
      <c r="BB80" s="67"/>
      <c r="BC80" s="67"/>
      <c r="BD80" s="354" t="str">
        <f t="shared" si="34"/>
        <v/>
      </c>
      <c r="BE80" s="364"/>
      <c r="BF80" s="71">
        <f t="shared" ref="BF80:BF95" si="38">(SUMIF($Y$72:$BC$72,"Sat",$Y80:$BC80)+SUMIF($Y$72:$BC$72,"Sun",$Y80:$BC80))</f>
        <v>0</v>
      </c>
      <c r="BG80" s="71">
        <f t="shared" ref="BG80:BG95" si="39">(SUM($Y80:$BC80)-(SUMIF($Y$72:$BC$72,"Sat",$Y80:$BC80)+SUMIF($Y$72:$BC$72,"Sun",$Y80:$BC80)))</f>
        <v>0</v>
      </c>
      <c r="BH80" s="72">
        <f t="shared" ref="BH80:BH95" si="40">(SUMIF($Y$72:$BC$72,"Sat",$Y80:$BC80)+SUMIF($Y$72:$BC$72,"Sun",$Y80:$BC80))/(COUNTIF($Y$72:$BC$72,"Sat")+COUNTIF($Y$72:$BC$72,"Sun"))</f>
        <v>0</v>
      </c>
      <c r="BI80" s="73">
        <f t="shared" ref="BI80:BI95" si="41">(SUM($Y80:$BC80)-(SUMIF($Y$72:$BC$72,"Sat",$Y80:$BC80)+SUMIF($Y$72:$BC$72,"Sun",$Y80:$BC80)))/(COUNT(Y80:BC80)-(COUNTIF($Y$72:$BC$72,"Sat")+COUNTIF($Y$72:$BC$72,"Sun")))</f>
        <v>0</v>
      </c>
    </row>
    <row r="81" spans="2:61" ht="15.5" x14ac:dyDescent="0.35">
      <c r="B81" s="60"/>
      <c r="C81" s="125">
        <f t="shared" si="37"/>
        <v>7</v>
      </c>
      <c r="D81" s="113"/>
      <c r="E81" s="113"/>
      <c r="F81" s="113"/>
      <c r="G81" s="113"/>
      <c r="H81" s="113"/>
      <c r="I81" s="113"/>
      <c r="J81" s="113"/>
      <c r="K81" s="113"/>
      <c r="L81" s="113"/>
      <c r="M81" s="113"/>
      <c r="N81" s="113"/>
      <c r="O81" s="113"/>
      <c r="P81" s="5"/>
      <c r="Q81" s="49"/>
      <c r="W81" s="60"/>
      <c r="X81" s="66">
        <v>9</v>
      </c>
      <c r="Y81" s="67"/>
      <c r="Z81" s="67"/>
      <c r="AA81" s="67"/>
      <c r="AB81" s="67"/>
      <c r="AC81" s="67"/>
      <c r="AD81" s="67"/>
      <c r="AE81" s="67"/>
      <c r="AF81" s="67"/>
      <c r="AG81" s="67"/>
      <c r="AH81" s="67"/>
      <c r="AI81" s="67"/>
      <c r="AJ81" s="67"/>
      <c r="AK81" s="67"/>
      <c r="AL81" s="67"/>
      <c r="AM81" s="67"/>
      <c r="AN81" s="67"/>
      <c r="AO81" s="67"/>
      <c r="AP81" s="67"/>
      <c r="AQ81" s="67"/>
      <c r="AR81" s="67"/>
      <c r="AS81" s="67"/>
      <c r="AT81" s="67"/>
      <c r="AU81" s="67"/>
      <c r="AV81" s="67"/>
      <c r="AW81" s="67"/>
      <c r="AX81" s="67"/>
      <c r="AY81" s="67"/>
      <c r="AZ81" s="67"/>
      <c r="BA81" s="67"/>
      <c r="BB81" s="67"/>
      <c r="BC81" s="67"/>
      <c r="BD81" s="354" t="str">
        <f t="shared" si="34"/>
        <v/>
      </c>
      <c r="BE81" s="364"/>
      <c r="BF81" s="71">
        <f t="shared" si="38"/>
        <v>0</v>
      </c>
      <c r="BG81" s="71">
        <f t="shared" si="39"/>
        <v>0</v>
      </c>
      <c r="BH81" s="72">
        <f t="shared" si="40"/>
        <v>0</v>
      </c>
      <c r="BI81" s="73">
        <f t="shared" si="41"/>
        <v>0</v>
      </c>
    </row>
    <row r="82" spans="2:61" ht="15.5" x14ac:dyDescent="0.35">
      <c r="B82" s="60"/>
      <c r="C82" s="125">
        <f t="shared" si="37"/>
        <v>8</v>
      </c>
      <c r="D82" s="113"/>
      <c r="E82" s="113"/>
      <c r="F82" s="113"/>
      <c r="G82" s="113"/>
      <c r="H82" s="113"/>
      <c r="I82" s="113"/>
      <c r="J82" s="113"/>
      <c r="K82" s="113"/>
      <c r="L82" s="113"/>
      <c r="M82" s="113"/>
      <c r="N82" s="113"/>
      <c r="O82" s="113"/>
      <c r="P82" s="5"/>
      <c r="Q82" s="49"/>
      <c r="W82" s="60"/>
      <c r="X82" s="66">
        <v>10</v>
      </c>
      <c r="Y82" s="67"/>
      <c r="Z82" s="67"/>
      <c r="AA82" s="67"/>
      <c r="AB82" s="67"/>
      <c r="AC82" s="67"/>
      <c r="AD82" s="67"/>
      <c r="AE82" s="67"/>
      <c r="AF82" s="67"/>
      <c r="AG82" s="67"/>
      <c r="AH82" s="67"/>
      <c r="AI82" s="67"/>
      <c r="AJ82" s="67"/>
      <c r="AK82" s="67"/>
      <c r="AL82" s="67"/>
      <c r="AM82" s="67"/>
      <c r="AN82" s="67"/>
      <c r="AO82" s="67"/>
      <c r="AP82" s="67"/>
      <c r="AQ82" s="67"/>
      <c r="AR82" s="67"/>
      <c r="AS82" s="67"/>
      <c r="AT82" s="67"/>
      <c r="AU82" s="67"/>
      <c r="AV82" s="67"/>
      <c r="AW82" s="67"/>
      <c r="AX82" s="67"/>
      <c r="AY82" s="67"/>
      <c r="AZ82" s="67"/>
      <c r="BA82" s="67"/>
      <c r="BB82" s="67"/>
      <c r="BC82" s="67"/>
      <c r="BD82" s="354" t="str">
        <f t="shared" si="34"/>
        <v/>
      </c>
      <c r="BE82" s="364"/>
      <c r="BF82" s="71">
        <f t="shared" si="38"/>
        <v>0</v>
      </c>
      <c r="BG82" s="71">
        <f t="shared" si="39"/>
        <v>0</v>
      </c>
      <c r="BH82" s="72">
        <f t="shared" si="40"/>
        <v>0</v>
      </c>
      <c r="BI82" s="73">
        <f t="shared" si="41"/>
        <v>0</v>
      </c>
    </row>
    <row r="83" spans="2:61" ht="15.5" x14ac:dyDescent="0.35">
      <c r="B83" s="60"/>
      <c r="C83" s="125">
        <f t="shared" si="37"/>
        <v>9</v>
      </c>
      <c r="D83" s="113"/>
      <c r="E83" s="113"/>
      <c r="F83" s="113"/>
      <c r="G83" s="113"/>
      <c r="H83" s="113"/>
      <c r="I83" s="113"/>
      <c r="J83" s="113"/>
      <c r="K83" s="113"/>
      <c r="L83" s="113"/>
      <c r="M83" s="113"/>
      <c r="N83" s="113"/>
      <c r="O83" s="113"/>
      <c r="P83" s="5"/>
      <c r="Q83" s="49"/>
      <c r="W83" s="60"/>
      <c r="X83" s="66">
        <v>11</v>
      </c>
      <c r="Y83" s="67"/>
      <c r="Z83" s="67"/>
      <c r="AA83" s="67"/>
      <c r="AB83" s="67"/>
      <c r="AC83" s="67"/>
      <c r="AD83" s="67"/>
      <c r="AE83" s="67"/>
      <c r="AF83" s="67"/>
      <c r="AG83" s="67"/>
      <c r="AH83" s="67"/>
      <c r="AI83" s="67"/>
      <c r="AJ83" s="67"/>
      <c r="AK83" s="67"/>
      <c r="AL83" s="67"/>
      <c r="AM83" s="67"/>
      <c r="AN83" s="67"/>
      <c r="AO83" s="67"/>
      <c r="AP83" s="67"/>
      <c r="AQ83" s="67"/>
      <c r="AR83" s="67"/>
      <c r="AS83" s="67"/>
      <c r="AT83" s="67"/>
      <c r="AU83" s="67"/>
      <c r="AV83" s="67"/>
      <c r="AW83" s="67"/>
      <c r="AX83" s="67"/>
      <c r="AY83" s="67"/>
      <c r="AZ83" s="67"/>
      <c r="BA83" s="67"/>
      <c r="BB83" s="67"/>
      <c r="BC83" s="67"/>
      <c r="BD83" s="354" t="str">
        <f t="shared" si="34"/>
        <v/>
      </c>
      <c r="BE83" s="364"/>
      <c r="BF83" s="71">
        <f t="shared" si="38"/>
        <v>0</v>
      </c>
      <c r="BG83" s="71">
        <f t="shared" si="39"/>
        <v>0</v>
      </c>
      <c r="BH83" s="72">
        <f t="shared" si="40"/>
        <v>0</v>
      </c>
      <c r="BI83" s="73">
        <f t="shared" si="41"/>
        <v>0</v>
      </c>
    </row>
    <row r="84" spans="2:61" ht="15.5" x14ac:dyDescent="0.35">
      <c r="B84" s="60"/>
      <c r="C84" s="125">
        <f t="shared" si="37"/>
        <v>10</v>
      </c>
      <c r="D84" s="113"/>
      <c r="E84" s="113"/>
      <c r="F84" s="113"/>
      <c r="G84" s="113"/>
      <c r="H84" s="113"/>
      <c r="I84" s="113"/>
      <c r="J84" s="113"/>
      <c r="K84" s="113"/>
      <c r="L84" s="113"/>
      <c r="M84" s="113"/>
      <c r="N84" s="113"/>
      <c r="O84" s="113"/>
      <c r="P84" s="5"/>
      <c r="Q84" s="49"/>
      <c r="W84" s="60"/>
      <c r="X84" s="66">
        <v>12</v>
      </c>
      <c r="Y84" s="67"/>
      <c r="Z84" s="67"/>
      <c r="AA84" s="67"/>
      <c r="AB84" s="67"/>
      <c r="AC84" s="67"/>
      <c r="AD84" s="67"/>
      <c r="AE84" s="67"/>
      <c r="AF84" s="67"/>
      <c r="AG84" s="67"/>
      <c r="AH84" s="67"/>
      <c r="AI84" s="67"/>
      <c r="AJ84" s="67"/>
      <c r="AK84" s="67"/>
      <c r="AL84" s="67"/>
      <c r="AM84" s="67"/>
      <c r="AN84" s="67"/>
      <c r="AO84" s="67"/>
      <c r="AP84" s="67"/>
      <c r="AQ84" s="67"/>
      <c r="AR84" s="67"/>
      <c r="AS84" s="67"/>
      <c r="AT84" s="67"/>
      <c r="AU84" s="67"/>
      <c r="AV84" s="67"/>
      <c r="AW84" s="67"/>
      <c r="AX84" s="67"/>
      <c r="AY84" s="67"/>
      <c r="AZ84" s="67"/>
      <c r="BA84" s="67"/>
      <c r="BB84" s="67"/>
      <c r="BC84" s="67"/>
      <c r="BD84" s="354" t="str">
        <f t="shared" si="34"/>
        <v/>
      </c>
      <c r="BE84" s="364"/>
      <c r="BF84" s="71">
        <f t="shared" si="38"/>
        <v>0</v>
      </c>
      <c r="BG84" s="71">
        <f t="shared" si="39"/>
        <v>0</v>
      </c>
      <c r="BH84" s="72">
        <f t="shared" si="40"/>
        <v>0</v>
      </c>
      <c r="BI84" s="73">
        <f t="shared" si="41"/>
        <v>0</v>
      </c>
    </row>
    <row r="85" spans="2:61" ht="15.5" x14ac:dyDescent="0.35">
      <c r="B85" s="60"/>
      <c r="C85" s="125">
        <f t="shared" si="37"/>
        <v>11</v>
      </c>
      <c r="D85" s="113"/>
      <c r="E85" s="113"/>
      <c r="F85" s="113"/>
      <c r="G85" s="113"/>
      <c r="H85" s="113"/>
      <c r="I85" s="113"/>
      <c r="J85" s="113"/>
      <c r="K85" s="113"/>
      <c r="L85" s="113"/>
      <c r="M85" s="113"/>
      <c r="N85" s="113"/>
      <c r="O85" s="113"/>
      <c r="P85" s="5"/>
      <c r="Q85" s="49"/>
      <c r="W85" s="60"/>
      <c r="X85" s="66">
        <v>13</v>
      </c>
      <c r="Y85" s="67"/>
      <c r="Z85" s="67"/>
      <c r="AA85" s="67"/>
      <c r="AB85" s="67"/>
      <c r="AC85" s="67"/>
      <c r="AD85" s="67"/>
      <c r="AE85" s="67"/>
      <c r="AF85" s="67"/>
      <c r="AG85" s="67"/>
      <c r="AH85" s="67"/>
      <c r="AI85" s="67"/>
      <c r="AJ85" s="67"/>
      <c r="AK85" s="67"/>
      <c r="AL85" s="67"/>
      <c r="AM85" s="67"/>
      <c r="AN85" s="67"/>
      <c r="AO85" s="67"/>
      <c r="AP85" s="67"/>
      <c r="AQ85" s="67"/>
      <c r="AR85" s="67"/>
      <c r="AS85" s="67"/>
      <c r="AT85" s="67"/>
      <c r="AU85" s="67"/>
      <c r="AV85" s="67"/>
      <c r="AW85" s="67"/>
      <c r="AX85" s="67"/>
      <c r="AY85" s="67"/>
      <c r="AZ85" s="67"/>
      <c r="BA85" s="67"/>
      <c r="BB85" s="67"/>
      <c r="BC85" s="67"/>
      <c r="BD85" s="354" t="str">
        <f t="shared" si="34"/>
        <v/>
      </c>
      <c r="BE85" s="364"/>
      <c r="BF85" s="71">
        <f t="shared" si="38"/>
        <v>0</v>
      </c>
      <c r="BG85" s="71">
        <f t="shared" si="39"/>
        <v>0</v>
      </c>
      <c r="BH85" s="72">
        <f t="shared" si="40"/>
        <v>0</v>
      </c>
      <c r="BI85" s="73">
        <f t="shared" si="41"/>
        <v>0</v>
      </c>
    </row>
    <row r="86" spans="2:61" ht="15.5" x14ac:dyDescent="0.35">
      <c r="B86" s="60"/>
      <c r="C86" s="125">
        <f t="shared" si="37"/>
        <v>12</v>
      </c>
      <c r="D86" s="113"/>
      <c r="E86" s="113"/>
      <c r="F86" s="113"/>
      <c r="G86" s="113"/>
      <c r="H86" s="113"/>
      <c r="I86" s="113"/>
      <c r="J86" s="113"/>
      <c r="K86" s="113"/>
      <c r="L86" s="113"/>
      <c r="M86" s="113"/>
      <c r="N86" s="113"/>
      <c r="O86" s="113"/>
      <c r="P86" s="5"/>
      <c r="Q86" s="49"/>
      <c r="W86" s="60"/>
      <c r="X86" s="66">
        <v>14</v>
      </c>
      <c r="Y86" s="67"/>
      <c r="Z86" s="67"/>
      <c r="AA86" s="67"/>
      <c r="AB86" s="67"/>
      <c r="AC86" s="67"/>
      <c r="AD86" s="67"/>
      <c r="AE86" s="67"/>
      <c r="AF86" s="67"/>
      <c r="AG86" s="67"/>
      <c r="AH86" s="67"/>
      <c r="AI86" s="67"/>
      <c r="AJ86" s="67"/>
      <c r="AK86" s="67"/>
      <c r="AL86" s="67"/>
      <c r="AM86" s="67"/>
      <c r="AN86" s="67"/>
      <c r="AO86" s="67"/>
      <c r="AP86" s="67"/>
      <c r="AQ86" s="67"/>
      <c r="AR86" s="67"/>
      <c r="AS86" s="67"/>
      <c r="AT86" s="67"/>
      <c r="AU86" s="67"/>
      <c r="AV86" s="67"/>
      <c r="AW86" s="67"/>
      <c r="AX86" s="67"/>
      <c r="AY86" s="67"/>
      <c r="AZ86" s="67"/>
      <c r="BA86" s="67"/>
      <c r="BB86" s="67"/>
      <c r="BC86" s="67"/>
      <c r="BD86" s="354" t="str">
        <f>IFERROR(AVERAGE(Y86:BC86),"")</f>
        <v/>
      </c>
      <c r="BE86" s="364"/>
      <c r="BF86" s="71">
        <f t="shared" si="38"/>
        <v>0</v>
      </c>
      <c r="BG86" s="71">
        <f t="shared" si="39"/>
        <v>0</v>
      </c>
      <c r="BH86" s="72">
        <f t="shared" si="40"/>
        <v>0</v>
      </c>
      <c r="BI86" s="73">
        <f t="shared" si="41"/>
        <v>0</v>
      </c>
    </row>
    <row r="87" spans="2:61" ht="15.5" x14ac:dyDescent="0.35">
      <c r="B87" s="60"/>
      <c r="C87" s="125">
        <f t="shared" si="37"/>
        <v>13</v>
      </c>
      <c r="D87" s="113"/>
      <c r="E87" s="113"/>
      <c r="F87" s="113"/>
      <c r="G87" s="113"/>
      <c r="H87" s="113"/>
      <c r="I87" s="113"/>
      <c r="J87" s="113"/>
      <c r="K87" s="113"/>
      <c r="L87" s="113"/>
      <c r="M87" s="113"/>
      <c r="N87" s="113"/>
      <c r="O87" s="113"/>
      <c r="P87" s="5"/>
      <c r="Q87" s="49"/>
      <c r="W87" s="60"/>
      <c r="X87" s="66">
        <v>15</v>
      </c>
      <c r="Y87" s="67"/>
      <c r="Z87" s="67"/>
      <c r="AA87" s="67"/>
      <c r="AB87" s="67"/>
      <c r="AC87" s="67"/>
      <c r="AD87" s="67"/>
      <c r="AE87" s="67"/>
      <c r="AF87" s="67"/>
      <c r="AG87" s="67"/>
      <c r="AH87" s="67"/>
      <c r="AI87" s="67"/>
      <c r="AJ87" s="67"/>
      <c r="AK87" s="67"/>
      <c r="AL87" s="67"/>
      <c r="AM87" s="67"/>
      <c r="AN87" s="67"/>
      <c r="AO87" s="67"/>
      <c r="AP87" s="67"/>
      <c r="AQ87" s="67"/>
      <c r="AR87" s="67"/>
      <c r="AS87" s="67"/>
      <c r="AT87" s="67"/>
      <c r="AU87" s="67"/>
      <c r="AV87" s="67"/>
      <c r="AW87" s="67"/>
      <c r="AX87" s="67"/>
      <c r="AY87" s="67"/>
      <c r="AZ87" s="67"/>
      <c r="BA87" s="67"/>
      <c r="BB87" s="67"/>
      <c r="BC87" s="67"/>
      <c r="BD87" s="354" t="str">
        <f t="shared" ref="BD87:BD96" si="42">IFERROR(AVERAGE(Y87:BC87),"")</f>
        <v/>
      </c>
      <c r="BE87" s="364"/>
      <c r="BF87" s="71">
        <f t="shared" si="38"/>
        <v>0</v>
      </c>
      <c r="BG87" s="71">
        <f t="shared" si="39"/>
        <v>0</v>
      </c>
      <c r="BH87" s="72">
        <f t="shared" si="40"/>
        <v>0</v>
      </c>
      <c r="BI87" s="73">
        <f t="shared" si="41"/>
        <v>0</v>
      </c>
    </row>
    <row r="88" spans="2:61" ht="15.5" x14ac:dyDescent="0.35">
      <c r="B88" s="60"/>
      <c r="C88" s="125">
        <f t="shared" si="37"/>
        <v>14</v>
      </c>
      <c r="D88" s="113"/>
      <c r="E88" s="113"/>
      <c r="F88" s="113"/>
      <c r="G88" s="113"/>
      <c r="H88" s="113"/>
      <c r="I88" s="113"/>
      <c r="J88" s="113"/>
      <c r="K88" s="113"/>
      <c r="L88" s="113"/>
      <c r="M88" s="113"/>
      <c r="N88" s="113"/>
      <c r="O88" s="113"/>
      <c r="P88" s="5"/>
      <c r="Q88" s="49"/>
      <c r="W88" s="60"/>
      <c r="X88" s="66">
        <v>16</v>
      </c>
      <c r="Y88" s="67"/>
      <c r="Z88" s="67"/>
      <c r="AA88" s="67"/>
      <c r="AB88" s="67"/>
      <c r="AC88" s="67"/>
      <c r="AD88" s="67"/>
      <c r="AE88" s="67"/>
      <c r="AF88" s="67"/>
      <c r="AG88" s="67"/>
      <c r="AH88" s="67"/>
      <c r="AI88" s="67"/>
      <c r="AJ88" s="67"/>
      <c r="AK88" s="67"/>
      <c r="AL88" s="67"/>
      <c r="AM88" s="67"/>
      <c r="AN88" s="67"/>
      <c r="AO88" s="67"/>
      <c r="AP88" s="67"/>
      <c r="AQ88" s="67"/>
      <c r="AR88" s="67"/>
      <c r="AS88" s="67"/>
      <c r="AT88" s="67"/>
      <c r="AU88" s="67"/>
      <c r="AV88" s="67"/>
      <c r="AW88" s="67"/>
      <c r="AX88" s="67"/>
      <c r="AY88" s="67"/>
      <c r="AZ88" s="67"/>
      <c r="BA88" s="67"/>
      <c r="BB88" s="67"/>
      <c r="BC88" s="67"/>
      <c r="BD88" s="354" t="str">
        <f t="shared" si="42"/>
        <v/>
      </c>
      <c r="BE88" s="364"/>
      <c r="BF88" s="71">
        <f t="shared" si="38"/>
        <v>0</v>
      </c>
      <c r="BG88" s="71">
        <f t="shared" si="39"/>
        <v>0</v>
      </c>
      <c r="BH88" s="72">
        <f t="shared" si="40"/>
        <v>0</v>
      </c>
      <c r="BI88" s="73">
        <f t="shared" si="41"/>
        <v>0</v>
      </c>
    </row>
    <row r="89" spans="2:61" ht="15.5" x14ac:dyDescent="0.35">
      <c r="B89" s="60"/>
      <c r="C89" s="125">
        <f t="shared" si="37"/>
        <v>15</v>
      </c>
      <c r="D89" s="113"/>
      <c r="E89" s="113"/>
      <c r="F89" s="113"/>
      <c r="G89" s="113"/>
      <c r="H89" s="113"/>
      <c r="I89" s="113"/>
      <c r="J89" s="113"/>
      <c r="K89" s="113"/>
      <c r="L89" s="113"/>
      <c r="M89" s="113"/>
      <c r="N89" s="113"/>
      <c r="O89" s="113"/>
      <c r="P89" s="5"/>
      <c r="Q89" s="49"/>
      <c r="W89" s="60"/>
      <c r="X89" s="66">
        <v>17</v>
      </c>
      <c r="Y89" s="67"/>
      <c r="Z89" s="67"/>
      <c r="AA89" s="67"/>
      <c r="AB89" s="67"/>
      <c r="AC89" s="67"/>
      <c r="AD89" s="67"/>
      <c r="AE89" s="67"/>
      <c r="AF89" s="67"/>
      <c r="AG89" s="67"/>
      <c r="AH89" s="67"/>
      <c r="AI89" s="67"/>
      <c r="AJ89" s="67"/>
      <c r="AK89" s="67"/>
      <c r="AL89" s="67"/>
      <c r="AM89" s="67"/>
      <c r="AN89" s="67"/>
      <c r="AO89" s="67"/>
      <c r="AP89" s="67"/>
      <c r="AQ89" s="67"/>
      <c r="AR89" s="67"/>
      <c r="AS89" s="67"/>
      <c r="AT89" s="67"/>
      <c r="AU89" s="67"/>
      <c r="AV89" s="67"/>
      <c r="AW89" s="67"/>
      <c r="AX89" s="67"/>
      <c r="AY89" s="67"/>
      <c r="AZ89" s="67"/>
      <c r="BA89" s="67"/>
      <c r="BB89" s="67"/>
      <c r="BC89" s="67"/>
      <c r="BD89" s="354" t="str">
        <f t="shared" si="42"/>
        <v/>
      </c>
      <c r="BE89" s="364"/>
      <c r="BF89" s="71">
        <f t="shared" si="38"/>
        <v>0</v>
      </c>
      <c r="BG89" s="71">
        <f t="shared" si="39"/>
        <v>0</v>
      </c>
      <c r="BH89" s="72">
        <f t="shared" si="40"/>
        <v>0</v>
      </c>
      <c r="BI89" s="73">
        <f t="shared" si="41"/>
        <v>0</v>
      </c>
    </row>
    <row r="90" spans="2:61" ht="15.5" x14ac:dyDescent="0.35">
      <c r="B90" s="60"/>
      <c r="C90" s="125">
        <f t="shared" si="37"/>
        <v>16</v>
      </c>
      <c r="D90" s="113"/>
      <c r="E90" s="113"/>
      <c r="F90" s="113"/>
      <c r="G90" s="113"/>
      <c r="H90" s="113"/>
      <c r="I90" s="113"/>
      <c r="J90" s="113"/>
      <c r="K90" s="113"/>
      <c r="L90" s="113"/>
      <c r="M90" s="113"/>
      <c r="N90" s="113"/>
      <c r="O90" s="113"/>
      <c r="P90" s="5"/>
      <c r="Q90" s="49"/>
      <c r="W90" s="60"/>
      <c r="X90" s="66">
        <v>18</v>
      </c>
      <c r="Y90" s="67"/>
      <c r="Z90" s="67"/>
      <c r="AA90" s="67"/>
      <c r="AB90" s="67"/>
      <c r="AC90" s="67"/>
      <c r="AD90" s="67"/>
      <c r="AE90" s="67"/>
      <c r="AF90" s="67"/>
      <c r="AG90" s="67"/>
      <c r="AH90" s="67"/>
      <c r="AI90" s="67"/>
      <c r="AJ90" s="67"/>
      <c r="AK90" s="67"/>
      <c r="AL90" s="67"/>
      <c r="AM90" s="67"/>
      <c r="AN90" s="67"/>
      <c r="AO90" s="67"/>
      <c r="AP90" s="67"/>
      <c r="AQ90" s="67"/>
      <c r="AR90" s="67"/>
      <c r="AS90" s="67"/>
      <c r="AT90" s="67"/>
      <c r="AU90" s="67"/>
      <c r="AV90" s="67"/>
      <c r="AW90" s="67"/>
      <c r="AX90" s="67"/>
      <c r="AY90" s="67"/>
      <c r="AZ90" s="67"/>
      <c r="BA90" s="67"/>
      <c r="BB90" s="67"/>
      <c r="BC90" s="67"/>
      <c r="BD90" s="354" t="str">
        <f t="shared" si="42"/>
        <v/>
      </c>
      <c r="BE90" s="364"/>
      <c r="BF90" s="71">
        <f t="shared" si="38"/>
        <v>0</v>
      </c>
      <c r="BG90" s="71">
        <f t="shared" si="39"/>
        <v>0</v>
      </c>
      <c r="BH90" s="72">
        <f t="shared" si="40"/>
        <v>0</v>
      </c>
      <c r="BI90" s="73">
        <f t="shared" si="41"/>
        <v>0</v>
      </c>
    </row>
    <row r="91" spans="2:61" ht="15.5" x14ac:dyDescent="0.35">
      <c r="B91" s="60"/>
      <c r="C91" s="125">
        <f t="shared" si="37"/>
        <v>17</v>
      </c>
      <c r="D91" s="113"/>
      <c r="E91" s="113"/>
      <c r="F91" s="113"/>
      <c r="G91" s="113"/>
      <c r="H91" s="113"/>
      <c r="I91" s="113"/>
      <c r="J91" s="113"/>
      <c r="K91" s="113"/>
      <c r="L91" s="113"/>
      <c r="M91" s="113"/>
      <c r="N91" s="113"/>
      <c r="O91" s="113"/>
      <c r="P91" s="5"/>
      <c r="Q91" s="49"/>
      <c r="W91" s="60"/>
      <c r="X91" s="66">
        <v>19</v>
      </c>
      <c r="Y91" s="67"/>
      <c r="Z91" s="67"/>
      <c r="AA91" s="67"/>
      <c r="AB91" s="67"/>
      <c r="AC91" s="67"/>
      <c r="AD91" s="67"/>
      <c r="AE91" s="67"/>
      <c r="AF91" s="67"/>
      <c r="AG91" s="67"/>
      <c r="AH91" s="67"/>
      <c r="AI91" s="67"/>
      <c r="AJ91" s="67"/>
      <c r="AK91" s="67"/>
      <c r="AL91" s="67"/>
      <c r="AM91" s="67"/>
      <c r="AN91" s="67"/>
      <c r="AO91" s="67"/>
      <c r="AP91" s="67"/>
      <c r="AQ91" s="67"/>
      <c r="AR91" s="67"/>
      <c r="AS91" s="67"/>
      <c r="AT91" s="67"/>
      <c r="AU91" s="67"/>
      <c r="AV91" s="67"/>
      <c r="AW91" s="67"/>
      <c r="AX91" s="67"/>
      <c r="AY91" s="67"/>
      <c r="AZ91" s="67"/>
      <c r="BA91" s="67"/>
      <c r="BB91" s="67"/>
      <c r="BC91" s="67"/>
      <c r="BD91" s="354" t="str">
        <f t="shared" si="42"/>
        <v/>
      </c>
      <c r="BE91" s="364"/>
      <c r="BF91" s="71">
        <f t="shared" si="38"/>
        <v>0</v>
      </c>
      <c r="BG91" s="71">
        <f t="shared" si="39"/>
        <v>0</v>
      </c>
      <c r="BH91" s="72">
        <f t="shared" si="40"/>
        <v>0</v>
      </c>
      <c r="BI91" s="73">
        <f t="shared" si="41"/>
        <v>0</v>
      </c>
    </row>
    <row r="92" spans="2:61" ht="15.5" x14ac:dyDescent="0.35">
      <c r="B92" s="60"/>
      <c r="C92" s="125">
        <f t="shared" si="37"/>
        <v>18</v>
      </c>
      <c r="D92" s="113"/>
      <c r="E92" s="113"/>
      <c r="F92" s="113"/>
      <c r="G92" s="113"/>
      <c r="H92" s="113"/>
      <c r="I92" s="113"/>
      <c r="J92" s="113"/>
      <c r="K92" s="113"/>
      <c r="L92" s="113"/>
      <c r="M92" s="113"/>
      <c r="N92" s="113"/>
      <c r="O92" s="113"/>
      <c r="P92" s="5"/>
      <c r="Q92" s="49"/>
      <c r="W92" s="60"/>
      <c r="X92" s="66">
        <v>20</v>
      </c>
      <c r="Y92" s="67"/>
      <c r="Z92" s="67"/>
      <c r="AA92" s="67"/>
      <c r="AB92" s="67"/>
      <c r="AC92" s="67"/>
      <c r="AD92" s="67"/>
      <c r="AE92" s="67"/>
      <c r="AF92" s="67"/>
      <c r="AG92" s="67"/>
      <c r="AH92" s="67"/>
      <c r="AI92" s="67"/>
      <c r="AJ92" s="67"/>
      <c r="AK92" s="67"/>
      <c r="AL92" s="67"/>
      <c r="AM92" s="67"/>
      <c r="AN92" s="67"/>
      <c r="AO92" s="67"/>
      <c r="AP92" s="67"/>
      <c r="AQ92" s="67"/>
      <c r="AR92" s="67"/>
      <c r="AS92" s="67"/>
      <c r="AT92" s="67"/>
      <c r="AU92" s="67"/>
      <c r="AV92" s="67"/>
      <c r="AW92" s="67"/>
      <c r="AX92" s="67"/>
      <c r="AY92" s="67"/>
      <c r="AZ92" s="67"/>
      <c r="BA92" s="67"/>
      <c r="BB92" s="67"/>
      <c r="BC92" s="67"/>
      <c r="BD92" s="354" t="str">
        <f t="shared" si="42"/>
        <v/>
      </c>
      <c r="BE92" s="364"/>
      <c r="BF92" s="71">
        <f t="shared" si="38"/>
        <v>0</v>
      </c>
      <c r="BG92" s="71">
        <f t="shared" si="39"/>
        <v>0</v>
      </c>
      <c r="BH92" s="72">
        <f t="shared" si="40"/>
        <v>0</v>
      </c>
      <c r="BI92" s="73">
        <f t="shared" si="41"/>
        <v>0</v>
      </c>
    </row>
    <row r="93" spans="2:61" ht="15.5" x14ac:dyDescent="0.35">
      <c r="B93" s="60"/>
      <c r="C93" s="125">
        <f t="shared" si="37"/>
        <v>19</v>
      </c>
      <c r="D93" s="113"/>
      <c r="E93" s="113"/>
      <c r="F93" s="113"/>
      <c r="G93" s="113"/>
      <c r="H93" s="113"/>
      <c r="I93" s="113"/>
      <c r="J93" s="113"/>
      <c r="K93" s="113"/>
      <c r="L93" s="113"/>
      <c r="M93" s="113"/>
      <c r="N93" s="113"/>
      <c r="O93" s="113"/>
      <c r="P93" s="5"/>
      <c r="Q93" s="49"/>
      <c r="W93" s="60"/>
      <c r="X93" s="66">
        <v>21</v>
      </c>
      <c r="Y93" s="67"/>
      <c r="Z93" s="67"/>
      <c r="AA93" s="67"/>
      <c r="AB93" s="67"/>
      <c r="AC93" s="67"/>
      <c r="AD93" s="67"/>
      <c r="AE93" s="67"/>
      <c r="AF93" s="67"/>
      <c r="AG93" s="67"/>
      <c r="AH93" s="67"/>
      <c r="AI93" s="67"/>
      <c r="AJ93" s="67"/>
      <c r="AK93" s="67"/>
      <c r="AL93" s="67"/>
      <c r="AM93" s="67"/>
      <c r="AN93" s="67"/>
      <c r="AO93" s="67"/>
      <c r="AP93" s="67"/>
      <c r="AQ93" s="67"/>
      <c r="AR93" s="67"/>
      <c r="AS93" s="67"/>
      <c r="AT93" s="67"/>
      <c r="AU93" s="67"/>
      <c r="AV93" s="67"/>
      <c r="AW93" s="67"/>
      <c r="AX93" s="67"/>
      <c r="AY93" s="67"/>
      <c r="AZ93" s="67"/>
      <c r="BA93" s="67"/>
      <c r="BB93" s="67"/>
      <c r="BC93" s="67"/>
      <c r="BD93" s="354" t="str">
        <f t="shared" si="42"/>
        <v/>
      </c>
      <c r="BE93" s="364"/>
      <c r="BF93" s="71">
        <f t="shared" si="38"/>
        <v>0</v>
      </c>
      <c r="BG93" s="71">
        <f t="shared" si="39"/>
        <v>0</v>
      </c>
      <c r="BH93" s="72">
        <f t="shared" si="40"/>
        <v>0</v>
      </c>
      <c r="BI93" s="73">
        <f t="shared" si="41"/>
        <v>0</v>
      </c>
    </row>
    <row r="94" spans="2:61" ht="15.5" x14ac:dyDescent="0.35">
      <c r="B94" s="60"/>
      <c r="C94" s="125">
        <f t="shared" si="37"/>
        <v>20</v>
      </c>
      <c r="D94" s="113"/>
      <c r="E94" s="113"/>
      <c r="F94" s="113"/>
      <c r="G94" s="113"/>
      <c r="H94" s="113"/>
      <c r="I94" s="113"/>
      <c r="J94" s="113"/>
      <c r="K94" s="113"/>
      <c r="L94" s="113"/>
      <c r="M94" s="113"/>
      <c r="N94" s="113"/>
      <c r="O94" s="113"/>
      <c r="P94" s="5"/>
      <c r="Q94" s="49"/>
      <c r="W94" s="60"/>
      <c r="X94" s="66">
        <v>22</v>
      </c>
      <c r="Y94" s="67"/>
      <c r="Z94" s="67"/>
      <c r="AA94" s="67"/>
      <c r="AB94" s="67"/>
      <c r="AC94" s="67"/>
      <c r="AD94" s="67"/>
      <c r="AE94" s="67"/>
      <c r="AF94" s="67"/>
      <c r="AG94" s="67"/>
      <c r="AH94" s="67"/>
      <c r="AI94" s="67"/>
      <c r="AJ94" s="67"/>
      <c r="AK94" s="67"/>
      <c r="AL94" s="67"/>
      <c r="AM94" s="67"/>
      <c r="AN94" s="67"/>
      <c r="AO94" s="67"/>
      <c r="AP94" s="67"/>
      <c r="AQ94" s="67"/>
      <c r="AR94" s="67"/>
      <c r="AS94" s="67"/>
      <c r="AT94" s="67"/>
      <c r="AU94" s="67"/>
      <c r="AV94" s="67"/>
      <c r="AW94" s="67"/>
      <c r="AX94" s="67"/>
      <c r="AY94" s="67"/>
      <c r="AZ94" s="67"/>
      <c r="BA94" s="67"/>
      <c r="BB94" s="67"/>
      <c r="BC94" s="67"/>
      <c r="BD94" s="354" t="str">
        <f t="shared" si="42"/>
        <v/>
      </c>
      <c r="BE94" s="364"/>
      <c r="BF94" s="71">
        <f t="shared" si="38"/>
        <v>0</v>
      </c>
      <c r="BG94" s="71">
        <f t="shared" si="39"/>
        <v>0</v>
      </c>
      <c r="BH94" s="72">
        <f t="shared" si="40"/>
        <v>0</v>
      </c>
      <c r="BI94" s="73">
        <f t="shared" si="41"/>
        <v>0</v>
      </c>
    </row>
    <row r="95" spans="2:61" ht="15.5" x14ac:dyDescent="0.35">
      <c r="B95" s="60"/>
      <c r="C95" s="126">
        <f t="shared" si="37"/>
        <v>21</v>
      </c>
      <c r="D95" s="114"/>
      <c r="E95" s="114"/>
      <c r="F95" s="114"/>
      <c r="G95" s="114"/>
      <c r="H95" s="114"/>
      <c r="I95" s="114"/>
      <c r="J95" s="114"/>
      <c r="K95" s="114"/>
      <c r="L95" s="114"/>
      <c r="M95" s="114"/>
      <c r="N95" s="114"/>
      <c r="O95" s="114"/>
      <c r="P95" s="5"/>
      <c r="Q95" s="49"/>
      <c r="W95" s="60"/>
      <c r="X95" s="66">
        <v>23</v>
      </c>
      <c r="Y95" s="67"/>
      <c r="Z95" s="67"/>
      <c r="AA95" s="67"/>
      <c r="AB95" s="67"/>
      <c r="AC95" s="67"/>
      <c r="AD95" s="67"/>
      <c r="AE95" s="67"/>
      <c r="AF95" s="67"/>
      <c r="AG95" s="67"/>
      <c r="AH95" s="67"/>
      <c r="AI95" s="67"/>
      <c r="AJ95" s="67"/>
      <c r="AK95" s="67"/>
      <c r="AL95" s="67"/>
      <c r="AM95" s="67"/>
      <c r="AN95" s="67"/>
      <c r="AO95" s="67"/>
      <c r="AP95" s="67"/>
      <c r="AQ95" s="67"/>
      <c r="AR95" s="67"/>
      <c r="AS95" s="67"/>
      <c r="AT95" s="67"/>
      <c r="AU95" s="67"/>
      <c r="AV95" s="67"/>
      <c r="AW95" s="67"/>
      <c r="AX95" s="67"/>
      <c r="AY95" s="67"/>
      <c r="AZ95" s="67"/>
      <c r="BA95" s="67"/>
      <c r="BB95" s="67"/>
      <c r="BC95" s="67"/>
      <c r="BD95" s="354" t="str">
        <f t="shared" si="42"/>
        <v/>
      </c>
      <c r="BE95" s="364"/>
      <c r="BF95" s="71">
        <f t="shared" si="38"/>
        <v>0</v>
      </c>
      <c r="BG95" s="71">
        <f t="shared" si="39"/>
        <v>0</v>
      </c>
      <c r="BH95" s="72">
        <f t="shared" si="40"/>
        <v>0</v>
      </c>
      <c r="BI95" s="73">
        <f t="shared" si="41"/>
        <v>0</v>
      </c>
    </row>
    <row r="96" spans="2:61" ht="15.5" x14ac:dyDescent="0.35">
      <c r="B96" s="60"/>
      <c r="C96" s="127"/>
      <c r="D96" s="5"/>
      <c r="E96" s="5"/>
      <c r="F96" s="5"/>
      <c r="G96" s="5"/>
      <c r="H96" s="5"/>
      <c r="I96" s="5"/>
      <c r="J96" s="5"/>
      <c r="K96" s="5"/>
      <c r="L96" s="5"/>
      <c r="M96" s="5"/>
      <c r="N96" s="5"/>
      <c r="O96" s="5"/>
      <c r="P96" s="5"/>
      <c r="Q96" s="49"/>
      <c r="W96" s="60"/>
      <c r="X96" s="74">
        <v>24</v>
      </c>
      <c r="Y96" s="75"/>
      <c r="Z96" s="75"/>
      <c r="AA96" s="75"/>
      <c r="AB96" s="75"/>
      <c r="AC96" s="75"/>
      <c r="AD96" s="75"/>
      <c r="AE96" s="75"/>
      <c r="AF96" s="75"/>
      <c r="AG96" s="75"/>
      <c r="AH96" s="75"/>
      <c r="AI96" s="75"/>
      <c r="AJ96" s="75"/>
      <c r="AK96" s="75"/>
      <c r="AL96" s="75"/>
      <c r="AM96" s="75"/>
      <c r="AN96" s="75"/>
      <c r="AO96" s="75"/>
      <c r="AP96" s="75"/>
      <c r="AQ96" s="75"/>
      <c r="AR96" s="75"/>
      <c r="AS96" s="75"/>
      <c r="AT96" s="75"/>
      <c r="AU96" s="75"/>
      <c r="AV96" s="75"/>
      <c r="AW96" s="75"/>
      <c r="AX96" s="75"/>
      <c r="AY96" s="75"/>
      <c r="AZ96" s="75"/>
      <c r="BA96" s="75"/>
      <c r="BB96" s="75"/>
      <c r="BC96" s="75"/>
      <c r="BD96" s="356" t="str">
        <f t="shared" si="42"/>
        <v/>
      </c>
      <c r="BE96" s="365"/>
      <c r="BF96" s="76">
        <f>SUM($Y96:$BC96)</f>
        <v>0</v>
      </c>
      <c r="BG96" s="76">
        <v>0</v>
      </c>
      <c r="BH96" s="77">
        <f t="shared" ref="BH96" si="43">IFERROR(SUM(Y96:BC96)/COUNT(Y96:BC96),0)</f>
        <v>0</v>
      </c>
      <c r="BI96" s="78">
        <v>0</v>
      </c>
    </row>
    <row r="97" spans="2:61" ht="15.5" x14ac:dyDescent="0.35">
      <c r="B97" s="60"/>
      <c r="C97" s="128" t="s">
        <v>125</v>
      </c>
      <c r="D97" s="5"/>
      <c r="E97" s="5"/>
      <c r="F97" s="5"/>
      <c r="G97" s="5"/>
      <c r="H97" s="5"/>
      <c r="I97" s="5"/>
      <c r="J97" s="5"/>
      <c r="K97" s="5"/>
      <c r="L97" s="5"/>
      <c r="M97" s="5"/>
      <c r="N97" s="5"/>
      <c r="O97" s="5"/>
      <c r="P97" s="5"/>
      <c r="Q97" s="49"/>
      <c r="W97" s="60"/>
      <c r="X97" s="79"/>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107"/>
      <c r="BF97" s="76">
        <f>SUM(BF73:BF96)</f>
        <v>0</v>
      </c>
      <c r="BG97" s="76">
        <f>SUM(BG80:BG95)</f>
        <v>0</v>
      </c>
      <c r="BH97" s="101"/>
      <c r="BI97" s="102"/>
    </row>
    <row r="98" spans="2:61" ht="16" thickBot="1" x14ac:dyDescent="0.4">
      <c r="B98" s="104"/>
      <c r="C98" s="15"/>
      <c r="D98" s="15"/>
      <c r="E98" s="15"/>
      <c r="F98" s="15"/>
      <c r="G98" s="15"/>
      <c r="H98" s="15"/>
      <c r="I98" s="15"/>
      <c r="J98" s="158"/>
      <c r="K98" s="158"/>
      <c r="L98" s="158"/>
      <c r="M98" s="158"/>
      <c r="N98" s="158"/>
      <c r="O98" s="158"/>
      <c r="P98" s="158"/>
      <c r="Q98" s="106"/>
      <c r="W98" s="83"/>
      <c r="X98" s="84"/>
      <c r="Y98" s="85"/>
      <c r="Z98" s="85"/>
      <c r="AA98" s="85"/>
      <c r="AB98" s="85"/>
      <c r="AC98" s="85"/>
      <c r="AD98" s="85"/>
      <c r="AE98" s="85"/>
      <c r="AF98" s="85"/>
      <c r="AG98" s="85"/>
      <c r="AH98" s="85"/>
      <c r="AI98" s="85"/>
      <c r="AJ98" s="85"/>
      <c r="AK98" s="85"/>
      <c r="AL98" s="85"/>
      <c r="AM98" s="85"/>
      <c r="AN98" s="85"/>
      <c r="AO98" s="85"/>
      <c r="AP98" s="85"/>
      <c r="AQ98" s="85"/>
      <c r="AR98" s="85"/>
      <c r="AS98" s="85"/>
      <c r="AT98" s="85"/>
      <c r="AU98" s="85"/>
      <c r="AV98" s="85"/>
      <c r="AW98" s="85"/>
      <c r="AX98" s="85"/>
      <c r="AY98" s="85"/>
      <c r="AZ98" s="85"/>
      <c r="BA98" s="85"/>
      <c r="BB98" s="85"/>
      <c r="BC98" s="85"/>
      <c r="BD98" s="85"/>
      <c r="BE98" s="85"/>
      <c r="BF98" s="214"/>
      <c r="BG98" s="215"/>
      <c r="BH98" s="215"/>
      <c r="BI98" s="216"/>
    </row>
    <row r="99" spans="2:61" ht="15.5" x14ac:dyDescent="0.35">
      <c r="B99" s="60"/>
      <c r="C99" s="5"/>
      <c r="D99" s="5"/>
      <c r="E99" s="5"/>
      <c r="F99" s="5"/>
      <c r="G99" s="5"/>
      <c r="H99" s="5"/>
      <c r="I99" s="5"/>
      <c r="J99" s="160"/>
      <c r="K99" s="119"/>
      <c r="L99" s="119"/>
      <c r="M99" s="119"/>
      <c r="N99" s="119"/>
      <c r="O99" s="119"/>
      <c r="P99" s="119"/>
      <c r="Q99" s="49"/>
      <c r="W99" s="108"/>
      <c r="X99" s="109"/>
      <c r="Y99" s="109"/>
      <c r="Z99" s="109"/>
      <c r="AA99" s="109"/>
      <c r="AB99" s="109"/>
      <c r="AC99" s="109"/>
      <c r="AD99" s="109"/>
      <c r="AE99" s="109"/>
      <c r="AF99" s="109"/>
      <c r="AG99" s="109"/>
      <c r="AH99" s="109"/>
      <c r="AI99" s="109"/>
      <c r="AJ99" s="109"/>
      <c r="AK99" s="109"/>
      <c r="AL99" s="109"/>
      <c r="AM99" s="110"/>
      <c r="AN99" s="111"/>
      <c r="AO99" s="111"/>
      <c r="AP99" s="111"/>
      <c r="AQ99" s="111"/>
      <c r="AR99" s="111"/>
      <c r="AS99" s="111"/>
      <c r="AT99" s="111"/>
      <c r="AU99" s="111"/>
      <c r="AV99" s="111"/>
      <c r="AW99" s="111"/>
      <c r="AX99" s="111"/>
      <c r="AY99" s="111"/>
      <c r="AZ99" s="111"/>
      <c r="BA99" s="111"/>
      <c r="BB99" s="111"/>
      <c r="BC99" s="111"/>
      <c r="BD99" s="111"/>
      <c r="BE99" s="5"/>
      <c r="BF99" s="5"/>
      <c r="BG99" s="5"/>
      <c r="BH99" s="5"/>
      <c r="BI99" s="49"/>
    </row>
    <row r="100" spans="2:61" ht="15.5" x14ac:dyDescent="0.35">
      <c r="B100" s="60"/>
      <c r="C100" s="5"/>
      <c r="D100" s="5"/>
      <c r="E100" s="5"/>
      <c r="F100" s="5"/>
      <c r="G100" s="5"/>
      <c r="H100" s="5"/>
      <c r="I100" s="5"/>
      <c r="J100" s="160"/>
      <c r="K100" s="119"/>
      <c r="L100" s="119"/>
      <c r="M100" s="119"/>
      <c r="N100" s="119"/>
      <c r="O100" s="119"/>
      <c r="P100" s="119"/>
      <c r="Q100" s="49"/>
      <c r="W100" s="60" t="s">
        <v>123</v>
      </c>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49"/>
    </row>
    <row r="101" spans="2:61" ht="15.5" x14ac:dyDescent="0.35">
      <c r="B101" s="60"/>
      <c r="C101" s="5"/>
      <c r="D101" s="5"/>
      <c r="E101" s="5"/>
      <c r="F101" s="5"/>
      <c r="G101" s="5"/>
      <c r="H101" s="5"/>
      <c r="I101" s="5"/>
      <c r="J101" s="160"/>
      <c r="K101" s="119"/>
      <c r="L101" s="119"/>
      <c r="M101" s="119"/>
      <c r="N101" s="119"/>
      <c r="O101" s="119"/>
      <c r="P101" s="119"/>
      <c r="Q101" s="49"/>
      <c r="W101" s="60"/>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46"/>
      <c r="BG101" s="5"/>
      <c r="BH101" s="5"/>
      <c r="BI101" s="49"/>
    </row>
    <row r="102" spans="2:61" ht="15.5" x14ac:dyDescent="0.35">
      <c r="B102" s="60"/>
      <c r="C102" s="5"/>
      <c r="D102" s="5"/>
      <c r="E102" s="5"/>
      <c r="F102" s="5"/>
      <c r="G102" s="5"/>
      <c r="H102" s="5"/>
      <c r="I102" s="5"/>
      <c r="J102" s="160"/>
      <c r="K102" s="119"/>
      <c r="L102" s="119"/>
      <c r="M102" s="119"/>
      <c r="N102" s="119"/>
      <c r="O102" s="119"/>
      <c r="P102" s="119"/>
      <c r="Q102" s="49"/>
      <c r="W102" s="60"/>
      <c r="X102" s="63" t="s">
        <v>54</v>
      </c>
      <c r="Y102" s="64">
        <v>1</v>
      </c>
      <c r="Z102" s="64">
        <v>2</v>
      </c>
      <c r="AA102" s="64">
        <v>3</v>
      </c>
      <c r="AB102" s="64">
        <v>4</v>
      </c>
      <c r="AC102" s="64">
        <v>5</v>
      </c>
      <c r="AD102" s="64">
        <v>6</v>
      </c>
      <c r="AE102" s="64">
        <v>7</v>
      </c>
      <c r="AF102" s="64">
        <v>8</v>
      </c>
      <c r="AG102" s="64">
        <v>9</v>
      </c>
      <c r="AH102" s="64">
        <v>10</v>
      </c>
      <c r="AI102" s="64">
        <v>11</v>
      </c>
      <c r="AJ102" s="64">
        <v>12</v>
      </c>
      <c r="AK102" s="64">
        <v>13</v>
      </c>
      <c r="AL102" s="64">
        <v>14</v>
      </c>
      <c r="AM102" s="64">
        <v>15</v>
      </c>
      <c r="AN102" s="64">
        <v>16</v>
      </c>
      <c r="AO102" s="64">
        <v>17</v>
      </c>
      <c r="AP102" s="64">
        <v>18</v>
      </c>
      <c r="AQ102" s="64">
        <v>19</v>
      </c>
      <c r="AR102" s="64">
        <v>20</v>
      </c>
      <c r="AS102" s="64">
        <v>21</v>
      </c>
      <c r="AT102" s="64">
        <v>22</v>
      </c>
      <c r="AU102" s="64">
        <v>23</v>
      </c>
      <c r="AV102" s="64">
        <v>24</v>
      </c>
      <c r="AW102" s="64">
        <v>25</v>
      </c>
      <c r="AX102" s="64">
        <v>26</v>
      </c>
      <c r="AY102" s="64">
        <v>27</v>
      </c>
      <c r="AZ102" s="64">
        <v>28</v>
      </c>
      <c r="BA102" s="64">
        <v>29</v>
      </c>
      <c r="BB102" s="64">
        <v>30</v>
      </c>
      <c r="BC102" s="5"/>
      <c r="BD102" s="358" t="s">
        <v>101</v>
      </c>
      <c r="BE102" s="359"/>
      <c r="BF102" s="157" t="s">
        <v>102</v>
      </c>
      <c r="BG102" s="157" t="s">
        <v>103</v>
      </c>
      <c r="BH102" s="157" t="s">
        <v>102</v>
      </c>
      <c r="BI102" s="65" t="s">
        <v>103</v>
      </c>
    </row>
    <row r="103" spans="2:61" ht="15.5" x14ac:dyDescent="0.35">
      <c r="B103" s="60"/>
      <c r="C103" s="5"/>
      <c r="D103" s="5"/>
      <c r="E103" s="5"/>
      <c r="F103" s="5"/>
      <c r="G103" s="5"/>
      <c r="H103" s="5"/>
      <c r="I103" s="5"/>
      <c r="J103" s="160"/>
      <c r="K103" s="119"/>
      <c r="L103" s="119"/>
      <c r="M103" s="119"/>
      <c r="N103" s="119"/>
      <c r="O103" s="119"/>
      <c r="P103" s="119"/>
      <c r="Q103" s="49"/>
      <c r="W103" s="60"/>
      <c r="X103" s="63"/>
      <c r="Y103" s="64" t="str">
        <f t="shared" ref="Y103:AE103" si="44">VLOOKUP(WEEKDAY(CONCATENATE("4","/",Y102,"/",$AE$6)),$BX$11:$BY$17,2,FALSE)</f>
        <v>Sun</v>
      </c>
      <c r="Z103" s="64" t="str">
        <f t="shared" si="44"/>
        <v>Mon</v>
      </c>
      <c r="AA103" s="64" t="str">
        <f t="shared" si="44"/>
        <v>Tues</v>
      </c>
      <c r="AB103" s="64" t="str">
        <f t="shared" si="44"/>
        <v>Wed</v>
      </c>
      <c r="AC103" s="64" t="str">
        <f t="shared" si="44"/>
        <v>Thur</v>
      </c>
      <c r="AD103" s="64" t="str">
        <f t="shared" si="44"/>
        <v>Fri</v>
      </c>
      <c r="AE103" s="64" t="str">
        <f t="shared" si="44"/>
        <v>Sat</v>
      </c>
      <c r="AF103" s="64" t="str">
        <f>Y103</f>
        <v>Sun</v>
      </c>
      <c r="AG103" s="64" t="str">
        <f t="shared" ref="AG103:BB103" si="45">Z103</f>
        <v>Mon</v>
      </c>
      <c r="AH103" s="64" t="str">
        <f t="shared" si="45"/>
        <v>Tues</v>
      </c>
      <c r="AI103" s="64" t="str">
        <f t="shared" si="45"/>
        <v>Wed</v>
      </c>
      <c r="AJ103" s="64" t="str">
        <f t="shared" si="45"/>
        <v>Thur</v>
      </c>
      <c r="AK103" s="64" t="str">
        <f t="shared" si="45"/>
        <v>Fri</v>
      </c>
      <c r="AL103" s="64" t="str">
        <f t="shared" si="45"/>
        <v>Sat</v>
      </c>
      <c r="AM103" s="64" t="str">
        <f t="shared" si="45"/>
        <v>Sun</v>
      </c>
      <c r="AN103" s="64" t="str">
        <f t="shared" si="45"/>
        <v>Mon</v>
      </c>
      <c r="AO103" s="64" t="str">
        <f t="shared" si="45"/>
        <v>Tues</v>
      </c>
      <c r="AP103" s="64" t="str">
        <f t="shared" si="45"/>
        <v>Wed</v>
      </c>
      <c r="AQ103" s="64" t="str">
        <f t="shared" si="45"/>
        <v>Thur</v>
      </c>
      <c r="AR103" s="64" t="str">
        <f t="shared" si="45"/>
        <v>Fri</v>
      </c>
      <c r="AS103" s="64" t="str">
        <f t="shared" si="45"/>
        <v>Sat</v>
      </c>
      <c r="AT103" s="64" t="str">
        <f t="shared" si="45"/>
        <v>Sun</v>
      </c>
      <c r="AU103" s="64" t="str">
        <f t="shared" si="45"/>
        <v>Mon</v>
      </c>
      <c r="AV103" s="64" t="str">
        <f t="shared" si="45"/>
        <v>Tues</v>
      </c>
      <c r="AW103" s="64" t="str">
        <f t="shared" si="45"/>
        <v>Wed</v>
      </c>
      <c r="AX103" s="64" t="str">
        <f t="shared" si="45"/>
        <v>Thur</v>
      </c>
      <c r="AY103" s="64" t="str">
        <f t="shared" si="45"/>
        <v>Fri</v>
      </c>
      <c r="AZ103" s="64" t="str">
        <f t="shared" si="45"/>
        <v>Sat</v>
      </c>
      <c r="BA103" s="64" t="str">
        <f t="shared" si="45"/>
        <v>Sun</v>
      </c>
      <c r="BB103" s="64" t="str">
        <f t="shared" si="45"/>
        <v>Mon</v>
      </c>
      <c r="BC103" s="5"/>
      <c r="BD103" s="358" t="s">
        <v>106</v>
      </c>
      <c r="BE103" s="359"/>
      <c r="BF103" s="157" t="s">
        <v>90</v>
      </c>
      <c r="BG103" s="157" t="s">
        <v>90</v>
      </c>
      <c r="BH103" s="157" t="s">
        <v>106</v>
      </c>
      <c r="BI103" s="65" t="s">
        <v>106</v>
      </c>
    </row>
    <row r="104" spans="2:61" ht="15.5" x14ac:dyDescent="0.35">
      <c r="B104" s="60"/>
      <c r="C104" s="5"/>
      <c r="D104" s="5"/>
      <c r="E104" s="5"/>
      <c r="F104" s="5"/>
      <c r="G104" s="5"/>
      <c r="H104" s="5"/>
      <c r="I104" s="5"/>
      <c r="J104" s="160"/>
      <c r="K104" s="119"/>
      <c r="L104" s="119"/>
      <c r="M104" s="119"/>
      <c r="N104" s="119"/>
      <c r="O104" s="119"/>
      <c r="P104" s="119"/>
      <c r="Q104" s="49"/>
      <c r="W104" s="60"/>
      <c r="X104" s="66">
        <v>1</v>
      </c>
      <c r="Y104" s="67"/>
      <c r="Z104" s="67"/>
      <c r="AA104" s="67"/>
      <c r="AB104" s="67"/>
      <c r="AC104" s="67"/>
      <c r="AD104" s="67"/>
      <c r="AE104" s="67"/>
      <c r="AF104" s="67"/>
      <c r="AG104" s="67"/>
      <c r="AH104" s="67"/>
      <c r="AI104" s="67"/>
      <c r="AJ104" s="67"/>
      <c r="AK104" s="67"/>
      <c r="AL104" s="67"/>
      <c r="AM104" s="67"/>
      <c r="AN104" s="67"/>
      <c r="AO104" s="67"/>
      <c r="AP104" s="67"/>
      <c r="AQ104" s="67"/>
      <c r="AR104" s="67"/>
      <c r="AS104" s="67"/>
      <c r="AT104" s="67"/>
      <c r="AU104" s="67"/>
      <c r="AV104" s="67"/>
      <c r="AW104" s="67"/>
      <c r="AX104" s="67"/>
      <c r="AY104" s="67"/>
      <c r="AZ104" s="67"/>
      <c r="BA104" s="67"/>
      <c r="BB104" s="67"/>
      <c r="BC104" s="5"/>
      <c r="BD104" s="354" t="str">
        <f t="shared" ref="BD104:BD127" si="46">IFERROR(AVERAGE(Y104:BB104),"")</f>
        <v/>
      </c>
      <c r="BE104" s="355"/>
      <c r="BF104" s="68">
        <f>SUM($Y104:$BC104)</f>
        <v>0</v>
      </c>
      <c r="BG104" s="68">
        <v>0</v>
      </c>
      <c r="BH104" s="69">
        <f>IFERROR(SUM(Y104:BC104)/COUNT(Y104:BC104),0)</f>
        <v>0</v>
      </c>
      <c r="BI104" s="70">
        <v>0</v>
      </c>
    </row>
    <row r="105" spans="2:61" ht="15.5" x14ac:dyDescent="0.35">
      <c r="B105" s="60"/>
      <c r="C105" s="5"/>
      <c r="D105" s="5"/>
      <c r="E105" s="5"/>
      <c r="F105" s="5"/>
      <c r="G105" s="5"/>
      <c r="H105" s="5"/>
      <c r="I105" s="5"/>
      <c r="J105" s="160"/>
      <c r="K105" s="119"/>
      <c r="L105" s="119"/>
      <c r="M105" s="119"/>
      <c r="N105" s="119"/>
      <c r="O105" s="119"/>
      <c r="P105" s="119"/>
      <c r="Q105" s="49"/>
      <c r="W105" s="60"/>
      <c r="X105" s="66">
        <v>2</v>
      </c>
      <c r="Y105" s="67"/>
      <c r="Z105" s="67"/>
      <c r="AA105" s="67"/>
      <c r="AB105" s="67"/>
      <c r="AC105" s="67"/>
      <c r="AD105" s="67"/>
      <c r="AE105" s="67"/>
      <c r="AF105" s="67"/>
      <c r="AG105" s="67"/>
      <c r="AH105" s="67"/>
      <c r="AI105" s="67"/>
      <c r="AJ105" s="67"/>
      <c r="AK105" s="67"/>
      <c r="AL105" s="67"/>
      <c r="AM105" s="67"/>
      <c r="AN105" s="67"/>
      <c r="AO105" s="67"/>
      <c r="AP105" s="67"/>
      <c r="AQ105" s="67"/>
      <c r="AR105" s="67"/>
      <c r="AS105" s="67"/>
      <c r="AT105" s="67"/>
      <c r="AU105" s="67"/>
      <c r="AV105" s="67"/>
      <c r="AW105" s="67"/>
      <c r="AX105" s="67"/>
      <c r="AY105" s="67"/>
      <c r="AZ105" s="67"/>
      <c r="BA105" s="67"/>
      <c r="BB105" s="67"/>
      <c r="BC105" s="5"/>
      <c r="BD105" s="354" t="str">
        <f t="shared" si="46"/>
        <v/>
      </c>
      <c r="BE105" s="355"/>
      <c r="BF105" s="71">
        <f t="shared" ref="BF105:BF110" si="47">SUM($Y105:$BC105)</f>
        <v>0</v>
      </c>
      <c r="BG105" s="71">
        <v>0</v>
      </c>
      <c r="BH105" s="72">
        <f t="shared" ref="BH105:BH110" si="48">IFERROR(SUM(Y105:BC105)/COUNT(Y105:BC105),0)</f>
        <v>0</v>
      </c>
      <c r="BI105" s="73">
        <v>0</v>
      </c>
    </row>
    <row r="106" spans="2:61" ht="15.5" x14ac:dyDescent="0.35">
      <c r="B106" s="60"/>
      <c r="C106" s="5"/>
      <c r="D106" s="5"/>
      <c r="E106" s="5"/>
      <c r="F106" s="5"/>
      <c r="G106" s="5"/>
      <c r="H106" s="5"/>
      <c r="I106" s="5"/>
      <c r="J106" s="160"/>
      <c r="K106" s="119"/>
      <c r="L106" s="119"/>
      <c r="M106" s="119"/>
      <c r="N106" s="119"/>
      <c r="O106" s="119"/>
      <c r="P106" s="119"/>
      <c r="Q106" s="49"/>
      <c r="W106" s="60"/>
      <c r="X106" s="66">
        <v>3</v>
      </c>
      <c r="Y106" s="67"/>
      <c r="Z106" s="67"/>
      <c r="AA106" s="67"/>
      <c r="AB106" s="67"/>
      <c r="AC106" s="67"/>
      <c r="AD106" s="67"/>
      <c r="AE106" s="67"/>
      <c r="AF106" s="67"/>
      <c r="AG106" s="67"/>
      <c r="AH106" s="67"/>
      <c r="AI106" s="67"/>
      <c r="AJ106" s="67"/>
      <c r="AK106" s="67"/>
      <c r="AL106" s="67"/>
      <c r="AM106" s="67"/>
      <c r="AN106" s="67"/>
      <c r="AO106" s="67"/>
      <c r="AP106" s="67"/>
      <c r="AQ106" s="67"/>
      <c r="AR106" s="67"/>
      <c r="AS106" s="67"/>
      <c r="AT106" s="67"/>
      <c r="AU106" s="67"/>
      <c r="AV106" s="67"/>
      <c r="AW106" s="67"/>
      <c r="AX106" s="67"/>
      <c r="AY106" s="67"/>
      <c r="AZ106" s="67"/>
      <c r="BA106" s="67"/>
      <c r="BB106" s="67"/>
      <c r="BC106" s="5"/>
      <c r="BD106" s="354" t="str">
        <f t="shared" si="46"/>
        <v/>
      </c>
      <c r="BE106" s="355"/>
      <c r="BF106" s="71">
        <f t="shared" si="47"/>
        <v>0</v>
      </c>
      <c r="BG106" s="71">
        <v>0</v>
      </c>
      <c r="BH106" s="72">
        <f t="shared" si="48"/>
        <v>0</v>
      </c>
      <c r="BI106" s="73">
        <v>0</v>
      </c>
    </row>
    <row r="107" spans="2:61" ht="15.5" x14ac:dyDescent="0.35">
      <c r="B107" s="60"/>
      <c r="C107" s="5"/>
      <c r="D107" s="5"/>
      <c r="E107" s="5"/>
      <c r="F107" s="5"/>
      <c r="G107" s="5"/>
      <c r="H107" s="5"/>
      <c r="I107" s="5"/>
      <c r="J107" s="160"/>
      <c r="K107" s="119"/>
      <c r="L107" s="119"/>
      <c r="M107" s="119"/>
      <c r="N107" s="119"/>
      <c r="O107" s="119"/>
      <c r="P107" s="119"/>
      <c r="Q107" s="49"/>
      <c r="W107" s="60"/>
      <c r="X107" s="66">
        <v>4</v>
      </c>
      <c r="Y107" s="67"/>
      <c r="Z107" s="67"/>
      <c r="AA107" s="67"/>
      <c r="AB107" s="67"/>
      <c r="AC107" s="67"/>
      <c r="AD107" s="67"/>
      <c r="AE107" s="67"/>
      <c r="AF107" s="67"/>
      <c r="AG107" s="67"/>
      <c r="AH107" s="67"/>
      <c r="AI107" s="67"/>
      <c r="AJ107" s="67"/>
      <c r="AK107" s="67"/>
      <c r="AL107" s="67"/>
      <c r="AM107" s="67"/>
      <c r="AN107" s="67"/>
      <c r="AO107" s="67"/>
      <c r="AP107" s="67"/>
      <c r="AQ107" s="67"/>
      <c r="AR107" s="67"/>
      <c r="AS107" s="67"/>
      <c r="AT107" s="67"/>
      <c r="AU107" s="67"/>
      <c r="AV107" s="67"/>
      <c r="AW107" s="67"/>
      <c r="AX107" s="67"/>
      <c r="AY107" s="67"/>
      <c r="AZ107" s="67"/>
      <c r="BA107" s="67"/>
      <c r="BB107" s="67"/>
      <c r="BC107" s="5"/>
      <c r="BD107" s="354" t="str">
        <f t="shared" si="46"/>
        <v/>
      </c>
      <c r="BE107" s="355"/>
      <c r="BF107" s="71">
        <f t="shared" si="47"/>
        <v>0</v>
      </c>
      <c r="BG107" s="71">
        <v>0</v>
      </c>
      <c r="BH107" s="72">
        <f t="shared" si="48"/>
        <v>0</v>
      </c>
      <c r="BI107" s="73">
        <v>0</v>
      </c>
    </row>
    <row r="108" spans="2:61" ht="15.75" customHeight="1" x14ac:dyDescent="0.35">
      <c r="B108" s="60"/>
      <c r="C108" s="5"/>
      <c r="D108" s="5"/>
      <c r="E108" s="5"/>
      <c r="F108" s="5"/>
      <c r="G108" s="5"/>
      <c r="H108" s="5"/>
      <c r="I108" s="5"/>
      <c r="J108" s="160"/>
      <c r="K108" s="119"/>
      <c r="L108" s="119"/>
      <c r="M108" s="119"/>
      <c r="N108" s="119"/>
      <c r="O108" s="119"/>
      <c r="P108" s="119"/>
      <c r="Q108" s="49"/>
      <c r="W108" s="60"/>
      <c r="X108" s="66">
        <v>5</v>
      </c>
      <c r="Y108" s="67"/>
      <c r="Z108" s="67"/>
      <c r="AA108" s="67"/>
      <c r="AB108" s="67"/>
      <c r="AC108" s="67"/>
      <c r="AD108" s="67"/>
      <c r="AE108" s="67"/>
      <c r="AF108" s="67"/>
      <c r="AG108" s="67"/>
      <c r="AH108" s="67"/>
      <c r="AI108" s="67"/>
      <c r="AJ108" s="67"/>
      <c r="AK108" s="67"/>
      <c r="AL108" s="67"/>
      <c r="AM108" s="67"/>
      <c r="AN108" s="67"/>
      <c r="AO108" s="67"/>
      <c r="AP108" s="67"/>
      <c r="AQ108" s="67"/>
      <c r="AR108" s="67"/>
      <c r="AS108" s="67"/>
      <c r="AT108" s="67"/>
      <c r="AU108" s="67"/>
      <c r="AV108" s="67"/>
      <c r="AW108" s="67"/>
      <c r="AX108" s="67"/>
      <c r="AY108" s="67"/>
      <c r="AZ108" s="67"/>
      <c r="BA108" s="67"/>
      <c r="BB108" s="67"/>
      <c r="BC108" s="5"/>
      <c r="BD108" s="354" t="str">
        <f t="shared" si="46"/>
        <v/>
      </c>
      <c r="BE108" s="355"/>
      <c r="BF108" s="71">
        <f t="shared" si="47"/>
        <v>0</v>
      </c>
      <c r="BG108" s="71">
        <v>0</v>
      </c>
      <c r="BH108" s="72">
        <f t="shared" si="48"/>
        <v>0</v>
      </c>
      <c r="BI108" s="73">
        <v>0</v>
      </c>
    </row>
    <row r="109" spans="2:61" ht="15.75" customHeight="1" x14ac:dyDescent="0.35">
      <c r="B109" s="60"/>
      <c r="C109" s="5"/>
      <c r="D109" s="5"/>
      <c r="E109" s="5"/>
      <c r="F109" s="5"/>
      <c r="G109" s="5"/>
      <c r="H109" s="5"/>
      <c r="I109" s="5"/>
      <c r="J109" s="160"/>
      <c r="K109" s="119"/>
      <c r="L109" s="119"/>
      <c r="M109" s="119"/>
      <c r="N109" s="119"/>
      <c r="O109" s="119"/>
      <c r="P109" s="119"/>
      <c r="Q109" s="49"/>
      <c r="W109" s="60"/>
      <c r="X109" s="66">
        <v>6</v>
      </c>
      <c r="Y109" s="67"/>
      <c r="Z109" s="67"/>
      <c r="AA109" s="67"/>
      <c r="AB109" s="67"/>
      <c r="AC109" s="67"/>
      <c r="AD109" s="67"/>
      <c r="AE109" s="67"/>
      <c r="AF109" s="67"/>
      <c r="AG109" s="67"/>
      <c r="AH109" s="67"/>
      <c r="AI109" s="67"/>
      <c r="AJ109" s="67"/>
      <c r="AK109" s="67"/>
      <c r="AL109" s="67"/>
      <c r="AM109" s="67"/>
      <c r="AN109" s="67"/>
      <c r="AO109" s="67"/>
      <c r="AP109" s="67"/>
      <c r="AQ109" s="67"/>
      <c r="AR109" s="67"/>
      <c r="AS109" s="67"/>
      <c r="AT109" s="67"/>
      <c r="AU109" s="67"/>
      <c r="AV109" s="67"/>
      <c r="AW109" s="67"/>
      <c r="AX109" s="67"/>
      <c r="AY109" s="67"/>
      <c r="AZ109" s="67"/>
      <c r="BA109" s="67"/>
      <c r="BB109" s="67"/>
      <c r="BC109" s="5"/>
      <c r="BD109" s="354" t="str">
        <f t="shared" si="46"/>
        <v/>
      </c>
      <c r="BE109" s="355"/>
      <c r="BF109" s="71">
        <f t="shared" si="47"/>
        <v>0</v>
      </c>
      <c r="BG109" s="71">
        <v>0</v>
      </c>
      <c r="BH109" s="72">
        <f t="shared" si="48"/>
        <v>0</v>
      </c>
      <c r="BI109" s="73">
        <v>0</v>
      </c>
    </row>
    <row r="110" spans="2:61" ht="15.75" customHeight="1" thickBot="1" x14ac:dyDescent="0.4">
      <c r="B110" s="104"/>
      <c r="C110" s="15"/>
      <c r="D110" s="15"/>
      <c r="E110" s="15"/>
      <c r="F110" s="15"/>
      <c r="G110" s="15"/>
      <c r="H110" s="15"/>
      <c r="I110" s="15"/>
      <c r="J110" s="158"/>
      <c r="K110" s="159"/>
      <c r="L110" s="159"/>
      <c r="M110" s="159"/>
      <c r="N110" s="159"/>
      <c r="O110" s="159"/>
      <c r="P110" s="159"/>
      <c r="Q110" s="106"/>
      <c r="W110" s="60"/>
      <c r="X110" s="66">
        <v>7</v>
      </c>
      <c r="Y110" s="67"/>
      <c r="Z110" s="67"/>
      <c r="AA110" s="67"/>
      <c r="AB110" s="67"/>
      <c r="AC110" s="67"/>
      <c r="AD110" s="67"/>
      <c r="AE110" s="67"/>
      <c r="AF110" s="67"/>
      <c r="AG110" s="67"/>
      <c r="AH110" s="67"/>
      <c r="AI110" s="67"/>
      <c r="AJ110" s="67"/>
      <c r="AK110" s="67"/>
      <c r="AL110" s="67"/>
      <c r="AM110" s="67"/>
      <c r="AN110" s="67"/>
      <c r="AO110" s="67"/>
      <c r="AP110" s="67"/>
      <c r="AQ110" s="67"/>
      <c r="AR110" s="67"/>
      <c r="AS110" s="67"/>
      <c r="AT110" s="67"/>
      <c r="AU110" s="67"/>
      <c r="AV110" s="67"/>
      <c r="AW110" s="67"/>
      <c r="AX110" s="67"/>
      <c r="AY110" s="67"/>
      <c r="AZ110" s="67"/>
      <c r="BA110" s="67"/>
      <c r="BB110" s="67"/>
      <c r="BC110" s="5"/>
      <c r="BD110" s="354" t="str">
        <f t="shared" si="46"/>
        <v/>
      </c>
      <c r="BE110" s="355"/>
      <c r="BF110" s="71">
        <f t="shared" si="47"/>
        <v>0</v>
      </c>
      <c r="BG110" s="71">
        <v>0</v>
      </c>
      <c r="BH110" s="72">
        <f t="shared" si="48"/>
        <v>0</v>
      </c>
      <c r="BI110" s="73">
        <v>0</v>
      </c>
    </row>
    <row r="111" spans="2:61" ht="15.75" customHeight="1" x14ac:dyDescent="0.35">
      <c r="B111" s="9" t="str">
        <f>"Version: " &amp; Version</f>
        <v>Version: v1 10/14/22</v>
      </c>
      <c r="C111" s="88"/>
      <c r="D111" s="88"/>
      <c r="E111" s="88"/>
      <c r="F111" s="88"/>
      <c r="G111" s="88"/>
      <c r="H111" s="88"/>
      <c r="I111" s="88"/>
      <c r="J111" s="1"/>
      <c r="K111" s="1"/>
      <c r="L111" s="1"/>
      <c r="M111" s="1"/>
      <c r="N111" s="1"/>
      <c r="O111" s="1"/>
      <c r="P111" s="1"/>
      <c r="Q111" s="89"/>
      <c r="W111" s="60"/>
      <c r="X111" s="66">
        <v>8</v>
      </c>
      <c r="Y111" s="67"/>
      <c r="Z111" s="67"/>
      <c r="AA111" s="67"/>
      <c r="AB111" s="67"/>
      <c r="AC111" s="67"/>
      <c r="AD111" s="67"/>
      <c r="AE111" s="67"/>
      <c r="AF111" s="67"/>
      <c r="AG111" s="67"/>
      <c r="AH111" s="67"/>
      <c r="AI111" s="67"/>
      <c r="AJ111" s="67"/>
      <c r="AK111" s="67"/>
      <c r="AL111" s="67"/>
      <c r="AM111" s="67"/>
      <c r="AN111" s="67"/>
      <c r="AO111" s="67"/>
      <c r="AP111" s="67"/>
      <c r="AQ111" s="67"/>
      <c r="AR111" s="67"/>
      <c r="AS111" s="67"/>
      <c r="AT111" s="67"/>
      <c r="AU111" s="67"/>
      <c r="AV111" s="67"/>
      <c r="AW111" s="67"/>
      <c r="AX111" s="67"/>
      <c r="AY111" s="67"/>
      <c r="AZ111" s="67"/>
      <c r="BA111" s="67"/>
      <c r="BB111" s="67"/>
      <c r="BC111" s="5"/>
      <c r="BD111" s="354" t="str">
        <f t="shared" si="46"/>
        <v/>
      </c>
      <c r="BE111" s="355"/>
      <c r="BF111" s="71">
        <f t="shared" ref="BF111:BF126" si="49">(SUMIF($Y$103:$BC$103,"Sat",$Y111:$BC111)+SUMIF($Y$103:$BC$103,"Sun",$Y111:$BC111))</f>
        <v>0</v>
      </c>
      <c r="BG111" s="71">
        <f t="shared" ref="BG111:BG126" si="50">(SUM($Y111:$BC111)-(SUMIF($Y$103:$BC$103,"Sat",$Y111:$BC111)+SUMIF($Y$103:$BC$103,"Sun",$Y111:$BC111)))</f>
        <v>0</v>
      </c>
      <c r="BH111" s="72">
        <f t="shared" ref="BH111:BH126" si="51">(SUMIF($Y$103:$BC$103,"Sat",$Y111:$BC111)+SUMIF($Y$103:$BC$103,"Sun",$Y111:$BC111))/(COUNTIF($Y$103:$BC$103,"Sat")+COUNTIF($Y$103:$BC$103,"Sun"))</f>
        <v>0</v>
      </c>
      <c r="BI111" s="73">
        <f t="shared" ref="BI111:BI126" si="52">(SUM($Y111:$BC111)-(SUMIF($Y$103:$BC$103,"Sat",$Y111:$BC111)+SUMIF($Y$103:$BC$103,"Sun",$Y111:$BC111)))/(COUNT(Y111:BC111)-(COUNTIF($Y$103:$BC$103,"Sat")+COUNTIF($Y$103:$BC$103,"Sun")))</f>
        <v>0</v>
      </c>
    </row>
    <row r="112" spans="2:61" ht="15.75" customHeight="1" x14ac:dyDescent="0.35">
      <c r="B112" s="258" t="s">
        <v>127</v>
      </c>
      <c r="C112" s="259"/>
      <c r="D112" s="259"/>
      <c r="E112" s="259"/>
      <c r="F112" s="259"/>
      <c r="G112" s="259"/>
      <c r="H112" s="259"/>
      <c r="I112" s="259"/>
      <c r="J112" s="259"/>
      <c r="K112" s="259"/>
      <c r="L112" s="259"/>
      <c r="M112" s="259"/>
      <c r="N112" s="259"/>
      <c r="O112" s="259"/>
      <c r="P112" s="259"/>
      <c r="Q112" s="260"/>
      <c r="W112" s="60"/>
      <c r="X112" s="66">
        <v>9</v>
      </c>
      <c r="Y112" s="67"/>
      <c r="Z112" s="67"/>
      <c r="AA112" s="67"/>
      <c r="AB112" s="67"/>
      <c r="AC112" s="67"/>
      <c r="AD112" s="67"/>
      <c r="AE112" s="67"/>
      <c r="AF112" s="67"/>
      <c r="AG112" s="67"/>
      <c r="AH112" s="67"/>
      <c r="AI112" s="67"/>
      <c r="AJ112" s="67"/>
      <c r="AK112" s="67"/>
      <c r="AL112" s="67"/>
      <c r="AM112" s="67"/>
      <c r="AN112" s="67"/>
      <c r="AO112" s="67"/>
      <c r="AP112" s="67"/>
      <c r="AQ112" s="67"/>
      <c r="AR112" s="67"/>
      <c r="AS112" s="67"/>
      <c r="AT112" s="67"/>
      <c r="AU112" s="67"/>
      <c r="AV112" s="67"/>
      <c r="AW112" s="67"/>
      <c r="AX112" s="67"/>
      <c r="AY112" s="67"/>
      <c r="AZ112" s="67"/>
      <c r="BA112" s="67"/>
      <c r="BB112" s="67"/>
      <c r="BC112" s="5"/>
      <c r="BD112" s="354" t="str">
        <f t="shared" si="46"/>
        <v/>
      </c>
      <c r="BE112" s="355"/>
      <c r="BF112" s="71">
        <f t="shared" si="49"/>
        <v>0</v>
      </c>
      <c r="BG112" s="71">
        <f t="shared" si="50"/>
        <v>0</v>
      </c>
      <c r="BH112" s="72">
        <f t="shared" si="51"/>
        <v>0</v>
      </c>
      <c r="BI112" s="73">
        <f t="shared" si="52"/>
        <v>0</v>
      </c>
    </row>
    <row r="113" spans="2:61" ht="15.5" x14ac:dyDescent="0.35">
      <c r="B113" s="258" t="s">
        <v>128</v>
      </c>
      <c r="C113" s="259"/>
      <c r="D113" s="259"/>
      <c r="E113" s="259"/>
      <c r="F113" s="259"/>
      <c r="G113" s="259"/>
      <c r="H113" s="259"/>
      <c r="I113" s="259"/>
      <c r="J113" s="259"/>
      <c r="K113" s="259"/>
      <c r="L113" s="259"/>
      <c r="M113" s="259"/>
      <c r="N113" s="259"/>
      <c r="O113" s="259"/>
      <c r="P113" s="259"/>
      <c r="Q113" s="260"/>
      <c r="W113" s="60"/>
      <c r="X113" s="66">
        <v>10</v>
      </c>
      <c r="Y113" s="67"/>
      <c r="Z113" s="67"/>
      <c r="AA113" s="67"/>
      <c r="AB113" s="67"/>
      <c r="AC113" s="67"/>
      <c r="AD113" s="67"/>
      <c r="AE113" s="67"/>
      <c r="AF113" s="67"/>
      <c r="AG113" s="67"/>
      <c r="AH113" s="67"/>
      <c r="AI113" s="67"/>
      <c r="AJ113" s="67"/>
      <c r="AK113" s="67"/>
      <c r="AL113" s="67"/>
      <c r="AM113" s="67"/>
      <c r="AN113" s="67"/>
      <c r="AO113" s="67"/>
      <c r="AP113" s="67"/>
      <c r="AQ113" s="67"/>
      <c r="AR113" s="67"/>
      <c r="AS113" s="67"/>
      <c r="AT113" s="67"/>
      <c r="AU113" s="67"/>
      <c r="AV113" s="67"/>
      <c r="AW113" s="67"/>
      <c r="AX113" s="67"/>
      <c r="AY113" s="67"/>
      <c r="AZ113" s="67"/>
      <c r="BA113" s="67"/>
      <c r="BB113" s="67"/>
      <c r="BC113" s="5"/>
      <c r="BD113" s="354" t="str">
        <f t="shared" si="46"/>
        <v/>
      </c>
      <c r="BE113" s="355"/>
      <c r="BF113" s="71">
        <f t="shared" si="49"/>
        <v>0</v>
      </c>
      <c r="BG113" s="71">
        <f t="shared" si="50"/>
        <v>0</v>
      </c>
      <c r="BH113" s="72">
        <f t="shared" si="51"/>
        <v>0</v>
      </c>
      <c r="BI113" s="73">
        <f t="shared" si="52"/>
        <v>0</v>
      </c>
    </row>
    <row r="114" spans="2:61" ht="15.5" x14ac:dyDescent="0.35">
      <c r="B114" s="152"/>
      <c r="C114" s="50"/>
      <c r="D114" s="50"/>
      <c r="E114" s="50"/>
      <c r="F114" s="50"/>
      <c r="G114" s="50"/>
      <c r="H114" s="50"/>
      <c r="I114" s="50"/>
      <c r="J114" s="121"/>
      <c r="K114" s="50"/>
      <c r="L114" s="50"/>
      <c r="M114" s="50"/>
      <c r="N114" s="50"/>
      <c r="O114" s="50"/>
      <c r="P114" s="50"/>
      <c r="Q114" s="156"/>
      <c r="W114" s="60"/>
      <c r="X114" s="66">
        <v>11</v>
      </c>
      <c r="Y114" s="67"/>
      <c r="Z114" s="67"/>
      <c r="AA114" s="67"/>
      <c r="AB114" s="67"/>
      <c r="AC114" s="67"/>
      <c r="AD114" s="67"/>
      <c r="AE114" s="67"/>
      <c r="AF114" s="67"/>
      <c r="AG114" s="67"/>
      <c r="AH114" s="67"/>
      <c r="AI114" s="67"/>
      <c r="AJ114" s="67"/>
      <c r="AK114" s="67"/>
      <c r="AL114" s="67"/>
      <c r="AM114" s="67"/>
      <c r="AN114" s="67"/>
      <c r="AO114" s="67"/>
      <c r="AP114" s="67"/>
      <c r="AQ114" s="67"/>
      <c r="AR114" s="67"/>
      <c r="AS114" s="67"/>
      <c r="AT114" s="67"/>
      <c r="AU114" s="67"/>
      <c r="AV114" s="67"/>
      <c r="AW114" s="67"/>
      <c r="AX114" s="67"/>
      <c r="AY114" s="67"/>
      <c r="AZ114" s="67"/>
      <c r="BA114" s="67"/>
      <c r="BB114" s="67"/>
      <c r="BC114" s="5"/>
      <c r="BD114" s="354" t="str">
        <f t="shared" si="46"/>
        <v/>
      </c>
      <c r="BE114" s="355"/>
      <c r="BF114" s="71">
        <f t="shared" si="49"/>
        <v>0</v>
      </c>
      <c r="BG114" s="71">
        <f t="shared" si="50"/>
        <v>0</v>
      </c>
      <c r="BH114" s="72">
        <f t="shared" si="51"/>
        <v>0</v>
      </c>
      <c r="BI114" s="73">
        <f t="shared" si="52"/>
        <v>0</v>
      </c>
    </row>
    <row r="115" spans="2:61" ht="15.5" x14ac:dyDescent="0.35">
      <c r="B115" s="60"/>
      <c r="C115" s="107"/>
      <c r="D115" s="64" t="s">
        <v>43</v>
      </c>
      <c r="E115" s="64" t="s">
        <v>44</v>
      </c>
      <c r="F115" s="64" t="s">
        <v>45</v>
      </c>
      <c r="G115" s="64" t="s">
        <v>46</v>
      </c>
      <c r="H115" s="64" t="s">
        <v>14</v>
      </c>
      <c r="I115" s="64" t="s">
        <v>47</v>
      </c>
      <c r="J115" s="64" t="s">
        <v>48</v>
      </c>
      <c r="K115" s="64" t="s">
        <v>49</v>
      </c>
      <c r="L115" s="64" t="s">
        <v>50</v>
      </c>
      <c r="M115" s="64" t="s">
        <v>51</v>
      </c>
      <c r="N115" s="64" t="s">
        <v>52</v>
      </c>
      <c r="O115" s="64" t="s">
        <v>53</v>
      </c>
      <c r="P115" s="5"/>
      <c r="Q115" s="49"/>
      <c r="W115" s="60"/>
      <c r="X115" s="66">
        <v>12</v>
      </c>
      <c r="Y115" s="67"/>
      <c r="Z115" s="67"/>
      <c r="AA115" s="67"/>
      <c r="AB115" s="67"/>
      <c r="AC115" s="67"/>
      <c r="AD115" s="67"/>
      <c r="AE115" s="67"/>
      <c r="AF115" s="67"/>
      <c r="AG115" s="67"/>
      <c r="AH115" s="67"/>
      <c r="AI115" s="67"/>
      <c r="AJ115" s="67"/>
      <c r="AK115" s="67"/>
      <c r="AL115" s="67"/>
      <c r="AM115" s="67"/>
      <c r="AN115" s="67"/>
      <c r="AO115" s="67"/>
      <c r="AP115" s="67"/>
      <c r="AQ115" s="67"/>
      <c r="AR115" s="67"/>
      <c r="AS115" s="67"/>
      <c r="AT115" s="67"/>
      <c r="AU115" s="67"/>
      <c r="AV115" s="67"/>
      <c r="AW115" s="67"/>
      <c r="AX115" s="67"/>
      <c r="AY115" s="67"/>
      <c r="AZ115" s="67"/>
      <c r="BA115" s="67"/>
      <c r="BB115" s="67"/>
      <c r="BC115" s="5"/>
      <c r="BD115" s="354" t="str">
        <f t="shared" si="46"/>
        <v/>
      </c>
      <c r="BE115" s="355"/>
      <c r="BF115" s="71">
        <f t="shared" si="49"/>
        <v>0</v>
      </c>
      <c r="BG115" s="71">
        <f t="shared" si="50"/>
        <v>0</v>
      </c>
      <c r="BH115" s="72">
        <f t="shared" si="51"/>
        <v>0</v>
      </c>
      <c r="BI115" s="73">
        <f t="shared" si="52"/>
        <v>0</v>
      </c>
    </row>
    <row r="116" spans="2:61" ht="15.5" x14ac:dyDescent="0.35">
      <c r="B116" s="60"/>
      <c r="C116" s="79"/>
      <c r="D116" s="129"/>
      <c r="E116" s="129"/>
      <c r="F116" s="129"/>
      <c r="G116" s="129"/>
      <c r="H116" s="129"/>
      <c r="I116" s="129"/>
      <c r="J116" s="129"/>
      <c r="K116" s="129"/>
      <c r="L116" s="129"/>
      <c r="M116" s="129"/>
      <c r="N116" s="129"/>
      <c r="O116" s="129"/>
      <c r="P116" s="5"/>
      <c r="Q116" s="49"/>
      <c r="W116" s="60"/>
      <c r="X116" s="66">
        <v>13</v>
      </c>
      <c r="Y116" s="67"/>
      <c r="Z116" s="67"/>
      <c r="AA116" s="67"/>
      <c r="AB116" s="67"/>
      <c r="AC116" s="67"/>
      <c r="AD116" s="67"/>
      <c r="AE116" s="67"/>
      <c r="AF116" s="67"/>
      <c r="AG116" s="67"/>
      <c r="AH116" s="67"/>
      <c r="AI116" s="67"/>
      <c r="AJ116" s="67"/>
      <c r="AK116" s="67"/>
      <c r="AL116" s="67"/>
      <c r="AM116" s="67"/>
      <c r="AN116" s="67"/>
      <c r="AO116" s="67"/>
      <c r="AP116" s="67"/>
      <c r="AQ116" s="67"/>
      <c r="AR116" s="67"/>
      <c r="AS116" s="67"/>
      <c r="AT116" s="67"/>
      <c r="AU116" s="67"/>
      <c r="AV116" s="67"/>
      <c r="AW116" s="67"/>
      <c r="AX116" s="67"/>
      <c r="AY116" s="67"/>
      <c r="AZ116" s="67"/>
      <c r="BA116" s="67"/>
      <c r="BB116" s="67"/>
      <c r="BC116" s="5"/>
      <c r="BD116" s="354" t="str">
        <f t="shared" si="46"/>
        <v/>
      </c>
      <c r="BE116" s="355"/>
      <c r="BF116" s="71">
        <f t="shared" si="49"/>
        <v>0</v>
      </c>
      <c r="BG116" s="71">
        <f t="shared" si="50"/>
        <v>0</v>
      </c>
      <c r="BH116" s="72">
        <f t="shared" si="51"/>
        <v>0</v>
      </c>
      <c r="BI116" s="73">
        <f t="shared" si="52"/>
        <v>0</v>
      </c>
    </row>
    <row r="117" spans="2:61" ht="15.5" x14ac:dyDescent="0.35">
      <c r="B117" s="60"/>
      <c r="C117" s="6" t="s">
        <v>129</v>
      </c>
      <c r="D117" s="129"/>
      <c r="E117" s="129"/>
      <c r="F117" s="129"/>
      <c r="G117" s="129"/>
      <c r="H117" s="129"/>
      <c r="I117" s="129"/>
      <c r="J117" s="129"/>
      <c r="K117" s="129"/>
      <c r="L117" s="129"/>
      <c r="M117" s="129"/>
      <c r="N117" s="129"/>
      <c r="O117" s="129"/>
      <c r="P117" s="5"/>
      <c r="Q117" s="49"/>
      <c r="W117" s="60"/>
      <c r="X117" s="66">
        <v>14</v>
      </c>
      <c r="Y117" s="67"/>
      <c r="Z117" s="67"/>
      <c r="AA117" s="67"/>
      <c r="AB117" s="67"/>
      <c r="AC117" s="67"/>
      <c r="AD117" s="67"/>
      <c r="AE117" s="67"/>
      <c r="AF117" s="67"/>
      <c r="AG117" s="67"/>
      <c r="AH117" s="67"/>
      <c r="AI117" s="67"/>
      <c r="AJ117" s="67"/>
      <c r="AK117" s="67"/>
      <c r="AL117" s="67"/>
      <c r="AM117" s="67"/>
      <c r="AN117" s="67"/>
      <c r="AO117" s="67"/>
      <c r="AP117" s="67"/>
      <c r="AQ117" s="67"/>
      <c r="AR117" s="67"/>
      <c r="AS117" s="67"/>
      <c r="AT117" s="67"/>
      <c r="AU117" s="67"/>
      <c r="AV117" s="67"/>
      <c r="AW117" s="67"/>
      <c r="AX117" s="67"/>
      <c r="AY117" s="67"/>
      <c r="AZ117" s="67"/>
      <c r="BA117" s="67"/>
      <c r="BB117" s="67"/>
      <c r="BC117" s="5"/>
      <c r="BD117" s="354" t="str">
        <f t="shared" si="46"/>
        <v/>
      </c>
      <c r="BE117" s="355"/>
      <c r="BF117" s="71">
        <f t="shared" si="49"/>
        <v>0</v>
      </c>
      <c r="BG117" s="71">
        <f t="shared" si="50"/>
        <v>0</v>
      </c>
      <c r="BH117" s="72">
        <f t="shared" si="51"/>
        <v>0</v>
      </c>
      <c r="BI117" s="73">
        <f t="shared" si="52"/>
        <v>0</v>
      </c>
    </row>
    <row r="118" spans="2:61" ht="15.5" x14ac:dyDescent="0.35">
      <c r="B118" s="60"/>
      <c r="C118" s="130" t="s">
        <v>58</v>
      </c>
      <c r="D118" s="129"/>
      <c r="E118" s="129"/>
      <c r="F118" s="129"/>
      <c r="G118" s="129"/>
      <c r="H118" s="129"/>
      <c r="I118" s="129"/>
      <c r="J118" s="129"/>
      <c r="K118" s="129"/>
      <c r="L118" s="129"/>
      <c r="M118" s="129"/>
      <c r="N118" s="129"/>
      <c r="O118" s="129"/>
      <c r="P118" s="5"/>
      <c r="Q118" s="49"/>
      <c r="W118" s="60"/>
      <c r="X118" s="66">
        <v>15</v>
      </c>
      <c r="Y118" s="67"/>
      <c r="Z118" s="67"/>
      <c r="AA118" s="67"/>
      <c r="AB118" s="67"/>
      <c r="AC118" s="67"/>
      <c r="AD118" s="67"/>
      <c r="AE118" s="67"/>
      <c r="AF118" s="67"/>
      <c r="AG118" s="67"/>
      <c r="AH118" s="67"/>
      <c r="AI118" s="67"/>
      <c r="AJ118" s="67"/>
      <c r="AK118" s="67"/>
      <c r="AL118" s="67"/>
      <c r="AM118" s="67"/>
      <c r="AN118" s="67"/>
      <c r="AO118" s="67"/>
      <c r="AP118" s="67"/>
      <c r="AQ118" s="67"/>
      <c r="AR118" s="67"/>
      <c r="AS118" s="67"/>
      <c r="AT118" s="67"/>
      <c r="AU118" s="67"/>
      <c r="AV118" s="67"/>
      <c r="AW118" s="67"/>
      <c r="AX118" s="67"/>
      <c r="AY118" s="67"/>
      <c r="AZ118" s="67"/>
      <c r="BA118" s="67"/>
      <c r="BB118" s="67"/>
      <c r="BC118" s="5"/>
      <c r="BD118" s="354" t="str">
        <f t="shared" si="46"/>
        <v/>
      </c>
      <c r="BE118" s="355"/>
      <c r="BF118" s="71">
        <f t="shared" si="49"/>
        <v>0</v>
      </c>
      <c r="BG118" s="71">
        <f t="shared" si="50"/>
        <v>0</v>
      </c>
      <c r="BH118" s="72">
        <f t="shared" si="51"/>
        <v>0</v>
      </c>
      <c r="BI118" s="73">
        <f t="shared" si="52"/>
        <v>0</v>
      </c>
    </row>
    <row r="119" spans="2:61" ht="15.5" x14ac:dyDescent="0.35">
      <c r="B119" s="60"/>
      <c r="C119" s="79"/>
      <c r="D119" s="131">
        <f t="shared" ref="D119:O119" si="53">D123-D121</f>
        <v>22.14</v>
      </c>
      <c r="E119" s="131">
        <f t="shared" si="53"/>
        <v>20.18</v>
      </c>
      <c r="F119" s="131">
        <f t="shared" si="53"/>
        <v>22.14</v>
      </c>
      <c r="G119" s="131">
        <f t="shared" si="53"/>
        <v>21.43</v>
      </c>
      <c r="H119" s="131">
        <f t="shared" si="53"/>
        <v>22.14</v>
      </c>
      <c r="I119" s="131">
        <f t="shared" si="53"/>
        <v>21.43</v>
      </c>
      <c r="J119" s="131">
        <f t="shared" si="53"/>
        <v>22.14</v>
      </c>
      <c r="K119" s="131">
        <f t="shared" si="53"/>
        <v>22.14</v>
      </c>
      <c r="L119" s="131">
        <f t="shared" si="53"/>
        <v>21.43</v>
      </c>
      <c r="M119" s="131">
        <f t="shared" si="53"/>
        <v>22.14</v>
      </c>
      <c r="N119" s="131">
        <f t="shared" si="53"/>
        <v>21.43</v>
      </c>
      <c r="O119" s="131">
        <f t="shared" si="53"/>
        <v>22.14</v>
      </c>
      <c r="P119" s="5"/>
      <c r="Q119" s="49"/>
      <c r="W119" s="60"/>
      <c r="X119" s="66">
        <v>16</v>
      </c>
      <c r="Y119" s="67"/>
      <c r="Z119" s="67"/>
      <c r="AA119" s="67"/>
      <c r="AB119" s="67"/>
      <c r="AC119" s="67"/>
      <c r="AD119" s="67"/>
      <c r="AE119" s="67"/>
      <c r="AF119" s="67"/>
      <c r="AG119" s="67"/>
      <c r="AH119" s="67"/>
      <c r="AI119" s="67"/>
      <c r="AJ119" s="67"/>
      <c r="AK119" s="67"/>
      <c r="AL119" s="67"/>
      <c r="AM119" s="67"/>
      <c r="AN119" s="67"/>
      <c r="AO119" s="67"/>
      <c r="AP119" s="67"/>
      <c r="AQ119" s="67"/>
      <c r="AR119" s="67"/>
      <c r="AS119" s="67"/>
      <c r="AT119" s="67"/>
      <c r="AU119" s="67"/>
      <c r="AV119" s="67"/>
      <c r="AW119" s="67"/>
      <c r="AX119" s="67"/>
      <c r="AY119" s="67"/>
      <c r="AZ119" s="67"/>
      <c r="BA119" s="67"/>
      <c r="BB119" s="67"/>
      <c r="BC119" s="5"/>
      <c r="BD119" s="354" t="str">
        <f t="shared" si="46"/>
        <v/>
      </c>
      <c r="BE119" s="355"/>
      <c r="BF119" s="71">
        <f t="shared" si="49"/>
        <v>0</v>
      </c>
      <c r="BG119" s="71">
        <f t="shared" si="50"/>
        <v>0</v>
      </c>
      <c r="BH119" s="72">
        <f t="shared" si="51"/>
        <v>0</v>
      </c>
      <c r="BI119" s="73">
        <f t="shared" si="52"/>
        <v>0</v>
      </c>
    </row>
    <row r="120" spans="2:61" ht="15.5" x14ac:dyDescent="0.35">
      <c r="B120" s="60"/>
      <c r="C120" s="130" t="s">
        <v>59</v>
      </c>
      <c r="D120"/>
      <c r="E120"/>
      <c r="F120"/>
      <c r="G120" s="132"/>
      <c r="H120" s="129"/>
      <c r="I120" s="129"/>
      <c r="J120" s="129"/>
      <c r="K120" s="129"/>
      <c r="L120" s="129"/>
      <c r="M120" s="129"/>
      <c r="N120" s="129"/>
      <c r="O120" s="129"/>
      <c r="P120" s="5"/>
      <c r="Q120" s="49"/>
      <c r="W120" s="60"/>
      <c r="X120" s="66">
        <v>17</v>
      </c>
      <c r="Y120" s="67"/>
      <c r="Z120" s="67"/>
      <c r="AA120" s="67"/>
      <c r="AB120" s="67"/>
      <c r="AC120" s="67"/>
      <c r="AD120" s="67"/>
      <c r="AE120" s="67"/>
      <c r="AF120" s="67"/>
      <c r="AG120" s="67"/>
      <c r="AH120" s="67"/>
      <c r="AI120" s="67"/>
      <c r="AJ120" s="67"/>
      <c r="AK120" s="67"/>
      <c r="AL120" s="67"/>
      <c r="AM120" s="67"/>
      <c r="AN120" s="67"/>
      <c r="AO120" s="67"/>
      <c r="AP120" s="67"/>
      <c r="AQ120" s="67"/>
      <c r="AR120" s="67"/>
      <c r="AS120" s="67"/>
      <c r="AT120" s="67"/>
      <c r="AU120" s="67"/>
      <c r="AV120" s="67"/>
      <c r="AW120" s="67"/>
      <c r="AX120" s="67"/>
      <c r="AY120" s="67"/>
      <c r="AZ120" s="67"/>
      <c r="BA120" s="67"/>
      <c r="BB120" s="67"/>
      <c r="BC120" s="5"/>
      <c r="BD120" s="354" t="str">
        <f t="shared" si="46"/>
        <v/>
      </c>
      <c r="BE120" s="355"/>
      <c r="BF120" s="71">
        <f t="shared" si="49"/>
        <v>0</v>
      </c>
      <c r="BG120" s="71">
        <f t="shared" si="50"/>
        <v>0</v>
      </c>
      <c r="BH120" s="72">
        <f t="shared" si="51"/>
        <v>0</v>
      </c>
      <c r="BI120" s="73">
        <f t="shared" si="52"/>
        <v>0</v>
      </c>
    </row>
    <row r="121" spans="2:61" ht="15" customHeight="1" x14ac:dyDescent="0.35">
      <c r="B121" s="60"/>
      <c r="C121" s="79"/>
      <c r="D121" s="131">
        <f t="shared" ref="D121:O121" si="54">ROUND(2/7*D123,2)</f>
        <v>8.86</v>
      </c>
      <c r="E121" s="131">
        <f t="shared" si="54"/>
        <v>8.07</v>
      </c>
      <c r="F121" s="131">
        <f t="shared" si="54"/>
        <v>8.86</v>
      </c>
      <c r="G121" s="131">
        <f t="shared" si="54"/>
        <v>8.57</v>
      </c>
      <c r="H121" s="131">
        <f t="shared" si="54"/>
        <v>8.86</v>
      </c>
      <c r="I121" s="131">
        <f t="shared" si="54"/>
        <v>8.57</v>
      </c>
      <c r="J121" s="131">
        <f t="shared" si="54"/>
        <v>8.86</v>
      </c>
      <c r="K121" s="131">
        <f t="shared" si="54"/>
        <v>8.86</v>
      </c>
      <c r="L121" s="131">
        <f t="shared" si="54"/>
        <v>8.57</v>
      </c>
      <c r="M121" s="131">
        <f t="shared" si="54"/>
        <v>8.86</v>
      </c>
      <c r="N121" s="131">
        <f t="shared" si="54"/>
        <v>8.57</v>
      </c>
      <c r="O121" s="131">
        <f t="shared" si="54"/>
        <v>8.86</v>
      </c>
      <c r="P121" s="5"/>
      <c r="Q121" s="49"/>
      <c r="W121" s="60"/>
      <c r="X121" s="66">
        <v>18</v>
      </c>
      <c r="Y121" s="67"/>
      <c r="Z121" s="67"/>
      <c r="AA121" s="67"/>
      <c r="AB121" s="67"/>
      <c r="AC121" s="67"/>
      <c r="AD121" s="67"/>
      <c r="AE121" s="67"/>
      <c r="AF121" s="67"/>
      <c r="AG121" s="67"/>
      <c r="AH121" s="67"/>
      <c r="AI121" s="67"/>
      <c r="AJ121" s="67"/>
      <c r="AK121" s="67"/>
      <c r="AL121" s="67"/>
      <c r="AM121" s="67"/>
      <c r="AN121" s="67"/>
      <c r="AO121" s="67"/>
      <c r="AP121" s="67"/>
      <c r="AQ121" s="67"/>
      <c r="AR121" s="67"/>
      <c r="AS121" s="67"/>
      <c r="AT121" s="67"/>
      <c r="AU121" s="67"/>
      <c r="AV121" s="67"/>
      <c r="AW121" s="67"/>
      <c r="AX121" s="67"/>
      <c r="AY121" s="67"/>
      <c r="AZ121" s="67"/>
      <c r="BA121" s="67"/>
      <c r="BB121" s="67"/>
      <c r="BC121" s="5"/>
      <c r="BD121" s="354" t="str">
        <f t="shared" si="46"/>
        <v/>
      </c>
      <c r="BE121" s="355"/>
      <c r="BF121" s="71">
        <f t="shared" si="49"/>
        <v>0</v>
      </c>
      <c r="BG121" s="71">
        <f t="shared" si="50"/>
        <v>0</v>
      </c>
      <c r="BH121" s="72">
        <f t="shared" si="51"/>
        <v>0</v>
      </c>
      <c r="BI121" s="73">
        <f t="shared" si="52"/>
        <v>0</v>
      </c>
    </row>
    <row r="122" spans="2:61" ht="15" customHeight="1" x14ac:dyDescent="0.35">
      <c r="B122" s="60"/>
      <c r="C122" s="130" t="s">
        <v>60</v>
      </c>
      <c r="D122" s="129"/>
      <c r="E122" s="129"/>
      <c r="F122" s="129"/>
      <c r="G122" s="129"/>
      <c r="H122" s="129"/>
      <c r="I122" s="129"/>
      <c r="J122" s="129"/>
      <c r="K122" s="129"/>
      <c r="L122" s="129"/>
      <c r="M122" s="129"/>
      <c r="N122" s="129"/>
      <c r="O122" s="129"/>
      <c r="P122" s="5"/>
      <c r="Q122" s="49"/>
      <c r="W122" s="60"/>
      <c r="X122" s="66">
        <v>19</v>
      </c>
      <c r="Y122" s="67"/>
      <c r="Z122" s="67"/>
      <c r="AA122" s="67"/>
      <c r="AB122" s="67"/>
      <c r="AC122" s="67"/>
      <c r="AD122" s="67"/>
      <c r="AE122" s="67"/>
      <c r="AF122" s="67"/>
      <c r="AG122" s="67"/>
      <c r="AH122" s="67"/>
      <c r="AI122" s="67"/>
      <c r="AJ122" s="67"/>
      <c r="AK122" s="67"/>
      <c r="AL122" s="67"/>
      <c r="AM122" s="67"/>
      <c r="AN122" s="67"/>
      <c r="AO122" s="67"/>
      <c r="AP122" s="67"/>
      <c r="AQ122" s="67"/>
      <c r="AR122" s="67"/>
      <c r="AS122" s="67"/>
      <c r="AT122" s="67"/>
      <c r="AU122" s="67"/>
      <c r="AV122" s="67"/>
      <c r="AW122" s="67"/>
      <c r="AX122" s="67"/>
      <c r="AY122" s="67"/>
      <c r="AZ122" s="67"/>
      <c r="BA122" s="67"/>
      <c r="BB122" s="67"/>
      <c r="BC122" s="5"/>
      <c r="BD122" s="354" t="str">
        <f t="shared" si="46"/>
        <v/>
      </c>
      <c r="BE122" s="355"/>
      <c r="BF122" s="71">
        <f t="shared" si="49"/>
        <v>0</v>
      </c>
      <c r="BG122" s="71">
        <f t="shared" si="50"/>
        <v>0</v>
      </c>
      <c r="BH122" s="72">
        <f t="shared" si="51"/>
        <v>0</v>
      </c>
      <c r="BI122" s="73">
        <f t="shared" si="52"/>
        <v>0</v>
      </c>
    </row>
    <row r="123" spans="2:61" ht="15" customHeight="1" x14ac:dyDescent="0.35">
      <c r="B123" s="60"/>
      <c r="C123" s="79"/>
      <c r="D123" s="133">
        <v>31</v>
      </c>
      <c r="E123" s="133">
        <v>28.25</v>
      </c>
      <c r="F123" s="133">
        <v>31</v>
      </c>
      <c r="G123" s="133">
        <v>30</v>
      </c>
      <c r="H123" s="133">
        <v>31</v>
      </c>
      <c r="I123" s="133">
        <v>30</v>
      </c>
      <c r="J123" s="133">
        <v>31</v>
      </c>
      <c r="K123" s="133">
        <v>31</v>
      </c>
      <c r="L123" s="133">
        <v>30</v>
      </c>
      <c r="M123" s="133">
        <v>31</v>
      </c>
      <c r="N123" s="133">
        <v>30</v>
      </c>
      <c r="O123" s="133">
        <v>31</v>
      </c>
      <c r="P123" s="5"/>
      <c r="Q123" s="49"/>
      <c r="W123" s="60"/>
      <c r="X123" s="66">
        <v>20</v>
      </c>
      <c r="Y123" s="67"/>
      <c r="Z123" s="67"/>
      <c r="AA123" s="67"/>
      <c r="AB123" s="67"/>
      <c r="AC123" s="67"/>
      <c r="AD123" s="67"/>
      <c r="AE123" s="67"/>
      <c r="AF123" s="67"/>
      <c r="AG123" s="67"/>
      <c r="AH123" s="67"/>
      <c r="AI123" s="67"/>
      <c r="AJ123" s="67"/>
      <c r="AK123" s="67"/>
      <c r="AL123" s="67"/>
      <c r="AM123" s="67"/>
      <c r="AN123" s="67"/>
      <c r="AO123" s="67"/>
      <c r="AP123" s="67"/>
      <c r="AQ123" s="67"/>
      <c r="AR123" s="67"/>
      <c r="AS123" s="67"/>
      <c r="AT123" s="67"/>
      <c r="AU123" s="67"/>
      <c r="AV123" s="67"/>
      <c r="AW123" s="67"/>
      <c r="AX123" s="67"/>
      <c r="AY123" s="67"/>
      <c r="AZ123" s="67"/>
      <c r="BA123" s="67"/>
      <c r="BB123" s="67"/>
      <c r="BC123" s="5"/>
      <c r="BD123" s="354" t="str">
        <f t="shared" si="46"/>
        <v/>
      </c>
      <c r="BE123" s="355"/>
      <c r="BF123" s="71">
        <f t="shared" si="49"/>
        <v>0</v>
      </c>
      <c r="BG123" s="71">
        <f t="shared" si="50"/>
        <v>0</v>
      </c>
      <c r="BH123" s="72">
        <f t="shared" si="51"/>
        <v>0</v>
      </c>
      <c r="BI123" s="73">
        <f t="shared" si="52"/>
        <v>0</v>
      </c>
    </row>
    <row r="124" spans="2:61" ht="15" customHeight="1" x14ac:dyDescent="0.35">
      <c r="B124" s="60"/>
      <c r="C124" s="130" t="s">
        <v>63</v>
      </c>
      <c r="D124" s="133"/>
      <c r="E124" s="133"/>
      <c r="F124" s="133"/>
      <c r="G124" s="133"/>
      <c r="H124" s="133"/>
      <c r="I124" s="133"/>
      <c r="J124" s="133"/>
      <c r="K124" s="133"/>
      <c r="L124" s="133"/>
      <c r="M124" s="133"/>
      <c r="N124" s="133"/>
      <c r="O124" s="133"/>
      <c r="P124" s="5"/>
      <c r="Q124" s="49"/>
      <c r="W124" s="60"/>
      <c r="X124" s="66">
        <v>21</v>
      </c>
      <c r="Y124" s="67"/>
      <c r="Z124" s="67"/>
      <c r="AA124" s="67"/>
      <c r="AB124" s="67"/>
      <c r="AC124" s="67"/>
      <c r="AD124" s="67"/>
      <c r="AE124" s="67"/>
      <c r="AF124" s="67"/>
      <c r="AG124" s="67"/>
      <c r="AH124" s="67"/>
      <c r="AI124" s="67"/>
      <c r="AJ124" s="67"/>
      <c r="AK124" s="67"/>
      <c r="AL124" s="67"/>
      <c r="AM124" s="67"/>
      <c r="AN124" s="67"/>
      <c r="AO124" s="67"/>
      <c r="AP124" s="67"/>
      <c r="AQ124" s="67"/>
      <c r="AR124" s="67"/>
      <c r="AS124" s="67"/>
      <c r="AT124" s="67"/>
      <c r="AU124" s="67"/>
      <c r="AV124" s="67"/>
      <c r="AW124" s="67"/>
      <c r="AX124" s="67"/>
      <c r="AY124" s="67"/>
      <c r="AZ124" s="67"/>
      <c r="BA124" s="67"/>
      <c r="BB124" s="67"/>
      <c r="BC124" s="5"/>
      <c r="BD124" s="354" t="str">
        <f t="shared" si="46"/>
        <v/>
      </c>
      <c r="BE124" s="355"/>
      <c r="BF124" s="71">
        <f t="shared" si="49"/>
        <v>0</v>
      </c>
      <c r="BG124" s="71">
        <f t="shared" si="50"/>
        <v>0</v>
      </c>
      <c r="BH124" s="72">
        <f t="shared" si="51"/>
        <v>0</v>
      </c>
      <c r="BI124" s="73">
        <f t="shared" si="52"/>
        <v>0</v>
      </c>
    </row>
    <row r="125" spans="2:61" ht="15" customHeight="1" x14ac:dyDescent="0.35">
      <c r="B125" s="60"/>
      <c r="C125" s="79"/>
      <c r="D125" s="133">
        <v>1</v>
      </c>
      <c r="E125" s="133">
        <v>0</v>
      </c>
      <c r="F125" s="133">
        <v>0</v>
      </c>
      <c r="G125" s="133">
        <v>0</v>
      </c>
      <c r="H125" s="133">
        <v>1</v>
      </c>
      <c r="I125" s="133">
        <v>0</v>
      </c>
      <c r="J125" s="133">
        <v>1</v>
      </c>
      <c r="K125" s="133">
        <v>0</v>
      </c>
      <c r="L125" s="133">
        <v>1</v>
      </c>
      <c r="M125" s="133">
        <v>0</v>
      </c>
      <c r="N125" s="133">
        <v>1</v>
      </c>
      <c r="O125" s="133">
        <v>1</v>
      </c>
      <c r="P125" s="5"/>
      <c r="Q125" s="49"/>
      <c r="W125" s="60"/>
      <c r="X125" s="66">
        <v>22</v>
      </c>
      <c r="Y125" s="67"/>
      <c r="Z125" s="67"/>
      <c r="AA125" s="67"/>
      <c r="AB125" s="67"/>
      <c r="AC125" s="67"/>
      <c r="AD125" s="67"/>
      <c r="AE125" s="67"/>
      <c r="AF125" s="67"/>
      <c r="AG125" s="67"/>
      <c r="AH125" s="67"/>
      <c r="AI125" s="67"/>
      <c r="AJ125" s="67"/>
      <c r="AK125" s="67"/>
      <c r="AL125" s="67"/>
      <c r="AM125" s="67"/>
      <c r="AN125" s="67"/>
      <c r="AO125" s="67"/>
      <c r="AP125" s="67"/>
      <c r="AQ125" s="67"/>
      <c r="AR125" s="67"/>
      <c r="AS125" s="67"/>
      <c r="AT125" s="67"/>
      <c r="AU125" s="67"/>
      <c r="AV125" s="67"/>
      <c r="AW125" s="67"/>
      <c r="AX125" s="67"/>
      <c r="AY125" s="67"/>
      <c r="AZ125" s="67"/>
      <c r="BA125" s="67"/>
      <c r="BB125" s="67"/>
      <c r="BC125" s="5"/>
      <c r="BD125" s="354" t="str">
        <f t="shared" si="46"/>
        <v/>
      </c>
      <c r="BE125" s="355"/>
      <c r="BF125" s="71">
        <f t="shared" si="49"/>
        <v>0</v>
      </c>
      <c r="BG125" s="71">
        <f t="shared" si="50"/>
        <v>0</v>
      </c>
      <c r="BH125" s="72">
        <f t="shared" si="51"/>
        <v>0</v>
      </c>
      <c r="BI125" s="73">
        <f t="shared" si="52"/>
        <v>0</v>
      </c>
    </row>
    <row r="126" spans="2:61" ht="15" customHeight="1" x14ac:dyDescent="0.35">
      <c r="B126" s="60"/>
      <c r="C126" s="79"/>
      <c r="D126" s="131"/>
      <c r="E126" s="131"/>
      <c r="F126" s="131"/>
      <c r="G126" s="131"/>
      <c r="H126" s="131"/>
      <c r="I126" s="131"/>
      <c r="J126" s="131"/>
      <c r="K126" s="131"/>
      <c r="L126" s="131"/>
      <c r="M126" s="131"/>
      <c r="N126" s="131"/>
      <c r="O126" s="131"/>
      <c r="P126" s="5"/>
      <c r="Q126" s="49"/>
      <c r="W126" s="60"/>
      <c r="X126" s="66">
        <v>23</v>
      </c>
      <c r="Y126" s="67"/>
      <c r="Z126" s="67"/>
      <c r="AA126" s="67"/>
      <c r="AB126" s="67"/>
      <c r="AC126" s="67"/>
      <c r="AD126" s="67"/>
      <c r="AE126" s="67"/>
      <c r="AF126" s="67"/>
      <c r="AG126" s="67"/>
      <c r="AH126" s="67"/>
      <c r="AI126" s="67"/>
      <c r="AJ126" s="67"/>
      <c r="AK126" s="67"/>
      <c r="AL126" s="67"/>
      <c r="AM126" s="67"/>
      <c r="AN126" s="67"/>
      <c r="AO126" s="67"/>
      <c r="AP126" s="67"/>
      <c r="AQ126" s="67"/>
      <c r="AR126" s="67"/>
      <c r="AS126" s="67"/>
      <c r="AT126" s="67"/>
      <c r="AU126" s="67"/>
      <c r="AV126" s="67"/>
      <c r="AW126" s="67"/>
      <c r="AX126" s="67"/>
      <c r="AY126" s="67"/>
      <c r="AZ126" s="67"/>
      <c r="BA126" s="67"/>
      <c r="BB126" s="67"/>
      <c r="BC126" s="5"/>
      <c r="BD126" s="354" t="str">
        <f t="shared" si="46"/>
        <v/>
      </c>
      <c r="BE126" s="355"/>
      <c r="BF126" s="71">
        <f t="shared" si="49"/>
        <v>0</v>
      </c>
      <c r="BG126" s="71">
        <f t="shared" si="50"/>
        <v>0</v>
      </c>
      <c r="BH126" s="72">
        <f t="shared" si="51"/>
        <v>0</v>
      </c>
      <c r="BI126" s="73">
        <f t="shared" si="52"/>
        <v>0</v>
      </c>
    </row>
    <row r="127" spans="2:61" ht="15" customHeight="1" x14ac:dyDescent="0.35">
      <c r="B127" s="60"/>
      <c r="C127" s="91" t="s">
        <v>130</v>
      </c>
      <c r="D127" s="129"/>
      <c r="E127" s="129"/>
      <c r="F127" s="129"/>
      <c r="G127" s="129"/>
      <c r="H127" s="129"/>
      <c r="I127" s="129"/>
      <c r="J127" s="129"/>
      <c r="K127" s="129"/>
      <c r="L127" s="129"/>
      <c r="M127" s="129"/>
      <c r="N127" s="129"/>
      <c r="O127" s="129"/>
      <c r="P127" s="5"/>
      <c r="Q127" s="49"/>
      <c r="W127" s="60"/>
      <c r="X127" s="74">
        <v>24</v>
      </c>
      <c r="Y127" s="75"/>
      <c r="Z127" s="75"/>
      <c r="AA127" s="75"/>
      <c r="AB127" s="75"/>
      <c r="AC127" s="75"/>
      <c r="AD127" s="75"/>
      <c r="AE127" s="75"/>
      <c r="AF127" s="75"/>
      <c r="AG127" s="75"/>
      <c r="AH127" s="75"/>
      <c r="AI127" s="75"/>
      <c r="AJ127" s="75"/>
      <c r="AK127" s="75"/>
      <c r="AL127" s="75"/>
      <c r="AM127" s="75"/>
      <c r="AN127" s="75"/>
      <c r="AO127" s="75"/>
      <c r="AP127" s="75"/>
      <c r="AQ127" s="75"/>
      <c r="AR127" s="75"/>
      <c r="AS127" s="75"/>
      <c r="AT127" s="75"/>
      <c r="AU127" s="75"/>
      <c r="AV127" s="75"/>
      <c r="AW127" s="75"/>
      <c r="AX127" s="75"/>
      <c r="AY127" s="75"/>
      <c r="AZ127" s="75"/>
      <c r="BA127" s="75"/>
      <c r="BB127" s="75"/>
      <c r="BC127" s="5"/>
      <c r="BD127" s="356" t="str">
        <f t="shared" si="46"/>
        <v/>
      </c>
      <c r="BE127" s="357"/>
      <c r="BF127" s="76">
        <f>SUM($Y127:$BC127)</f>
        <v>0</v>
      </c>
      <c r="BG127" s="76">
        <v>0</v>
      </c>
      <c r="BH127" s="77">
        <f t="shared" ref="BH127" si="55">IFERROR(SUM(Y127:BC127)/COUNT(Y127:BC127),0)</f>
        <v>0</v>
      </c>
      <c r="BI127" s="78">
        <v>0</v>
      </c>
    </row>
    <row r="128" spans="2:61" ht="15" customHeight="1" x14ac:dyDescent="0.35">
      <c r="B128" s="60"/>
      <c r="C128" s="134" t="s">
        <v>61</v>
      </c>
      <c r="D128" s="5"/>
      <c r="E128" s="5"/>
      <c r="F128" s="5"/>
      <c r="G128" s="5"/>
      <c r="H128" s="5"/>
      <c r="I128" s="5"/>
      <c r="J128" s="5"/>
      <c r="K128" s="5"/>
      <c r="L128" s="5"/>
      <c r="M128" s="5"/>
      <c r="N128" s="5"/>
      <c r="O128" s="5"/>
      <c r="P128" s="5"/>
      <c r="Q128" s="49"/>
      <c r="W128" s="60"/>
      <c r="X128" s="79"/>
      <c r="Y128" s="5"/>
      <c r="Z128" s="5"/>
      <c r="AA128" s="5"/>
      <c r="AB128" s="5"/>
      <c r="AC128" s="5"/>
      <c r="AD128" s="5"/>
      <c r="AE128" s="5"/>
      <c r="AF128" s="5"/>
      <c r="AG128" s="5"/>
      <c r="AH128" s="5"/>
      <c r="AI128" s="5"/>
      <c r="AJ128" s="5"/>
      <c r="AK128" s="5"/>
      <c r="AL128" s="5"/>
      <c r="AM128" s="5"/>
      <c r="AN128" s="5"/>
      <c r="AO128" s="5"/>
      <c r="AP128" s="5"/>
      <c r="AQ128" s="5"/>
      <c r="AR128" s="5"/>
      <c r="AS128" s="5"/>
      <c r="AT128" s="5"/>
      <c r="AU128" s="5"/>
      <c r="AV128" s="5"/>
      <c r="AW128" s="5"/>
      <c r="AX128" s="5"/>
      <c r="AY128" s="5"/>
      <c r="AZ128" s="5"/>
      <c r="BA128" s="5"/>
      <c r="BB128" s="5"/>
      <c r="BC128" s="5"/>
      <c r="BD128" s="5"/>
      <c r="BE128" s="5"/>
      <c r="BF128" s="76">
        <f>SUM(BF104:BF127)</f>
        <v>0</v>
      </c>
      <c r="BG128" s="76">
        <f>SUM(BG111:BG126)</f>
        <v>0</v>
      </c>
      <c r="BH128" s="101"/>
      <c r="BI128" s="102"/>
    </row>
    <row r="129" spans="2:61" ht="15" customHeight="1" x14ac:dyDescent="0.35">
      <c r="B129" s="60"/>
      <c r="C129" s="41"/>
      <c r="D129" s="135">
        <f t="shared" ref="D129:O129" si="56">SUM(D11:D17,D34)</f>
        <v>0</v>
      </c>
      <c r="E129" s="135">
        <f t="shared" si="56"/>
        <v>0</v>
      </c>
      <c r="F129" s="135">
        <f t="shared" si="56"/>
        <v>0</v>
      </c>
      <c r="G129" s="135">
        <f t="shared" si="56"/>
        <v>0</v>
      </c>
      <c r="H129" s="135">
        <f t="shared" si="56"/>
        <v>0</v>
      </c>
      <c r="I129" s="135">
        <f t="shared" si="56"/>
        <v>0</v>
      </c>
      <c r="J129" s="135">
        <f t="shared" si="56"/>
        <v>0</v>
      </c>
      <c r="K129" s="135">
        <f t="shared" si="56"/>
        <v>0</v>
      </c>
      <c r="L129" s="135">
        <f t="shared" si="56"/>
        <v>0</v>
      </c>
      <c r="M129" s="135">
        <f t="shared" si="56"/>
        <v>0</v>
      </c>
      <c r="N129" s="135">
        <f t="shared" si="56"/>
        <v>0</v>
      </c>
      <c r="O129" s="135">
        <f t="shared" si="56"/>
        <v>0</v>
      </c>
      <c r="P129" s="5"/>
      <c r="Q129" s="49"/>
      <c r="W129" s="83"/>
      <c r="X129" s="84"/>
      <c r="Y129" s="85"/>
      <c r="Z129" s="85"/>
      <c r="AA129" s="85"/>
      <c r="AB129" s="85"/>
      <c r="AC129" s="85"/>
      <c r="AD129" s="85"/>
      <c r="AE129" s="85"/>
      <c r="AF129" s="85"/>
      <c r="AG129" s="85"/>
      <c r="AH129" s="85"/>
      <c r="AI129" s="85"/>
      <c r="AJ129" s="85"/>
      <c r="AK129" s="85"/>
      <c r="AL129" s="85"/>
      <c r="AM129" s="85"/>
      <c r="AN129" s="85"/>
      <c r="AO129" s="85"/>
      <c r="AP129" s="85"/>
      <c r="AQ129" s="85"/>
      <c r="AR129" s="85"/>
      <c r="AS129" s="85"/>
      <c r="AT129" s="85"/>
      <c r="AU129" s="85"/>
      <c r="AV129" s="85"/>
      <c r="AW129" s="85"/>
      <c r="AX129" s="85"/>
      <c r="AY129" s="85"/>
      <c r="AZ129" s="85"/>
      <c r="BA129" s="85"/>
      <c r="BB129" s="85"/>
      <c r="BC129" s="85"/>
      <c r="BD129" s="85"/>
      <c r="BE129" s="85"/>
      <c r="BF129" s="214"/>
      <c r="BG129" s="215"/>
      <c r="BH129" s="215"/>
      <c r="BI129" s="216"/>
    </row>
    <row r="130" spans="2:61" ht="15.75" customHeight="1" x14ac:dyDescent="0.35">
      <c r="B130" s="60"/>
      <c r="C130" s="134" t="s">
        <v>62</v>
      </c>
      <c r="D130" s="5"/>
      <c r="E130" s="5"/>
      <c r="F130" s="5"/>
      <c r="G130" s="5"/>
      <c r="H130" s="5"/>
      <c r="I130" s="5"/>
      <c r="J130" s="5"/>
      <c r="K130" s="5"/>
      <c r="L130" s="5"/>
      <c r="M130" s="5"/>
      <c r="N130" s="5"/>
      <c r="O130" s="5"/>
      <c r="P130" s="5"/>
      <c r="Q130" s="49"/>
      <c r="W130" s="115"/>
      <c r="X130" s="111"/>
      <c r="Y130" s="111"/>
      <c r="Z130" s="111"/>
      <c r="AA130" s="111"/>
      <c r="AB130" s="111"/>
      <c r="AC130" s="111"/>
      <c r="AD130" s="111"/>
      <c r="AE130" s="111"/>
      <c r="AF130" s="111"/>
      <c r="AG130" s="111"/>
      <c r="AH130" s="111"/>
      <c r="AI130" s="111"/>
      <c r="AJ130" s="111"/>
      <c r="AK130" s="111"/>
      <c r="AL130" s="111"/>
      <c r="AM130" s="111"/>
      <c r="AN130" s="111"/>
      <c r="AO130" s="111"/>
      <c r="AP130" s="111"/>
      <c r="AQ130" s="111"/>
      <c r="AR130" s="111"/>
      <c r="AS130" s="111"/>
      <c r="AT130" s="111"/>
      <c r="AU130" s="111"/>
      <c r="AV130" s="111"/>
      <c r="AW130" s="111"/>
      <c r="AX130" s="111"/>
      <c r="AY130" s="111"/>
      <c r="AZ130" s="111"/>
      <c r="BA130" s="111"/>
      <c r="BB130" s="111"/>
      <c r="BC130" s="111"/>
      <c r="BD130" s="111"/>
      <c r="BE130" s="111"/>
      <c r="BF130" s="5"/>
      <c r="BG130" s="5"/>
      <c r="BH130" s="5"/>
      <c r="BI130" s="49"/>
    </row>
    <row r="131" spans="2:61" ht="15" customHeight="1" x14ac:dyDescent="0.35">
      <c r="B131" s="60"/>
      <c r="C131" s="41"/>
      <c r="D131" s="135">
        <f t="shared" ref="D131:O131" si="57">SUM(D18:D33)</f>
        <v>0</v>
      </c>
      <c r="E131" s="135">
        <f t="shared" si="57"/>
        <v>0</v>
      </c>
      <c r="F131" s="135">
        <f t="shared" si="57"/>
        <v>0</v>
      </c>
      <c r="G131" s="135">
        <f t="shared" si="57"/>
        <v>0</v>
      </c>
      <c r="H131" s="135">
        <f t="shared" si="57"/>
        <v>0</v>
      </c>
      <c r="I131" s="135">
        <f t="shared" si="57"/>
        <v>0</v>
      </c>
      <c r="J131" s="135">
        <f t="shared" si="57"/>
        <v>0</v>
      </c>
      <c r="K131" s="135">
        <f t="shared" si="57"/>
        <v>0</v>
      </c>
      <c r="L131" s="135">
        <f t="shared" si="57"/>
        <v>0</v>
      </c>
      <c r="M131" s="135">
        <f t="shared" si="57"/>
        <v>0</v>
      </c>
      <c r="N131" s="135">
        <f t="shared" si="57"/>
        <v>0</v>
      </c>
      <c r="O131" s="135">
        <f t="shared" si="57"/>
        <v>0</v>
      </c>
      <c r="P131" s="5"/>
      <c r="Q131" s="49"/>
      <c r="W131" s="60" t="s">
        <v>126</v>
      </c>
      <c r="X131" s="5"/>
      <c r="Y131" s="5"/>
      <c r="Z131" s="5"/>
      <c r="AA131" s="5"/>
      <c r="AB131" s="5"/>
      <c r="AC131" s="5"/>
      <c r="AD131" s="5"/>
      <c r="AE131" s="5"/>
      <c r="AF131" s="5"/>
      <c r="AG131" s="5"/>
      <c r="AH131" s="5"/>
      <c r="AI131" s="5"/>
      <c r="AJ131" s="5"/>
      <c r="AK131" s="5"/>
      <c r="AL131" s="5"/>
      <c r="AM131" s="5"/>
      <c r="AN131" s="5"/>
      <c r="AO131" s="5"/>
      <c r="AP131" s="5"/>
      <c r="AQ131" s="5"/>
      <c r="AR131" s="5"/>
      <c r="AS131" s="5"/>
      <c r="AT131" s="5"/>
      <c r="AU131" s="5"/>
      <c r="AV131" s="5"/>
      <c r="AW131" s="5"/>
      <c r="AX131" s="5"/>
      <c r="AY131" s="5"/>
      <c r="AZ131" s="5"/>
      <c r="BA131" s="5"/>
      <c r="BB131" s="5"/>
      <c r="BC131" s="5"/>
      <c r="BD131" s="5"/>
      <c r="BE131" s="5"/>
      <c r="BF131" s="5"/>
      <c r="BG131" s="5"/>
      <c r="BH131" s="5"/>
      <c r="BI131" s="49"/>
    </row>
    <row r="132" spans="2:61" ht="15.5" x14ac:dyDescent="0.35">
      <c r="B132" s="60"/>
      <c r="C132" s="134" t="s">
        <v>64</v>
      </c>
      <c r="D132" s="5"/>
      <c r="E132" s="5"/>
      <c r="F132" s="5"/>
      <c r="G132" s="5"/>
      <c r="H132" s="5"/>
      <c r="I132" s="5"/>
      <c r="J132" s="5"/>
      <c r="K132" s="5"/>
      <c r="L132" s="5"/>
      <c r="M132" s="5"/>
      <c r="N132" s="5"/>
      <c r="O132" s="5"/>
      <c r="P132" s="5"/>
      <c r="Q132" s="49"/>
      <c r="W132" s="60"/>
      <c r="X132" s="5"/>
      <c r="Y132" s="5"/>
      <c r="Z132" s="5"/>
      <c r="AA132" s="5"/>
      <c r="AB132" s="5"/>
      <c r="AC132" s="5"/>
      <c r="AD132" s="5"/>
      <c r="AE132" s="5"/>
      <c r="AF132" s="5"/>
      <c r="AG132" s="5"/>
      <c r="AH132" s="5"/>
      <c r="AI132" s="5"/>
      <c r="AJ132" s="5"/>
      <c r="AK132" s="5"/>
      <c r="AL132" s="5"/>
      <c r="AM132" s="5"/>
      <c r="AN132" s="5"/>
      <c r="AO132" s="5"/>
      <c r="AP132" s="5"/>
      <c r="AQ132" s="5"/>
      <c r="AR132" s="5"/>
      <c r="AS132" s="5"/>
      <c r="AT132" s="5"/>
      <c r="AU132" s="5"/>
      <c r="AV132" s="5"/>
      <c r="AW132" s="5"/>
      <c r="AX132" s="5"/>
      <c r="AY132" s="5"/>
      <c r="AZ132" s="5"/>
      <c r="BA132" s="5"/>
      <c r="BB132" s="5"/>
      <c r="BC132" s="5"/>
      <c r="BD132" s="5"/>
      <c r="BE132" s="5"/>
      <c r="BF132" s="46"/>
      <c r="BG132" s="5"/>
      <c r="BH132" s="5"/>
      <c r="BI132" s="49"/>
    </row>
    <row r="133" spans="2:61" ht="15.5" x14ac:dyDescent="0.35">
      <c r="B133" s="60"/>
      <c r="C133" s="41"/>
      <c r="D133" s="135">
        <f t="shared" ref="D133:O133" si="58">SUM(D11:D34)</f>
        <v>0</v>
      </c>
      <c r="E133" s="135">
        <f t="shared" si="58"/>
        <v>0</v>
      </c>
      <c r="F133" s="135">
        <f t="shared" si="58"/>
        <v>0</v>
      </c>
      <c r="G133" s="135">
        <f t="shared" si="58"/>
        <v>0</v>
      </c>
      <c r="H133" s="135">
        <f t="shared" si="58"/>
        <v>0</v>
      </c>
      <c r="I133" s="135">
        <f t="shared" si="58"/>
        <v>0</v>
      </c>
      <c r="J133" s="135">
        <f t="shared" si="58"/>
        <v>0</v>
      </c>
      <c r="K133" s="135">
        <f t="shared" si="58"/>
        <v>0</v>
      </c>
      <c r="L133" s="135">
        <f t="shared" si="58"/>
        <v>0</v>
      </c>
      <c r="M133" s="135">
        <f t="shared" si="58"/>
        <v>0</v>
      </c>
      <c r="N133" s="135">
        <f t="shared" si="58"/>
        <v>0</v>
      </c>
      <c r="O133" s="135">
        <f t="shared" si="58"/>
        <v>0</v>
      </c>
      <c r="P133" s="5"/>
      <c r="Q133" s="49"/>
      <c r="W133" s="60"/>
      <c r="X133" s="63" t="s">
        <v>54</v>
      </c>
      <c r="Y133" s="64">
        <v>1</v>
      </c>
      <c r="Z133" s="64">
        <v>2</v>
      </c>
      <c r="AA133" s="64">
        <v>3</v>
      </c>
      <c r="AB133" s="64">
        <v>4</v>
      </c>
      <c r="AC133" s="64">
        <v>5</v>
      </c>
      <c r="AD133" s="64">
        <v>6</v>
      </c>
      <c r="AE133" s="64">
        <v>7</v>
      </c>
      <c r="AF133" s="64">
        <v>8</v>
      </c>
      <c r="AG133" s="64">
        <v>9</v>
      </c>
      <c r="AH133" s="64">
        <v>10</v>
      </c>
      <c r="AI133" s="64">
        <v>11</v>
      </c>
      <c r="AJ133" s="64">
        <v>12</v>
      </c>
      <c r="AK133" s="64">
        <v>13</v>
      </c>
      <c r="AL133" s="64">
        <v>14</v>
      </c>
      <c r="AM133" s="64">
        <v>15</v>
      </c>
      <c r="AN133" s="64">
        <v>16</v>
      </c>
      <c r="AO133" s="64">
        <v>17</v>
      </c>
      <c r="AP133" s="64">
        <v>18</v>
      </c>
      <c r="AQ133" s="64">
        <v>19</v>
      </c>
      <c r="AR133" s="64">
        <v>20</v>
      </c>
      <c r="AS133" s="64">
        <v>21</v>
      </c>
      <c r="AT133" s="64">
        <v>22</v>
      </c>
      <c r="AU133" s="64">
        <v>23</v>
      </c>
      <c r="AV133" s="64">
        <v>24</v>
      </c>
      <c r="AW133" s="64">
        <v>25</v>
      </c>
      <c r="AX133" s="64">
        <v>26</v>
      </c>
      <c r="AY133" s="64">
        <v>27</v>
      </c>
      <c r="AZ133" s="64">
        <v>28</v>
      </c>
      <c r="BA133" s="64">
        <v>29</v>
      </c>
      <c r="BB133" s="64">
        <v>30</v>
      </c>
      <c r="BC133" s="64">
        <v>31</v>
      </c>
      <c r="BD133" s="358" t="s">
        <v>101</v>
      </c>
      <c r="BE133" s="359"/>
      <c r="BF133" s="157" t="s">
        <v>102</v>
      </c>
      <c r="BG133" s="157" t="s">
        <v>103</v>
      </c>
      <c r="BH133" s="157" t="s">
        <v>102</v>
      </c>
      <c r="BI133" s="65" t="s">
        <v>103</v>
      </c>
    </row>
    <row r="134" spans="2:61" ht="15.5" x14ac:dyDescent="0.35">
      <c r="B134" s="60"/>
      <c r="C134" s="41"/>
      <c r="D134" s="135"/>
      <c r="E134" s="135"/>
      <c r="F134" s="135"/>
      <c r="G134" s="135"/>
      <c r="H134" s="135"/>
      <c r="I134" s="135"/>
      <c r="J134" s="135"/>
      <c r="K134" s="135"/>
      <c r="L134" s="135"/>
      <c r="M134" s="135"/>
      <c r="N134" s="135"/>
      <c r="O134" s="135"/>
      <c r="P134" s="5"/>
      <c r="Q134" s="49"/>
      <c r="W134" s="60"/>
      <c r="X134" s="63"/>
      <c r="Y134" s="64" t="str">
        <f t="shared" ref="Y134:AE134" si="59">VLOOKUP(WEEKDAY(CONCATENATE("5","/",Y133,"/",$AE$6)),$BX$11:$BY$17,2,FALSE)</f>
        <v>Tues</v>
      </c>
      <c r="Z134" s="64" t="str">
        <f t="shared" si="59"/>
        <v>Wed</v>
      </c>
      <c r="AA134" s="64" t="str">
        <f t="shared" si="59"/>
        <v>Thur</v>
      </c>
      <c r="AB134" s="64" t="str">
        <f t="shared" si="59"/>
        <v>Fri</v>
      </c>
      <c r="AC134" s="64" t="str">
        <f t="shared" si="59"/>
        <v>Sat</v>
      </c>
      <c r="AD134" s="64" t="str">
        <f t="shared" si="59"/>
        <v>Sun</v>
      </c>
      <c r="AE134" s="64" t="str">
        <f t="shared" si="59"/>
        <v>Mon</v>
      </c>
      <c r="AF134" s="64" t="str">
        <f>Y134</f>
        <v>Tues</v>
      </c>
      <c r="AG134" s="64" t="str">
        <f t="shared" ref="AG134:BC134" si="60">Z134</f>
        <v>Wed</v>
      </c>
      <c r="AH134" s="64" t="str">
        <f t="shared" si="60"/>
        <v>Thur</v>
      </c>
      <c r="AI134" s="64" t="str">
        <f t="shared" si="60"/>
        <v>Fri</v>
      </c>
      <c r="AJ134" s="64" t="str">
        <f t="shared" si="60"/>
        <v>Sat</v>
      </c>
      <c r="AK134" s="64" t="str">
        <f t="shared" si="60"/>
        <v>Sun</v>
      </c>
      <c r="AL134" s="64" t="str">
        <f t="shared" si="60"/>
        <v>Mon</v>
      </c>
      <c r="AM134" s="64" t="str">
        <f t="shared" si="60"/>
        <v>Tues</v>
      </c>
      <c r="AN134" s="64" t="str">
        <f t="shared" si="60"/>
        <v>Wed</v>
      </c>
      <c r="AO134" s="64" t="str">
        <f t="shared" si="60"/>
        <v>Thur</v>
      </c>
      <c r="AP134" s="64" t="str">
        <f t="shared" si="60"/>
        <v>Fri</v>
      </c>
      <c r="AQ134" s="64" t="str">
        <f t="shared" si="60"/>
        <v>Sat</v>
      </c>
      <c r="AR134" s="64" t="str">
        <f t="shared" si="60"/>
        <v>Sun</v>
      </c>
      <c r="AS134" s="64" t="str">
        <f t="shared" si="60"/>
        <v>Mon</v>
      </c>
      <c r="AT134" s="64" t="str">
        <f t="shared" si="60"/>
        <v>Tues</v>
      </c>
      <c r="AU134" s="64" t="str">
        <f t="shared" si="60"/>
        <v>Wed</v>
      </c>
      <c r="AV134" s="64" t="str">
        <f t="shared" si="60"/>
        <v>Thur</v>
      </c>
      <c r="AW134" s="64" t="str">
        <f t="shared" si="60"/>
        <v>Fri</v>
      </c>
      <c r="AX134" s="64" t="str">
        <f t="shared" si="60"/>
        <v>Sat</v>
      </c>
      <c r="AY134" s="64" t="str">
        <f t="shared" si="60"/>
        <v>Sun</v>
      </c>
      <c r="AZ134" s="64" t="str">
        <f t="shared" si="60"/>
        <v>Mon</v>
      </c>
      <c r="BA134" s="64" t="str">
        <f t="shared" si="60"/>
        <v>Tues</v>
      </c>
      <c r="BB134" s="64" t="str">
        <f t="shared" si="60"/>
        <v>Wed</v>
      </c>
      <c r="BC134" s="64" t="str">
        <f t="shared" si="60"/>
        <v>Thur</v>
      </c>
      <c r="BD134" s="358" t="s">
        <v>106</v>
      </c>
      <c r="BE134" s="359"/>
      <c r="BF134" s="157" t="s">
        <v>90</v>
      </c>
      <c r="BG134" s="157" t="s">
        <v>90</v>
      </c>
      <c r="BH134" s="157" t="s">
        <v>106</v>
      </c>
      <c r="BI134" s="65" t="s">
        <v>106</v>
      </c>
    </row>
    <row r="135" spans="2:61" ht="15.5" x14ac:dyDescent="0.35">
      <c r="B135" s="60"/>
      <c r="C135" s="79"/>
      <c r="D135" s="131"/>
      <c r="E135" s="131"/>
      <c r="F135" s="131"/>
      <c r="G135" s="131"/>
      <c r="H135" s="131"/>
      <c r="I135" s="131"/>
      <c r="J135" s="131"/>
      <c r="K135" s="131"/>
      <c r="L135" s="131"/>
      <c r="M135" s="131"/>
      <c r="N135" s="131"/>
      <c r="O135" s="131"/>
      <c r="P135" s="5"/>
      <c r="Q135" s="49"/>
      <c r="W135" s="60"/>
      <c r="X135" s="66">
        <v>1</v>
      </c>
      <c r="Y135" s="67"/>
      <c r="Z135" s="67"/>
      <c r="AA135" s="67"/>
      <c r="AB135" s="67"/>
      <c r="AC135" s="67"/>
      <c r="AD135" s="67"/>
      <c r="AE135" s="67"/>
      <c r="AF135" s="67"/>
      <c r="AG135" s="67"/>
      <c r="AH135" s="67"/>
      <c r="AI135" s="67"/>
      <c r="AJ135" s="67"/>
      <c r="AK135" s="67"/>
      <c r="AL135" s="67"/>
      <c r="AM135" s="67"/>
      <c r="AN135" s="67"/>
      <c r="AO135" s="67"/>
      <c r="AP135" s="67"/>
      <c r="AQ135" s="67"/>
      <c r="AR135" s="67"/>
      <c r="AS135" s="67"/>
      <c r="AT135" s="67"/>
      <c r="AU135" s="67"/>
      <c r="AV135" s="67"/>
      <c r="AW135" s="67"/>
      <c r="AX135" s="67"/>
      <c r="AY135" s="67"/>
      <c r="AZ135" s="67"/>
      <c r="BA135" s="67"/>
      <c r="BB135" s="67"/>
      <c r="BC135" s="67"/>
      <c r="BD135" s="354" t="str">
        <f>IFERROR(AVERAGE(Y135:BC135),"")</f>
        <v/>
      </c>
      <c r="BE135" s="355"/>
      <c r="BF135" s="68">
        <f>SUM($Y135:$BC135)</f>
        <v>0</v>
      </c>
      <c r="BG135" s="68">
        <v>0</v>
      </c>
      <c r="BH135" s="69">
        <f>IFERROR(SUM(Y135:BC135)/COUNT(Y135:BC135),0)</f>
        <v>0</v>
      </c>
      <c r="BI135" s="70">
        <v>0</v>
      </c>
    </row>
    <row r="136" spans="2:61" ht="15.5" x14ac:dyDescent="0.35">
      <c r="B136" s="60"/>
      <c r="C136" s="6" t="s">
        <v>132</v>
      </c>
      <c r="D136" s="5"/>
      <c r="E136" s="5"/>
      <c r="F136" s="5"/>
      <c r="G136" s="5"/>
      <c r="H136" s="5"/>
      <c r="I136" s="5"/>
      <c r="J136" s="5"/>
      <c r="K136" s="5"/>
      <c r="L136" s="5"/>
      <c r="M136" s="5"/>
      <c r="N136" s="5"/>
      <c r="O136" s="5"/>
      <c r="P136" s="5"/>
      <c r="Q136" s="49"/>
      <c r="W136" s="60"/>
      <c r="X136" s="66">
        <v>2</v>
      </c>
      <c r="Y136" s="67"/>
      <c r="Z136" s="67"/>
      <c r="AA136" s="67"/>
      <c r="AB136" s="67"/>
      <c r="AC136" s="67"/>
      <c r="AD136" s="67"/>
      <c r="AE136" s="67"/>
      <c r="AF136" s="67"/>
      <c r="AG136" s="67"/>
      <c r="AH136" s="67"/>
      <c r="AI136" s="67"/>
      <c r="AJ136" s="67"/>
      <c r="AK136" s="67"/>
      <c r="AL136" s="67"/>
      <c r="AM136" s="67"/>
      <c r="AN136" s="67"/>
      <c r="AO136" s="67"/>
      <c r="AP136" s="67"/>
      <c r="AQ136" s="67"/>
      <c r="AR136" s="67"/>
      <c r="AS136" s="67"/>
      <c r="AT136" s="67"/>
      <c r="AU136" s="67"/>
      <c r="AV136" s="67"/>
      <c r="AW136" s="67"/>
      <c r="AX136" s="67"/>
      <c r="AY136" s="67"/>
      <c r="AZ136" s="67"/>
      <c r="BA136" s="67"/>
      <c r="BB136" s="67"/>
      <c r="BC136" s="67"/>
      <c r="BD136" s="354" t="str">
        <f t="shared" ref="BD136:BD147" si="61">IFERROR(AVERAGE(Y136:BC136),"")</f>
        <v/>
      </c>
      <c r="BE136" s="355"/>
      <c r="BF136" s="71">
        <f t="shared" ref="BF136:BF141" si="62">SUM($Y136:$BC136)</f>
        <v>0</v>
      </c>
      <c r="BG136" s="71">
        <v>0</v>
      </c>
      <c r="BH136" s="72">
        <f t="shared" ref="BH136:BH141" si="63">IFERROR(SUM(Y136:BC136)/COUNT(Y136:BC136),0)</f>
        <v>0</v>
      </c>
      <c r="BI136" s="73">
        <v>0</v>
      </c>
    </row>
    <row r="137" spans="2:61" ht="15.5" x14ac:dyDescent="0.35">
      <c r="B137" s="60"/>
      <c r="C137" s="134" t="s">
        <v>76</v>
      </c>
      <c r="D137" s="5"/>
      <c r="E137" s="5"/>
      <c r="F137" s="5"/>
      <c r="G137" s="5"/>
      <c r="H137" s="5"/>
      <c r="I137" s="5"/>
      <c r="J137" s="5"/>
      <c r="K137" s="5"/>
      <c r="L137" s="5"/>
      <c r="M137" s="5"/>
      <c r="N137" s="5"/>
      <c r="O137" s="5"/>
      <c r="P137" s="5"/>
      <c r="Q137" s="49"/>
      <c r="W137" s="60"/>
      <c r="X137" s="66">
        <v>3</v>
      </c>
      <c r="Y137" s="67"/>
      <c r="Z137" s="67"/>
      <c r="AA137" s="67"/>
      <c r="AB137" s="67"/>
      <c r="AC137" s="67"/>
      <c r="AD137" s="67"/>
      <c r="AE137" s="67"/>
      <c r="AF137" s="67"/>
      <c r="AG137" s="67"/>
      <c r="AH137" s="67"/>
      <c r="AI137" s="67"/>
      <c r="AJ137" s="67"/>
      <c r="AK137" s="67"/>
      <c r="AL137" s="67"/>
      <c r="AM137" s="67"/>
      <c r="AN137" s="67"/>
      <c r="AO137" s="67"/>
      <c r="AP137" s="67"/>
      <c r="AQ137" s="67"/>
      <c r="AR137" s="67"/>
      <c r="AS137" s="67"/>
      <c r="AT137" s="67"/>
      <c r="AU137" s="67"/>
      <c r="AV137" s="67"/>
      <c r="AW137" s="67"/>
      <c r="AX137" s="67"/>
      <c r="AY137" s="67"/>
      <c r="AZ137" s="67"/>
      <c r="BA137" s="67"/>
      <c r="BB137" s="67"/>
      <c r="BC137" s="67"/>
      <c r="BD137" s="354" t="str">
        <f t="shared" si="61"/>
        <v/>
      </c>
      <c r="BE137" s="355"/>
      <c r="BF137" s="71">
        <f t="shared" si="62"/>
        <v>0</v>
      </c>
      <c r="BG137" s="71">
        <v>0</v>
      </c>
      <c r="BH137" s="72">
        <f t="shared" si="63"/>
        <v>0</v>
      </c>
      <c r="BI137" s="73">
        <v>0</v>
      </c>
    </row>
    <row r="138" spans="2:61" ht="15.5" x14ac:dyDescent="0.35">
      <c r="B138" s="60"/>
      <c r="C138" s="41"/>
      <c r="D138" s="136">
        <f>(D119-D125)*D131</f>
        <v>0</v>
      </c>
      <c r="E138" s="136">
        <f t="shared" ref="E138:O138" si="64">(E119-E125)*E131</f>
        <v>0</v>
      </c>
      <c r="F138" s="136">
        <f t="shared" si="64"/>
        <v>0</v>
      </c>
      <c r="G138" s="136">
        <f t="shared" si="64"/>
        <v>0</v>
      </c>
      <c r="H138" s="136">
        <f t="shared" si="64"/>
        <v>0</v>
      </c>
      <c r="I138" s="136">
        <f t="shared" si="64"/>
        <v>0</v>
      </c>
      <c r="J138" s="136">
        <f t="shared" si="64"/>
        <v>0</v>
      </c>
      <c r="K138" s="136">
        <f t="shared" si="64"/>
        <v>0</v>
      </c>
      <c r="L138" s="136">
        <f t="shared" si="64"/>
        <v>0</v>
      </c>
      <c r="M138" s="136">
        <f t="shared" si="64"/>
        <v>0</v>
      </c>
      <c r="N138" s="136">
        <f t="shared" si="64"/>
        <v>0</v>
      </c>
      <c r="O138" s="136">
        <f t="shared" si="64"/>
        <v>0</v>
      </c>
      <c r="P138" s="135"/>
      <c r="Q138" s="49"/>
      <c r="W138" s="60"/>
      <c r="X138" s="66">
        <v>4</v>
      </c>
      <c r="Y138" s="67"/>
      <c r="Z138" s="67"/>
      <c r="AA138" s="67"/>
      <c r="AB138" s="67"/>
      <c r="AC138" s="67"/>
      <c r="AD138" s="67"/>
      <c r="AE138" s="67"/>
      <c r="AF138" s="67"/>
      <c r="AG138" s="67"/>
      <c r="AH138" s="67"/>
      <c r="AI138" s="67"/>
      <c r="AJ138" s="67"/>
      <c r="AK138" s="67"/>
      <c r="AL138" s="67"/>
      <c r="AM138" s="67"/>
      <c r="AN138" s="67"/>
      <c r="AO138" s="67"/>
      <c r="AP138" s="67"/>
      <c r="AQ138" s="67"/>
      <c r="AR138" s="67"/>
      <c r="AS138" s="67"/>
      <c r="AT138" s="67"/>
      <c r="AU138" s="67"/>
      <c r="AV138" s="67"/>
      <c r="AW138" s="67"/>
      <c r="AX138" s="67"/>
      <c r="AY138" s="67"/>
      <c r="AZ138" s="67"/>
      <c r="BA138" s="67"/>
      <c r="BB138" s="67"/>
      <c r="BC138" s="67"/>
      <c r="BD138" s="354" t="str">
        <f t="shared" si="61"/>
        <v/>
      </c>
      <c r="BE138" s="355"/>
      <c r="BF138" s="71">
        <f t="shared" si="62"/>
        <v>0</v>
      </c>
      <c r="BG138" s="71">
        <v>0</v>
      </c>
      <c r="BH138" s="72">
        <f t="shared" si="63"/>
        <v>0</v>
      </c>
      <c r="BI138" s="73">
        <v>0</v>
      </c>
    </row>
    <row r="139" spans="2:61" ht="15.5" x14ac:dyDescent="0.35">
      <c r="B139" s="60"/>
      <c r="C139" s="134" t="s">
        <v>77</v>
      </c>
      <c r="D139" s="5"/>
      <c r="E139" s="5"/>
      <c r="F139" s="5"/>
      <c r="G139" s="5"/>
      <c r="H139" s="5"/>
      <c r="I139" s="5"/>
      <c r="J139" s="5"/>
      <c r="K139" s="5"/>
      <c r="L139" s="5"/>
      <c r="M139" s="5"/>
      <c r="N139" s="5"/>
      <c r="O139" s="5"/>
      <c r="P139" s="5"/>
      <c r="Q139" s="49"/>
      <c r="W139" s="60"/>
      <c r="X139" s="66">
        <v>5</v>
      </c>
      <c r="Y139" s="67"/>
      <c r="Z139" s="67"/>
      <c r="AA139" s="67"/>
      <c r="AB139" s="67"/>
      <c r="AC139" s="67"/>
      <c r="AD139" s="67"/>
      <c r="AE139" s="67"/>
      <c r="AF139" s="67"/>
      <c r="AG139" s="67"/>
      <c r="AH139" s="67"/>
      <c r="AI139" s="67"/>
      <c r="AJ139" s="67"/>
      <c r="AK139" s="67"/>
      <c r="AL139" s="67"/>
      <c r="AM139" s="67"/>
      <c r="AN139" s="67"/>
      <c r="AO139" s="67"/>
      <c r="AP139" s="67"/>
      <c r="AQ139" s="67"/>
      <c r="AR139" s="67"/>
      <c r="AS139" s="67"/>
      <c r="AT139" s="67"/>
      <c r="AU139" s="67"/>
      <c r="AV139" s="67"/>
      <c r="AW139" s="67"/>
      <c r="AX139" s="67"/>
      <c r="AY139" s="67"/>
      <c r="AZ139" s="67"/>
      <c r="BA139" s="67"/>
      <c r="BB139" s="67"/>
      <c r="BC139" s="67"/>
      <c r="BD139" s="354" t="str">
        <f t="shared" si="61"/>
        <v/>
      </c>
      <c r="BE139" s="355"/>
      <c r="BF139" s="71">
        <f t="shared" si="62"/>
        <v>0</v>
      </c>
      <c r="BG139" s="71">
        <v>0</v>
      </c>
      <c r="BH139" s="72">
        <f t="shared" si="63"/>
        <v>0</v>
      </c>
      <c r="BI139" s="73">
        <v>0</v>
      </c>
    </row>
    <row r="140" spans="2:61" ht="15.75" customHeight="1" x14ac:dyDescent="0.35">
      <c r="B140" s="60"/>
      <c r="C140" s="41"/>
      <c r="D140" s="137">
        <f t="shared" ref="D140:O140" si="65">(D121+D125)*D133+(D119-D125)*D129</f>
        <v>0</v>
      </c>
      <c r="E140" s="137">
        <f t="shared" si="65"/>
        <v>0</v>
      </c>
      <c r="F140" s="137">
        <f t="shared" si="65"/>
        <v>0</v>
      </c>
      <c r="G140" s="137">
        <f t="shared" si="65"/>
        <v>0</v>
      </c>
      <c r="H140" s="137">
        <f t="shared" si="65"/>
        <v>0</v>
      </c>
      <c r="I140" s="137">
        <f t="shared" si="65"/>
        <v>0</v>
      </c>
      <c r="J140" s="137">
        <f t="shared" si="65"/>
        <v>0</v>
      </c>
      <c r="K140" s="137">
        <f t="shared" si="65"/>
        <v>0</v>
      </c>
      <c r="L140" s="137">
        <f t="shared" si="65"/>
        <v>0</v>
      </c>
      <c r="M140" s="137">
        <f t="shared" si="65"/>
        <v>0</v>
      </c>
      <c r="N140" s="137">
        <f t="shared" si="65"/>
        <v>0</v>
      </c>
      <c r="O140" s="137">
        <f t="shared" si="65"/>
        <v>0</v>
      </c>
      <c r="P140" s="5"/>
      <c r="Q140" s="49"/>
      <c r="W140" s="60"/>
      <c r="X140" s="66">
        <v>6</v>
      </c>
      <c r="Y140" s="67"/>
      <c r="Z140" s="67"/>
      <c r="AA140" s="67"/>
      <c r="AB140" s="67"/>
      <c r="AC140" s="67"/>
      <c r="AD140" s="67"/>
      <c r="AE140" s="67"/>
      <c r="AF140" s="67"/>
      <c r="AG140" s="67"/>
      <c r="AH140" s="67"/>
      <c r="AI140" s="67"/>
      <c r="AJ140" s="67"/>
      <c r="AK140" s="67"/>
      <c r="AL140" s="67"/>
      <c r="AM140" s="67"/>
      <c r="AN140" s="67"/>
      <c r="AO140" s="67"/>
      <c r="AP140" s="67"/>
      <c r="AQ140" s="67"/>
      <c r="AR140" s="67"/>
      <c r="AS140" s="67"/>
      <c r="AT140" s="67"/>
      <c r="AU140" s="67"/>
      <c r="AV140" s="67"/>
      <c r="AW140" s="67"/>
      <c r="AX140" s="67"/>
      <c r="AY140" s="67"/>
      <c r="AZ140" s="67"/>
      <c r="BA140" s="67"/>
      <c r="BB140" s="67"/>
      <c r="BC140" s="67"/>
      <c r="BD140" s="354" t="str">
        <f t="shared" si="61"/>
        <v/>
      </c>
      <c r="BE140" s="355"/>
      <c r="BF140" s="71">
        <f t="shared" si="62"/>
        <v>0</v>
      </c>
      <c r="BG140" s="71">
        <v>0</v>
      </c>
      <c r="BH140" s="72">
        <f t="shared" si="63"/>
        <v>0</v>
      </c>
      <c r="BI140" s="73">
        <v>0</v>
      </c>
    </row>
    <row r="141" spans="2:61" ht="15.5" x14ac:dyDescent="0.35">
      <c r="B141" s="60"/>
      <c r="C141" s="134" t="s">
        <v>65</v>
      </c>
      <c r="D141" s="138"/>
      <c r="E141" s="138"/>
      <c r="F141" s="138"/>
      <c r="G141" s="138"/>
      <c r="H141" s="138"/>
      <c r="I141" s="138"/>
      <c r="J141" s="138"/>
      <c r="K141" s="138"/>
      <c r="L141" s="138"/>
      <c r="M141" s="138"/>
      <c r="N141" s="138"/>
      <c r="O141" s="138"/>
      <c r="P141" s="5"/>
      <c r="Q141" s="49"/>
      <c r="W141" s="60"/>
      <c r="X141" s="66">
        <v>7</v>
      </c>
      <c r="Y141" s="67"/>
      <c r="Z141" s="67"/>
      <c r="AA141" s="67"/>
      <c r="AB141" s="67"/>
      <c r="AC141" s="67"/>
      <c r="AD141" s="67"/>
      <c r="AE141" s="67"/>
      <c r="AF141" s="67"/>
      <c r="AG141" s="67"/>
      <c r="AH141" s="67"/>
      <c r="AI141" s="67"/>
      <c r="AJ141" s="67"/>
      <c r="AK141" s="67"/>
      <c r="AL141" s="67"/>
      <c r="AM141" s="67"/>
      <c r="AN141" s="67"/>
      <c r="AO141" s="67"/>
      <c r="AP141" s="67"/>
      <c r="AQ141" s="67"/>
      <c r="AR141" s="67"/>
      <c r="AS141" s="67"/>
      <c r="AT141" s="67"/>
      <c r="AU141" s="67"/>
      <c r="AV141" s="67"/>
      <c r="AW141" s="67"/>
      <c r="AX141" s="67"/>
      <c r="AY141" s="67"/>
      <c r="AZ141" s="67"/>
      <c r="BA141" s="67"/>
      <c r="BB141" s="67"/>
      <c r="BC141" s="67"/>
      <c r="BD141" s="354" t="str">
        <f t="shared" si="61"/>
        <v/>
      </c>
      <c r="BE141" s="355"/>
      <c r="BF141" s="71">
        <f t="shared" si="62"/>
        <v>0</v>
      </c>
      <c r="BG141" s="71">
        <v>0</v>
      </c>
      <c r="BH141" s="72">
        <f t="shared" si="63"/>
        <v>0</v>
      </c>
      <c r="BI141" s="73">
        <v>0</v>
      </c>
    </row>
    <row r="142" spans="2:61" ht="15.5" x14ac:dyDescent="0.35">
      <c r="B142" s="60"/>
      <c r="C142" s="41"/>
      <c r="D142" s="139">
        <f t="shared" ref="D142:O142" si="66">D123*D133</f>
        <v>0</v>
      </c>
      <c r="E142" s="139">
        <f t="shared" si="66"/>
        <v>0</v>
      </c>
      <c r="F142" s="139">
        <f t="shared" si="66"/>
        <v>0</v>
      </c>
      <c r="G142" s="139">
        <f t="shared" si="66"/>
        <v>0</v>
      </c>
      <c r="H142" s="139">
        <f t="shared" si="66"/>
        <v>0</v>
      </c>
      <c r="I142" s="139">
        <f t="shared" si="66"/>
        <v>0</v>
      </c>
      <c r="J142" s="139">
        <f t="shared" si="66"/>
        <v>0</v>
      </c>
      <c r="K142" s="139">
        <f t="shared" si="66"/>
        <v>0</v>
      </c>
      <c r="L142" s="139">
        <f t="shared" si="66"/>
        <v>0</v>
      </c>
      <c r="M142" s="139">
        <f t="shared" si="66"/>
        <v>0</v>
      </c>
      <c r="N142" s="139">
        <f t="shared" si="66"/>
        <v>0</v>
      </c>
      <c r="O142" s="139">
        <f t="shared" si="66"/>
        <v>0</v>
      </c>
      <c r="P142" s="5"/>
      <c r="Q142" s="49"/>
      <c r="W142" s="60"/>
      <c r="X142" s="66">
        <v>8</v>
      </c>
      <c r="Y142" s="67"/>
      <c r="Z142" s="67"/>
      <c r="AA142" s="67"/>
      <c r="AB142" s="67"/>
      <c r="AC142" s="67"/>
      <c r="AD142" s="67"/>
      <c r="AE142" s="67"/>
      <c r="AF142" s="67"/>
      <c r="AG142" s="67"/>
      <c r="AH142" s="67"/>
      <c r="AI142" s="67"/>
      <c r="AJ142" s="67"/>
      <c r="AK142" s="67"/>
      <c r="AL142" s="67"/>
      <c r="AM142" s="67"/>
      <c r="AN142" s="67"/>
      <c r="AO142" s="67"/>
      <c r="AP142" s="67"/>
      <c r="AQ142" s="67"/>
      <c r="AR142" s="67"/>
      <c r="AS142" s="67"/>
      <c r="AT142" s="67"/>
      <c r="AU142" s="67"/>
      <c r="AV142" s="67"/>
      <c r="AW142" s="67"/>
      <c r="AX142" s="67"/>
      <c r="AY142" s="67"/>
      <c r="AZ142" s="67"/>
      <c r="BA142" s="67"/>
      <c r="BB142" s="67"/>
      <c r="BC142" s="67"/>
      <c r="BD142" s="354" t="str">
        <f t="shared" si="61"/>
        <v/>
      </c>
      <c r="BE142" s="355"/>
      <c r="BF142" s="71">
        <f t="shared" ref="BF142:BF157" si="67">(SUMIF($Y$134:$BC$134,"Sat",$Y142:$BC142)+SUMIF($Y$134:$BC$134,"Sun",$Y142:$BC142))</f>
        <v>0</v>
      </c>
      <c r="BG142" s="71">
        <f t="shared" ref="BG142:BG157" si="68">(SUM($Y142:$BC142)-(SUMIF($Y$134:$BC$134,"Sat",$Y142:$BC142)+SUMIF($Y$134:$BC$134,"Sun",$Y142:$BC142)))</f>
        <v>0</v>
      </c>
      <c r="BH142" s="72">
        <f t="shared" ref="BH142:BH157" si="69">(SUMIF($Y$134:$BC$134,"Sat",$Y142:$BC142)+SUMIF($Y$134:$BC$134,"Sun",$Y142:$BC142))/(COUNTIF($Y$134:$BC$134,"Sat")+COUNTIF($Y$134:$BC$134,"Sun"))</f>
        <v>0</v>
      </c>
      <c r="BI142" s="73">
        <f t="shared" ref="BI142:BI157" si="70">(SUM($Y142:$BC142)-(SUMIF($Y$134:$BC$134,"Sat",$Y142:$BC142)+SUMIF($Y$134:$BC$134,"Sun",$Y142:$BC142)))/(COUNT(Y142:BC142)-(COUNTIF($Y$134:$BC$134,"Sat")+COUNTIF($Y$134:$BC$134,"Sun")))</f>
        <v>0</v>
      </c>
    </row>
    <row r="143" spans="2:61" ht="15.5" x14ac:dyDescent="0.35">
      <c r="B143" s="60"/>
      <c r="C143" s="134" t="s">
        <v>133</v>
      </c>
      <c r="D143" s="138"/>
      <c r="E143" s="138"/>
      <c r="F143" s="138"/>
      <c r="G143" s="138"/>
      <c r="H143" s="138"/>
      <c r="I143" s="138"/>
      <c r="J143" s="138"/>
      <c r="K143" s="138"/>
      <c r="L143" s="138"/>
      <c r="M143" s="138"/>
      <c r="N143" s="138"/>
      <c r="O143" s="138"/>
      <c r="P143" s="5"/>
      <c r="Q143" s="49"/>
      <c r="W143" s="60"/>
      <c r="X143" s="66">
        <v>9</v>
      </c>
      <c r="Y143" s="67"/>
      <c r="Z143" s="67"/>
      <c r="AA143" s="67"/>
      <c r="AB143" s="67"/>
      <c r="AC143" s="67"/>
      <c r="AD143" s="67"/>
      <c r="AE143" s="67"/>
      <c r="AF143" s="67"/>
      <c r="AG143" s="67"/>
      <c r="AH143" s="67"/>
      <c r="AI143" s="67"/>
      <c r="AJ143" s="67"/>
      <c r="AK143" s="67"/>
      <c r="AL143" s="67"/>
      <c r="AM143" s="67"/>
      <c r="AN143" s="67"/>
      <c r="AO143" s="67"/>
      <c r="AP143" s="67"/>
      <c r="AQ143" s="67"/>
      <c r="AR143" s="67"/>
      <c r="AS143" s="67"/>
      <c r="AT143" s="67"/>
      <c r="AU143" s="67"/>
      <c r="AV143" s="67"/>
      <c r="AW143" s="67"/>
      <c r="AX143" s="67"/>
      <c r="AY143" s="67"/>
      <c r="AZ143" s="67"/>
      <c r="BA143" s="67"/>
      <c r="BB143" s="67"/>
      <c r="BC143" s="67"/>
      <c r="BD143" s="354" t="str">
        <f t="shared" si="61"/>
        <v/>
      </c>
      <c r="BE143" s="355"/>
      <c r="BF143" s="71">
        <f t="shared" si="67"/>
        <v>0</v>
      </c>
      <c r="BG143" s="71">
        <f t="shared" si="68"/>
        <v>0</v>
      </c>
      <c r="BH143" s="72">
        <f t="shared" si="69"/>
        <v>0</v>
      </c>
      <c r="BI143" s="73">
        <f t="shared" si="70"/>
        <v>0</v>
      </c>
    </row>
    <row r="144" spans="2:61" ht="15.5" x14ac:dyDescent="0.35">
      <c r="B144" s="60"/>
      <c r="C144" s="41"/>
      <c r="D144" s="135">
        <f t="shared" ref="D144:O144" si="71">D142-D138-D140</f>
        <v>0</v>
      </c>
      <c r="E144" s="135">
        <f t="shared" si="71"/>
        <v>0</v>
      </c>
      <c r="F144" s="135">
        <f t="shared" si="71"/>
        <v>0</v>
      </c>
      <c r="G144" s="135">
        <f t="shared" si="71"/>
        <v>0</v>
      </c>
      <c r="H144" s="135">
        <f t="shared" si="71"/>
        <v>0</v>
      </c>
      <c r="I144" s="135">
        <f t="shared" si="71"/>
        <v>0</v>
      </c>
      <c r="J144" s="135">
        <f t="shared" si="71"/>
        <v>0</v>
      </c>
      <c r="K144" s="135">
        <f t="shared" si="71"/>
        <v>0</v>
      </c>
      <c r="L144" s="135">
        <f t="shared" si="71"/>
        <v>0</v>
      </c>
      <c r="M144" s="135">
        <f t="shared" si="71"/>
        <v>0</v>
      </c>
      <c r="N144" s="135">
        <f t="shared" si="71"/>
        <v>0</v>
      </c>
      <c r="O144" s="135">
        <f t="shared" si="71"/>
        <v>0</v>
      </c>
      <c r="P144" s="5"/>
      <c r="Q144" s="49"/>
      <c r="W144" s="60"/>
      <c r="X144" s="66">
        <v>10</v>
      </c>
      <c r="Y144" s="67"/>
      <c r="Z144" s="67"/>
      <c r="AA144" s="67"/>
      <c r="AB144" s="67"/>
      <c r="AC144" s="67"/>
      <c r="AD144" s="67"/>
      <c r="AE144" s="67"/>
      <c r="AF144" s="67"/>
      <c r="AG144" s="67"/>
      <c r="AH144" s="67"/>
      <c r="AI144" s="67"/>
      <c r="AJ144" s="67"/>
      <c r="AK144" s="67"/>
      <c r="AL144" s="67"/>
      <c r="AM144" s="67"/>
      <c r="AN144" s="67"/>
      <c r="AO144" s="67"/>
      <c r="AP144" s="67"/>
      <c r="AQ144" s="67"/>
      <c r="AR144" s="67"/>
      <c r="AS144" s="67"/>
      <c r="AT144" s="67"/>
      <c r="AU144" s="67"/>
      <c r="AV144" s="67"/>
      <c r="AW144" s="67"/>
      <c r="AX144" s="67"/>
      <c r="AY144" s="67"/>
      <c r="AZ144" s="67"/>
      <c r="BA144" s="67"/>
      <c r="BB144" s="67"/>
      <c r="BC144" s="67"/>
      <c r="BD144" s="354" t="str">
        <f t="shared" si="61"/>
        <v/>
      </c>
      <c r="BE144" s="355"/>
      <c r="BF144" s="71">
        <f t="shared" si="67"/>
        <v>0</v>
      </c>
      <c r="BG144" s="71">
        <f t="shared" si="68"/>
        <v>0</v>
      </c>
      <c r="BH144" s="72">
        <f t="shared" si="69"/>
        <v>0</v>
      </c>
      <c r="BI144" s="73">
        <f t="shared" si="70"/>
        <v>0</v>
      </c>
    </row>
    <row r="145" spans="2:61" ht="19.5" customHeight="1" x14ac:dyDescent="0.35">
      <c r="B145" s="60"/>
      <c r="C145" s="130"/>
      <c r="D145" s="138"/>
      <c r="E145" s="138"/>
      <c r="F145" s="138"/>
      <c r="G145" s="138"/>
      <c r="H145" s="138"/>
      <c r="I145" s="138"/>
      <c r="J145" s="138"/>
      <c r="K145" s="138"/>
      <c r="L145" s="138"/>
      <c r="M145" s="138"/>
      <c r="N145" s="138"/>
      <c r="O145" s="138"/>
      <c r="P145" s="5"/>
      <c r="Q145" s="49"/>
      <c r="W145" s="60"/>
      <c r="X145" s="66">
        <v>11</v>
      </c>
      <c r="Y145" s="67"/>
      <c r="Z145" s="67"/>
      <c r="AA145" s="67"/>
      <c r="AB145" s="67"/>
      <c r="AC145" s="67"/>
      <c r="AD145" s="67"/>
      <c r="AE145" s="67"/>
      <c r="AF145" s="67"/>
      <c r="AG145" s="67"/>
      <c r="AH145" s="67"/>
      <c r="AI145" s="67"/>
      <c r="AJ145" s="67"/>
      <c r="AK145" s="67"/>
      <c r="AL145" s="67"/>
      <c r="AM145" s="67"/>
      <c r="AN145" s="67"/>
      <c r="AO145" s="67"/>
      <c r="AP145" s="67"/>
      <c r="AQ145" s="67"/>
      <c r="AR145" s="67"/>
      <c r="AS145" s="67"/>
      <c r="AT145" s="67"/>
      <c r="AU145" s="67"/>
      <c r="AV145" s="67"/>
      <c r="AW145" s="67"/>
      <c r="AX145" s="67"/>
      <c r="AY145" s="67"/>
      <c r="AZ145" s="67"/>
      <c r="BA145" s="67"/>
      <c r="BB145" s="67"/>
      <c r="BC145" s="67"/>
      <c r="BD145" s="354" t="str">
        <f t="shared" si="61"/>
        <v/>
      </c>
      <c r="BE145" s="355"/>
      <c r="BF145" s="71">
        <f t="shared" si="67"/>
        <v>0</v>
      </c>
      <c r="BG145" s="71">
        <f t="shared" si="68"/>
        <v>0</v>
      </c>
      <c r="BH145" s="72">
        <f t="shared" si="69"/>
        <v>0</v>
      </c>
      <c r="BI145" s="73">
        <f t="shared" si="70"/>
        <v>0</v>
      </c>
    </row>
    <row r="146" spans="2:61" ht="15.5" x14ac:dyDescent="0.35">
      <c r="B146" s="60"/>
      <c r="C146" s="130"/>
      <c r="D146" s="138"/>
      <c r="E146" s="138"/>
      <c r="F146" s="138"/>
      <c r="G146" s="138"/>
      <c r="H146" s="138"/>
      <c r="I146" s="138"/>
      <c r="J146" s="138"/>
      <c r="K146" s="138"/>
      <c r="L146" s="138"/>
      <c r="M146" s="138"/>
      <c r="N146" s="138"/>
      <c r="O146" s="138"/>
      <c r="P146" s="5"/>
      <c r="Q146" s="49"/>
      <c r="W146" s="60"/>
      <c r="X146" s="66">
        <v>12</v>
      </c>
      <c r="Y146" s="67"/>
      <c r="Z146" s="67"/>
      <c r="AA146" s="67"/>
      <c r="AB146" s="67"/>
      <c r="AC146" s="67"/>
      <c r="AD146" s="67"/>
      <c r="AE146" s="67"/>
      <c r="AF146" s="67"/>
      <c r="AG146" s="67"/>
      <c r="AH146" s="67"/>
      <c r="AI146" s="67"/>
      <c r="AJ146" s="67"/>
      <c r="AK146" s="67"/>
      <c r="AL146" s="67"/>
      <c r="AM146" s="67"/>
      <c r="AN146" s="67"/>
      <c r="AO146" s="67"/>
      <c r="AP146" s="67"/>
      <c r="AQ146" s="67"/>
      <c r="AR146" s="67"/>
      <c r="AS146" s="67"/>
      <c r="AT146" s="67"/>
      <c r="AU146" s="67"/>
      <c r="AV146" s="67"/>
      <c r="AW146" s="67"/>
      <c r="AX146" s="67"/>
      <c r="AY146" s="67"/>
      <c r="AZ146" s="67"/>
      <c r="BA146" s="67"/>
      <c r="BB146" s="67"/>
      <c r="BC146" s="67"/>
      <c r="BD146" s="354" t="str">
        <f t="shared" si="61"/>
        <v/>
      </c>
      <c r="BE146" s="355"/>
      <c r="BF146" s="71">
        <f t="shared" si="67"/>
        <v>0</v>
      </c>
      <c r="BG146" s="71">
        <f t="shared" si="68"/>
        <v>0</v>
      </c>
      <c r="BH146" s="72">
        <f t="shared" si="69"/>
        <v>0</v>
      </c>
      <c r="BI146" s="73">
        <f t="shared" si="70"/>
        <v>0</v>
      </c>
    </row>
    <row r="147" spans="2:61" ht="15.5" x14ac:dyDescent="0.35">
      <c r="B147" s="60"/>
      <c r="C147" s="91" t="s">
        <v>134</v>
      </c>
      <c r="D147" s="138"/>
      <c r="E147" s="138"/>
      <c r="F147" s="138"/>
      <c r="G147" s="138"/>
      <c r="H147" s="138"/>
      <c r="I147" s="138"/>
      <c r="J147" s="138"/>
      <c r="K147" s="138"/>
      <c r="L147" s="138"/>
      <c r="M147" s="138"/>
      <c r="N147" s="138"/>
      <c r="O147" s="138"/>
      <c r="P147" s="5"/>
      <c r="Q147" s="49"/>
      <c r="W147" s="60"/>
      <c r="X147" s="66">
        <v>13</v>
      </c>
      <c r="Y147" s="67"/>
      <c r="Z147" s="67"/>
      <c r="AA147" s="67"/>
      <c r="AB147" s="67"/>
      <c r="AC147" s="67"/>
      <c r="AD147" s="67"/>
      <c r="AE147" s="67"/>
      <c r="AF147" s="67"/>
      <c r="AG147" s="67"/>
      <c r="AH147" s="67"/>
      <c r="AI147" s="67"/>
      <c r="AJ147" s="67"/>
      <c r="AK147" s="67"/>
      <c r="AL147" s="67"/>
      <c r="AM147" s="67"/>
      <c r="AN147" s="67"/>
      <c r="AO147" s="67"/>
      <c r="AP147" s="67"/>
      <c r="AQ147" s="67"/>
      <c r="AR147" s="67"/>
      <c r="AS147" s="67"/>
      <c r="AT147" s="67"/>
      <c r="AU147" s="67"/>
      <c r="AV147" s="67"/>
      <c r="AW147" s="67"/>
      <c r="AX147" s="67"/>
      <c r="AY147" s="67"/>
      <c r="AZ147" s="67"/>
      <c r="BA147" s="67"/>
      <c r="BB147" s="67"/>
      <c r="BC147" s="67"/>
      <c r="BD147" s="354" t="str">
        <f t="shared" si="61"/>
        <v/>
      </c>
      <c r="BE147" s="355"/>
      <c r="BF147" s="71">
        <f t="shared" si="67"/>
        <v>0</v>
      </c>
      <c r="BG147" s="71">
        <f t="shared" si="68"/>
        <v>0</v>
      </c>
      <c r="BH147" s="72">
        <f t="shared" si="69"/>
        <v>0</v>
      </c>
      <c r="BI147" s="73">
        <f t="shared" si="70"/>
        <v>0</v>
      </c>
    </row>
    <row r="148" spans="2:61" ht="15.5" x14ac:dyDescent="0.35">
      <c r="B148" s="60"/>
      <c r="C148" s="130"/>
      <c r="D148" s="138"/>
      <c r="E148" s="350" t="s">
        <v>135</v>
      </c>
      <c r="F148" s="353"/>
      <c r="G148" s="350" t="s">
        <v>136</v>
      </c>
      <c r="H148" s="353"/>
      <c r="I148" s="350" t="s">
        <v>137</v>
      </c>
      <c r="J148" s="353"/>
      <c r="K148" s="350" t="s">
        <v>138</v>
      </c>
      <c r="L148" s="353"/>
      <c r="M148" s="138"/>
      <c r="N148" s="350" t="s">
        <v>147</v>
      </c>
      <c r="O148" s="351"/>
      <c r="P148" s="351"/>
      <c r="Q148" s="352"/>
      <c r="W148" s="60"/>
      <c r="X148" s="66">
        <v>14</v>
      </c>
      <c r="Y148" s="67"/>
      <c r="Z148" s="67"/>
      <c r="AA148" s="67"/>
      <c r="AB148" s="67"/>
      <c r="AC148" s="67"/>
      <c r="AD148" s="67"/>
      <c r="AE148" s="67"/>
      <c r="AF148" s="67"/>
      <c r="AG148" s="67"/>
      <c r="AH148" s="67"/>
      <c r="AI148" s="67"/>
      <c r="AJ148" s="67"/>
      <c r="AK148" s="67"/>
      <c r="AL148" s="67"/>
      <c r="AM148" s="67"/>
      <c r="AN148" s="67"/>
      <c r="AO148" s="67"/>
      <c r="AP148" s="67"/>
      <c r="AQ148" s="67"/>
      <c r="AR148" s="67"/>
      <c r="AS148" s="67"/>
      <c r="AT148" s="67"/>
      <c r="AU148" s="67"/>
      <c r="AV148" s="67"/>
      <c r="AW148" s="67"/>
      <c r="AX148" s="67"/>
      <c r="AY148" s="67"/>
      <c r="AZ148" s="67"/>
      <c r="BA148" s="67"/>
      <c r="BB148" s="67"/>
      <c r="BC148" s="67"/>
      <c r="BD148" s="354" t="str">
        <f>IFERROR(AVERAGE(Y148:BC148),"")</f>
        <v/>
      </c>
      <c r="BE148" s="355"/>
      <c r="BF148" s="71">
        <f t="shared" si="67"/>
        <v>0</v>
      </c>
      <c r="BG148" s="71">
        <f t="shared" si="68"/>
        <v>0</v>
      </c>
      <c r="BH148" s="72">
        <f t="shared" si="69"/>
        <v>0</v>
      </c>
      <c r="BI148" s="73">
        <f t="shared" si="70"/>
        <v>0</v>
      </c>
    </row>
    <row r="149" spans="2:61" ht="15.5" x14ac:dyDescent="0.35">
      <c r="B149" s="60"/>
      <c r="C149" s="140" t="s">
        <v>139</v>
      </c>
      <c r="D149" s="141"/>
      <c r="E149" s="348">
        <f>SUM($D138:$O138)</f>
        <v>0</v>
      </c>
      <c r="F149" s="349"/>
      <c r="G149" s="346">
        <f>SUM($D140:$O140)</f>
        <v>0</v>
      </c>
      <c r="H149" s="347"/>
      <c r="I149" s="344">
        <f>SUM(D142:O142)</f>
        <v>0</v>
      </c>
      <c r="J149" s="345"/>
      <c r="K149" s="342">
        <f>IF(CntMax3&gt;0,AnnTotGen3/CntMax3/8766,0)</f>
        <v>0</v>
      </c>
      <c r="L149" s="343"/>
      <c r="M149" s="138"/>
      <c r="N149" s="339">
        <f>(AnnTotGen4)</f>
        <v>0</v>
      </c>
      <c r="O149" s="340"/>
      <c r="P149" s="340"/>
      <c r="Q149" s="341"/>
      <c r="W149" s="60"/>
      <c r="X149" s="66">
        <v>15</v>
      </c>
      <c r="Y149" s="67"/>
      <c r="Z149" s="67"/>
      <c r="AA149" s="67"/>
      <c r="AB149" s="67"/>
      <c r="AC149" s="67"/>
      <c r="AD149" s="67"/>
      <c r="AE149" s="67"/>
      <c r="AF149" s="67"/>
      <c r="AG149" s="67"/>
      <c r="AH149" s="67"/>
      <c r="AI149" s="67"/>
      <c r="AJ149" s="67"/>
      <c r="AK149" s="67"/>
      <c r="AL149" s="67"/>
      <c r="AM149" s="67"/>
      <c r="AN149" s="67"/>
      <c r="AO149" s="67"/>
      <c r="AP149" s="67"/>
      <c r="AQ149" s="67"/>
      <c r="AR149" s="67"/>
      <c r="AS149" s="67"/>
      <c r="AT149" s="67"/>
      <c r="AU149" s="67"/>
      <c r="AV149" s="67"/>
      <c r="AW149" s="67"/>
      <c r="AX149" s="67"/>
      <c r="AY149" s="67"/>
      <c r="AZ149" s="67"/>
      <c r="BA149" s="67"/>
      <c r="BB149" s="67"/>
      <c r="BC149" s="67"/>
      <c r="BD149" s="354" t="str">
        <f t="shared" ref="BD149:BD158" si="72">IFERROR(AVERAGE(Y149:BC149),"")</f>
        <v/>
      </c>
      <c r="BE149" s="355"/>
      <c r="BF149" s="71">
        <f t="shared" si="67"/>
        <v>0</v>
      </c>
      <c r="BG149" s="71">
        <f t="shared" si="68"/>
        <v>0</v>
      </c>
      <c r="BH149" s="72">
        <f t="shared" si="69"/>
        <v>0</v>
      </c>
      <c r="BI149" s="73">
        <f t="shared" si="70"/>
        <v>0</v>
      </c>
    </row>
    <row r="150" spans="2:61" ht="16" thickBot="1" x14ac:dyDescent="0.4">
      <c r="B150" s="104"/>
      <c r="C150" s="142"/>
      <c r="D150" s="143"/>
      <c r="E150" s="143"/>
      <c r="F150" s="144"/>
      <c r="G150" s="143"/>
      <c r="H150" s="143"/>
      <c r="I150" s="143"/>
      <c r="J150" s="143"/>
      <c r="K150" s="143"/>
      <c r="L150" s="143"/>
      <c r="M150" s="143"/>
      <c r="N150" s="143"/>
      <c r="O150" s="143"/>
      <c r="P150" s="15"/>
      <c r="Q150" s="106"/>
      <c r="W150" s="60"/>
      <c r="X150" s="66">
        <v>16</v>
      </c>
      <c r="Y150" s="67"/>
      <c r="Z150" s="67"/>
      <c r="AA150" s="67"/>
      <c r="AB150" s="67"/>
      <c r="AC150" s="67"/>
      <c r="AD150" s="67"/>
      <c r="AE150" s="67"/>
      <c r="AF150" s="67"/>
      <c r="AG150" s="67"/>
      <c r="AH150" s="67"/>
      <c r="AI150" s="67"/>
      <c r="AJ150" s="67"/>
      <c r="AK150" s="67"/>
      <c r="AL150" s="67"/>
      <c r="AM150" s="67"/>
      <c r="AN150" s="67"/>
      <c r="AO150" s="67"/>
      <c r="AP150" s="67"/>
      <c r="AQ150" s="67"/>
      <c r="AR150" s="67"/>
      <c r="AS150" s="67"/>
      <c r="AT150" s="67"/>
      <c r="AU150" s="67"/>
      <c r="AV150" s="67"/>
      <c r="AW150" s="67"/>
      <c r="AX150" s="67"/>
      <c r="AY150" s="67"/>
      <c r="AZ150" s="67"/>
      <c r="BA150" s="67"/>
      <c r="BB150" s="67"/>
      <c r="BC150" s="67"/>
      <c r="BD150" s="354" t="str">
        <f t="shared" si="72"/>
        <v/>
      </c>
      <c r="BE150" s="355"/>
      <c r="BF150" s="71">
        <f t="shared" si="67"/>
        <v>0</v>
      </c>
      <c r="BG150" s="71">
        <f t="shared" si="68"/>
        <v>0</v>
      </c>
      <c r="BH150" s="72">
        <f t="shared" si="69"/>
        <v>0</v>
      </c>
      <c r="BI150" s="73">
        <f t="shared" si="70"/>
        <v>0</v>
      </c>
    </row>
    <row r="151" spans="2:61" ht="15.5" x14ac:dyDescent="0.35">
      <c r="W151" s="60"/>
      <c r="X151" s="66">
        <v>17</v>
      </c>
      <c r="Y151" s="67"/>
      <c r="Z151" s="67"/>
      <c r="AA151" s="67"/>
      <c r="AB151" s="67"/>
      <c r="AC151" s="67"/>
      <c r="AD151" s="67"/>
      <c r="AE151" s="67"/>
      <c r="AF151" s="67"/>
      <c r="AG151" s="67"/>
      <c r="AH151" s="67"/>
      <c r="AI151" s="67"/>
      <c r="AJ151" s="67"/>
      <c r="AK151" s="67"/>
      <c r="AL151" s="67"/>
      <c r="AM151" s="67"/>
      <c r="AN151" s="67"/>
      <c r="AO151" s="67"/>
      <c r="AP151" s="67"/>
      <c r="AQ151" s="67"/>
      <c r="AR151" s="67"/>
      <c r="AS151" s="67"/>
      <c r="AT151" s="67"/>
      <c r="AU151" s="67"/>
      <c r="AV151" s="67"/>
      <c r="AW151" s="67"/>
      <c r="AX151" s="67"/>
      <c r="AY151" s="67"/>
      <c r="AZ151" s="67"/>
      <c r="BA151" s="67"/>
      <c r="BB151" s="67"/>
      <c r="BC151" s="67"/>
      <c r="BD151" s="354" t="str">
        <f t="shared" si="72"/>
        <v/>
      </c>
      <c r="BE151" s="355"/>
      <c r="BF151" s="71">
        <f t="shared" si="67"/>
        <v>0</v>
      </c>
      <c r="BG151" s="71">
        <f t="shared" si="68"/>
        <v>0</v>
      </c>
      <c r="BH151" s="72">
        <f t="shared" si="69"/>
        <v>0</v>
      </c>
      <c r="BI151" s="73">
        <f t="shared" si="70"/>
        <v>0</v>
      </c>
    </row>
    <row r="152" spans="2:61" ht="15.5" x14ac:dyDescent="0.35">
      <c r="W152" s="60"/>
      <c r="X152" s="66">
        <v>18</v>
      </c>
      <c r="Y152" s="67"/>
      <c r="Z152" s="67"/>
      <c r="AA152" s="67"/>
      <c r="AB152" s="67"/>
      <c r="AC152" s="67"/>
      <c r="AD152" s="67"/>
      <c r="AE152" s="67"/>
      <c r="AF152" s="67"/>
      <c r="AG152" s="67"/>
      <c r="AH152" s="67"/>
      <c r="AI152" s="67"/>
      <c r="AJ152" s="67"/>
      <c r="AK152" s="67"/>
      <c r="AL152" s="67"/>
      <c r="AM152" s="67"/>
      <c r="AN152" s="67"/>
      <c r="AO152" s="67"/>
      <c r="AP152" s="67"/>
      <c r="AQ152" s="67"/>
      <c r="AR152" s="67"/>
      <c r="AS152" s="67"/>
      <c r="AT152" s="67"/>
      <c r="AU152" s="67"/>
      <c r="AV152" s="67"/>
      <c r="AW152" s="67"/>
      <c r="AX152" s="67"/>
      <c r="AY152" s="67"/>
      <c r="AZ152" s="67"/>
      <c r="BA152" s="67"/>
      <c r="BB152" s="67"/>
      <c r="BC152" s="67"/>
      <c r="BD152" s="354" t="str">
        <f t="shared" si="72"/>
        <v/>
      </c>
      <c r="BE152" s="355"/>
      <c r="BF152" s="71">
        <f t="shared" si="67"/>
        <v>0</v>
      </c>
      <c r="BG152" s="71">
        <f t="shared" si="68"/>
        <v>0</v>
      </c>
      <c r="BH152" s="72">
        <f t="shared" si="69"/>
        <v>0</v>
      </c>
      <c r="BI152" s="73">
        <f t="shared" si="70"/>
        <v>0</v>
      </c>
    </row>
    <row r="153" spans="2:61" ht="15.5" x14ac:dyDescent="0.35">
      <c r="W153" s="60"/>
      <c r="X153" s="66">
        <v>19</v>
      </c>
      <c r="Y153" s="67"/>
      <c r="Z153" s="67"/>
      <c r="AA153" s="67"/>
      <c r="AB153" s="67"/>
      <c r="AC153" s="67"/>
      <c r="AD153" s="67"/>
      <c r="AE153" s="67"/>
      <c r="AF153" s="67"/>
      <c r="AG153" s="67"/>
      <c r="AH153" s="67"/>
      <c r="AI153" s="67"/>
      <c r="AJ153" s="67"/>
      <c r="AK153" s="67"/>
      <c r="AL153" s="67"/>
      <c r="AM153" s="67"/>
      <c r="AN153" s="67"/>
      <c r="AO153" s="67"/>
      <c r="AP153" s="67"/>
      <c r="AQ153" s="67"/>
      <c r="AR153" s="67"/>
      <c r="AS153" s="67"/>
      <c r="AT153" s="67"/>
      <c r="AU153" s="67"/>
      <c r="AV153" s="67"/>
      <c r="AW153" s="67"/>
      <c r="AX153" s="67"/>
      <c r="AY153" s="67"/>
      <c r="AZ153" s="67"/>
      <c r="BA153" s="67"/>
      <c r="BB153" s="67"/>
      <c r="BC153" s="67"/>
      <c r="BD153" s="354" t="str">
        <f t="shared" si="72"/>
        <v/>
      </c>
      <c r="BE153" s="355"/>
      <c r="BF153" s="71">
        <f t="shared" si="67"/>
        <v>0</v>
      </c>
      <c r="BG153" s="71">
        <f t="shared" si="68"/>
        <v>0</v>
      </c>
      <c r="BH153" s="72">
        <f t="shared" si="69"/>
        <v>0</v>
      </c>
      <c r="BI153" s="73">
        <f t="shared" si="70"/>
        <v>0</v>
      </c>
    </row>
    <row r="154" spans="2:61" ht="15.5" x14ac:dyDescent="0.35">
      <c r="W154" s="60"/>
      <c r="X154" s="66">
        <v>20</v>
      </c>
      <c r="Y154" s="67"/>
      <c r="Z154" s="67"/>
      <c r="AA154" s="67"/>
      <c r="AB154" s="67"/>
      <c r="AC154" s="67"/>
      <c r="AD154" s="67"/>
      <c r="AE154" s="67"/>
      <c r="AF154" s="67"/>
      <c r="AG154" s="67"/>
      <c r="AH154" s="67"/>
      <c r="AI154" s="67"/>
      <c r="AJ154" s="67"/>
      <c r="AK154" s="67"/>
      <c r="AL154" s="67"/>
      <c r="AM154" s="67"/>
      <c r="AN154" s="67"/>
      <c r="AO154" s="67"/>
      <c r="AP154" s="67"/>
      <c r="AQ154" s="67"/>
      <c r="AR154" s="67"/>
      <c r="AS154" s="67"/>
      <c r="AT154" s="67"/>
      <c r="AU154" s="67"/>
      <c r="AV154" s="67"/>
      <c r="AW154" s="67"/>
      <c r="AX154" s="67"/>
      <c r="AY154" s="67"/>
      <c r="AZ154" s="67"/>
      <c r="BA154" s="67"/>
      <c r="BB154" s="67"/>
      <c r="BC154" s="67"/>
      <c r="BD154" s="354" t="str">
        <f t="shared" si="72"/>
        <v/>
      </c>
      <c r="BE154" s="355"/>
      <c r="BF154" s="71">
        <f t="shared" si="67"/>
        <v>0</v>
      </c>
      <c r="BG154" s="71">
        <f t="shared" si="68"/>
        <v>0</v>
      </c>
      <c r="BH154" s="72">
        <f t="shared" si="69"/>
        <v>0</v>
      </c>
      <c r="BI154" s="73">
        <f t="shared" si="70"/>
        <v>0</v>
      </c>
    </row>
    <row r="155" spans="2:61" ht="15.5" x14ac:dyDescent="0.35">
      <c r="W155" s="60"/>
      <c r="X155" s="66">
        <v>21</v>
      </c>
      <c r="Y155" s="67"/>
      <c r="Z155" s="67"/>
      <c r="AA155" s="67"/>
      <c r="AB155" s="67"/>
      <c r="AC155" s="67"/>
      <c r="AD155" s="67"/>
      <c r="AE155" s="67"/>
      <c r="AF155" s="67"/>
      <c r="AG155" s="67"/>
      <c r="AH155" s="67"/>
      <c r="AI155" s="67"/>
      <c r="AJ155" s="67"/>
      <c r="AK155" s="67"/>
      <c r="AL155" s="67"/>
      <c r="AM155" s="67"/>
      <c r="AN155" s="67"/>
      <c r="AO155" s="67"/>
      <c r="AP155" s="67"/>
      <c r="AQ155" s="67"/>
      <c r="AR155" s="67"/>
      <c r="AS155" s="67"/>
      <c r="AT155" s="67"/>
      <c r="AU155" s="67"/>
      <c r="AV155" s="67"/>
      <c r="AW155" s="67"/>
      <c r="AX155" s="67"/>
      <c r="AY155" s="67"/>
      <c r="AZ155" s="67"/>
      <c r="BA155" s="67"/>
      <c r="BB155" s="67"/>
      <c r="BC155" s="67"/>
      <c r="BD155" s="354" t="str">
        <f t="shared" si="72"/>
        <v/>
      </c>
      <c r="BE155" s="355"/>
      <c r="BF155" s="71">
        <f t="shared" si="67"/>
        <v>0</v>
      </c>
      <c r="BG155" s="71">
        <f t="shared" si="68"/>
        <v>0</v>
      </c>
      <c r="BH155" s="72">
        <f t="shared" si="69"/>
        <v>0</v>
      </c>
      <c r="BI155" s="73">
        <f t="shared" si="70"/>
        <v>0</v>
      </c>
    </row>
    <row r="156" spans="2:61" ht="15.5" x14ac:dyDescent="0.35">
      <c r="W156" s="60"/>
      <c r="X156" s="66">
        <v>22</v>
      </c>
      <c r="Y156" s="67"/>
      <c r="Z156" s="67"/>
      <c r="AA156" s="67"/>
      <c r="AB156" s="67"/>
      <c r="AC156" s="67"/>
      <c r="AD156" s="67"/>
      <c r="AE156" s="67"/>
      <c r="AF156" s="67"/>
      <c r="AG156" s="67"/>
      <c r="AH156" s="67"/>
      <c r="AI156" s="67"/>
      <c r="AJ156" s="67"/>
      <c r="AK156" s="67"/>
      <c r="AL156" s="67"/>
      <c r="AM156" s="67"/>
      <c r="AN156" s="67"/>
      <c r="AO156" s="67"/>
      <c r="AP156" s="67"/>
      <c r="AQ156" s="67"/>
      <c r="AR156" s="67"/>
      <c r="AS156" s="67"/>
      <c r="AT156" s="67"/>
      <c r="AU156" s="67"/>
      <c r="AV156" s="67"/>
      <c r="AW156" s="67"/>
      <c r="AX156" s="67"/>
      <c r="AY156" s="67"/>
      <c r="AZ156" s="67"/>
      <c r="BA156" s="67"/>
      <c r="BB156" s="67"/>
      <c r="BC156" s="67"/>
      <c r="BD156" s="354" t="str">
        <f t="shared" si="72"/>
        <v/>
      </c>
      <c r="BE156" s="355"/>
      <c r="BF156" s="71">
        <f t="shared" si="67"/>
        <v>0</v>
      </c>
      <c r="BG156" s="71">
        <f t="shared" si="68"/>
        <v>0</v>
      </c>
      <c r="BH156" s="72">
        <f t="shared" si="69"/>
        <v>0</v>
      </c>
      <c r="BI156" s="73">
        <f t="shared" si="70"/>
        <v>0</v>
      </c>
    </row>
    <row r="157" spans="2:61" ht="15.5" x14ac:dyDescent="0.35">
      <c r="W157" s="60"/>
      <c r="X157" s="66">
        <v>23</v>
      </c>
      <c r="Y157" s="67"/>
      <c r="Z157" s="67"/>
      <c r="AA157" s="67"/>
      <c r="AB157" s="67"/>
      <c r="AC157" s="67"/>
      <c r="AD157" s="67"/>
      <c r="AE157" s="67"/>
      <c r="AF157" s="67"/>
      <c r="AG157" s="67"/>
      <c r="AH157" s="67"/>
      <c r="AI157" s="67"/>
      <c r="AJ157" s="67"/>
      <c r="AK157" s="67"/>
      <c r="AL157" s="67"/>
      <c r="AM157" s="67"/>
      <c r="AN157" s="67"/>
      <c r="AO157" s="67"/>
      <c r="AP157" s="67"/>
      <c r="AQ157" s="67"/>
      <c r="AR157" s="67"/>
      <c r="AS157" s="67"/>
      <c r="AT157" s="67"/>
      <c r="AU157" s="67"/>
      <c r="AV157" s="67"/>
      <c r="AW157" s="67"/>
      <c r="AX157" s="67"/>
      <c r="AY157" s="67"/>
      <c r="AZ157" s="67"/>
      <c r="BA157" s="67"/>
      <c r="BB157" s="67"/>
      <c r="BC157" s="67"/>
      <c r="BD157" s="354" t="str">
        <f t="shared" si="72"/>
        <v/>
      </c>
      <c r="BE157" s="355"/>
      <c r="BF157" s="71">
        <f t="shared" si="67"/>
        <v>0</v>
      </c>
      <c r="BG157" s="71">
        <f t="shared" si="68"/>
        <v>0</v>
      </c>
      <c r="BH157" s="72">
        <f t="shared" si="69"/>
        <v>0</v>
      </c>
      <c r="BI157" s="73">
        <f t="shared" si="70"/>
        <v>0</v>
      </c>
    </row>
    <row r="158" spans="2:61" ht="15.5" x14ac:dyDescent="0.35">
      <c r="W158" s="60"/>
      <c r="X158" s="74">
        <v>24</v>
      </c>
      <c r="Y158" s="75"/>
      <c r="Z158" s="75"/>
      <c r="AA158" s="75"/>
      <c r="AB158" s="75"/>
      <c r="AC158" s="75"/>
      <c r="AD158" s="75"/>
      <c r="AE158" s="75"/>
      <c r="AF158" s="75"/>
      <c r="AG158" s="75"/>
      <c r="AH158" s="75"/>
      <c r="AI158" s="75"/>
      <c r="AJ158" s="75"/>
      <c r="AK158" s="75"/>
      <c r="AL158" s="75"/>
      <c r="AM158" s="75"/>
      <c r="AN158" s="75"/>
      <c r="AO158" s="75"/>
      <c r="AP158" s="75"/>
      <c r="AQ158" s="75"/>
      <c r="AR158" s="75"/>
      <c r="AS158" s="75"/>
      <c r="AT158" s="75"/>
      <c r="AU158" s="75"/>
      <c r="AV158" s="75"/>
      <c r="AW158" s="75"/>
      <c r="AX158" s="75"/>
      <c r="AY158" s="75"/>
      <c r="AZ158" s="75"/>
      <c r="BA158" s="75"/>
      <c r="BB158" s="75"/>
      <c r="BC158" s="75"/>
      <c r="BD158" s="356" t="str">
        <f t="shared" si="72"/>
        <v/>
      </c>
      <c r="BE158" s="357"/>
      <c r="BF158" s="76">
        <f>SUM($Y158:$BC158)</f>
        <v>0</v>
      </c>
      <c r="BG158" s="76">
        <v>0</v>
      </c>
      <c r="BH158" s="77">
        <f t="shared" ref="BH158" si="73">IFERROR(SUM(Y158:BC158)/COUNT(Y158:BC158),0)</f>
        <v>0</v>
      </c>
      <c r="BI158" s="78">
        <v>0</v>
      </c>
    </row>
    <row r="159" spans="2:61" ht="15.5" x14ac:dyDescent="0.35">
      <c r="W159" s="60"/>
      <c r="X159" s="79"/>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76">
        <f>SUM(BF135:BF158)</f>
        <v>0</v>
      </c>
      <c r="BG159" s="76">
        <f>SUM(BG142:BG157)</f>
        <v>0</v>
      </c>
      <c r="BH159" s="101"/>
      <c r="BI159" s="102"/>
    </row>
    <row r="160" spans="2:61" ht="15.5" x14ac:dyDescent="0.35">
      <c r="W160" s="83"/>
      <c r="X160" s="84"/>
      <c r="Y160" s="85"/>
      <c r="Z160" s="85"/>
      <c r="AA160" s="85"/>
      <c r="AB160" s="85"/>
      <c r="AC160" s="85"/>
      <c r="AD160" s="85"/>
      <c r="AE160" s="85"/>
      <c r="AF160" s="85"/>
      <c r="AG160" s="85"/>
      <c r="AH160" s="85"/>
      <c r="AI160" s="85"/>
      <c r="AJ160" s="85"/>
      <c r="AK160" s="85"/>
      <c r="AL160" s="85"/>
      <c r="AM160" s="85"/>
      <c r="AN160" s="85"/>
      <c r="AO160" s="85"/>
      <c r="AP160" s="85"/>
      <c r="AQ160" s="85"/>
      <c r="AR160" s="85"/>
      <c r="AS160" s="85"/>
      <c r="AT160" s="85"/>
      <c r="AU160" s="85"/>
      <c r="AV160" s="85"/>
      <c r="AW160" s="85"/>
      <c r="AX160" s="85"/>
      <c r="AY160" s="85"/>
      <c r="AZ160" s="85"/>
      <c r="BA160" s="85"/>
      <c r="BB160" s="85"/>
      <c r="BC160" s="85"/>
      <c r="BD160" s="85"/>
      <c r="BE160" s="85"/>
      <c r="BF160" s="214"/>
      <c r="BG160" s="215"/>
      <c r="BH160" s="215"/>
      <c r="BI160" s="216"/>
    </row>
    <row r="161" spans="23:61" ht="15.5" x14ac:dyDescent="0.35">
      <c r="W161" s="115"/>
      <c r="X161" s="111"/>
      <c r="Y161" s="111"/>
      <c r="Z161" s="111"/>
      <c r="AA161" s="111"/>
      <c r="AB161" s="111"/>
      <c r="AC161" s="111"/>
      <c r="AD161" s="111"/>
      <c r="AE161" s="111"/>
      <c r="AF161" s="111"/>
      <c r="AG161" s="111"/>
      <c r="AH161" s="111"/>
      <c r="AI161" s="111"/>
      <c r="AJ161" s="111"/>
      <c r="AK161" s="111"/>
      <c r="AL161" s="111"/>
      <c r="AM161" s="111"/>
      <c r="AN161" s="111"/>
      <c r="AO161" s="111"/>
      <c r="AP161" s="111"/>
      <c r="AQ161" s="111"/>
      <c r="AR161" s="111"/>
      <c r="AS161" s="111"/>
      <c r="AT161" s="111"/>
      <c r="AU161" s="111"/>
      <c r="AV161" s="111"/>
      <c r="AW161" s="111"/>
      <c r="AX161" s="111"/>
      <c r="AY161" s="111"/>
      <c r="AZ161" s="111"/>
      <c r="BA161" s="111"/>
      <c r="BB161" s="111"/>
      <c r="BC161" s="111"/>
      <c r="BD161" s="111"/>
      <c r="BE161" s="111"/>
      <c r="BF161" s="5"/>
      <c r="BG161" s="5"/>
      <c r="BH161" s="5"/>
      <c r="BI161" s="49"/>
    </row>
    <row r="162" spans="23:61" ht="15.5" x14ac:dyDescent="0.35">
      <c r="W162" s="60" t="s">
        <v>131</v>
      </c>
      <c r="X162" s="5"/>
      <c r="Y162" s="5"/>
      <c r="Z162" s="5"/>
      <c r="AA162" s="5"/>
      <c r="AB162" s="5"/>
      <c r="AC162" s="5"/>
      <c r="AD162" s="5"/>
      <c r="AE162" s="5"/>
      <c r="AF162" s="5"/>
      <c r="AG162" s="5"/>
      <c r="AH162" s="5"/>
      <c r="AI162" s="5"/>
      <c r="AJ162" s="5"/>
      <c r="AK162" s="5"/>
      <c r="AL162" s="5"/>
      <c r="AM162" s="5"/>
      <c r="AN162" s="5"/>
      <c r="AO162" s="5"/>
      <c r="AP162" s="5"/>
      <c r="AQ162" s="5"/>
      <c r="AR162" s="5"/>
      <c r="AS162" s="5"/>
      <c r="AT162" s="5"/>
      <c r="AU162" s="5"/>
      <c r="AV162" s="5"/>
      <c r="AW162" s="5"/>
      <c r="AX162" s="5"/>
      <c r="AY162" s="5"/>
      <c r="AZ162" s="5"/>
      <c r="BA162" s="5"/>
      <c r="BB162" s="5"/>
      <c r="BC162" s="5"/>
      <c r="BD162" s="5"/>
      <c r="BE162" s="5"/>
      <c r="BF162" s="5"/>
      <c r="BG162" s="5"/>
      <c r="BH162" s="5"/>
      <c r="BI162" s="49"/>
    </row>
    <row r="163" spans="23:61" ht="15.5" x14ac:dyDescent="0.35">
      <c r="W163" s="60"/>
      <c r="X163" s="5"/>
      <c r="Y163" s="5"/>
      <c r="Z163" s="5"/>
      <c r="AA163" s="5"/>
      <c r="AB163" s="5"/>
      <c r="AC163" s="5"/>
      <c r="AD163" s="5"/>
      <c r="AE163" s="5"/>
      <c r="AF163" s="5"/>
      <c r="AG163" s="5"/>
      <c r="AH163" s="5"/>
      <c r="AI163" s="5"/>
      <c r="AJ163" s="5"/>
      <c r="AK163" s="5"/>
      <c r="AL163" s="5"/>
      <c r="AM163" s="5"/>
      <c r="AN163" s="5"/>
      <c r="AO163" s="5"/>
      <c r="AP163" s="5"/>
      <c r="AQ163" s="5"/>
      <c r="AR163" s="5"/>
      <c r="AS163" s="5"/>
      <c r="AT163" s="5"/>
      <c r="AU163" s="5"/>
      <c r="AV163" s="5"/>
      <c r="AW163" s="5"/>
      <c r="AX163" s="5"/>
      <c r="AY163" s="5"/>
      <c r="AZ163" s="5"/>
      <c r="BA163" s="5"/>
      <c r="BB163" s="5"/>
      <c r="BC163" s="5"/>
      <c r="BD163" s="5"/>
      <c r="BE163" s="5"/>
      <c r="BF163" s="46"/>
      <c r="BG163" s="5"/>
      <c r="BH163" s="5"/>
      <c r="BI163" s="49"/>
    </row>
    <row r="164" spans="23:61" ht="15.5" x14ac:dyDescent="0.35">
      <c r="W164" s="60"/>
      <c r="X164" s="63" t="s">
        <v>54</v>
      </c>
      <c r="Y164" s="64">
        <v>1</v>
      </c>
      <c r="Z164" s="64">
        <v>2</v>
      </c>
      <c r="AA164" s="64">
        <v>3</v>
      </c>
      <c r="AB164" s="64">
        <v>4</v>
      </c>
      <c r="AC164" s="64">
        <v>5</v>
      </c>
      <c r="AD164" s="64">
        <v>6</v>
      </c>
      <c r="AE164" s="64">
        <v>7</v>
      </c>
      <c r="AF164" s="64">
        <v>8</v>
      </c>
      <c r="AG164" s="64">
        <v>9</v>
      </c>
      <c r="AH164" s="64">
        <v>10</v>
      </c>
      <c r="AI164" s="64">
        <v>11</v>
      </c>
      <c r="AJ164" s="64">
        <v>12</v>
      </c>
      <c r="AK164" s="64">
        <v>13</v>
      </c>
      <c r="AL164" s="64">
        <v>14</v>
      </c>
      <c r="AM164" s="64">
        <v>15</v>
      </c>
      <c r="AN164" s="64">
        <v>16</v>
      </c>
      <c r="AO164" s="64">
        <v>17</v>
      </c>
      <c r="AP164" s="64">
        <v>18</v>
      </c>
      <c r="AQ164" s="64">
        <v>19</v>
      </c>
      <c r="AR164" s="64">
        <v>20</v>
      </c>
      <c r="AS164" s="64">
        <v>21</v>
      </c>
      <c r="AT164" s="64">
        <v>22</v>
      </c>
      <c r="AU164" s="64">
        <v>23</v>
      </c>
      <c r="AV164" s="64">
        <v>24</v>
      </c>
      <c r="AW164" s="64">
        <v>25</v>
      </c>
      <c r="AX164" s="64">
        <v>26</v>
      </c>
      <c r="AY164" s="64">
        <v>27</v>
      </c>
      <c r="AZ164" s="64">
        <v>28</v>
      </c>
      <c r="BA164" s="64">
        <v>29</v>
      </c>
      <c r="BB164" s="64">
        <v>30</v>
      </c>
      <c r="BC164" s="5"/>
      <c r="BD164" s="358" t="s">
        <v>101</v>
      </c>
      <c r="BE164" s="359"/>
      <c r="BF164" s="157" t="s">
        <v>102</v>
      </c>
      <c r="BG164" s="157" t="s">
        <v>103</v>
      </c>
      <c r="BH164" s="157" t="s">
        <v>102</v>
      </c>
      <c r="BI164" s="65" t="s">
        <v>103</v>
      </c>
    </row>
    <row r="165" spans="23:61" ht="15.5" x14ac:dyDescent="0.35">
      <c r="W165" s="60"/>
      <c r="X165" s="63"/>
      <c r="Y165" s="64" t="str">
        <f t="shared" ref="Y165:AE165" si="74">VLOOKUP(WEEKDAY(CONCATENATE("6","/",Y164,"/",$AE$6)),$BX$11:$BY$17,2,FALSE)</f>
        <v>Fri</v>
      </c>
      <c r="Z165" s="64" t="str">
        <f t="shared" si="74"/>
        <v>Sat</v>
      </c>
      <c r="AA165" s="64" t="str">
        <f t="shared" si="74"/>
        <v>Sun</v>
      </c>
      <c r="AB165" s="64" t="str">
        <f t="shared" si="74"/>
        <v>Mon</v>
      </c>
      <c r="AC165" s="64" t="str">
        <f t="shared" si="74"/>
        <v>Tues</v>
      </c>
      <c r="AD165" s="64" t="str">
        <f t="shared" si="74"/>
        <v>Wed</v>
      </c>
      <c r="AE165" s="64" t="str">
        <f t="shared" si="74"/>
        <v>Thur</v>
      </c>
      <c r="AF165" s="64" t="str">
        <f>Y165</f>
        <v>Fri</v>
      </c>
      <c r="AG165" s="64" t="str">
        <f t="shared" ref="AG165:BB165" si="75">Z165</f>
        <v>Sat</v>
      </c>
      <c r="AH165" s="64" t="str">
        <f t="shared" si="75"/>
        <v>Sun</v>
      </c>
      <c r="AI165" s="64" t="str">
        <f t="shared" si="75"/>
        <v>Mon</v>
      </c>
      <c r="AJ165" s="64" t="str">
        <f t="shared" si="75"/>
        <v>Tues</v>
      </c>
      <c r="AK165" s="64" t="str">
        <f t="shared" si="75"/>
        <v>Wed</v>
      </c>
      <c r="AL165" s="64" t="str">
        <f t="shared" si="75"/>
        <v>Thur</v>
      </c>
      <c r="AM165" s="64" t="str">
        <f t="shared" si="75"/>
        <v>Fri</v>
      </c>
      <c r="AN165" s="64" t="str">
        <f t="shared" si="75"/>
        <v>Sat</v>
      </c>
      <c r="AO165" s="64" t="str">
        <f t="shared" si="75"/>
        <v>Sun</v>
      </c>
      <c r="AP165" s="64" t="str">
        <f t="shared" si="75"/>
        <v>Mon</v>
      </c>
      <c r="AQ165" s="64" t="str">
        <f t="shared" si="75"/>
        <v>Tues</v>
      </c>
      <c r="AR165" s="64" t="str">
        <f t="shared" si="75"/>
        <v>Wed</v>
      </c>
      <c r="AS165" s="64" t="str">
        <f t="shared" si="75"/>
        <v>Thur</v>
      </c>
      <c r="AT165" s="64" t="str">
        <f t="shared" si="75"/>
        <v>Fri</v>
      </c>
      <c r="AU165" s="64" t="str">
        <f t="shared" si="75"/>
        <v>Sat</v>
      </c>
      <c r="AV165" s="64" t="str">
        <f t="shared" si="75"/>
        <v>Sun</v>
      </c>
      <c r="AW165" s="64" t="str">
        <f t="shared" si="75"/>
        <v>Mon</v>
      </c>
      <c r="AX165" s="64" t="str">
        <f t="shared" si="75"/>
        <v>Tues</v>
      </c>
      <c r="AY165" s="64" t="str">
        <f t="shared" si="75"/>
        <v>Wed</v>
      </c>
      <c r="AZ165" s="64" t="str">
        <f t="shared" si="75"/>
        <v>Thur</v>
      </c>
      <c r="BA165" s="64" t="str">
        <f t="shared" si="75"/>
        <v>Fri</v>
      </c>
      <c r="BB165" s="64" t="str">
        <f t="shared" si="75"/>
        <v>Sat</v>
      </c>
      <c r="BC165" s="5"/>
      <c r="BD165" s="358" t="s">
        <v>106</v>
      </c>
      <c r="BE165" s="359"/>
      <c r="BF165" s="157" t="s">
        <v>90</v>
      </c>
      <c r="BG165" s="157" t="s">
        <v>90</v>
      </c>
      <c r="BH165" s="157" t="s">
        <v>106</v>
      </c>
      <c r="BI165" s="65" t="s">
        <v>106</v>
      </c>
    </row>
    <row r="166" spans="23:61" ht="15.5" x14ac:dyDescent="0.35">
      <c r="W166" s="60"/>
      <c r="X166" s="66">
        <v>1</v>
      </c>
      <c r="Y166" s="67"/>
      <c r="Z166" s="67"/>
      <c r="AA166" s="67"/>
      <c r="AB166" s="67"/>
      <c r="AC166" s="67"/>
      <c r="AD166" s="67"/>
      <c r="AE166" s="67"/>
      <c r="AF166" s="67"/>
      <c r="AG166" s="67"/>
      <c r="AH166" s="67"/>
      <c r="AI166" s="67"/>
      <c r="AJ166" s="67"/>
      <c r="AK166" s="67"/>
      <c r="AL166" s="67"/>
      <c r="AM166" s="67"/>
      <c r="AN166" s="67"/>
      <c r="AO166" s="67"/>
      <c r="AP166" s="67"/>
      <c r="AQ166" s="67"/>
      <c r="AR166" s="67"/>
      <c r="AS166" s="67"/>
      <c r="AT166" s="67"/>
      <c r="AU166" s="67"/>
      <c r="AV166" s="67"/>
      <c r="AW166" s="67"/>
      <c r="AX166" s="67"/>
      <c r="AY166" s="67"/>
      <c r="AZ166" s="67"/>
      <c r="BA166" s="67"/>
      <c r="BB166" s="67"/>
      <c r="BC166" s="5"/>
      <c r="BD166" s="354" t="str">
        <f t="shared" ref="BD166:BD189" si="76">IFERROR(AVERAGE(Y166:BB166),"")</f>
        <v/>
      </c>
      <c r="BE166" s="355"/>
      <c r="BF166" s="68">
        <f>SUM($Y166:$BC166)</f>
        <v>0</v>
      </c>
      <c r="BG166" s="68">
        <v>0</v>
      </c>
      <c r="BH166" s="69">
        <f>IFERROR(SUM(Y166:BC166)/COUNT(Y166:BC166),0)</f>
        <v>0</v>
      </c>
      <c r="BI166" s="70">
        <v>0</v>
      </c>
    </row>
    <row r="167" spans="23:61" ht="15.5" x14ac:dyDescent="0.35">
      <c r="W167" s="60"/>
      <c r="X167" s="66">
        <v>2</v>
      </c>
      <c r="Y167" s="67"/>
      <c r="Z167" s="67"/>
      <c r="AA167" s="67"/>
      <c r="AB167" s="67"/>
      <c r="AC167" s="67"/>
      <c r="AD167" s="67"/>
      <c r="AE167" s="67"/>
      <c r="AF167" s="67"/>
      <c r="AG167" s="67"/>
      <c r="AH167" s="67"/>
      <c r="AI167" s="67"/>
      <c r="AJ167" s="67"/>
      <c r="AK167" s="67"/>
      <c r="AL167" s="67"/>
      <c r="AM167" s="67"/>
      <c r="AN167" s="67"/>
      <c r="AO167" s="67"/>
      <c r="AP167" s="67"/>
      <c r="AQ167" s="67"/>
      <c r="AR167" s="67"/>
      <c r="AS167" s="67"/>
      <c r="AT167" s="67"/>
      <c r="AU167" s="67"/>
      <c r="AV167" s="67"/>
      <c r="AW167" s="67"/>
      <c r="AX167" s="67"/>
      <c r="AY167" s="67"/>
      <c r="AZ167" s="67"/>
      <c r="BA167" s="67"/>
      <c r="BB167" s="67"/>
      <c r="BC167" s="5"/>
      <c r="BD167" s="354" t="str">
        <f t="shared" si="76"/>
        <v/>
      </c>
      <c r="BE167" s="355"/>
      <c r="BF167" s="71">
        <f t="shared" ref="BF167:BF172" si="77">SUM($Y167:$BC167)</f>
        <v>0</v>
      </c>
      <c r="BG167" s="71">
        <v>0</v>
      </c>
      <c r="BH167" s="72">
        <f t="shared" ref="BH167:BH172" si="78">IFERROR(SUM(Y167:BC167)/COUNT(Y167:BC167),0)</f>
        <v>0</v>
      </c>
      <c r="BI167" s="73">
        <v>0</v>
      </c>
    </row>
    <row r="168" spans="23:61" ht="15.5" x14ac:dyDescent="0.35">
      <c r="W168" s="60"/>
      <c r="X168" s="66">
        <v>3</v>
      </c>
      <c r="Y168" s="67"/>
      <c r="Z168" s="67"/>
      <c r="AA168" s="67"/>
      <c r="AB168" s="67"/>
      <c r="AC168" s="67"/>
      <c r="AD168" s="67"/>
      <c r="AE168" s="67"/>
      <c r="AF168" s="67"/>
      <c r="AG168" s="67"/>
      <c r="AH168" s="67"/>
      <c r="AI168" s="67"/>
      <c r="AJ168" s="67"/>
      <c r="AK168" s="67"/>
      <c r="AL168" s="67"/>
      <c r="AM168" s="67"/>
      <c r="AN168" s="67"/>
      <c r="AO168" s="67"/>
      <c r="AP168" s="67"/>
      <c r="AQ168" s="67"/>
      <c r="AR168" s="67"/>
      <c r="AS168" s="67"/>
      <c r="AT168" s="67"/>
      <c r="AU168" s="67"/>
      <c r="AV168" s="67"/>
      <c r="AW168" s="67"/>
      <c r="AX168" s="67"/>
      <c r="AY168" s="67"/>
      <c r="AZ168" s="67"/>
      <c r="BA168" s="67"/>
      <c r="BB168" s="67"/>
      <c r="BC168" s="5"/>
      <c r="BD168" s="354" t="str">
        <f t="shared" si="76"/>
        <v/>
      </c>
      <c r="BE168" s="355"/>
      <c r="BF168" s="71">
        <f t="shared" si="77"/>
        <v>0</v>
      </c>
      <c r="BG168" s="71">
        <v>0</v>
      </c>
      <c r="BH168" s="72">
        <f t="shared" si="78"/>
        <v>0</v>
      </c>
      <c r="BI168" s="73">
        <v>0</v>
      </c>
    </row>
    <row r="169" spans="23:61" ht="15.5" x14ac:dyDescent="0.35">
      <c r="W169" s="60"/>
      <c r="X169" s="66">
        <v>4</v>
      </c>
      <c r="Y169" s="67"/>
      <c r="Z169" s="67"/>
      <c r="AA169" s="67"/>
      <c r="AB169" s="67"/>
      <c r="AC169" s="67"/>
      <c r="AD169" s="67"/>
      <c r="AE169" s="67"/>
      <c r="AF169" s="67"/>
      <c r="AG169" s="67"/>
      <c r="AH169" s="67"/>
      <c r="AI169" s="67"/>
      <c r="AJ169" s="67"/>
      <c r="AK169" s="67"/>
      <c r="AL169" s="67"/>
      <c r="AM169" s="67"/>
      <c r="AN169" s="67"/>
      <c r="AO169" s="67"/>
      <c r="AP169" s="67"/>
      <c r="AQ169" s="67"/>
      <c r="AR169" s="67"/>
      <c r="AS169" s="67"/>
      <c r="AT169" s="67"/>
      <c r="AU169" s="67"/>
      <c r="AV169" s="67"/>
      <c r="AW169" s="67"/>
      <c r="AX169" s="67"/>
      <c r="AY169" s="67"/>
      <c r="AZ169" s="67"/>
      <c r="BA169" s="67"/>
      <c r="BB169" s="67"/>
      <c r="BC169" s="5"/>
      <c r="BD169" s="354" t="str">
        <f t="shared" si="76"/>
        <v/>
      </c>
      <c r="BE169" s="355"/>
      <c r="BF169" s="71">
        <f t="shared" si="77"/>
        <v>0</v>
      </c>
      <c r="BG169" s="71">
        <v>0</v>
      </c>
      <c r="BH169" s="72">
        <f t="shared" si="78"/>
        <v>0</v>
      </c>
      <c r="BI169" s="73">
        <v>0</v>
      </c>
    </row>
    <row r="170" spans="23:61" ht="15.5" x14ac:dyDescent="0.35">
      <c r="W170" s="60"/>
      <c r="X170" s="66">
        <v>5</v>
      </c>
      <c r="Y170" s="67"/>
      <c r="Z170" s="67"/>
      <c r="AA170" s="67"/>
      <c r="AB170" s="67"/>
      <c r="AC170" s="67"/>
      <c r="AD170" s="67"/>
      <c r="AE170" s="67"/>
      <c r="AF170" s="67"/>
      <c r="AG170" s="67"/>
      <c r="AH170" s="67"/>
      <c r="AI170" s="67"/>
      <c r="AJ170" s="67"/>
      <c r="AK170" s="67"/>
      <c r="AL170" s="67"/>
      <c r="AM170" s="67"/>
      <c r="AN170" s="67"/>
      <c r="AO170" s="67"/>
      <c r="AP170" s="67"/>
      <c r="AQ170" s="67"/>
      <c r="AR170" s="67"/>
      <c r="AS170" s="67"/>
      <c r="AT170" s="67"/>
      <c r="AU170" s="67"/>
      <c r="AV170" s="67"/>
      <c r="AW170" s="67"/>
      <c r="AX170" s="67"/>
      <c r="AY170" s="67"/>
      <c r="AZ170" s="67"/>
      <c r="BA170" s="67"/>
      <c r="BB170" s="67"/>
      <c r="BC170" s="5"/>
      <c r="BD170" s="354" t="str">
        <f t="shared" si="76"/>
        <v/>
      </c>
      <c r="BE170" s="355"/>
      <c r="BF170" s="71">
        <f t="shared" si="77"/>
        <v>0</v>
      </c>
      <c r="BG170" s="71">
        <v>0</v>
      </c>
      <c r="BH170" s="72">
        <f t="shared" si="78"/>
        <v>0</v>
      </c>
      <c r="BI170" s="73">
        <v>0</v>
      </c>
    </row>
    <row r="171" spans="23:61" ht="15.5" x14ac:dyDescent="0.35">
      <c r="W171" s="60"/>
      <c r="X171" s="66">
        <v>6</v>
      </c>
      <c r="Y171" s="67"/>
      <c r="Z171" s="67"/>
      <c r="AA171" s="67"/>
      <c r="AB171" s="67"/>
      <c r="AC171" s="67"/>
      <c r="AD171" s="67"/>
      <c r="AE171" s="67"/>
      <c r="AF171" s="67"/>
      <c r="AG171" s="67"/>
      <c r="AH171" s="67"/>
      <c r="AI171" s="67"/>
      <c r="AJ171" s="67"/>
      <c r="AK171" s="67"/>
      <c r="AL171" s="67"/>
      <c r="AM171" s="67"/>
      <c r="AN171" s="67"/>
      <c r="AO171" s="67"/>
      <c r="AP171" s="67"/>
      <c r="AQ171" s="67"/>
      <c r="AR171" s="67"/>
      <c r="AS171" s="67"/>
      <c r="AT171" s="67"/>
      <c r="AU171" s="67"/>
      <c r="AV171" s="67"/>
      <c r="AW171" s="67"/>
      <c r="AX171" s="67"/>
      <c r="AY171" s="67"/>
      <c r="AZ171" s="67"/>
      <c r="BA171" s="67"/>
      <c r="BB171" s="67"/>
      <c r="BC171" s="5"/>
      <c r="BD171" s="354" t="str">
        <f t="shared" si="76"/>
        <v/>
      </c>
      <c r="BE171" s="355"/>
      <c r="BF171" s="71">
        <f t="shared" si="77"/>
        <v>0</v>
      </c>
      <c r="BG171" s="71">
        <v>0</v>
      </c>
      <c r="BH171" s="72">
        <f t="shared" si="78"/>
        <v>0</v>
      </c>
      <c r="BI171" s="73">
        <v>0</v>
      </c>
    </row>
    <row r="172" spans="23:61" ht="15.5" x14ac:dyDescent="0.35">
      <c r="W172" s="60"/>
      <c r="X172" s="66">
        <v>7</v>
      </c>
      <c r="Y172" s="67"/>
      <c r="Z172" s="67"/>
      <c r="AA172" s="67"/>
      <c r="AB172" s="67"/>
      <c r="AC172" s="67"/>
      <c r="AD172" s="67"/>
      <c r="AE172" s="67"/>
      <c r="AF172" s="67"/>
      <c r="AG172" s="67"/>
      <c r="AH172" s="67"/>
      <c r="AI172" s="67"/>
      <c r="AJ172" s="67"/>
      <c r="AK172" s="67"/>
      <c r="AL172" s="67"/>
      <c r="AM172" s="67"/>
      <c r="AN172" s="67"/>
      <c r="AO172" s="67"/>
      <c r="AP172" s="67"/>
      <c r="AQ172" s="67"/>
      <c r="AR172" s="67"/>
      <c r="AS172" s="67"/>
      <c r="AT172" s="67"/>
      <c r="AU172" s="67"/>
      <c r="AV172" s="67"/>
      <c r="AW172" s="67"/>
      <c r="AX172" s="67"/>
      <c r="AY172" s="67"/>
      <c r="AZ172" s="67"/>
      <c r="BA172" s="67"/>
      <c r="BB172" s="67"/>
      <c r="BC172" s="5"/>
      <c r="BD172" s="354" t="str">
        <f t="shared" si="76"/>
        <v/>
      </c>
      <c r="BE172" s="355"/>
      <c r="BF172" s="71">
        <f t="shared" si="77"/>
        <v>0</v>
      </c>
      <c r="BG172" s="71">
        <v>0</v>
      </c>
      <c r="BH172" s="72">
        <f t="shared" si="78"/>
        <v>0</v>
      </c>
      <c r="BI172" s="73">
        <v>0</v>
      </c>
    </row>
    <row r="173" spans="23:61" ht="15.5" x14ac:dyDescent="0.35">
      <c r="W173" s="60"/>
      <c r="X173" s="66">
        <v>8</v>
      </c>
      <c r="Y173" s="67"/>
      <c r="Z173" s="67"/>
      <c r="AA173" s="67"/>
      <c r="AB173" s="67"/>
      <c r="AC173" s="67"/>
      <c r="AD173" s="67"/>
      <c r="AE173" s="67"/>
      <c r="AF173" s="67"/>
      <c r="AG173" s="67"/>
      <c r="AH173" s="67"/>
      <c r="AI173" s="67"/>
      <c r="AJ173" s="67"/>
      <c r="AK173" s="67"/>
      <c r="AL173" s="67"/>
      <c r="AM173" s="67"/>
      <c r="AN173" s="67"/>
      <c r="AO173" s="67"/>
      <c r="AP173" s="67"/>
      <c r="AQ173" s="67"/>
      <c r="AR173" s="67"/>
      <c r="AS173" s="67"/>
      <c r="AT173" s="67"/>
      <c r="AU173" s="67"/>
      <c r="AV173" s="67"/>
      <c r="AW173" s="67"/>
      <c r="AX173" s="67"/>
      <c r="AY173" s="67"/>
      <c r="AZ173" s="67"/>
      <c r="BA173" s="67"/>
      <c r="BB173" s="67"/>
      <c r="BC173" s="5"/>
      <c r="BD173" s="354" t="str">
        <f t="shared" si="76"/>
        <v/>
      </c>
      <c r="BE173" s="355"/>
      <c r="BF173" s="71">
        <f t="shared" ref="BF173:BF188" si="79">(SUMIF($Y$165:$BC$165,"Sat",$Y173:$BC173)+SUMIF($Y$165:$BC$165,"Sun",$Y173:$BC173))</f>
        <v>0</v>
      </c>
      <c r="BG173" s="71">
        <f t="shared" ref="BG173:BG188" si="80">(SUM($Y173:$BC173)-(SUMIF($Y$165:$BC$165,"Sat",$Y173:$BC173)+SUMIF($Y$165:$BC$165,"Sun",$Y173:$BC173)))</f>
        <v>0</v>
      </c>
      <c r="BH173" s="72">
        <f t="shared" ref="BH173:BH188" si="81">(SUMIF($Y$165:$BC$165,"Sat",$Y173:$BC173)+SUMIF($Y$165:$BC$165,"Sun",$Y173:$BC173))/(COUNTIF($Y$165:$BC$165,"Sat")+COUNTIF($Y$165:$BC$165,"Sun"))</f>
        <v>0</v>
      </c>
      <c r="BI173" s="73">
        <f t="shared" ref="BI173:BI188" si="82">(SUM($Y173:$BC173)-(SUMIF($Y$165:$BC$165,"Sat",$Y173:$BC173)+SUMIF($Y$165:$BC$165,"Sun",$Y173:$BC173)))/(COUNT(Y173:BC173)-(COUNTIF($Y$165:$BC$165,"Sat")+COUNTIF($Y$165:$BC$165,"Sun")))</f>
        <v>0</v>
      </c>
    </row>
    <row r="174" spans="23:61" ht="15.5" x14ac:dyDescent="0.35">
      <c r="W174" s="60"/>
      <c r="X174" s="66">
        <v>9</v>
      </c>
      <c r="Y174" s="67"/>
      <c r="Z174" s="67"/>
      <c r="AA174" s="67"/>
      <c r="AB174" s="67"/>
      <c r="AC174" s="67"/>
      <c r="AD174" s="67"/>
      <c r="AE174" s="67"/>
      <c r="AF174" s="67"/>
      <c r="AG174" s="67"/>
      <c r="AH174" s="67"/>
      <c r="AI174" s="67"/>
      <c r="AJ174" s="67"/>
      <c r="AK174" s="67"/>
      <c r="AL174" s="67"/>
      <c r="AM174" s="67"/>
      <c r="AN174" s="67"/>
      <c r="AO174" s="67"/>
      <c r="AP174" s="67"/>
      <c r="AQ174" s="67"/>
      <c r="AR174" s="67"/>
      <c r="AS174" s="67"/>
      <c r="AT174" s="67"/>
      <c r="AU174" s="67"/>
      <c r="AV174" s="67"/>
      <c r="AW174" s="67"/>
      <c r="AX174" s="67"/>
      <c r="AY174" s="67"/>
      <c r="AZ174" s="67"/>
      <c r="BA174" s="67"/>
      <c r="BB174" s="67"/>
      <c r="BC174" s="5"/>
      <c r="BD174" s="354" t="str">
        <f t="shared" si="76"/>
        <v/>
      </c>
      <c r="BE174" s="355"/>
      <c r="BF174" s="71">
        <f t="shared" si="79"/>
        <v>0</v>
      </c>
      <c r="BG174" s="71">
        <f t="shared" si="80"/>
        <v>0</v>
      </c>
      <c r="BH174" s="72">
        <f t="shared" si="81"/>
        <v>0</v>
      </c>
      <c r="BI174" s="73">
        <f t="shared" si="82"/>
        <v>0</v>
      </c>
    </row>
    <row r="175" spans="23:61" ht="15.5" x14ac:dyDescent="0.35">
      <c r="W175" s="60"/>
      <c r="X175" s="66">
        <v>10</v>
      </c>
      <c r="Y175" s="67"/>
      <c r="Z175" s="67"/>
      <c r="AA175" s="67"/>
      <c r="AB175" s="67"/>
      <c r="AC175" s="67"/>
      <c r="AD175" s="67"/>
      <c r="AE175" s="67"/>
      <c r="AF175" s="67"/>
      <c r="AG175" s="67"/>
      <c r="AH175" s="67"/>
      <c r="AI175" s="67"/>
      <c r="AJ175" s="67"/>
      <c r="AK175" s="67"/>
      <c r="AL175" s="67"/>
      <c r="AM175" s="67"/>
      <c r="AN175" s="67"/>
      <c r="AO175" s="67"/>
      <c r="AP175" s="67"/>
      <c r="AQ175" s="67"/>
      <c r="AR175" s="67"/>
      <c r="AS175" s="67"/>
      <c r="AT175" s="67"/>
      <c r="AU175" s="67"/>
      <c r="AV175" s="67"/>
      <c r="AW175" s="67"/>
      <c r="AX175" s="67"/>
      <c r="AY175" s="67"/>
      <c r="AZ175" s="67"/>
      <c r="BA175" s="67"/>
      <c r="BB175" s="67"/>
      <c r="BC175" s="5"/>
      <c r="BD175" s="354" t="str">
        <f t="shared" si="76"/>
        <v/>
      </c>
      <c r="BE175" s="355"/>
      <c r="BF175" s="71">
        <f t="shared" si="79"/>
        <v>0</v>
      </c>
      <c r="BG175" s="71">
        <f t="shared" si="80"/>
        <v>0</v>
      </c>
      <c r="BH175" s="72">
        <f t="shared" si="81"/>
        <v>0</v>
      </c>
      <c r="BI175" s="73">
        <f t="shared" si="82"/>
        <v>0</v>
      </c>
    </row>
    <row r="176" spans="23:61" ht="15.5" x14ac:dyDescent="0.35">
      <c r="W176" s="60"/>
      <c r="X176" s="66">
        <v>11</v>
      </c>
      <c r="Y176" s="67"/>
      <c r="Z176" s="67"/>
      <c r="AA176" s="67"/>
      <c r="AB176" s="67"/>
      <c r="AC176" s="67"/>
      <c r="AD176" s="67"/>
      <c r="AE176" s="67"/>
      <c r="AF176" s="67"/>
      <c r="AG176" s="67"/>
      <c r="AH176" s="67"/>
      <c r="AI176" s="67"/>
      <c r="AJ176" s="67"/>
      <c r="AK176" s="67"/>
      <c r="AL176" s="67"/>
      <c r="AM176" s="67"/>
      <c r="AN176" s="67"/>
      <c r="AO176" s="67"/>
      <c r="AP176" s="67"/>
      <c r="AQ176" s="67"/>
      <c r="AR176" s="67"/>
      <c r="AS176" s="67"/>
      <c r="AT176" s="67"/>
      <c r="AU176" s="67"/>
      <c r="AV176" s="67"/>
      <c r="AW176" s="67"/>
      <c r="AX176" s="67"/>
      <c r="AY176" s="67"/>
      <c r="AZ176" s="67"/>
      <c r="BA176" s="67"/>
      <c r="BB176" s="67"/>
      <c r="BC176" s="5"/>
      <c r="BD176" s="354" t="str">
        <f t="shared" si="76"/>
        <v/>
      </c>
      <c r="BE176" s="355"/>
      <c r="BF176" s="71">
        <f t="shared" si="79"/>
        <v>0</v>
      </c>
      <c r="BG176" s="71">
        <f t="shared" si="80"/>
        <v>0</v>
      </c>
      <c r="BH176" s="72">
        <f t="shared" si="81"/>
        <v>0</v>
      </c>
      <c r="BI176" s="73">
        <f t="shared" si="82"/>
        <v>0</v>
      </c>
    </row>
    <row r="177" spans="23:61" ht="15.5" x14ac:dyDescent="0.35">
      <c r="W177" s="60"/>
      <c r="X177" s="66">
        <v>12</v>
      </c>
      <c r="Y177" s="67"/>
      <c r="Z177" s="67"/>
      <c r="AA177" s="67"/>
      <c r="AB177" s="67"/>
      <c r="AC177" s="67"/>
      <c r="AD177" s="67"/>
      <c r="AE177" s="67"/>
      <c r="AF177" s="67"/>
      <c r="AG177" s="67"/>
      <c r="AH177" s="67"/>
      <c r="AI177" s="67"/>
      <c r="AJ177" s="67"/>
      <c r="AK177" s="67"/>
      <c r="AL177" s="67"/>
      <c r="AM177" s="67"/>
      <c r="AN177" s="67"/>
      <c r="AO177" s="67"/>
      <c r="AP177" s="67"/>
      <c r="AQ177" s="67"/>
      <c r="AR177" s="67"/>
      <c r="AS177" s="67"/>
      <c r="AT177" s="67"/>
      <c r="AU177" s="67"/>
      <c r="AV177" s="67"/>
      <c r="AW177" s="67"/>
      <c r="AX177" s="67"/>
      <c r="AY177" s="67"/>
      <c r="AZ177" s="67"/>
      <c r="BA177" s="67"/>
      <c r="BB177" s="67"/>
      <c r="BC177" s="5"/>
      <c r="BD177" s="354" t="str">
        <f t="shared" si="76"/>
        <v/>
      </c>
      <c r="BE177" s="355"/>
      <c r="BF177" s="71">
        <f t="shared" si="79"/>
        <v>0</v>
      </c>
      <c r="BG177" s="71">
        <f t="shared" si="80"/>
        <v>0</v>
      </c>
      <c r="BH177" s="72">
        <f t="shared" si="81"/>
        <v>0</v>
      </c>
      <c r="BI177" s="73">
        <f t="shared" si="82"/>
        <v>0</v>
      </c>
    </row>
    <row r="178" spans="23:61" ht="15.5" x14ac:dyDescent="0.35">
      <c r="W178" s="60"/>
      <c r="X178" s="66">
        <v>13</v>
      </c>
      <c r="Y178" s="67"/>
      <c r="Z178" s="67"/>
      <c r="AA178" s="67"/>
      <c r="AB178" s="67"/>
      <c r="AC178" s="67"/>
      <c r="AD178" s="67"/>
      <c r="AE178" s="67"/>
      <c r="AF178" s="67"/>
      <c r="AG178" s="67"/>
      <c r="AH178" s="67"/>
      <c r="AI178" s="67"/>
      <c r="AJ178" s="67"/>
      <c r="AK178" s="67"/>
      <c r="AL178" s="67"/>
      <c r="AM178" s="67"/>
      <c r="AN178" s="67"/>
      <c r="AO178" s="67"/>
      <c r="AP178" s="67"/>
      <c r="AQ178" s="67"/>
      <c r="AR178" s="67"/>
      <c r="AS178" s="67"/>
      <c r="AT178" s="67"/>
      <c r="AU178" s="67"/>
      <c r="AV178" s="67"/>
      <c r="AW178" s="67"/>
      <c r="AX178" s="67"/>
      <c r="AY178" s="67"/>
      <c r="AZ178" s="67"/>
      <c r="BA178" s="67"/>
      <c r="BB178" s="67"/>
      <c r="BC178" s="5"/>
      <c r="BD178" s="354" t="str">
        <f t="shared" si="76"/>
        <v/>
      </c>
      <c r="BE178" s="355"/>
      <c r="BF178" s="71">
        <f t="shared" si="79"/>
        <v>0</v>
      </c>
      <c r="BG178" s="71">
        <f t="shared" si="80"/>
        <v>0</v>
      </c>
      <c r="BH178" s="72">
        <f t="shared" si="81"/>
        <v>0</v>
      </c>
      <c r="BI178" s="73">
        <f t="shared" si="82"/>
        <v>0</v>
      </c>
    </row>
    <row r="179" spans="23:61" ht="15.5" x14ac:dyDescent="0.35">
      <c r="W179" s="60"/>
      <c r="X179" s="66">
        <v>14</v>
      </c>
      <c r="Y179" s="67"/>
      <c r="Z179" s="67"/>
      <c r="AA179" s="67"/>
      <c r="AB179" s="67"/>
      <c r="AC179" s="67"/>
      <c r="AD179" s="67"/>
      <c r="AE179" s="67"/>
      <c r="AF179" s="67"/>
      <c r="AG179" s="67"/>
      <c r="AH179" s="67"/>
      <c r="AI179" s="67"/>
      <c r="AJ179" s="67"/>
      <c r="AK179" s="67"/>
      <c r="AL179" s="67"/>
      <c r="AM179" s="67"/>
      <c r="AN179" s="67"/>
      <c r="AO179" s="67"/>
      <c r="AP179" s="67"/>
      <c r="AQ179" s="67"/>
      <c r="AR179" s="67"/>
      <c r="AS179" s="67"/>
      <c r="AT179" s="67"/>
      <c r="AU179" s="67"/>
      <c r="AV179" s="67"/>
      <c r="AW179" s="67"/>
      <c r="AX179" s="67"/>
      <c r="AY179" s="67"/>
      <c r="AZ179" s="67"/>
      <c r="BA179" s="67"/>
      <c r="BB179" s="67"/>
      <c r="BC179" s="5"/>
      <c r="BD179" s="354" t="str">
        <f t="shared" si="76"/>
        <v/>
      </c>
      <c r="BE179" s="355"/>
      <c r="BF179" s="71">
        <f t="shared" si="79"/>
        <v>0</v>
      </c>
      <c r="BG179" s="71">
        <f t="shared" si="80"/>
        <v>0</v>
      </c>
      <c r="BH179" s="72">
        <f t="shared" si="81"/>
        <v>0</v>
      </c>
      <c r="BI179" s="73">
        <f t="shared" si="82"/>
        <v>0</v>
      </c>
    </row>
    <row r="180" spans="23:61" ht="15.5" x14ac:dyDescent="0.35">
      <c r="W180" s="60"/>
      <c r="X180" s="66">
        <v>15</v>
      </c>
      <c r="Y180" s="67"/>
      <c r="Z180" s="67"/>
      <c r="AA180" s="67"/>
      <c r="AB180" s="67"/>
      <c r="AC180" s="67"/>
      <c r="AD180" s="67"/>
      <c r="AE180" s="67"/>
      <c r="AF180" s="67"/>
      <c r="AG180" s="67"/>
      <c r="AH180" s="67"/>
      <c r="AI180" s="67"/>
      <c r="AJ180" s="67"/>
      <c r="AK180" s="67"/>
      <c r="AL180" s="67"/>
      <c r="AM180" s="67"/>
      <c r="AN180" s="67"/>
      <c r="AO180" s="67"/>
      <c r="AP180" s="67"/>
      <c r="AQ180" s="67"/>
      <c r="AR180" s="67"/>
      <c r="AS180" s="67"/>
      <c r="AT180" s="67"/>
      <c r="AU180" s="67"/>
      <c r="AV180" s="67"/>
      <c r="AW180" s="67"/>
      <c r="AX180" s="67"/>
      <c r="AY180" s="67"/>
      <c r="AZ180" s="67"/>
      <c r="BA180" s="67"/>
      <c r="BB180" s="67"/>
      <c r="BC180" s="5"/>
      <c r="BD180" s="354" t="str">
        <f t="shared" si="76"/>
        <v/>
      </c>
      <c r="BE180" s="355"/>
      <c r="BF180" s="71">
        <f t="shared" si="79"/>
        <v>0</v>
      </c>
      <c r="BG180" s="71">
        <f t="shared" si="80"/>
        <v>0</v>
      </c>
      <c r="BH180" s="72">
        <f t="shared" si="81"/>
        <v>0</v>
      </c>
      <c r="BI180" s="73">
        <f t="shared" si="82"/>
        <v>0</v>
      </c>
    </row>
    <row r="181" spans="23:61" ht="15.5" x14ac:dyDescent="0.35">
      <c r="W181" s="60"/>
      <c r="X181" s="66">
        <v>16</v>
      </c>
      <c r="Y181" s="67"/>
      <c r="Z181" s="67"/>
      <c r="AA181" s="67"/>
      <c r="AB181" s="67"/>
      <c r="AC181" s="67"/>
      <c r="AD181" s="67"/>
      <c r="AE181" s="67"/>
      <c r="AF181" s="67"/>
      <c r="AG181" s="67"/>
      <c r="AH181" s="67"/>
      <c r="AI181" s="67"/>
      <c r="AJ181" s="67"/>
      <c r="AK181" s="67"/>
      <c r="AL181" s="67"/>
      <c r="AM181" s="67"/>
      <c r="AN181" s="67"/>
      <c r="AO181" s="67"/>
      <c r="AP181" s="67"/>
      <c r="AQ181" s="67"/>
      <c r="AR181" s="67"/>
      <c r="AS181" s="67"/>
      <c r="AT181" s="67"/>
      <c r="AU181" s="67"/>
      <c r="AV181" s="67"/>
      <c r="AW181" s="67"/>
      <c r="AX181" s="67"/>
      <c r="AY181" s="67"/>
      <c r="AZ181" s="67"/>
      <c r="BA181" s="67"/>
      <c r="BB181" s="67"/>
      <c r="BC181" s="5"/>
      <c r="BD181" s="354" t="str">
        <f t="shared" si="76"/>
        <v/>
      </c>
      <c r="BE181" s="355"/>
      <c r="BF181" s="71">
        <f t="shared" si="79"/>
        <v>0</v>
      </c>
      <c r="BG181" s="71">
        <f t="shared" si="80"/>
        <v>0</v>
      </c>
      <c r="BH181" s="72">
        <f t="shared" si="81"/>
        <v>0</v>
      </c>
      <c r="BI181" s="73">
        <f t="shared" si="82"/>
        <v>0</v>
      </c>
    </row>
    <row r="182" spans="23:61" ht="15.5" x14ac:dyDescent="0.35">
      <c r="W182" s="60"/>
      <c r="X182" s="66">
        <v>17</v>
      </c>
      <c r="Y182" s="67"/>
      <c r="Z182" s="67"/>
      <c r="AA182" s="67"/>
      <c r="AB182" s="67"/>
      <c r="AC182" s="67"/>
      <c r="AD182" s="67"/>
      <c r="AE182" s="67"/>
      <c r="AF182" s="67"/>
      <c r="AG182" s="67"/>
      <c r="AH182" s="67"/>
      <c r="AI182" s="67"/>
      <c r="AJ182" s="67"/>
      <c r="AK182" s="67"/>
      <c r="AL182" s="67"/>
      <c r="AM182" s="67"/>
      <c r="AN182" s="67"/>
      <c r="AO182" s="67"/>
      <c r="AP182" s="67"/>
      <c r="AQ182" s="67"/>
      <c r="AR182" s="67"/>
      <c r="AS182" s="67"/>
      <c r="AT182" s="67"/>
      <c r="AU182" s="67"/>
      <c r="AV182" s="67"/>
      <c r="AW182" s="67"/>
      <c r="AX182" s="67"/>
      <c r="AY182" s="67"/>
      <c r="AZ182" s="67"/>
      <c r="BA182" s="67"/>
      <c r="BB182" s="67"/>
      <c r="BC182" s="5"/>
      <c r="BD182" s="354" t="str">
        <f t="shared" si="76"/>
        <v/>
      </c>
      <c r="BE182" s="355"/>
      <c r="BF182" s="71">
        <f t="shared" si="79"/>
        <v>0</v>
      </c>
      <c r="BG182" s="71">
        <f t="shared" si="80"/>
        <v>0</v>
      </c>
      <c r="BH182" s="72">
        <f t="shared" si="81"/>
        <v>0</v>
      </c>
      <c r="BI182" s="73">
        <f t="shared" si="82"/>
        <v>0</v>
      </c>
    </row>
    <row r="183" spans="23:61" ht="15.5" x14ac:dyDescent="0.35">
      <c r="W183" s="60"/>
      <c r="X183" s="66">
        <v>18</v>
      </c>
      <c r="Y183" s="67"/>
      <c r="Z183" s="67"/>
      <c r="AA183" s="67"/>
      <c r="AB183" s="67"/>
      <c r="AC183" s="67"/>
      <c r="AD183" s="67"/>
      <c r="AE183" s="67"/>
      <c r="AF183" s="67"/>
      <c r="AG183" s="67"/>
      <c r="AH183" s="67"/>
      <c r="AI183" s="67"/>
      <c r="AJ183" s="67"/>
      <c r="AK183" s="67"/>
      <c r="AL183" s="67"/>
      <c r="AM183" s="67"/>
      <c r="AN183" s="67"/>
      <c r="AO183" s="67"/>
      <c r="AP183" s="67"/>
      <c r="AQ183" s="67"/>
      <c r="AR183" s="67"/>
      <c r="AS183" s="67"/>
      <c r="AT183" s="67"/>
      <c r="AU183" s="67"/>
      <c r="AV183" s="67"/>
      <c r="AW183" s="67"/>
      <c r="AX183" s="67"/>
      <c r="AY183" s="67"/>
      <c r="AZ183" s="67"/>
      <c r="BA183" s="67"/>
      <c r="BB183" s="67"/>
      <c r="BC183" s="5"/>
      <c r="BD183" s="354" t="str">
        <f t="shared" si="76"/>
        <v/>
      </c>
      <c r="BE183" s="355"/>
      <c r="BF183" s="71">
        <f t="shared" si="79"/>
        <v>0</v>
      </c>
      <c r="BG183" s="71">
        <f t="shared" si="80"/>
        <v>0</v>
      </c>
      <c r="BH183" s="72">
        <f t="shared" si="81"/>
        <v>0</v>
      </c>
      <c r="BI183" s="73">
        <f t="shared" si="82"/>
        <v>0</v>
      </c>
    </row>
    <row r="184" spans="23:61" ht="15.5" x14ac:dyDescent="0.35">
      <c r="W184" s="60"/>
      <c r="X184" s="66">
        <v>19</v>
      </c>
      <c r="Y184" s="67"/>
      <c r="Z184" s="67"/>
      <c r="AA184" s="67"/>
      <c r="AB184" s="67"/>
      <c r="AC184" s="67"/>
      <c r="AD184" s="67"/>
      <c r="AE184" s="67"/>
      <c r="AF184" s="67"/>
      <c r="AG184" s="67"/>
      <c r="AH184" s="67"/>
      <c r="AI184" s="67"/>
      <c r="AJ184" s="67"/>
      <c r="AK184" s="67"/>
      <c r="AL184" s="67"/>
      <c r="AM184" s="67"/>
      <c r="AN184" s="67"/>
      <c r="AO184" s="67"/>
      <c r="AP184" s="67"/>
      <c r="AQ184" s="67"/>
      <c r="AR184" s="67"/>
      <c r="AS184" s="67"/>
      <c r="AT184" s="67"/>
      <c r="AU184" s="67"/>
      <c r="AV184" s="67"/>
      <c r="AW184" s="67"/>
      <c r="AX184" s="67"/>
      <c r="AY184" s="67"/>
      <c r="AZ184" s="67"/>
      <c r="BA184" s="67"/>
      <c r="BB184" s="67"/>
      <c r="BC184" s="5"/>
      <c r="BD184" s="354" t="str">
        <f t="shared" si="76"/>
        <v/>
      </c>
      <c r="BE184" s="355"/>
      <c r="BF184" s="71">
        <f t="shared" si="79"/>
        <v>0</v>
      </c>
      <c r="BG184" s="71">
        <f t="shared" si="80"/>
        <v>0</v>
      </c>
      <c r="BH184" s="72">
        <f t="shared" si="81"/>
        <v>0</v>
      </c>
      <c r="BI184" s="73">
        <f t="shared" si="82"/>
        <v>0</v>
      </c>
    </row>
    <row r="185" spans="23:61" ht="15.5" x14ac:dyDescent="0.35">
      <c r="W185" s="60"/>
      <c r="X185" s="66">
        <v>20</v>
      </c>
      <c r="Y185" s="67"/>
      <c r="Z185" s="67"/>
      <c r="AA185" s="67"/>
      <c r="AB185" s="67"/>
      <c r="AC185" s="67"/>
      <c r="AD185" s="67"/>
      <c r="AE185" s="67"/>
      <c r="AF185" s="67"/>
      <c r="AG185" s="67"/>
      <c r="AH185" s="67"/>
      <c r="AI185" s="67"/>
      <c r="AJ185" s="67"/>
      <c r="AK185" s="67"/>
      <c r="AL185" s="67"/>
      <c r="AM185" s="67"/>
      <c r="AN185" s="67"/>
      <c r="AO185" s="67"/>
      <c r="AP185" s="67"/>
      <c r="AQ185" s="67"/>
      <c r="AR185" s="67"/>
      <c r="AS185" s="67"/>
      <c r="AT185" s="67"/>
      <c r="AU185" s="67"/>
      <c r="AV185" s="67"/>
      <c r="AW185" s="67"/>
      <c r="AX185" s="67"/>
      <c r="AY185" s="67"/>
      <c r="AZ185" s="67"/>
      <c r="BA185" s="67"/>
      <c r="BB185" s="67"/>
      <c r="BC185" s="5"/>
      <c r="BD185" s="354" t="str">
        <f t="shared" si="76"/>
        <v/>
      </c>
      <c r="BE185" s="355"/>
      <c r="BF185" s="71">
        <f t="shared" si="79"/>
        <v>0</v>
      </c>
      <c r="BG185" s="71">
        <f t="shared" si="80"/>
        <v>0</v>
      </c>
      <c r="BH185" s="72">
        <f t="shared" si="81"/>
        <v>0</v>
      </c>
      <c r="BI185" s="73">
        <f t="shared" si="82"/>
        <v>0</v>
      </c>
    </row>
    <row r="186" spans="23:61" ht="15.5" x14ac:dyDescent="0.35">
      <c r="W186" s="60"/>
      <c r="X186" s="66">
        <v>21</v>
      </c>
      <c r="Y186" s="67"/>
      <c r="Z186" s="67"/>
      <c r="AA186" s="67"/>
      <c r="AB186" s="67"/>
      <c r="AC186" s="67"/>
      <c r="AD186" s="67"/>
      <c r="AE186" s="67"/>
      <c r="AF186" s="67"/>
      <c r="AG186" s="67"/>
      <c r="AH186" s="67"/>
      <c r="AI186" s="67"/>
      <c r="AJ186" s="67"/>
      <c r="AK186" s="67"/>
      <c r="AL186" s="67"/>
      <c r="AM186" s="67"/>
      <c r="AN186" s="67"/>
      <c r="AO186" s="67"/>
      <c r="AP186" s="67"/>
      <c r="AQ186" s="67"/>
      <c r="AR186" s="67"/>
      <c r="AS186" s="67"/>
      <c r="AT186" s="67"/>
      <c r="AU186" s="67"/>
      <c r="AV186" s="67"/>
      <c r="AW186" s="67"/>
      <c r="AX186" s="67"/>
      <c r="AY186" s="67"/>
      <c r="AZ186" s="67"/>
      <c r="BA186" s="67"/>
      <c r="BB186" s="67"/>
      <c r="BC186" s="5"/>
      <c r="BD186" s="354" t="str">
        <f t="shared" si="76"/>
        <v/>
      </c>
      <c r="BE186" s="355"/>
      <c r="BF186" s="71">
        <f t="shared" si="79"/>
        <v>0</v>
      </c>
      <c r="BG186" s="71">
        <f t="shared" si="80"/>
        <v>0</v>
      </c>
      <c r="BH186" s="72">
        <f t="shared" si="81"/>
        <v>0</v>
      </c>
      <c r="BI186" s="73">
        <f t="shared" si="82"/>
        <v>0</v>
      </c>
    </row>
    <row r="187" spans="23:61" ht="15.5" x14ac:dyDescent="0.35">
      <c r="W187" s="60"/>
      <c r="X187" s="66">
        <v>22</v>
      </c>
      <c r="Y187" s="67"/>
      <c r="Z187" s="67"/>
      <c r="AA187" s="67"/>
      <c r="AB187" s="67"/>
      <c r="AC187" s="67"/>
      <c r="AD187" s="67"/>
      <c r="AE187" s="67"/>
      <c r="AF187" s="67"/>
      <c r="AG187" s="67"/>
      <c r="AH187" s="67"/>
      <c r="AI187" s="67"/>
      <c r="AJ187" s="67"/>
      <c r="AK187" s="67"/>
      <c r="AL187" s="67"/>
      <c r="AM187" s="67"/>
      <c r="AN187" s="67"/>
      <c r="AO187" s="67"/>
      <c r="AP187" s="67"/>
      <c r="AQ187" s="67"/>
      <c r="AR187" s="67"/>
      <c r="AS187" s="67"/>
      <c r="AT187" s="67"/>
      <c r="AU187" s="67"/>
      <c r="AV187" s="67"/>
      <c r="AW187" s="67"/>
      <c r="AX187" s="67"/>
      <c r="AY187" s="67"/>
      <c r="AZ187" s="67"/>
      <c r="BA187" s="67"/>
      <c r="BB187" s="67"/>
      <c r="BC187" s="5"/>
      <c r="BD187" s="354" t="str">
        <f t="shared" si="76"/>
        <v/>
      </c>
      <c r="BE187" s="355"/>
      <c r="BF187" s="71">
        <f t="shared" si="79"/>
        <v>0</v>
      </c>
      <c r="BG187" s="71">
        <f t="shared" si="80"/>
        <v>0</v>
      </c>
      <c r="BH187" s="72">
        <f t="shared" si="81"/>
        <v>0</v>
      </c>
      <c r="BI187" s="73">
        <f t="shared" si="82"/>
        <v>0</v>
      </c>
    </row>
    <row r="188" spans="23:61" ht="15.5" x14ac:dyDescent="0.35">
      <c r="W188" s="60"/>
      <c r="X188" s="66">
        <v>23</v>
      </c>
      <c r="Y188" s="67"/>
      <c r="Z188" s="67"/>
      <c r="AA188" s="67"/>
      <c r="AB188" s="67"/>
      <c r="AC188" s="67"/>
      <c r="AD188" s="67"/>
      <c r="AE188" s="67"/>
      <c r="AF188" s="67"/>
      <c r="AG188" s="67"/>
      <c r="AH188" s="67"/>
      <c r="AI188" s="67"/>
      <c r="AJ188" s="67"/>
      <c r="AK188" s="67"/>
      <c r="AL188" s="67"/>
      <c r="AM188" s="67"/>
      <c r="AN188" s="67"/>
      <c r="AO188" s="67"/>
      <c r="AP188" s="67"/>
      <c r="AQ188" s="67"/>
      <c r="AR188" s="67"/>
      <c r="AS188" s="67"/>
      <c r="AT188" s="67"/>
      <c r="AU188" s="67"/>
      <c r="AV188" s="67"/>
      <c r="AW188" s="67"/>
      <c r="AX188" s="67"/>
      <c r="AY188" s="67"/>
      <c r="AZ188" s="67"/>
      <c r="BA188" s="67"/>
      <c r="BB188" s="67"/>
      <c r="BC188" s="5"/>
      <c r="BD188" s="354" t="str">
        <f t="shared" si="76"/>
        <v/>
      </c>
      <c r="BE188" s="355"/>
      <c r="BF188" s="71">
        <f t="shared" si="79"/>
        <v>0</v>
      </c>
      <c r="BG188" s="71">
        <f t="shared" si="80"/>
        <v>0</v>
      </c>
      <c r="BH188" s="72">
        <f t="shared" si="81"/>
        <v>0</v>
      </c>
      <c r="BI188" s="73">
        <f t="shared" si="82"/>
        <v>0</v>
      </c>
    </row>
    <row r="189" spans="23:61" ht="15.5" x14ac:dyDescent="0.35">
      <c r="W189" s="60"/>
      <c r="X189" s="74">
        <v>24</v>
      </c>
      <c r="Y189" s="75"/>
      <c r="Z189" s="75"/>
      <c r="AA189" s="75"/>
      <c r="AB189" s="75"/>
      <c r="AC189" s="75"/>
      <c r="AD189" s="75"/>
      <c r="AE189" s="75"/>
      <c r="AF189" s="75"/>
      <c r="AG189" s="75"/>
      <c r="AH189" s="75"/>
      <c r="AI189" s="75"/>
      <c r="AJ189" s="75"/>
      <c r="AK189" s="75"/>
      <c r="AL189" s="75"/>
      <c r="AM189" s="75"/>
      <c r="AN189" s="75"/>
      <c r="AO189" s="75"/>
      <c r="AP189" s="75"/>
      <c r="AQ189" s="75"/>
      <c r="AR189" s="75"/>
      <c r="AS189" s="75"/>
      <c r="AT189" s="75"/>
      <c r="AU189" s="75"/>
      <c r="AV189" s="75"/>
      <c r="AW189" s="75"/>
      <c r="AX189" s="75"/>
      <c r="AY189" s="75"/>
      <c r="AZ189" s="75"/>
      <c r="BA189" s="75"/>
      <c r="BB189" s="75"/>
      <c r="BC189" s="5"/>
      <c r="BD189" s="356" t="str">
        <f t="shared" si="76"/>
        <v/>
      </c>
      <c r="BE189" s="357"/>
      <c r="BF189" s="76">
        <f>SUM($Y189:$BC189)</f>
        <v>0</v>
      </c>
      <c r="BG189" s="76">
        <v>0</v>
      </c>
      <c r="BH189" s="77">
        <f t="shared" ref="BH189" si="83">IFERROR(SUM(Y189:BC189)/COUNT(Y189:BC189),0)</f>
        <v>0</v>
      </c>
      <c r="BI189" s="78">
        <v>0</v>
      </c>
    </row>
    <row r="190" spans="23:61" ht="15.5" x14ac:dyDescent="0.35">
      <c r="W190" s="60"/>
      <c r="X190" s="79"/>
      <c r="Y190" s="5"/>
      <c r="Z190" s="5"/>
      <c r="AA190" s="5"/>
      <c r="AB190" s="5"/>
      <c r="AC190" s="5"/>
      <c r="AD190" s="5"/>
      <c r="AE190" s="5"/>
      <c r="AF190" s="5"/>
      <c r="AG190" s="5"/>
      <c r="AH190" s="5"/>
      <c r="AI190" s="5"/>
      <c r="AJ190" s="5"/>
      <c r="AK190" s="5"/>
      <c r="AL190" s="5"/>
      <c r="AM190" s="5"/>
      <c r="AN190" s="5"/>
      <c r="AO190" s="5"/>
      <c r="AP190" s="5"/>
      <c r="AQ190" s="5"/>
      <c r="AR190" s="5"/>
      <c r="AS190" s="5"/>
      <c r="AT190" s="5"/>
      <c r="AU190" s="5"/>
      <c r="AV190" s="5"/>
      <c r="AW190" s="5"/>
      <c r="AX190" s="5"/>
      <c r="AY190" s="5"/>
      <c r="AZ190" s="5"/>
      <c r="BA190" s="5"/>
      <c r="BB190" s="5"/>
      <c r="BC190" s="5"/>
      <c r="BD190" s="5"/>
      <c r="BE190" s="5"/>
      <c r="BF190" s="76">
        <f>SUM(BF166:BF189)</f>
        <v>0</v>
      </c>
      <c r="BG190" s="76">
        <f>SUM(BG173:BG188)</f>
        <v>0</v>
      </c>
      <c r="BH190" s="101"/>
      <c r="BI190" s="102"/>
    </row>
    <row r="191" spans="23:61" ht="15.5" x14ac:dyDescent="0.35">
      <c r="W191" s="83"/>
      <c r="X191" s="84"/>
      <c r="Y191" s="85"/>
      <c r="Z191" s="85"/>
      <c r="AA191" s="85"/>
      <c r="AB191" s="85"/>
      <c r="AC191" s="85"/>
      <c r="AD191" s="85"/>
      <c r="AE191" s="85"/>
      <c r="AF191" s="85"/>
      <c r="AG191" s="85"/>
      <c r="AH191" s="85"/>
      <c r="AI191" s="85"/>
      <c r="AJ191" s="85"/>
      <c r="AK191" s="85"/>
      <c r="AL191" s="85"/>
      <c r="AM191" s="85"/>
      <c r="AN191" s="85"/>
      <c r="AO191" s="85"/>
      <c r="AP191" s="85"/>
      <c r="AQ191" s="85"/>
      <c r="AR191" s="85"/>
      <c r="AS191" s="85"/>
      <c r="AT191" s="85"/>
      <c r="AU191" s="85"/>
      <c r="AV191" s="85"/>
      <c r="AW191" s="85"/>
      <c r="AX191" s="85"/>
      <c r="AY191" s="85"/>
      <c r="AZ191" s="85"/>
      <c r="BA191" s="85"/>
      <c r="BB191" s="85"/>
      <c r="BC191" s="85"/>
      <c r="BD191" s="85"/>
      <c r="BE191" s="85"/>
      <c r="BF191" s="214"/>
      <c r="BG191" s="215"/>
      <c r="BH191" s="215"/>
      <c r="BI191" s="216"/>
    </row>
    <row r="192" spans="23:61" ht="15.5" x14ac:dyDescent="0.35">
      <c r="W192" s="115"/>
      <c r="X192" s="111"/>
      <c r="Y192" s="111"/>
      <c r="Z192" s="111"/>
      <c r="AA192" s="111"/>
      <c r="AB192" s="111"/>
      <c r="AC192" s="111"/>
      <c r="AD192" s="111"/>
      <c r="AE192" s="111"/>
      <c r="AF192" s="111"/>
      <c r="AG192" s="111"/>
      <c r="AH192" s="111"/>
      <c r="AI192" s="111"/>
      <c r="AJ192" s="111"/>
      <c r="AK192" s="111"/>
      <c r="AL192" s="111"/>
      <c r="AM192" s="111"/>
      <c r="AN192" s="111"/>
      <c r="AO192" s="111"/>
      <c r="AP192" s="111"/>
      <c r="AQ192" s="111"/>
      <c r="AR192" s="111"/>
      <c r="AS192" s="111"/>
      <c r="AT192" s="111"/>
      <c r="AU192" s="111"/>
      <c r="AV192" s="111"/>
      <c r="AW192" s="111"/>
      <c r="AX192" s="111"/>
      <c r="AY192" s="111"/>
      <c r="AZ192" s="111"/>
      <c r="BA192" s="111"/>
      <c r="BB192" s="111"/>
      <c r="BC192" s="111"/>
      <c r="BD192" s="111"/>
      <c r="BE192" s="111"/>
      <c r="BF192" s="5"/>
      <c r="BG192" s="5"/>
      <c r="BH192" s="5"/>
      <c r="BI192" s="49"/>
    </row>
    <row r="193" spans="23:61" ht="15.5" x14ac:dyDescent="0.35">
      <c r="W193" s="60" t="s">
        <v>140</v>
      </c>
      <c r="X193" s="5"/>
      <c r="Y193" s="5"/>
      <c r="Z193" s="5"/>
      <c r="AA193" s="5"/>
      <c r="AB193" s="5"/>
      <c r="AC193" s="5"/>
      <c r="AD193" s="5"/>
      <c r="AE193" s="5"/>
      <c r="AF193" s="5"/>
      <c r="AG193" s="5"/>
      <c r="AH193" s="5"/>
      <c r="AI193" s="5"/>
      <c r="AJ193" s="5"/>
      <c r="AK193" s="5"/>
      <c r="AL193" s="5"/>
      <c r="AM193" s="5"/>
      <c r="AN193" s="5"/>
      <c r="AO193" s="5"/>
      <c r="AP193" s="5"/>
      <c r="AQ193" s="5"/>
      <c r="AR193" s="5"/>
      <c r="AS193" s="5"/>
      <c r="AT193" s="5"/>
      <c r="AU193" s="5"/>
      <c r="AV193" s="5"/>
      <c r="AW193" s="5"/>
      <c r="AX193" s="5"/>
      <c r="AY193" s="5"/>
      <c r="AZ193" s="5"/>
      <c r="BA193" s="5"/>
      <c r="BB193" s="5"/>
      <c r="BC193" s="5"/>
      <c r="BD193" s="5"/>
      <c r="BE193" s="5"/>
      <c r="BF193" s="5"/>
      <c r="BG193" s="5"/>
      <c r="BH193" s="5"/>
      <c r="BI193" s="49"/>
    </row>
    <row r="194" spans="23:61" ht="15.5" x14ac:dyDescent="0.35">
      <c r="W194" s="60"/>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46"/>
      <c r="BG194" s="5"/>
      <c r="BH194" s="5"/>
      <c r="BI194" s="49"/>
    </row>
    <row r="195" spans="23:61" ht="15.5" x14ac:dyDescent="0.35">
      <c r="W195" s="60"/>
      <c r="X195" s="63" t="s">
        <v>54</v>
      </c>
      <c r="Y195" s="64">
        <v>1</v>
      </c>
      <c r="Z195" s="64">
        <v>2</v>
      </c>
      <c r="AA195" s="64">
        <v>3</v>
      </c>
      <c r="AB195" s="64">
        <v>4</v>
      </c>
      <c r="AC195" s="64">
        <v>5</v>
      </c>
      <c r="AD195" s="64">
        <v>6</v>
      </c>
      <c r="AE195" s="64">
        <v>7</v>
      </c>
      <c r="AF195" s="64">
        <v>8</v>
      </c>
      <c r="AG195" s="64">
        <v>9</v>
      </c>
      <c r="AH195" s="64">
        <v>10</v>
      </c>
      <c r="AI195" s="64">
        <v>11</v>
      </c>
      <c r="AJ195" s="64">
        <v>12</v>
      </c>
      <c r="AK195" s="64">
        <v>13</v>
      </c>
      <c r="AL195" s="64">
        <v>14</v>
      </c>
      <c r="AM195" s="64">
        <v>15</v>
      </c>
      <c r="AN195" s="64">
        <v>16</v>
      </c>
      <c r="AO195" s="64">
        <v>17</v>
      </c>
      <c r="AP195" s="64">
        <v>18</v>
      </c>
      <c r="AQ195" s="64">
        <v>19</v>
      </c>
      <c r="AR195" s="64">
        <v>20</v>
      </c>
      <c r="AS195" s="64">
        <v>21</v>
      </c>
      <c r="AT195" s="64">
        <v>22</v>
      </c>
      <c r="AU195" s="64">
        <v>23</v>
      </c>
      <c r="AV195" s="64">
        <v>24</v>
      </c>
      <c r="AW195" s="64">
        <v>25</v>
      </c>
      <c r="AX195" s="64">
        <v>26</v>
      </c>
      <c r="AY195" s="64">
        <v>27</v>
      </c>
      <c r="AZ195" s="64">
        <v>28</v>
      </c>
      <c r="BA195" s="64">
        <v>29</v>
      </c>
      <c r="BB195" s="64">
        <v>30</v>
      </c>
      <c r="BC195" s="64">
        <v>31</v>
      </c>
      <c r="BD195" s="358" t="s">
        <v>101</v>
      </c>
      <c r="BE195" s="359"/>
      <c r="BF195" s="157" t="s">
        <v>102</v>
      </c>
      <c r="BG195" s="157" t="s">
        <v>103</v>
      </c>
      <c r="BH195" s="157" t="s">
        <v>102</v>
      </c>
      <c r="BI195" s="65" t="s">
        <v>103</v>
      </c>
    </row>
    <row r="196" spans="23:61" ht="15.5" x14ac:dyDescent="0.35">
      <c r="W196" s="60"/>
      <c r="X196" s="63"/>
      <c r="Y196" s="64" t="str">
        <f t="shared" ref="Y196:AE196" si="84">VLOOKUP(WEEKDAY(CONCATENATE("7","/",Y195,"/",$AE$6)),$BX$11:$BY$17,2,FALSE)</f>
        <v>Sun</v>
      </c>
      <c r="Z196" s="64" t="str">
        <f t="shared" si="84"/>
        <v>Mon</v>
      </c>
      <c r="AA196" s="64" t="str">
        <f t="shared" si="84"/>
        <v>Tues</v>
      </c>
      <c r="AB196" s="64" t="str">
        <f t="shared" si="84"/>
        <v>Wed</v>
      </c>
      <c r="AC196" s="64" t="str">
        <f t="shared" si="84"/>
        <v>Thur</v>
      </c>
      <c r="AD196" s="64" t="str">
        <f t="shared" si="84"/>
        <v>Fri</v>
      </c>
      <c r="AE196" s="64" t="str">
        <f t="shared" si="84"/>
        <v>Sat</v>
      </c>
      <c r="AF196" s="64" t="str">
        <f>Y196</f>
        <v>Sun</v>
      </c>
      <c r="AG196" s="64" t="str">
        <f t="shared" ref="AG196:BC196" si="85">Z196</f>
        <v>Mon</v>
      </c>
      <c r="AH196" s="64" t="str">
        <f t="shared" si="85"/>
        <v>Tues</v>
      </c>
      <c r="AI196" s="64" t="str">
        <f t="shared" si="85"/>
        <v>Wed</v>
      </c>
      <c r="AJ196" s="64" t="str">
        <f t="shared" si="85"/>
        <v>Thur</v>
      </c>
      <c r="AK196" s="64" t="str">
        <f t="shared" si="85"/>
        <v>Fri</v>
      </c>
      <c r="AL196" s="64" t="str">
        <f t="shared" si="85"/>
        <v>Sat</v>
      </c>
      <c r="AM196" s="64" t="str">
        <f t="shared" si="85"/>
        <v>Sun</v>
      </c>
      <c r="AN196" s="64" t="str">
        <f t="shared" si="85"/>
        <v>Mon</v>
      </c>
      <c r="AO196" s="64" t="str">
        <f t="shared" si="85"/>
        <v>Tues</v>
      </c>
      <c r="AP196" s="64" t="str">
        <f t="shared" si="85"/>
        <v>Wed</v>
      </c>
      <c r="AQ196" s="64" t="str">
        <f t="shared" si="85"/>
        <v>Thur</v>
      </c>
      <c r="AR196" s="64" t="str">
        <f t="shared" si="85"/>
        <v>Fri</v>
      </c>
      <c r="AS196" s="64" t="str">
        <f t="shared" si="85"/>
        <v>Sat</v>
      </c>
      <c r="AT196" s="64" t="str">
        <f t="shared" si="85"/>
        <v>Sun</v>
      </c>
      <c r="AU196" s="64" t="str">
        <f t="shared" si="85"/>
        <v>Mon</v>
      </c>
      <c r="AV196" s="64" t="str">
        <f t="shared" si="85"/>
        <v>Tues</v>
      </c>
      <c r="AW196" s="64" t="str">
        <f t="shared" si="85"/>
        <v>Wed</v>
      </c>
      <c r="AX196" s="64" t="str">
        <f t="shared" si="85"/>
        <v>Thur</v>
      </c>
      <c r="AY196" s="64" t="str">
        <f t="shared" si="85"/>
        <v>Fri</v>
      </c>
      <c r="AZ196" s="64" t="str">
        <f t="shared" si="85"/>
        <v>Sat</v>
      </c>
      <c r="BA196" s="64" t="str">
        <f t="shared" si="85"/>
        <v>Sun</v>
      </c>
      <c r="BB196" s="64" t="str">
        <f t="shared" si="85"/>
        <v>Mon</v>
      </c>
      <c r="BC196" s="64" t="str">
        <f t="shared" si="85"/>
        <v>Tues</v>
      </c>
      <c r="BD196" s="358" t="s">
        <v>106</v>
      </c>
      <c r="BE196" s="359"/>
      <c r="BF196" s="157" t="s">
        <v>90</v>
      </c>
      <c r="BG196" s="157" t="s">
        <v>90</v>
      </c>
      <c r="BH196" s="157" t="s">
        <v>106</v>
      </c>
      <c r="BI196" s="65" t="s">
        <v>106</v>
      </c>
    </row>
    <row r="197" spans="23:61" ht="15.5" x14ac:dyDescent="0.35">
      <c r="W197" s="60"/>
      <c r="X197" s="66">
        <v>1</v>
      </c>
      <c r="Y197" s="67"/>
      <c r="Z197" s="67"/>
      <c r="AA197" s="67"/>
      <c r="AB197" s="67"/>
      <c r="AC197" s="67"/>
      <c r="AD197" s="67"/>
      <c r="AE197" s="67"/>
      <c r="AF197" s="67"/>
      <c r="AG197" s="67"/>
      <c r="AH197" s="67"/>
      <c r="AI197" s="67"/>
      <c r="AJ197" s="67"/>
      <c r="AK197" s="67"/>
      <c r="AL197" s="67"/>
      <c r="AM197" s="67"/>
      <c r="AN197" s="67"/>
      <c r="AO197" s="67"/>
      <c r="AP197" s="67"/>
      <c r="AQ197" s="67"/>
      <c r="AR197" s="67"/>
      <c r="AS197" s="67"/>
      <c r="AT197" s="67"/>
      <c r="AU197" s="67"/>
      <c r="AV197" s="67"/>
      <c r="AW197" s="67"/>
      <c r="AX197" s="67"/>
      <c r="AY197" s="67"/>
      <c r="AZ197" s="67"/>
      <c r="BA197" s="67"/>
      <c r="BB197" s="67"/>
      <c r="BC197" s="67"/>
      <c r="BD197" s="354" t="str">
        <f>IFERROR(AVERAGE(Y197:BC197),"")</f>
        <v/>
      </c>
      <c r="BE197" s="355"/>
      <c r="BF197" s="68">
        <f>SUM($Y197:$BC197)</f>
        <v>0</v>
      </c>
      <c r="BG197" s="68">
        <v>0</v>
      </c>
      <c r="BH197" s="69">
        <f>IFERROR(SUM(Y197:BC197)/COUNT(Y197:BC197),0)</f>
        <v>0</v>
      </c>
      <c r="BI197" s="70">
        <v>0</v>
      </c>
    </row>
    <row r="198" spans="23:61" ht="15.5" x14ac:dyDescent="0.35">
      <c r="W198" s="60"/>
      <c r="X198" s="66">
        <v>2</v>
      </c>
      <c r="Y198" s="67"/>
      <c r="Z198" s="67"/>
      <c r="AA198" s="67"/>
      <c r="AB198" s="67"/>
      <c r="AC198" s="67"/>
      <c r="AD198" s="67"/>
      <c r="AE198" s="67"/>
      <c r="AF198" s="67"/>
      <c r="AG198" s="67"/>
      <c r="AH198" s="67"/>
      <c r="AI198" s="67"/>
      <c r="AJ198" s="67"/>
      <c r="AK198" s="67"/>
      <c r="AL198" s="67"/>
      <c r="AM198" s="67"/>
      <c r="AN198" s="67"/>
      <c r="AO198" s="67"/>
      <c r="AP198" s="67"/>
      <c r="AQ198" s="67"/>
      <c r="AR198" s="67"/>
      <c r="AS198" s="67"/>
      <c r="AT198" s="67"/>
      <c r="AU198" s="67"/>
      <c r="AV198" s="67"/>
      <c r="AW198" s="67"/>
      <c r="AX198" s="67"/>
      <c r="AY198" s="67"/>
      <c r="AZ198" s="67"/>
      <c r="BA198" s="67"/>
      <c r="BB198" s="67"/>
      <c r="BC198" s="67"/>
      <c r="BD198" s="354" t="str">
        <f t="shared" ref="BD198:BD209" si="86">IFERROR(AVERAGE(Y198:BC198),"")</f>
        <v/>
      </c>
      <c r="BE198" s="355"/>
      <c r="BF198" s="71">
        <f t="shared" ref="BF198:BF203" si="87">SUM($Y198:$BC198)</f>
        <v>0</v>
      </c>
      <c r="BG198" s="71">
        <v>0</v>
      </c>
      <c r="BH198" s="72">
        <f t="shared" ref="BH198:BH203" si="88">IFERROR(SUM(Y198:BC198)/COUNT(Y198:BC198),0)</f>
        <v>0</v>
      </c>
      <c r="BI198" s="73">
        <v>0</v>
      </c>
    </row>
    <row r="199" spans="23:61" ht="15.5" x14ac:dyDescent="0.35">
      <c r="W199" s="60"/>
      <c r="X199" s="66">
        <v>3</v>
      </c>
      <c r="Y199" s="67"/>
      <c r="Z199" s="67"/>
      <c r="AA199" s="67"/>
      <c r="AB199" s="67"/>
      <c r="AC199" s="67"/>
      <c r="AD199" s="67"/>
      <c r="AE199" s="67"/>
      <c r="AF199" s="67"/>
      <c r="AG199" s="67"/>
      <c r="AH199" s="67"/>
      <c r="AI199" s="67"/>
      <c r="AJ199" s="67"/>
      <c r="AK199" s="67"/>
      <c r="AL199" s="67"/>
      <c r="AM199" s="67"/>
      <c r="AN199" s="67"/>
      <c r="AO199" s="67"/>
      <c r="AP199" s="67"/>
      <c r="AQ199" s="67"/>
      <c r="AR199" s="67"/>
      <c r="AS199" s="67"/>
      <c r="AT199" s="67"/>
      <c r="AU199" s="67"/>
      <c r="AV199" s="67"/>
      <c r="AW199" s="67"/>
      <c r="AX199" s="67"/>
      <c r="AY199" s="67"/>
      <c r="AZ199" s="67"/>
      <c r="BA199" s="67"/>
      <c r="BB199" s="67"/>
      <c r="BC199" s="67"/>
      <c r="BD199" s="354" t="str">
        <f t="shared" si="86"/>
        <v/>
      </c>
      <c r="BE199" s="355"/>
      <c r="BF199" s="71">
        <f t="shared" si="87"/>
        <v>0</v>
      </c>
      <c r="BG199" s="71">
        <v>0</v>
      </c>
      <c r="BH199" s="72">
        <f t="shared" si="88"/>
        <v>0</v>
      </c>
      <c r="BI199" s="73">
        <v>0</v>
      </c>
    </row>
    <row r="200" spans="23:61" ht="15.5" x14ac:dyDescent="0.35">
      <c r="W200" s="60"/>
      <c r="X200" s="66">
        <v>4</v>
      </c>
      <c r="Y200" s="67"/>
      <c r="Z200" s="67"/>
      <c r="AA200" s="67"/>
      <c r="AB200" s="67"/>
      <c r="AC200" s="67"/>
      <c r="AD200" s="67"/>
      <c r="AE200" s="67"/>
      <c r="AF200" s="67"/>
      <c r="AG200" s="67"/>
      <c r="AH200" s="67"/>
      <c r="AI200" s="67"/>
      <c r="AJ200" s="67"/>
      <c r="AK200" s="67"/>
      <c r="AL200" s="67"/>
      <c r="AM200" s="67"/>
      <c r="AN200" s="67"/>
      <c r="AO200" s="67"/>
      <c r="AP200" s="67"/>
      <c r="AQ200" s="67"/>
      <c r="AR200" s="67"/>
      <c r="AS200" s="67"/>
      <c r="AT200" s="67"/>
      <c r="AU200" s="67"/>
      <c r="AV200" s="67"/>
      <c r="AW200" s="67"/>
      <c r="AX200" s="67"/>
      <c r="AY200" s="67"/>
      <c r="AZ200" s="67"/>
      <c r="BA200" s="67"/>
      <c r="BB200" s="67"/>
      <c r="BC200" s="67"/>
      <c r="BD200" s="354" t="str">
        <f t="shared" si="86"/>
        <v/>
      </c>
      <c r="BE200" s="355"/>
      <c r="BF200" s="71">
        <f t="shared" si="87"/>
        <v>0</v>
      </c>
      <c r="BG200" s="71">
        <v>0</v>
      </c>
      <c r="BH200" s="72">
        <f t="shared" si="88"/>
        <v>0</v>
      </c>
      <c r="BI200" s="73">
        <v>0</v>
      </c>
    </row>
    <row r="201" spans="23:61" ht="15.5" x14ac:dyDescent="0.35">
      <c r="W201" s="60"/>
      <c r="X201" s="66">
        <v>5</v>
      </c>
      <c r="Y201" s="67"/>
      <c r="Z201" s="67"/>
      <c r="AA201" s="67"/>
      <c r="AB201" s="67"/>
      <c r="AC201" s="67"/>
      <c r="AD201" s="67"/>
      <c r="AE201" s="67"/>
      <c r="AF201" s="67"/>
      <c r="AG201" s="67"/>
      <c r="AH201" s="67"/>
      <c r="AI201" s="67"/>
      <c r="AJ201" s="67"/>
      <c r="AK201" s="67"/>
      <c r="AL201" s="67"/>
      <c r="AM201" s="67"/>
      <c r="AN201" s="67"/>
      <c r="AO201" s="67"/>
      <c r="AP201" s="67"/>
      <c r="AQ201" s="67"/>
      <c r="AR201" s="67"/>
      <c r="AS201" s="67"/>
      <c r="AT201" s="67"/>
      <c r="AU201" s="67"/>
      <c r="AV201" s="67"/>
      <c r="AW201" s="67"/>
      <c r="AX201" s="67"/>
      <c r="AY201" s="67"/>
      <c r="AZ201" s="67"/>
      <c r="BA201" s="67"/>
      <c r="BB201" s="67"/>
      <c r="BC201" s="67"/>
      <c r="BD201" s="354" t="str">
        <f t="shared" si="86"/>
        <v/>
      </c>
      <c r="BE201" s="355"/>
      <c r="BF201" s="71">
        <f t="shared" si="87"/>
        <v>0</v>
      </c>
      <c r="BG201" s="71">
        <v>0</v>
      </c>
      <c r="BH201" s="72">
        <f t="shared" si="88"/>
        <v>0</v>
      </c>
      <c r="BI201" s="73">
        <v>0</v>
      </c>
    </row>
    <row r="202" spans="23:61" ht="15.5" x14ac:dyDescent="0.35">
      <c r="W202" s="60"/>
      <c r="X202" s="66">
        <v>6</v>
      </c>
      <c r="Y202" s="67"/>
      <c r="Z202" s="67"/>
      <c r="AA202" s="67"/>
      <c r="AB202" s="67"/>
      <c r="AC202" s="67"/>
      <c r="AD202" s="67"/>
      <c r="AE202" s="67"/>
      <c r="AF202" s="67"/>
      <c r="AG202" s="67"/>
      <c r="AH202" s="67"/>
      <c r="AI202" s="67"/>
      <c r="AJ202" s="67"/>
      <c r="AK202" s="67"/>
      <c r="AL202" s="67"/>
      <c r="AM202" s="67"/>
      <c r="AN202" s="67"/>
      <c r="AO202" s="67"/>
      <c r="AP202" s="67"/>
      <c r="AQ202" s="67"/>
      <c r="AR202" s="67"/>
      <c r="AS202" s="67"/>
      <c r="AT202" s="67"/>
      <c r="AU202" s="67"/>
      <c r="AV202" s="67"/>
      <c r="AW202" s="67"/>
      <c r="AX202" s="67"/>
      <c r="AY202" s="67"/>
      <c r="AZ202" s="67"/>
      <c r="BA202" s="67"/>
      <c r="BB202" s="67"/>
      <c r="BC202" s="67"/>
      <c r="BD202" s="354" t="str">
        <f t="shared" si="86"/>
        <v/>
      </c>
      <c r="BE202" s="355"/>
      <c r="BF202" s="71">
        <f t="shared" si="87"/>
        <v>0</v>
      </c>
      <c r="BG202" s="71">
        <v>0</v>
      </c>
      <c r="BH202" s="72">
        <f t="shared" si="88"/>
        <v>0</v>
      </c>
      <c r="BI202" s="73">
        <v>0</v>
      </c>
    </row>
    <row r="203" spans="23:61" ht="15.5" x14ac:dyDescent="0.35">
      <c r="W203" s="60"/>
      <c r="X203" s="66">
        <v>7</v>
      </c>
      <c r="Y203" s="67"/>
      <c r="Z203" s="67"/>
      <c r="AA203" s="67"/>
      <c r="AB203" s="67"/>
      <c r="AC203" s="67"/>
      <c r="AD203" s="67"/>
      <c r="AE203" s="67"/>
      <c r="AF203" s="67"/>
      <c r="AG203" s="67"/>
      <c r="AH203" s="67"/>
      <c r="AI203" s="67"/>
      <c r="AJ203" s="67"/>
      <c r="AK203" s="67"/>
      <c r="AL203" s="67"/>
      <c r="AM203" s="67"/>
      <c r="AN203" s="67"/>
      <c r="AO203" s="67"/>
      <c r="AP203" s="67"/>
      <c r="AQ203" s="67"/>
      <c r="AR203" s="67"/>
      <c r="AS203" s="67"/>
      <c r="AT203" s="67"/>
      <c r="AU203" s="67"/>
      <c r="AV203" s="67"/>
      <c r="AW203" s="67"/>
      <c r="AX203" s="67"/>
      <c r="AY203" s="67"/>
      <c r="AZ203" s="67"/>
      <c r="BA203" s="67"/>
      <c r="BB203" s="67"/>
      <c r="BC203" s="67"/>
      <c r="BD203" s="354" t="str">
        <f t="shared" si="86"/>
        <v/>
      </c>
      <c r="BE203" s="355"/>
      <c r="BF203" s="71">
        <f t="shared" si="87"/>
        <v>0</v>
      </c>
      <c r="BG203" s="71">
        <v>0</v>
      </c>
      <c r="BH203" s="72">
        <f t="shared" si="88"/>
        <v>0</v>
      </c>
      <c r="BI203" s="73">
        <v>0</v>
      </c>
    </row>
    <row r="204" spans="23:61" ht="15.5" x14ac:dyDescent="0.35">
      <c r="W204" s="60"/>
      <c r="X204" s="66">
        <v>8</v>
      </c>
      <c r="Y204" s="67"/>
      <c r="Z204" s="67"/>
      <c r="AA204" s="67"/>
      <c r="AB204" s="67"/>
      <c r="AC204" s="67"/>
      <c r="AD204" s="67"/>
      <c r="AE204" s="67"/>
      <c r="AF204" s="67"/>
      <c r="AG204" s="67"/>
      <c r="AH204" s="67"/>
      <c r="AI204" s="67"/>
      <c r="AJ204" s="67"/>
      <c r="AK204" s="67"/>
      <c r="AL204" s="67"/>
      <c r="AM204" s="67"/>
      <c r="AN204" s="67"/>
      <c r="AO204" s="67"/>
      <c r="AP204" s="67"/>
      <c r="AQ204" s="67"/>
      <c r="AR204" s="67"/>
      <c r="AS204" s="67"/>
      <c r="AT204" s="67"/>
      <c r="AU204" s="67"/>
      <c r="AV204" s="67"/>
      <c r="AW204" s="67"/>
      <c r="AX204" s="67"/>
      <c r="AY204" s="67"/>
      <c r="AZ204" s="67"/>
      <c r="BA204" s="67"/>
      <c r="BB204" s="67"/>
      <c r="BC204" s="67"/>
      <c r="BD204" s="354" t="str">
        <f t="shared" si="86"/>
        <v/>
      </c>
      <c r="BE204" s="355"/>
      <c r="BF204" s="71">
        <f t="shared" ref="BF204:BF219" si="89">(SUMIF($Y$196:$BC$196,"Sat",$Y204:$BC204)+SUMIF($Y$196:$BC$196,"Sun",$Y204:$BC204))</f>
        <v>0</v>
      </c>
      <c r="BG204" s="71">
        <f t="shared" ref="BG204:BG219" si="90">(SUM($Y204:$BC204)-(SUMIF($Y$196:$BC$196,"Sat",$Y204:$BC204)+SUMIF($Y$196:$BC$196,"Sun",$Y204:$BC204)))</f>
        <v>0</v>
      </c>
      <c r="BH204" s="72">
        <f t="shared" ref="BH204:BH219" si="91">(SUMIF($Y$196:$BC$196,"Sat",$Y204:$BC204)+SUMIF($Y$196:$BC$196,"Sun",$Y204:$BC204))/(COUNTIF($Y$196:$BC$196,"Sat")+COUNTIF($Y$196:$BC$196,"Sun"))</f>
        <v>0</v>
      </c>
      <c r="BI204" s="73">
        <f t="shared" ref="BI204:BI219" si="92">(SUM($Y204:$BC204)-(SUMIF($Y$196:$BC$196,"Sat",$Y204:$BC204)+SUMIF($Y$196:$BC$196,"Sun",$Y204:$BC204)))/(COUNT(Y204:BC204)-(COUNTIF($Y$196:$BC$196,"Sat")+COUNTIF($Y$196:$BC$196,"Sun")))</f>
        <v>0</v>
      </c>
    </row>
    <row r="205" spans="23:61" ht="15.5" x14ac:dyDescent="0.35">
      <c r="W205" s="60"/>
      <c r="X205" s="66">
        <v>9</v>
      </c>
      <c r="Y205" s="67"/>
      <c r="Z205" s="67"/>
      <c r="AA205" s="67"/>
      <c r="AB205" s="67"/>
      <c r="AC205" s="67"/>
      <c r="AD205" s="67"/>
      <c r="AE205" s="67"/>
      <c r="AF205" s="67"/>
      <c r="AG205" s="67"/>
      <c r="AH205" s="67"/>
      <c r="AI205" s="67"/>
      <c r="AJ205" s="67"/>
      <c r="AK205" s="67"/>
      <c r="AL205" s="67"/>
      <c r="AM205" s="67"/>
      <c r="AN205" s="67"/>
      <c r="AO205" s="67"/>
      <c r="AP205" s="67"/>
      <c r="AQ205" s="67"/>
      <c r="AR205" s="67"/>
      <c r="AS205" s="67"/>
      <c r="AT205" s="67"/>
      <c r="AU205" s="67"/>
      <c r="AV205" s="67"/>
      <c r="AW205" s="67"/>
      <c r="AX205" s="67"/>
      <c r="AY205" s="67"/>
      <c r="AZ205" s="67"/>
      <c r="BA205" s="67"/>
      <c r="BB205" s="67"/>
      <c r="BC205" s="67"/>
      <c r="BD205" s="354" t="str">
        <f t="shared" si="86"/>
        <v/>
      </c>
      <c r="BE205" s="355"/>
      <c r="BF205" s="71">
        <f t="shared" si="89"/>
        <v>0</v>
      </c>
      <c r="BG205" s="71">
        <f t="shared" si="90"/>
        <v>0</v>
      </c>
      <c r="BH205" s="72">
        <f t="shared" si="91"/>
        <v>0</v>
      </c>
      <c r="BI205" s="73">
        <f t="shared" si="92"/>
        <v>0</v>
      </c>
    </row>
    <row r="206" spans="23:61" ht="15.5" x14ac:dyDescent="0.35">
      <c r="W206" s="60"/>
      <c r="X206" s="66">
        <v>10</v>
      </c>
      <c r="Y206" s="67"/>
      <c r="Z206" s="67"/>
      <c r="AA206" s="67"/>
      <c r="AB206" s="67"/>
      <c r="AC206" s="67"/>
      <c r="AD206" s="67"/>
      <c r="AE206" s="67"/>
      <c r="AF206" s="67"/>
      <c r="AG206" s="67"/>
      <c r="AH206" s="67"/>
      <c r="AI206" s="67"/>
      <c r="AJ206" s="67"/>
      <c r="AK206" s="67"/>
      <c r="AL206" s="67"/>
      <c r="AM206" s="67"/>
      <c r="AN206" s="67"/>
      <c r="AO206" s="67"/>
      <c r="AP206" s="67"/>
      <c r="AQ206" s="67"/>
      <c r="AR206" s="67"/>
      <c r="AS206" s="67"/>
      <c r="AT206" s="67"/>
      <c r="AU206" s="67"/>
      <c r="AV206" s="67"/>
      <c r="AW206" s="67"/>
      <c r="AX206" s="67"/>
      <c r="AY206" s="67"/>
      <c r="AZ206" s="67"/>
      <c r="BA206" s="67"/>
      <c r="BB206" s="67"/>
      <c r="BC206" s="67"/>
      <c r="BD206" s="354" t="str">
        <f t="shared" si="86"/>
        <v/>
      </c>
      <c r="BE206" s="355"/>
      <c r="BF206" s="71">
        <f t="shared" si="89"/>
        <v>0</v>
      </c>
      <c r="BG206" s="71">
        <f t="shared" si="90"/>
        <v>0</v>
      </c>
      <c r="BH206" s="72">
        <f t="shared" si="91"/>
        <v>0</v>
      </c>
      <c r="BI206" s="73">
        <f t="shared" si="92"/>
        <v>0</v>
      </c>
    </row>
    <row r="207" spans="23:61" ht="15.5" x14ac:dyDescent="0.35">
      <c r="W207" s="60"/>
      <c r="X207" s="66">
        <v>11</v>
      </c>
      <c r="Y207" s="67"/>
      <c r="Z207" s="67"/>
      <c r="AA207" s="67"/>
      <c r="AB207" s="67"/>
      <c r="AC207" s="67"/>
      <c r="AD207" s="67"/>
      <c r="AE207" s="67"/>
      <c r="AF207" s="67"/>
      <c r="AG207" s="67"/>
      <c r="AH207" s="67"/>
      <c r="AI207" s="67"/>
      <c r="AJ207" s="67"/>
      <c r="AK207" s="67"/>
      <c r="AL207" s="67"/>
      <c r="AM207" s="67"/>
      <c r="AN207" s="67"/>
      <c r="AO207" s="67"/>
      <c r="AP207" s="67"/>
      <c r="AQ207" s="67"/>
      <c r="AR207" s="67"/>
      <c r="AS207" s="67"/>
      <c r="AT207" s="67"/>
      <c r="AU207" s="67"/>
      <c r="AV207" s="67"/>
      <c r="AW207" s="67"/>
      <c r="AX207" s="67"/>
      <c r="AY207" s="67"/>
      <c r="AZ207" s="67"/>
      <c r="BA207" s="67"/>
      <c r="BB207" s="67"/>
      <c r="BC207" s="67"/>
      <c r="BD207" s="354" t="str">
        <f t="shared" si="86"/>
        <v/>
      </c>
      <c r="BE207" s="355"/>
      <c r="BF207" s="71">
        <f t="shared" si="89"/>
        <v>0</v>
      </c>
      <c r="BG207" s="71">
        <f t="shared" si="90"/>
        <v>0</v>
      </c>
      <c r="BH207" s="72">
        <f t="shared" si="91"/>
        <v>0</v>
      </c>
      <c r="BI207" s="73">
        <f t="shared" si="92"/>
        <v>0</v>
      </c>
    </row>
    <row r="208" spans="23:61" ht="15.5" x14ac:dyDescent="0.35">
      <c r="W208" s="60"/>
      <c r="X208" s="66">
        <v>12</v>
      </c>
      <c r="Y208" s="67"/>
      <c r="Z208" s="67"/>
      <c r="AA208" s="67"/>
      <c r="AB208" s="67"/>
      <c r="AC208" s="67"/>
      <c r="AD208" s="67"/>
      <c r="AE208" s="67"/>
      <c r="AF208" s="67"/>
      <c r="AG208" s="67"/>
      <c r="AH208" s="67"/>
      <c r="AI208" s="67"/>
      <c r="AJ208" s="67"/>
      <c r="AK208" s="67"/>
      <c r="AL208" s="67"/>
      <c r="AM208" s="67"/>
      <c r="AN208" s="67"/>
      <c r="AO208" s="67"/>
      <c r="AP208" s="67"/>
      <c r="AQ208" s="67"/>
      <c r="AR208" s="67"/>
      <c r="AS208" s="67"/>
      <c r="AT208" s="67"/>
      <c r="AU208" s="67"/>
      <c r="AV208" s="67"/>
      <c r="AW208" s="67"/>
      <c r="AX208" s="67"/>
      <c r="AY208" s="67"/>
      <c r="AZ208" s="67"/>
      <c r="BA208" s="67"/>
      <c r="BB208" s="67"/>
      <c r="BC208" s="67"/>
      <c r="BD208" s="354" t="str">
        <f t="shared" si="86"/>
        <v/>
      </c>
      <c r="BE208" s="355"/>
      <c r="BF208" s="71">
        <f t="shared" si="89"/>
        <v>0</v>
      </c>
      <c r="BG208" s="71">
        <f t="shared" si="90"/>
        <v>0</v>
      </c>
      <c r="BH208" s="72">
        <f t="shared" si="91"/>
        <v>0</v>
      </c>
      <c r="BI208" s="73">
        <f t="shared" si="92"/>
        <v>0</v>
      </c>
    </row>
    <row r="209" spans="23:61" ht="15.5" x14ac:dyDescent="0.35">
      <c r="W209" s="60"/>
      <c r="X209" s="66">
        <v>13</v>
      </c>
      <c r="Y209" s="67"/>
      <c r="Z209" s="67"/>
      <c r="AA209" s="67"/>
      <c r="AB209" s="67"/>
      <c r="AC209" s="67"/>
      <c r="AD209" s="67"/>
      <c r="AE209" s="67"/>
      <c r="AF209" s="67"/>
      <c r="AG209" s="67"/>
      <c r="AH209" s="67"/>
      <c r="AI209" s="67"/>
      <c r="AJ209" s="67"/>
      <c r="AK209" s="67"/>
      <c r="AL209" s="67"/>
      <c r="AM209" s="67"/>
      <c r="AN209" s="67"/>
      <c r="AO209" s="67"/>
      <c r="AP209" s="67"/>
      <c r="AQ209" s="67"/>
      <c r="AR209" s="67"/>
      <c r="AS209" s="67"/>
      <c r="AT209" s="67"/>
      <c r="AU209" s="67"/>
      <c r="AV209" s="67"/>
      <c r="AW209" s="67"/>
      <c r="AX209" s="67"/>
      <c r="AY209" s="67"/>
      <c r="AZ209" s="67"/>
      <c r="BA209" s="67"/>
      <c r="BB209" s="67"/>
      <c r="BC209" s="67"/>
      <c r="BD209" s="354" t="str">
        <f t="shared" si="86"/>
        <v/>
      </c>
      <c r="BE209" s="355"/>
      <c r="BF209" s="71">
        <f t="shared" si="89"/>
        <v>0</v>
      </c>
      <c r="BG209" s="71">
        <f t="shared" si="90"/>
        <v>0</v>
      </c>
      <c r="BH209" s="72">
        <f t="shared" si="91"/>
        <v>0</v>
      </c>
      <c r="BI209" s="73">
        <f t="shared" si="92"/>
        <v>0</v>
      </c>
    </row>
    <row r="210" spans="23:61" ht="15.5" x14ac:dyDescent="0.35">
      <c r="W210" s="60"/>
      <c r="X210" s="66">
        <v>14</v>
      </c>
      <c r="Y210" s="67"/>
      <c r="Z210" s="67"/>
      <c r="AA210" s="67"/>
      <c r="AB210" s="67"/>
      <c r="AC210" s="67"/>
      <c r="AD210" s="67"/>
      <c r="AE210" s="67"/>
      <c r="AF210" s="67"/>
      <c r="AG210" s="67"/>
      <c r="AH210" s="67"/>
      <c r="AI210" s="67"/>
      <c r="AJ210" s="67"/>
      <c r="AK210" s="67"/>
      <c r="AL210" s="67"/>
      <c r="AM210" s="67"/>
      <c r="AN210" s="67"/>
      <c r="AO210" s="67"/>
      <c r="AP210" s="67"/>
      <c r="AQ210" s="67"/>
      <c r="AR210" s="67"/>
      <c r="AS210" s="67"/>
      <c r="AT210" s="67"/>
      <c r="AU210" s="67"/>
      <c r="AV210" s="67"/>
      <c r="AW210" s="67"/>
      <c r="AX210" s="67"/>
      <c r="AY210" s="67"/>
      <c r="AZ210" s="67"/>
      <c r="BA210" s="67"/>
      <c r="BB210" s="67"/>
      <c r="BC210" s="67"/>
      <c r="BD210" s="354" t="str">
        <f>IFERROR(AVERAGE(Y210:BC210),"")</f>
        <v/>
      </c>
      <c r="BE210" s="355"/>
      <c r="BF210" s="71">
        <f t="shared" si="89"/>
        <v>0</v>
      </c>
      <c r="BG210" s="71">
        <f t="shared" si="90"/>
        <v>0</v>
      </c>
      <c r="BH210" s="72">
        <f t="shared" si="91"/>
        <v>0</v>
      </c>
      <c r="BI210" s="73">
        <f t="shared" si="92"/>
        <v>0</v>
      </c>
    </row>
    <row r="211" spans="23:61" ht="15.5" x14ac:dyDescent="0.35">
      <c r="W211" s="60"/>
      <c r="X211" s="66">
        <v>15</v>
      </c>
      <c r="Y211" s="67"/>
      <c r="Z211" s="67"/>
      <c r="AA211" s="67"/>
      <c r="AB211" s="67"/>
      <c r="AC211" s="67"/>
      <c r="AD211" s="67"/>
      <c r="AE211" s="67"/>
      <c r="AF211" s="67"/>
      <c r="AG211" s="67"/>
      <c r="AH211" s="67"/>
      <c r="AI211" s="67"/>
      <c r="AJ211" s="67"/>
      <c r="AK211" s="67"/>
      <c r="AL211" s="67"/>
      <c r="AM211" s="67"/>
      <c r="AN211" s="67"/>
      <c r="AO211" s="67"/>
      <c r="AP211" s="67"/>
      <c r="AQ211" s="67"/>
      <c r="AR211" s="67"/>
      <c r="AS211" s="67"/>
      <c r="AT211" s="67"/>
      <c r="AU211" s="67"/>
      <c r="AV211" s="67"/>
      <c r="AW211" s="67"/>
      <c r="AX211" s="67"/>
      <c r="AY211" s="67"/>
      <c r="AZ211" s="67"/>
      <c r="BA211" s="67"/>
      <c r="BB211" s="67"/>
      <c r="BC211" s="67"/>
      <c r="BD211" s="354" t="str">
        <f t="shared" ref="BD211:BD220" si="93">IFERROR(AVERAGE(Y211:BC211),"")</f>
        <v/>
      </c>
      <c r="BE211" s="355"/>
      <c r="BF211" s="71">
        <f t="shared" si="89"/>
        <v>0</v>
      </c>
      <c r="BG211" s="71">
        <f t="shared" si="90"/>
        <v>0</v>
      </c>
      <c r="BH211" s="72">
        <f t="shared" si="91"/>
        <v>0</v>
      </c>
      <c r="BI211" s="73">
        <f t="shared" si="92"/>
        <v>0</v>
      </c>
    </row>
    <row r="212" spans="23:61" ht="15.5" x14ac:dyDescent="0.35">
      <c r="W212" s="60"/>
      <c r="X212" s="66">
        <v>16</v>
      </c>
      <c r="Y212" s="67"/>
      <c r="Z212" s="67"/>
      <c r="AA212" s="67"/>
      <c r="AB212" s="67"/>
      <c r="AC212" s="67"/>
      <c r="AD212" s="67"/>
      <c r="AE212" s="67"/>
      <c r="AF212" s="67"/>
      <c r="AG212" s="67"/>
      <c r="AH212" s="67"/>
      <c r="AI212" s="67"/>
      <c r="AJ212" s="67"/>
      <c r="AK212" s="67"/>
      <c r="AL212" s="67"/>
      <c r="AM212" s="67"/>
      <c r="AN212" s="67"/>
      <c r="AO212" s="67"/>
      <c r="AP212" s="67"/>
      <c r="AQ212" s="67"/>
      <c r="AR212" s="67"/>
      <c r="AS212" s="67"/>
      <c r="AT212" s="67"/>
      <c r="AU212" s="67"/>
      <c r="AV212" s="67"/>
      <c r="AW212" s="67"/>
      <c r="AX212" s="67"/>
      <c r="AY212" s="67"/>
      <c r="AZ212" s="67"/>
      <c r="BA212" s="67"/>
      <c r="BB212" s="67"/>
      <c r="BC212" s="67"/>
      <c r="BD212" s="354" t="str">
        <f t="shared" si="93"/>
        <v/>
      </c>
      <c r="BE212" s="355"/>
      <c r="BF212" s="71">
        <f t="shared" si="89"/>
        <v>0</v>
      </c>
      <c r="BG212" s="71">
        <f t="shared" si="90"/>
        <v>0</v>
      </c>
      <c r="BH212" s="72">
        <f t="shared" si="91"/>
        <v>0</v>
      </c>
      <c r="BI212" s="73">
        <f t="shared" si="92"/>
        <v>0</v>
      </c>
    </row>
    <row r="213" spans="23:61" ht="15.5" x14ac:dyDescent="0.35">
      <c r="W213" s="60"/>
      <c r="X213" s="66">
        <v>17</v>
      </c>
      <c r="Y213" s="67"/>
      <c r="Z213" s="67"/>
      <c r="AA213" s="67"/>
      <c r="AB213" s="67"/>
      <c r="AC213" s="67"/>
      <c r="AD213" s="67"/>
      <c r="AE213" s="67"/>
      <c r="AF213" s="67"/>
      <c r="AG213" s="67"/>
      <c r="AH213" s="67"/>
      <c r="AI213" s="67"/>
      <c r="AJ213" s="67"/>
      <c r="AK213" s="67"/>
      <c r="AL213" s="67"/>
      <c r="AM213" s="67"/>
      <c r="AN213" s="67"/>
      <c r="AO213" s="67"/>
      <c r="AP213" s="67"/>
      <c r="AQ213" s="67"/>
      <c r="AR213" s="67"/>
      <c r="AS213" s="67"/>
      <c r="AT213" s="67"/>
      <c r="AU213" s="67"/>
      <c r="AV213" s="67"/>
      <c r="AW213" s="67"/>
      <c r="AX213" s="67"/>
      <c r="AY213" s="67"/>
      <c r="AZ213" s="67"/>
      <c r="BA213" s="67"/>
      <c r="BB213" s="67"/>
      <c r="BC213" s="67"/>
      <c r="BD213" s="354" t="str">
        <f t="shared" si="93"/>
        <v/>
      </c>
      <c r="BE213" s="355"/>
      <c r="BF213" s="71">
        <f t="shared" si="89"/>
        <v>0</v>
      </c>
      <c r="BG213" s="71">
        <f t="shared" si="90"/>
        <v>0</v>
      </c>
      <c r="BH213" s="72">
        <f t="shared" si="91"/>
        <v>0</v>
      </c>
      <c r="BI213" s="73">
        <f t="shared" si="92"/>
        <v>0</v>
      </c>
    </row>
    <row r="214" spans="23:61" ht="15.5" x14ac:dyDescent="0.35">
      <c r="W214" s="60"/>
      <c r="X214" s="66">
        <v>18</v>
      </c>
      <c r="Y214" s="67"/>
      <c r="Z214" s="67"/>
      <c r="AA214" s="67"/>
      <c r="AB214" s="67"/>
      <c r="AC214" s="67"/>
      <c r="AD214" s="67"/>
      <c r="AE214" s="67"/>
      <c r="AF214" s="67"/>
      <c r="AG214" s="67"/>
      <c r="AH214" s="67"/>
      <c r="AI214" s="67"/>
      <c r="AJ214" s="67"/>
      <c r="AK214" s="67"/>
      <c r="AL214" s="67"/>
      <c r="AM214" s="67"/>
      <c r="AN214" s="67"/>
      <c r="AO214" s="67"/>
      <c r="AP214" s="67"/>
      <c r="AQ214" s="67"/>
      <c r="AR214" s="67"/>
      <c r="AS214" s="67"/>
      <c r="AT214" s="67"/>
      <c r="AU214" s="67"/>
      <c r="AV214" s="67"/>
      <c r="AW214" s="67"/>
      <c r="AX214" s="67"/>
      <c r="AY214" s="67"/>
      <c r="AZ214" s="67"/>
      <c r="BA214" s="67"/>
      <c r="BB214" s="67"/>
      <c r="BC214" s="67"/>
      <c r="BD214" s="354" t="str">
        <f t="shared" si="93"/>
        <v/>
      </c>
      <c r="BE214" s="355"/>
      <c r="BF214" s="71">
        <f t="shared" si="89"/>
        <v>0</v>
      </c>
      <c r="BG214" s="71">
        <f t="shared" si="90"/>
        <v>0</v>
      </c>
      <c r="BH214" s="72">
        <f t="shared" si="91"/>
        <v>0</v>
      </c>
      <c r="BI214" s="73">
        <f t="shared" si="92"/>
        <v>0</v>
      </c>
    </row>
    <row r="215" spans="23:61" ht="15.5" x14ac:dyDescent="0.35">
      <c r="W215" s="60"/>
      <c r="X215" s="66">
        <v>19</v>
      </c>
      <c r="Y215" s="67"/>
      <c r="Z215" s="67"/>
      <c r="AA215" s="67"/>
      <c r="AB215" s="67"/>
      <c r="AC215" s="67"/>
      <c r="AD215" s="67"/>
      <c r="AE215" s="67"/>
      <c r="AF215" s="67"/>
      <c r="AG215" s="67"/>
      <c r="AH215" s="67"/>
      <c r="AI215" s="67"/>
      <c r="AJ215" s="67"/>
      <c r="AK215" s="67"/>
      <c r="AL215" s="67"/>
      <c r="AM215" s="67"/>
      <c r="AN215" s="67"/>
      <c r="AO215" s="67"/>
      <c r="AP215" s="67"/>
      <c r="AQ215" s="67"/>
      <c r="AR215" s="67"/>
      <c r="AS215" s="67"/>
      <c r="AT215" s="67"/>
      <c r="AU215" s="67"/>
      <c r="AV215" s="67"/>
      <c r="AW215" s="67"/>
      <c r="AX215" s="67"/>
      <c r="AY215" s="67"/>
      <c r="AZ215" s="67"/>
      <c r="BA215" s="67"/>
      <c r="BB215" s="67"/>
      <c r="BC215" s="67"/>
      <c r="BD215" s="354" t="str">
        <f t="shared" si="93"/>
        <v/>
      </c>
      <c r="BE215" s="355"/>
      <c r="BF215" s="71">
        <f t="shared" si="89"/>
        <v>0</v>
      </c>
      <c r="BG215" s="71">
        <f t="shared" si="90"/>
        <v>0</v>
      </c>
      <c r="BH215" s="72">
        <f t="shared" si="91"/>
        <v>0</v>
      </c>
      <c r="BI215" s="73">
        <f t="shared" si="92"/>
        <v>0</v>
      </c>
    </row>
    <row r="216" spans="23:61" ht="15.5" x14ac:dyDescent="0.35">
      <c r="W216" s="60"/>
      <c r="X216" s="66">
        <v>20</v>
      </c>
      <c r="Y216" s="67"/>
      <c r="Z216" s="67"/>
      <c r="AA216" s="67"/>
      <c r="AB216" s="67"/>
      <c r="AC216" s="67"/>
      <c r="AD216" s="67"/>
      <c r="AE216" s="67"/>
      <c r="AF216" s="67"/>
      <c r="AG216" s="67"/>
      <c r="AH216" s="67"/>
      <c r="AI216" s="67"/>
      <c r="AJ216" s="67"/>
      <c r="AK216" s="67"/>
      <c r="AL216" s="67"/>
      <c r="AM216" s="67"/>
      <c r="AN216" s="67"/>
      <c r="AO216" s="67"/>
      <c r="AP216" s="67"/>
      <c r="AQ216" s="67"/>
      <c r="AR216" s="67"/>
      <c r="AS216" s="67"/>
      <c r="AT216" s="67"/>
      <c r="AU216" s="67"/>
      <c r="AV216" s="67"/>
      <c r="AW216" s="67"/>
      <c r="AX216" s="67"/>
      <c r="AY216" s="67"/>
      <c r="AZ216" s="67"/>
      <c r="BA216" s="67"/>
      <c r="BB216" s="67"/>
      <c r="BC216" s="67"/>
      <c r="BD216" s="354" t="str">
        <f t="shared" si="93"/>
        <v/>
      </c>
      <c r="BE216" s="355"/>
      <c r="BF216" s="71">
        <f t="shared" si="89"/>
        <v>0</v>
      </c>
      <c r="BG216" s="71">
        <f t="shared" si="90"/>
        <v>0</v>
      </c>
      <c r="BH216" s="72">
        <f t="shared" si="91"/>
        <v>0</v>
      </c>
      <c r="BI216" s="73">
        <f t="shared" si="92"/>
        <v>0</v>
      </c>
    </row>
    <row r="217" spans="23:61" ht="15.5" x14ac:dyDescent="0.35">
      <c r="W217" s="60"/>
      <c r="X217" s="66">
        <v>21</v>
      </c>
      <c r="Y217" s="67"/>
      <c r="Z217" s="67"/>
      <c r="AA217" s="67"/>
      <c r="AB217" s="67"/>
      <c r="AC217" s="67"/>
      <c r="AD217" s="67"/>
      <c r="AE217" s="67"/>
      <c r="AF217" s="67"/>
      <c r="AG217" s="67"/>
      <c r="AH217" s="67"/>
      <c r="AI217" s="67"/>
      <c r="AJ217" s="67"/>
      <c r="AK217" s="67"/>
      <c r="AL217" s="67"/>
      <c r="AM217" s="67"/>
      <c r="AN217" s="67"/>
      <c r="AO217" s="67"/>
      <c r="AP217" s="67"/>
      <c r="AQ217" s="67"/>
      <c r="AR217" s="67"/>
      <c r="AS217" s="67"/>
      <c r="AT217" s="67"/>
      <c r="AU217" s="67"/>
      <c r="AV217" s="67"/>
      <c r="AW217" s="67"/>
      <c r="AX217" s="67"/>
      <c r="AY217" s="67"/>
      <c r="AZ217" s="67"/>
      <c r="BA217" s="67"/>
      <c r="BB217" s="67"/>
      <c r="BC217" s="67"/>
      <c r="BD217" s="354" t="str">
        <f t="shared" si="93"/>
        <v/>
      </c>
      <c r="BE217" s="355"/>
      <c r="BF217" s="71">
        <f t="shared" si="89"/>
        <v>0</v>
      </c>
      <c r="BG217" s="71">
        <f t="shared" si="90"/>
        <v>0</v>
      </c>
      <c r="BH217" s="72">
        <f t="shared" si="91"/>
        <v>0</v>
      </c>
      <c r="BI217" s="73">
        <f t="shared" si="92"/>
        <v>0</v>
      </c>
    </row>
    <row r="218" spans="23:61" ht="15.5" x14ac:dyDescent="0.35">
      <c r="W218" s="60"/>
      <c r="X218" s="66">
        <v>22</v>
      </c>
      <c r="Y218" s="67"/>
      <c r="Z218" s="67"/>
      <c r="AA218" s="67"/>
      <c r="AB218" s="67"/>
      <c r="AC218" s="67"/>
      <c r="AD218" s="67"/>
      <c r="AE218" s="67"/>
      <c r="AF218" s="67"/>
      <c r="AG218" s="67"/>
      <c r="AH218" s="67"/>
      <c r="AI218" s="67"/>
      <c r="AJ218" s="67"/>
      <c r="AK218" s="67"/>
      <c r="AL218" s="67"/>
      <c r="AM218" s="67"/>
      <c r="AN218" s="67"/>
      <c r="AO218" s="67"/>
      <c r="AP218" s="67"/>
      <c r="AQ218" s="67"/>
      <c r="AR218" s="67"/>
      <c r="AS218" s="67"/>
      <c r="AT218" s="67"/>
      <c r="AU218" s="67"/>
      <c r="AV218" s="67"/>
      <c r="AW218" s="67"/>
      <c r="AX218" s="67"/>
      <c r="AY218" s="67"/>
      <c r="AZ218" s="67"/>
      <c r="BA218" s="67"/>
      <c r="BB218" s="67"/>
      <c r="BC218" s="67"/>
      <c r="BD218" s="354" t="str">
        <f t="shared" si="93"/>
        <v/>
      </c>
      <c r="BE218" s="355"/>
      <c r="BF218" s="71">
        <f t="shared" si="89"/>
        <v>0</v>
      </c>
      <c r="BG218" s="71">
        <f t="shared" si="90"/>
        <v>0</v>
      </c>
      <c r="BH218" s="72">
        <f t="shared" si="91"/>
        <v>0</v>
      </c>
      <c r="BI218" s="73">
        <f t="shared" si="92"/>
        <v>0</v>
      </c>
    </row>
    <row r="219" spans="23:61" ht="15.5" x14ac:dyDescent="0.35">
      <c r="W219" s="60"/>
      <c r="X219" s="66">
        <v>23</v>
      </c>
      <c r="Y219" s="67"/>
      <c r="Z219" s="67"/>
      <c r="AA219" s="67"/>
      <c r="AB219" s="67"/>
      <c r="AC219" s="67"/>
      <c r="AD219" s="67"/>
      <c r="AE219" s="67"/>
      <c r="AF219" s="67"/>
      <c r="AG219" s="67"/>
      <c r="AH219" s="67"/>
      <c r="AI219" s="67"/>
      <c r="AJ219" s="67"/>
      <c r="AK219" s="67"/>
      <c r="AL219" s="67"/>
      <c r="AM219" s="67"/>
      <c r="AN219" s="67"/>
      <c r="AO219" s="67"/>
      <c r="AP219" s="67"/>
      <c r="AQ219" s="67"/>
      <c r="AR219" s="67"/>
      <c r="AS219" s="67"/>
      <c r="AT219" s="67"/>
      <c r="AU219" s="67"/>
      <c r="AV219" s="67"/>
      <c r="AW219" s="67"/>
      <c r="AX219" s="67"/>
      <c r="AY219" s="67"/>
      <c r="AZ219" s="67"/>
      <c r="BA219" s="67"/>
      <c r="BB219" s="67"/>
      <c r="BC219" s="67"/>
      <c r="BD219" s="354" t="str">
        <f t="shared" si="93"/>
        <v/>
      </c>
      <c r="BE219" s="355"/>
      <c r="BF219" s="71">
        <f t="shared" si="89"/>
        <v>0</v>
      </c>
      <c r="BG219" s="71">
        <f t="shared" si="90"/>
        <v>0</v>
      </c>
      <c r="BH219" s="72">
        <f t="shared" si="91"/>
        <v>0</v>
      </c>
      <c r="BI219" s="73">
        <f t="shared" si="92"/>
        <v>0</v>
      </c>
    </row>
    <row r="220" spans="23:61" ht="15.5" x14ac:dyDescent="0.35">
      <c r="W220" s="60"/>
      <c r="X220" s="74">
        <v>24</v>
      </c>
      <c r="Y220" s="75"/>
      <c r="Z220" s="75"/>
      <c r="AA220" s="75"/>
      <c r="AB220" s="75"/>
      <c r="AC220" s="75"/>
      <c r="AD220" s="75"/>
      <c r="AE220" s="75"/>
      <c r="AF220" s="75"/>
      <c r="AG220" s="75"/>
      <c r="AH220" s="75"/>
      <c r="AI220" s="75"/>
      <c r="AJ220" s="75"/>
      <c r="AK220" s="75"/>
      <c r="AL220" s="75"/>
      <c r="AM220" s="75"/>
      <c r="AN220" s="75"/>
      <c r="AO220" s="75"/>
      <c r="AP220" s="75"/>
      <c r="AQ220" s="75"/>
      <c r="AR220" s="75"/>
      <c r="AS220" s="75"/>
      <c r="AT220" s="75"/>
      <c r="AU220" s="75"/>
      <c r="AV220" s="75"/>
      <c r="AW220" s="75"/>
      <c r="AX220" s="75"/>
      <c r="AY220" s="75"/>
      <c r="AZ220" s="75"/>
      <c r="BA220" s="75"/>
      <c r="BB220" s="75"/>
      <c r="BC220" s="75"/>
      <c r="BD220" s="356" t="str">
        <f t="shared" si="93"/>
        <v/>
      </c>
      <c r="BE220" s="357"/>
      <c r="BF220" s="76">
        <f>SUM($Y220:$BC220)</f>
        <v>0</v>
      </c>
      <c r="BG220" s="76">
        <v>0</v>
      </c>
      <c r="BH220" s="77">
        <f t="shared" ref="BH220" si="94">IFERROR(SUM(Y220:BC220)/COUNT(Y220:BC220),0)</f>
        <v>0</v>
      </c>
      <c r="BI220" s="78">
        <v>0</v>
      </c>
    </row>
    <row r="221" spans="23:61" ht="15.5" x14ac:dyDescent="0.35">
      <c r="W221" s="60"/>
      <c r="X221" s="79"/>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76">
        <f>SUM(BF197:BF220)</f>
        <v>0</v>
      </c>
      <c r="BG221" s="76">
        <f>SUM(BG204:BG219)</f>
        <v>0</v>
      </c>
      <c r="BH221" s="101"/>
      <c r="BI221" s="102"/>
    </row>
    <row r="222" spans="23:61" ht="15.5" x14ac:dyDescent="0.35">
      <c r="W222" s="83"/>
      <c r="X222" s="84"/>
      <c r="Y222" s="85"/>
      <c r="Z222" s="85"/>
      <c r="AA222" s="85"/>
      <c r="AB222" s="85"/>
      <c r="AC222" s="85"/>
      <c r="AD222" s="85"/>
      <c r="AE222" s="85"/>
      <c r="AF222" s="85"/>
      <c r="AG222" s="85"/>
      <c r="AH222" s="85"/>
      <c r="AI222" s="85"/>
      <c r="AJ222" s="85"/>
      <c r="AK222" s="85"/>
      <c r="AL222" s="85"/>
      <c r="AM222" s="85"/>
      <c r="AN222" s="85"/>
      <c r="AO222" s="85"/>
      <c r="AP222" s="85"/>
      <c r="AQ222" s="85"/>
      <c r="AR222" s="85"/>
      <c r="AS222" s="85"/>
      <c r="AT222" s="85"/>
      <c r="AU222" s="85"/>
      <c r="AV222" s="85"/>
      <c r="AW222" s="85"/>
      <c r="AX222" s="85"/>
      <c r="AY222" s="85"/>
      <c r="AZ222" s="85"/>
      <c r="BA222" s="85"/>
      <c r="BB222" s="85"/>
      <c r="BC222" s="85"/>
      <c r="BD222" s="85"/>
      <c r="BE222" s="85"/>
      <c r="BF222" s="214"/>
      <c r="BG222" s="215"/>
      <c r="BH222" s="215"/>
      <c r="BI222" s="216"/>
    </row>
    <row r="223" spans="23:61" ht="15.5" x14ac:dyDescent="0.35">
      <c r="W223" s="115"/>
      <c r="X223" s="111"/>
      <c r="Y223" s="111"/>
      <c r="Z223" s="111"/>
      <c r="AA223" s="111"/>
      <c r="AB223" s="111"/>
      <c r="AC223" s="111"/>
      <c r="AD223" s="111"/>
      <c r="AE223" s="111"/>
      <c r="AF223" s="111"/>
      <c r="AG223" s="111"/>
      <c r="AH223" s="111"/>
      <c r="AI223" s="111"/>
      <c r="AJ223" s="111"/>
      <c r="AK223" s="111"/>
      <c r="AL223" s="111"/>
      <c r="AM223" s="111"/>
      <c r="AN223" s="111"/>
      <c r="AO223" s="111"/>
      <c r="AP223" s="111"/>
      <c r="AQ223" s="111"/>
      <c r="AR223" s="111"/>
      <c r="AS223" s="111"/>
      <c r="AT223" s="111"/>
      <c r="AU223" s="111"/>
      <c r="AV223" s="111"/>
      <c r="AW223" s="111"/>
      <c r="AX223" s="111"/>
      <c r="AY223" s="111"/>
      <c r="AZ223" s="111"/>
      <c r="BA223" s="111"/>
      <c r="BB223" s="111"/>
      <c r="BC223" s="111"/>
      <c r="BD223" s="111"/>
      <c r="BE223" s="111"/>
      <c r="BF223" s="5"/>
      <c r="BG223" s="5"/>
      <c r="BH223" s="5"/>
      <c r="BI223" s="49"/>
    </row>
    <row r="224" spans="23:61" ht="15.5" x14ac:dyDescent="0.35">
      <c r="W224" s="60" t="s">
        <v>141</v>
      </c>
      <c r="X224" s="5"/>
      <c r="Y224" s="5"/>
      <c r="Z224" s="5"/>
      <c r="AA224" s="5"/>
      <c r="AB224" s="5"/>
      <c r="AC224" s="5"/>
      <c r="AD224" s="5"/>
      <c r="AE224" s="5"/>
      <c r="AF224" s="5"/>
      <c r="AG224" s="5"/>
      <c r="AH224" s="5"/>
      <c r="AI224" s="5"/>
      <c r="AJ224" s="5"/>
      <c r="AK224" s="5"/>
      <c r="AL224" s="5"/>
      <c r="AM224" s="5"/>
      <c r="AN224" s="5"/>
      <c r="AO224" s="5"/>
      <c r="AP224" s="5"/>
      <c r="AQ224" s="5"/>
      <c r="AR224" s="5"/>
      <c r="AS224" s="5"/>
      <c r="AT224" s="5"/>
      <c r="AU224" s="5"/>
      <c r="AV224" s="5"/>
      <c r="AW224" s="5"/>
      <c r="AX224" s="5"/>
      <c r="AY224" s="5"/>
      <c r="AZ224" s="5"/>
      <c r="BA224" s="5"/>
      <c r="BB224" s="5"/>
      <c r="BC224" s="5"/>
      <c r="BD224" s="5"/>
      <c r="BE224" s="5"/>
      <c r="BF224" s="5"/>
      <c r="BG224" s="5"/>
      <c r="BH224" s="5"/>
      <c r="BI224" s="49"/>
    </row>
    <row r="225" spans="23:61" ht="15.5" x14ac:dyDescent="0.35">
      <c r="W225" s="60"/>
      <c r="X225" s="5"/>
      <c r="Y225" s="5"/>
      <c r="Z225" s="5"/>
      <c r="AA225" s="5"/>
      <c r="AB225" s="5"/>
      <c r="AC225" s="5"/>
      <c r="AD225" s="5"/>
      <c r="AE225" s="5"/>
      <c r="AF225" s="5"/>
      <c r="AG225" s="5"/>
      <c r="AH225" s="5"/>
      <c r="AI225" s="5"/>
      <c r="AJ225" s="5"/>
      <c r="AK225" s="5"/>
      <c r="AL225" s="5"/>
      <c r="AM225" s="5"/>
      <c r="AN225" s="5"/>
      <c r="AO225" s="5"/>
      <c r="AP225" s="5"/>
      <c r="AQ225" s="5"/>
      <c r="AR225" s="5"/>
      <c r="AS225" s="5"/>
      <c r="AT225" s="5"/>
      <c r="AU225" s="5"/>
      <c r="AV225" s="5"/>
      <c r="AW225" s="5"/>
      <c r="AX225" s="5"/>
      <c r="AY225" s="5"/>
      <c r="AZ225" s="5"/>
      <c r="BA225" s="5"/>
      <c r="BB225" s="5"/>
      <c r="BC225" s="5"/>
      <c r="BD225" s="5"/>
      <c r="BE225" s="5"/>
      <c r="BF225" s="46"/>
      <c r="BG225" s="5"/>
      <c r="BH225" s="5"/>
      <c r="BI225" s="49"/>
    </row>
    <row r="226" spans="23:61" ht="15.5" x14ac:dyDescent="0.35">
      <c r="W226" s="60"/>
      <c r="X226" s="63" t="s">
        <v>54</v>
      </c>
      <c r="Y226" s="64">
        <v>1</v>
      </c>
      <c r="Z226" s="64">
        <v>2</v>
      </c>
      <c r="AA226" s="64">
        <v>3</v>
      </c>
      <c r="AB226" s="64">
        <v>4</v>
      </c>
      <c r="AC226" s="64">
        <v>5</v>
      </c>
      <c r="AD226" s="64">
        <v>6</v>
      </c>
      <c r="AE226" s="64">
        <v>7</v>
      </c>
      <c r="AF226" s="64">
        <v>8</v>
      </c>
      <c r="AG226" s="64">
        <v>9</v>
      </c>
      <c r="AH226" s="64">
        <v>10</v>
      </c>
      <c r="AI226" s="64">
        <v>11</v>
      </c>
      <c r="AJ226" s="64">
        <v>12</v>
      </c>
      <c r="AK226" s="64">
        <v>13</v>
      </c>
      <c r="AL226" s="64">
        <v>14</v>
      </c>
      <c r="AM226" s="64">
        <v>15</v>
      </c>
      <c r="AN226" s="64">
        <v>16</v>
      </c>
      <c r="AO226" s="64">
        <v>17</v>
      </c>
      <c r="AP226" s="64">
        <v>18</v>
      </c>
      <c r="AQ226" s="64">
        <v>19</v>
      </c>
      <c r="AR226" s="64">
        <v>20</v>
      </c>
      <c r="AS226" s="64">
        <v>21</v>
      </c>
      <c r="AT226" s="64">
        <v>22</v>
      </c>
      <c r="AU226" s="64">
        <v>23</v>
      </c>
      <c r="AV226" s="64">
        <v>24</v>
      </c>
      <c r="AW226" s="64">
        <v>25</v>
      </c>
      <c r="AX226" s="64">
        <v>26</v>
      </c>
      <c r="AY226" s="64">
        <v>27</v>
      </c>
      <c r="AZ226" s="64">
        <v>28</v>
      </c>
      <c r="BA226" s="64">
        <v>29</v>
      </c>
      <c r="BB226" s="64">
        <v>30</v>
      </c>
      <c r="BC226" s="64">
        <v>31</v>
      </c>
      <c r="BD226" s="358" t="s">
        <v>101</v>
      </c>
      <c r="BE226" s="359"/>
      <c r="BF226" s="157" t="s">
        <v>102</v>
      </c>
      <c r="BG226" s="157" t="s">
        <v>103</v>
      </c>
      <c r="BH226" s="157" t="s">
        <v>102</v>
      </c>
      <c r="BI226" s="65" t="s">
        <v>103</v>
      </c>
    </row>
    <row r="227" spans="23:61" ht="15.5" x14ac:dyDescent="0.35">
      <c r="W227" s="60"/>
      <c r="X227" s="63"/>
      <c r="Y227" s="64" t="str">
        <f t="shared" ref="Y227:AE227" si="95">VLOOKUP(WEEKDAY(CONCATENATE("8","/",Y226,"/",$AE$6)),$BX$11:$BY$17,2,FALSE)</f>
        <v>Wed</v>
      </c>
      <c r="Z227" s="64" t="str">
        <f t="shared" si="95"/>
        <v>Thur</v>
      </c>
      <c r="AA227" s="64" t="str">
        <f t="shared" si="95"/>
        <v>Fri</v>
      </c>
      <c r="AB227" s="64" t="str">
        <f t="shared" si="95"/>
        <v>Sat</v>
      </c>
      <c r="AC227" s="64" t="str">
        <f t="shared" si="95"/>
        <v>Sun</v>
      </c>
      <c r="AD227" s="64" t="str">
        <f t="shared" si="95"/>
        <v>Mon</v>
      </c>
      <c r="AE227" s="64" t="str">
        <f t="shared" si="95"/>
        <v>Tues</v>
      </c>
      <c r="AF227" s="64" t="str">
        <f>Y227</f>
        <v>Wed</v>
      </c>
      <c r="AG227" s="64" t="str">
        <f t="shared" ref="AG227:BC227" si="96">Z227</f>
        <v>Thur</v>
      </c>
      <c r="AH227" s="64" t="str">
        <f t="shared" si="96"/>
        <v>Fri</v>
      </c>
      <c r="AI227" s="64" t="str">
        <f t="shared" si="96"/>
        <v>Sat</v>
      </c>
      <c r="AJ227" s="64" t="str">
        <f t="shared" si="96"/>
        <v>Sun</v>
      </c>
      <c r="AK227" s="64" t="str">
        <f t="shared" si="96"/>
        <v>Mon</v>
      </c>
      <c r="AL227" s="64" t="str">
        <f t="shared" si="96"/>
        <v>Tues</v>
      </c>
      <c r="AM227" s="64" t="str">
        <f t="shared" si="96"/>
        <v>Wed</v>
      </c>
      <c r="AN227" s="64" t="str">
        <f t="shared" si="96"/>
        <v>Thur</v>
      </c>
      <c r="AO227" s="64" t="str">
        <f t="shared" si="96"/>
        <v>Fri</v>
      </c>
      <c r="AP227" s="64" t="str">
        <f t="shared" si="96"/>
        <v>Sat</v>
      </c>
      <c r="AQ227" s="64" t="str">
        <f t="shared" si="96"/>
        <v>Sun</v>
      </c>
      <c r="AR227" s="64" t="str">
        <f t="shared" si="96"/>
        <v>Mon</v>
      </c>
      <c r="AS227" s="64" t="str">
        <f t="shared" si="96"/>
        <v>Tues</v>
      </c>
      <c r="AT227" s="64" t="str">
        <f t="shared" si="96"/>
        <v>Wed</v>
      </c>
      <c r="AU227" s="64" t="str">
        <f t="shared" si="96"/>
        <v>Thur</v>
      </c>
      <c r="AV227" s="64" t="str">
        <f t="shared" si="96"/>
        <v>Fri</v>
      </c>
      <c r="AW227" s="64" t="str">
        <f t="shared" si="96"/>
        <v>Sat</v>
      </c>
      <c r="AX227" s="64" t="str">
        <f t="shared" si="96"/>
        <v>Sun</v>
      </c>
      <c r="AY227" s="64" t="str">
        <f t="shared" si="96"/>
        <v>Mon</v>
      </c>
      <c r="AZ227" s="64" t="str">
        <f t="shared" si="96"/>
        <v>Tues</v>
      </c>
      <c r="BA227" s="64" t="str">
        <f t="shared" si="96"/>
        <v>Wed</v>
      </c>
      <c r="BB227" s="64" t="str">
        <f t="shared" si="96"/>
        <v>Thur</v>
      </c>
      <c r="BC227" s="64" t="str">
        <f t="shared" si="96"/>
        <v>Fri</v>
      </c>
      <c r="BD227" s="358" t="s">
        <v>106</v>
      </c>
      <c r="BE227" s="359"/>
      <c r="BF227" s="157" t="s">
        <v>90</v>
      </c>
      <c r="BG227" s="157" t="s">
        <v>90</v>
      </c>
      <c r="BH227" s="157" t="s">
        <v>106</v>
      </c>
      <c r="BI227" s="65" t="s">
        <v>106</v>
      </c>
    </row>
    <row r="228" spans="23:61" ht="15.5" x14ac:dyDescent="0.35">
      <c r="W228" s="60"/>
      <c r="X228" s="66">
        <v>1</v>
      </c>
      <c r="Y228" s="67"/>
      <c r="Z228" s="67"/>
      <c r="AA228" s="67"/>
      <c r="AB228" s="67"/>
      <c r="AC228" s="67"/>
      <c r="AD228" s="67"/>
      <c r="AE228" s="67"/>
      <c r="AF228" s="67"/>
      <c r="AG228" s="67"/>
      <c r="AH228" s="67"/>
      <c r="AI228" s="67"/>
      <c r="AJ228" s="67"/>
      <c r="AK228" s="67"/>
      <c r="AL228" s="67"/>
      <c r="AM228" s="67"/>
      <c r="AN228" s="67"/>
      <c r="AO228" s="67"/>
      <c r="AP228" s="67"/>
      <c r="AQ228" s="67"/>
      <c r="AR228" s="67"/>
      <c r="AS228" s="67"/>
      <c r="AT228" s="67"/>
      <c r="AU228" s="67"/>
      <c r="AV228" s="67"/>
      <c r="AW228" s="67"/>
      <c r="AX228" s="67"/>
      <c r="AY228" s="67"/>
      <c r="AZ228" s="67"/>
      <c r="BA228" s="67"/>
      <c r="BB228" s="67"/>
      <c r="BC228" s="67"/>
      <c r="BD228" s="354" t="str">
        <f>IFERROR(AVERAGE(Y228:BC228),"")</f>
        <v/>
      </c>
      <c r="BE228" s="355"/>
      <c r="BF228" s="68">
        <f>SUM($Y228:$BC228)</f>
        <v>0</v>
      </c>
      <c r="BG228" s="68">
        <v>0</v>
      </c>
      <c r="BH228" s="69">
        <f>IFERROR(SUM(Y228:BC228)/COUNT(Y228:BC228),0)</f>
        <v>0</v>
      </c>
      <c r="BI228" s="70">
        <v>0</v>
      </c>
    </row>
    <row r="229" spans="23:61" ht="15.5" x14ac:dyDescent="0.35">
      <c r="W229" s="60"/>
      <c r="X229" s="66">
        <v>2</v>
      </c>
      <c r="Y229" s="67"/>
      <c r="Z229" s="67"/>
      <c r="AA229" s="67"/>
      <c r="AB229" s="67"/>
      <c r="AC229" s="67"/>
      <c r="AD229" s="67"/>
      <c r="AE229" s="67"/>
      <c r="AF229" s="67"/>
      <c r="AG229" s="67"/>
      <c r="AH229" s="67"/>
      <c r="AI229" s="67"/>
      <c r="AJ229" s="67"/>
      <c r="AK229" s="67"/>
      <c r="AL229" s="67"/>
      <c r="AM229" s="67"/>
      <c r="AN229" s="67"/>
      <c r="AO229" s="67"/>
      <c r="AP229" s="67"/>
      <c r="AQ229" s="67"/>
      <c r="AR229" s="67"/>
      <c r="AS229" s="67"/>
      <c r="AT229" s="67"/>
      <c r="AU229" s="67"/>
      <c r="AV229" s="67"/>
      <c r="AW229" s="67"/>
      <c r="AX229" s="67"/>
      <c r="AY229" s="67"/>
      <c r="AZ229" s="67"/>
      <c r="BA229" s="67"/>
      <c r="BB229" s="67"/>
      <c r="BC229" s="67"/>
      <c r="BD229" s="354" t="str">
        <f t="shared" ref="BD229:BD240" si="97">IFERROR(AVERAGE(Y229:BC229),"")</f>
        <v/>
      </c>
      <c r="BE229" s="355"/>
      <c r="BF229" s="71">
        <f t="shared" ref="BF229:BF234" si="98">SUM($Y229:$BC229)</f>
        <v>0</v>
      </c>
      <c r="BG229" s="71">
        <v>0</v>
      </c>
      <c r="BH229" s="72">
        <f t="shared" ref="BH229:BH234" si="99">IFERROR(SUM(Y229:BC229)/COUNT(Y229:BC229),0)</f>
        <v>0</v>
      </c>
      <c r="BI229" s="73">
        <v>0</v>
      </c>
    </row>
    <row r="230" spans="23:61" ht="15.5" x14ac:dyDescent="0.35">
      <c r="W230" s="60"/>
      <c r="X230" s="66">
        <v>3</v>
      </c>
      <c r="Y230" s="67"/>
      <c r="Z230" s="67"/>
      <c r="AA230" s="67"/>
      <c r="AB230" s="67"/>
      <c r="AC230" s="67"/>
      <c r="AD230" s="67"/>
      <c r="AE230" s="67"/>
      <c r="AF230" s="67"/>
      <c r="AG230" s="67"/>
      <c r="AH230" s="67"/>
      <c r="AI230" s="67"/>
      <c r="AJ230" s="67"/>
      <c r="AK230" s="67"/>
      <c r="AL230" s="67"/>
      <c r="AM230" s="67"/>
      <c r="AN230" s="67"/>
      <c r="AO230" s="67"/>
      <c r="AP230" s="67"/>
      <c r="AQ230" s="67"/>
      <c r="AR230" s="67"/>
      <c r="AS230" s="67"/>
      <c r="AT230" s="67"/>
      <c r="AU230" s="67"/>
      <c r="AV230" s="67"/>
      <c r="AW230" s="67"/>
      <c r="AX230" s="67"/>
      <c r="AY230" s="67"/>
      <c r="AZ230" s="67"/>
      <c r="BA230" s="67"/>
      <c r="BB230" s="67"/>
      <c r="BC230" s="67"/>
      <c r="BD230" s="354" t="str">
        <f t="shared" si="97"/>
        <v/>
      </c>
      <c r="BE230" s="355"/>
      <c r="BF230" s="71">
        <f t="shared" si="98"/>
        <v>0</v>
      </c>
      <c r="BG230" s="71">
        <v>0</v>
      </c>
      <c r="BH230" s="72">
        <f t="shared" si="99"/>
        <v>0</v>
      </c>
      <c r="BI230" s="73">
        <v>0</v>
      </c>
    </row>
    <row r="231" spans="23:61" ht="15.5" x14ac:dyDescent="0.35">
      <c r="W231" s="60"/>
      <c r="X231" s="66">
        <v>4</v>
      </c>
      <c r="Y231" s="67"/>
      <c r="Z231" s="67"/>
      <c r="AA231" s="67"/>
      <c r="AB231" s="67"/>
      <c r="AC231" s="67"/>
      <c r="AD231" s="67"/>
      <c r="AE231" s="67"/>
      <c r="AF231" s="67"/>
      <c r="AG231" s="67"/>
      <c r="AH231" s="67"/>
      <c r="AI231" s="67"/>
      <c r="AJ231" s="67"/>
      <c r="AK231" s="67"/>
      <c r="AL231" s="67"/>
      <c r="AM231" s="67"/>
      <c r="AN231" s="67"/>
      <c r="AO231" s="67"/>
      <c r="AP231" s="67"/>
      <c r="AQ231" s="67"/>
      <c r="AR231" s="67"/>
      <c r="AS231" s="67"/>
      <c r="AT231" s="67"/>
      <c r="AU231" s="67"/>
      <c r="AV231" s="67"/>
      <c r="AW231" s="67"/>
      <c r="AX231" s="67"/>
      <c r="AY231" s="67"/>
      <c r="AZ231" s="67"/>
      <c r="BA231" s="67"/>
      <c r="BB231" s="67"/>
      <c r="BC231" s="67"/>
      <c r="BD231" s="354" t="str">
        <f t="shared" si="97"/>
        <v/>
      </c>
      <c r="BE231" s="355"/>
      <c r="BF231" s="71">
        <f t="shared" si="98"/>
        <v>0</v>
      </c>
      <c r="BG231" s="71">
        <v>0</v>
      </c>
      <c r="BH231" s="72">
        <f t="shared" si="99"/>
        <v>0</v>
      </c>
      <c r="BI231" s="73">
        <v>0</v>
      </c>
    </row>
    <row r="232" spans="23:61" ht="15.5" x14ac:dyDescent="0.35">
      <c r="W232" s="60"/>
      <c r="X232" s="66">
        <v>5</v>
      </c>
      <c r="Y232" s="67"/>
      <c r="Z232" s="67"/>
      <c r="AA232" s="67"/>
      <c r="AB232" s="67"/>
      <c r="AC232" s="67"/>
      <c r="AD232" s="67"/>
      <c r="AE232" s="67"/>
      <c r="AF232" s="67"/>
      <c r="AG232" s="67"/>
      <c r="AH232" s="67"/>
      <c r="AI232" s="67"/>
      <c r="AJ232" s="67"/>
      <c r="AK232" s="67"/>
      <c r="AL232" s="67"/>
      <c r="AM232" s="67"/>
      <c r="AN232" s="67"/>
      <c r="AO232" s="67"/>
      <c r="AP232" s="67"/>
      <c r="AQ232" s="67"/>
      <c r="AR232" s="67"/>
      <c r="AS232" s="67"/>
      <c r="AT232" s="67"/>
      <c r="AU232" s="67"/>
      <c r="AV232" s="67"/>
      <c r="AW232" s="67"/>
      <c r="AX232" s="67"/>
      <c r="AY232" s="67"/>
      <c r="AZ232" s="67"/>
      <c r="BA232" s="67"/>
      <c r="BB232" s="67"/>
      <c r="BC232" s="67"/>
      <c r="BD232" s="354" t="str">
        <f t="shared" si="97"/>
        <v/>
      </c>
      <c r="BE232" s="355"/>
      <c r="BF232" s="71">
        <f t="shared" si="98"/>
        <v>0</v>
      </c>
      <c r="BG232" s="71">
        <v>0</v>
      </c>
      <c r="BH232" s="72">
        <f t="shared" si="99"/>
        <v>0</v>
      </c>
      <c r="BI232" s="73">
        <v>0</v>
      </c>
    </row>
    <row r="233" spans="23:61" ht="15.5" x14ac:dyDescent="0.35">
      <c r="W233" s="60"/>
      <c r="X233" s="66">
        <v>6</v>
      </c>
      <c r="Y233" s="67"/>
      <c r="Z233" s="67"/>
      <c r="AA233" s="67"/>
      <c r="AB233" s="67"/>
      <c r="AC233" s="67"/>
      <c r="AD233" s="67"/>
      <c r="AE233" s="67"/>
      <c r="AF233" s="67"/>
      <c r="AG233" s="67"/>
      <c r="AH233" s="67"/>
      <c r="AI233" s="67"/>
      <c r="AJ233" s="67"/>
      <c r="AK233" s="67"/>
      <c r="AL233" s="67"/>
      <c r="AM233" s="67"/>
      <c r="AN233" s="67"/>
      <c r="AO233" s="67"/>
      <c r="AP233" s="67"/>
      <c r="AQ233" s="67"/>
      <c r="AR233" s="67"/>
      <c r="AS233" s="67"/>
      <c r="AT233" s="67"/>
      <c r="AU233" s="67"/>
      <c r="AV233" s="67"/>
      <c r="AW233" s="67"/>
      <c r="AX233" s="67"/>
      <c r="AY233" s="67"/>
      <c r="AZ233" s="67"/>
      <c r="BA233" s="67"/>
      <c r="BB233" s="67"/>
      <c r="BC233" s="67"/>
      <c r="BD233" s="354" t="str">
        <f t="shared" si="97"/>
        <v/>
      </c>
      <c r="BE233" s="355"/>
      <c r="BF233" s="71">
        <f t="shared" si="98"/>
        <v>0</v>
      </c>
      <c r="BG233" s="71">
        <v>0</v>
      </c>
      <c r="BH233" s="72">
        <f t="shared" si="99"/>
        <v>0</v>
      </c>
      <c r="BI233" s="73">
        <v>0</v>
      </c>
    </row>
    <row r="234" spans="23:61" ht="15.5" x14ac:dyDescent="0.35">
      <c r="W234" s="60"/>
      <c r="X234" s="66">
        <v>7</v>
      </c>
      <c r="Y234" s="67"/>
      <c r="Z234" s="67"/>
      <c r="AA234" s="67"/>
      <c r="AB234" s="67"/>
      <c r="AC234" s="67"/>
      <c r="AD234" s="67"/>
      <c r="AE234" s="67"/>
      <c r="AF234" s="67"/>
      <c r="AG234" s="67"/>
      <c r="AH234" s="67"/>
      <c r="AI234" s="67"/>
      <c r="AJ234" s="67"/>
      <c r="AK234" s="67"/>
      <c r="AL234" s="67"/>
      <c r="AM234" s="67"/>
      <c r="AN234" s="67"/>
      <c r="AO234" s="67"/>
      <c r="AP234" s="67"/>
      <c r="AQ234" s="67"/>
      <c r="AR234" s="67"/>
      <c r="AS234" s="67"/>
      <c r="AT234" s="67"/>
      <c r="AU234" s="67"/>
      <c r="AV234" s="67"/>
      <c r="AW234" s="67"/>
      <c r="AX234" s="67"/>
      <c r="AY234" s="67"/>
      <c r="AZ234" s="67"/>
      <c r="BA234" s="67"/>
      <c r="BB234" s="67"/>
      <c r="BC234" s="67"/>
      <c r="BD234" s="354" t="str">
        <f t="shared" si="97"/>
        <v/>
      </c>
      <c r="BE234" s="355"/>
      <c r="BF234" s="71">
        <f t="shared" si="98"/>
        <v>0</v>
      </c>
      <c r="BG234" s="71">
        <v>0</v>
      </c>
      <c r="BH234" s="72">
        <f t="shared" si="99"/>
        <v>0</v>
      </c>
      <c r="BI234" s="73">
        <v>0</v>
      </c>
    </row>
    <row r="235" spans="23:61" ht="15.5" x14ac:dyDescent="0.35">
      <c r="W235" s="60"/>
      <c r="X235" s="66">
        <v>8</v>
      </c>
      <c r="Y235" s="67"/>
      <c r="Z235" s="67"/>
      <c r="AA235" s="67"/>
      <c r="AB235" s="67"/>
      <c r="AC235" s="67"/>
      <c r="AD235" s="67"/>
      <c r="AE235" s="67"/>
      <c r="AF235" s="67"/>
      <c r="AG235" s="67"/>
      <c r="AH235" s="67"/>
      <c r="AI235" s="67"/>
      <c r="AJ235" s="67"/>
      <c r="AK235" s="67"/>
      <c r="AL235" s="67"/>
      <c r="AM235" s="67"/>
      <c r="AN235" s="67"/>
      <c r="AO235" s="67"/>
      <c r="AP235" s="67"/>
      <c r="AQ235" s="67"/>
      <c r="AR235" s="67"/>
      <c r="AS235" s="67"/>
      <c r="AT235" s="67"/>
      <c r="AU235" s="67"/>
      <c r="AV235" s="67"/>
      <c r="AW235" s="67"/>
      <c r="AX235" s="67"/>
      <c r="AY235" s="67"/>
      <c r="AZ235" s="67"/>
      <c r="BA235" s="67"/>
      <c r="BB235" s="67"/>
      <c r="BC235" s="67"/>
      <c r="BD235" s="354" t="str">
        <f t="shared" si="97"/>
        <v/>
      </c>
      <c r="BE235" s="355"/>
      <c r="BF235" s="71">
        <f t="shared" ref="BF235:BF250" si="100">(SUMIF($Y$227:$BC$227,"Sat",$Y235:$BC235)+SUMIF($Y$227:$BC$227,"Sun",$Y235:$BC235))</f>
        <v>0</v>
      </c>
      <c r="BG235" s="71">
        <f t="shared" ref="BG235:BG250" si="101">(SUM($Y235:$BC235)-(SUMIF($Y$227:$BC$227,"Sat",$Y235:$BC235)+SUMIF($Y$227:$BC$227,"Sun",$Y235:$BC235)))</f>
        <v>0</v>
      </c>
      <c r="BH235" s="72">
        <f t="shared" ref="BH235:BH250" si="102">(SUMIF($Y$227:$BC$227,"Sat",$Y235:$BC235)+SUMIF($Y$227:$BC$227,"Sun",$Y235:$BC235))/(COUNTIF($Y$227:$BC$227,"Sat")+COUNTIF($Y$227:$BC$227,"Sun"))</f>
        <v>0</v>
      </c>
      <c r="BI235" s="73">
        <f t="shared" ref="BI235:BI250" si="103">(SUM($Y235:$BC235)-(SUMIF($Y$227:$BC$227,"Sat",$Y235:$BC235)+SUMIF($Y$227:$BC$227,"Sun",$Y235:$BC235)))/(COUNT(Y235:BC235)-(COUNTIF($Y$227:$BC$227,"Sat")+COUNTIF($Y$227:$BC$227,"Sun")))</f>
        <v>0</v>
      </c>
    </row>
    <row r="236" spans="23:61" ht="15.5" x14ac:dyDescent="0.35">
      <c r="W236" s="60"/>
      <c r="X236" s="66">
        <v>9</v>
      </c>
      <c r="Y236" s="67"/>
      <c r="Z236" s="67"/>
      <c r="AA236" s="67"/>
      <c r="AB236" s="67"/>
      <c r="AC236" s="67"/>
      <c r="AD236" s="67"/>
      <c r="AE236" s="67"/>
      <c r="AF236" s="67"/>
      <c r="AG236" s="67"/>
      <c r="AH236" s="67"/>
      <c r="AI236" s="67"/>
      <c r="AJ236" s="67"/>
      <c r="AK236" s="67"/>
      <c r="AL236" s="67"/>
      <c r="AM236" s="67"/>
      <c r="AN236" s="67"/>
      <c r="AO236" s="67"/>
      <c r="AP236" s="67"/>
      <c r="AQ236" s="67"/>
      <c r="AR236" s="67"/>
      <c r="AS236" s="67"/>
      <c r="AT236" s="67"/>
      <c r="AU236" s="67"/>
      <c r="AV236" s="67"/>
      <c r="AW236" s="67"/>
      <c r="AX236" s="67"/>
      <c r="AY236" s="67"/>
      <c r="AZ236" s="67"/>
      <c r="BA236" s="67"/>
      <c r="BB236" s="67"/>
      <c r="BC236" s="67"/>
      <c r="BD236" s="354" t="str">
        <f t="shared" si="97"/>
        <v/>
      </c>
      <c r="BE236" s="355"/>
      <c r="BF236" s="71">
        <f t="shared" si="100"/>
        <v>0</v>
      </c>
      <c r="BG236" s="71">
        <f t="shared" si="101"/>
        <v>0</v>
      </c>
      <c r="BH236" s="72">
        <f t="shared" si="102"/>
        <v>0</v>
      </c>
      <c r="BI236" s="73">
        <f t="shared" si="103"/>
        <v>0</v>
      </c>
    </row>
    <row r="237" spans="23:61" ht="15.5" x14ac:dyDescent="0.35">
      <c r="W237" s="60"/>
      <c r="X237" s="66">
        <v>10</v>
      </c>
      <c r="Y237" s="67"/>
      <c r="Z237" s="67"/>
      <c r="AA237" s="67"/>
      <c r="AB237" s="67"/>
      <c r="AC237" s="67"/>
      <c r="AD237" s="67"/>
      <c r="AE237" s="67"/>
      <c r="AF237" s="67"/>
      <c r="AG237" s="67"/>
      <c r="AH237" s="67"/>
      <c r="AI237" s="67"/>
      <c r="AJ237" s="67"/>
      <c r="AK237" s="67"/>
      <c r="AL237" s="67"/>
      <c r="AM237" s="67"/>
      <c r="AN237" s="67"/>
      <c r="AO237" s="67"/>
      <c r="AP237" s="67"/>
      <c r="AQ237" s="67"/>
      <c r="AR237" s="67"/>
      <c r="AS237" s="67"/>
      <c r="AT237" s="67"/>
      <c r="AU237" s="67"/>
      <c r="AV237" s="67"/>
      <c r="AW237" s="67"/>
      <c r="AX237" s="67"/>
      <c r="AY237" s="67"/>
      <c r="AZ237" s="67"/>
      <c r="BA237" s="67"/>
      <c r="BB237" s="67"/>
      <c r="BC237" s="67"/>
      <c r="BD237" s="354" t="str">
        <f t="shared" si="97"/>
        <v/>
      </c>
      <c r="BE237" s="355"/>
      <c r="BF237" s="71">
        <f t="shared" si="100"/>
        <v>0</v>
      </c>
      <c r="BG237" s="71">
        <f t="shared" si="101"/>
        <v>0</v>
      </c>
      <c r="BH237" s="72">
        <f t="shared" si="102"/>
        <v>0</v>
      </c>
      <c r="BI237" s="73">
        <f t="shared" si="103"/>
        <v>0</v>
      </c>
    </row>
    <row r="238" spans="23:61" ht="15.5" x14ac:dyDescent="0.35">
      <c r="W238" s="60"/>
      <c r="X238" s="66">
        <v>11</v>
      </c>
      <c r="Y238" s="67"/>
      <c r="Z238" s="67"/>
      <c r="AA238" s="67"/>
      <c r="AB238" s="67"/>
      <c r="AC238" s="67"/>
      <c r="AD238" s="67"/>
      <c r="AE238" s="67"/>
      <c r="AF238" s="67"/>
      <c r="AG238" s="67"/>
      <c r="AH238" s="67"/>
      <c r="AI238" s="67"/>
      <c r="AJ238" s="67"/>
      <c r="AK238" s="67"/>
      <c r="AL238" s="67"/>
      <c r="AM238" s="67"/>
      <c r="AN238" s="67"/>
      <c r="AO238" s="67"/>
      <c r="AP238" s="67"/>
      <c r="AQ238" s="67"/>
      <c r="AR238" s="67"/>
      <c r="AS238" s="67"/>
      <c r="AT238" s="67"/>
      <c r="AU238" s="67"/>
      <c r="AV238" s="67"/>
      <c r="AW238" s="67"/>
      <c r="AX238" s="67"/>
      <c r="AY238" s="67"/>
      <c r="AZ238" s="67"/>
      <c r="BA238" s="67"/>
      <c r="BB238" s="67"/>
      <c r="BC238" s="67"/>
      <c r="BD238" s="354" t="str">
        <f t="shared" si="97"/>
        <v/>
      </c>
      <c r="BE238" s="355"/>
      <c r="BF238" s="71">
        <f t="shared" si="100"/>
        <v>0</v>
      </c>
      <c r="BG238" s="71">
        <f t="shared" si="101"/>
        <v>0</v>
      </c>
      <c r="BH238" s="72">
        <f t="shared" si="102"/>
        <v>0</v>
      </c>
      <c r="BI238" s="73">
        <f t="shared" si="103"/>
        <v>0</v>
      </c>
    </row>
    <row r="239" spans="23:61" ht="15.5" x14ac:dyDescent="0.35">
      <c r="W239" s="60"/>
      <c r="X239" s="66">
        <v>12</v>
      </c>
      <c r="Y239" s="67"/>
      <c r="Z239" s="67"/>
      <c r="AA239" s="67"/>
      <c r="AB239" s="67"/>
      <c r="AC239" s="67"/>
      <c r="AD239" s="67"/>
      <c r="AE239" s="67"/>
      <c r="AF239" s="67"/>
      <c r="AG239" s="67"/>
      <c r="AH239" s="67"/>
      <c r="AI239" s="67"/>
      <c r="AJ239" s="67"/>
      <c r="AK239" s="67"/>
      <c r="AL239" s="67"/>
      <c r="AM239" s="67"/>
      <c r="AN239" s="67"/>
      <c r="AO239" s="67"/>
      <c r="AP239" s="67"/>
      <c r="AQ239" s="67"/>
      <c r="AR239" s="67"/>
      <c r="AS239" s="67"/>
      <c r="AT239" s="67"/>
      <c r="AU239" s="67"/>
      <c r="AV239" s="67"/>
      <c r="AW239" s="67"/>
      <c r="AX239" s="67"/>
      <c r="AY239" s="67"/>
      <c r="AZ239" s="67"/>
      <c r="BA239" s="67"/>
      <c r="BB239" s="67"/>
      <c r="BC239" s="67"/>
      <c r="BD239" s="354" t="str">
        <f t="shared" si="97"/>
        <v/>
      </c>
      <c r="BE239" s="355"/>
      <c r="BF239" s="71">
        <f t="shared" si="100"/>
        <v>0</v>
      </c>
      <c r="BG239" s="71">
        <f t="shared" si="101"/>
        <v>0</v>
      </c>
      <c r="BH239" s="72">
        <f t="shared" si="102"/>
        <v>0</v>
      </c>
      <c r="BI239" s="73">
        <f t="shared" si="103"/>
        <v>0</v>
      </c>
    </row>
    <row r="240" spans="23:61" ht="15.5" x14ac:dyDescent="0.35">
      <c r="W240" s="60"/>
      <c r="X240" s="66">
        <v>13</v>
      </c>
      <c r="Y240" s="67"/>
      <c r="Z240" s="67"/>
      <c r="AA240" s="67"/>
      <c r="AB240" s="67"/>
      <c r="AC240" s="67"/>
      <c r="AD240" s="67"/>
      <c r="AE240" s="67"/>
      <c r="AF240" s="67"/>
      <c r="AG240" s="67"/>
      <c r="AH240" s="67"/>
      <c r="AI240" s="67"/>
      <c r="AJ240" s="67"/>
      <c r="AK240" s="67"/>
      <c r="AL240" s="67"/>
      <c r="AM240" s="67"/>
      <c r="AN240" s="67"/>
      <c r="AO240" s="67"/>
      <c r="AP240" s="67"/>
      <c r="AQ240" s="67"/>
      <c r="AR240" s="67"/>
      <c r="AS240" s="67"/>
      <c r="AT240" s="67"/>
      <c r="AU240" s="67"/>
      <c r="AV240" s="67"/>
      <c r="AW240" s="67"/>
      <c r="AX240" s="67"/>
      <c r="AY240" s="67"/>
      <c r="AZ240" s="67"/>
      <c r="BA240" s="67"/>
      <c r="BB240" s="67"/>
      <c r="BC240" s="67"/>
      <c r="BD240" s="354" t="str">
        <f t="shared" si="97"/>
        <v/>
      </c>
      <c r="BE240" s="355"/>
      <c r="BF240" s="71">
        <f t="shared" si="100"/>
        <v>0</v>
      </c>
      <c r="BG240" s="71">
        <f t="shared" si="101"/>
        <v>0</v>
      </c>
      <c r="BH240" s="72">
        <f t="shared" si="102"/>
        <v>0</v>
      </c>
      <c r="BI240" s="73">
        <f t="shared" si="103"/>
        <v>0</v>
      </c>
    </row>
    <row r="241" spans="23:61" ht="15.5" x14ac:dyDescent="0.35">
      <c r="W241" s="60"/>
      <c r="X241" s="66">
        <v>14</v>
      </c>
      <c r="Y241" s="67"/>
      <c r="Z241" s="67"/>
      <c r="AA241" s="67"/>
      <c r="AB241" s="67"/>
      <c r="AC241" s="67"/>
      <c r="AD241" s="67"/>
      <c r="AE241" s="67"/>
      <c r="AF241" s="67"/>
      <c r="AG241" s="67"/>
      <c r="AH241" s="67"/>
      <c r="AI241" s="67"/>
      <c r="AJ241" s="67"/>
      <c r="AK241" s="67"/>
      <c r="AL241" s="67"/>
      <c r="AM241" s="67"/>
      <c r="AN241" s="67"/>
      <c r="AO241" s="67"/>
      <c r="AP241" s="67"/>
      <c r="AQ241" s="67"/>
      <c r="AR241" s="67"/>
      <c r="AS241" s="67"/>
      <c r="AT241" s="67"/>
      <c r="AU241" s="67"/>
      <c r="AV241" s="67"/>
      <c r="AW241" s="67"/>
      <c r="AX241" s="67"/>
      <c r="AY241" s="67"/>
      <c r="AZ241" s="67"/>
      <c r="BA241" s="67"/>
      <c r="BB241" s="67"/>
      <c r="BC241" s="67"/>
      <c r="BD241" s="354" t="str">
        <f>IFERROR(AVERAGE(Y241:BC241),"")</f>
        <v/>
      </c>
      <c r="BE241" s="355"/>
      <c r="BF241" s="71">
        <f t="shared" si="100"/>
        <v>0</v>
      </c>
      <c r="BG241" s="71">
        <f t="shared" si="101"/>
        <v>0</v>
      </c>
      <c r="BH241" s="72">
        <f t="shared" si="102"/>
        <v>0</v>
      </c>
      <c r="BI241" s="73">
        <f t="shared" si="103"/>
        <v>0</v>
      </c>
    </row>
    <row r="242" spans="23:61" ht="15.5" x14ac:dyDescent="0.35">
      <c r="W242" s="60"/>
      <c r="X242" s="66">
        <v>15</v>
      </c>
      <c r="Y242" s="67"/>
      <c r="Z242" s="67"/>
      <c r="AA242" s="67"/>
      <c r="AB242" s="67"/>
      <c r="AC242" s="67"/>
      <c r="AD242" s="67"/>
      <c r="AE242" s="67"/>
      <c r="AF242" s="67"/>
      <c r="AG242" s="67"/>
      <c r="AH242" s="67"/>
      <c r="AI242" s="67"/>
      <c r="AJ242" s="67"/>
      <c r="AK242" s="67"/>
      <c r="AL242" s="67"/>
      <c r="AM242" s="67"/>
      <c r="AN242" s="67"/>
      <c r="AO242" s="67"/>
      <c r="AP242" s="67"/>
      <c r="AQ242" s="67"/>
      <c r="AR242" s="67"/>
      <c r="AS242" s="67"/>
      <c r="AT242" s="67"/>
      <c r="AU242" s="67"/>
      <c r="AV242" s="67"/>
      <c r="AW242" s="67"/>
      <c r="AX242" s="67"/>
      <c r="AY242" s="67"/>
      <c r="AZ242" s="67"/>
      <c r="BA242" s="67"/>
      <c r="BB242" s="67"/>
      <c r="BC242" s="67"/>
      <c r="BD242" s="354" t="str">
        <f t="shared" ref="BD242:BD251" si="104">IFERROR(AVERAGE(Y242:BC242),"")</f>
        <v/>
      </c>
      <c r="BE242" s="355"/>
      <c r="BF242" s="71">
        <f t="shared" si="100"/>
        <v>0</v>
      </c>
      <c r="BG242" s="71">
        <f t="shared" si="101"/>
        <v>0</v>
      </c>
      <c r="BH242" s="72">
        <f t="shared" si="102"/>
        <v>0</v>
      </c>
      <c r="BI242" s="73">
        <f t="shared" si="103"/>
        <v>0</v>
      </c>
    </row>
    <row r="243" spans="23:61" ht="15.5" x14ac:dyDescent="0.35">
      <c r="W243" s="60"/>
      <c r="X243" s="66">
        <v>16</v>
      </c>
      <c r="Y243" s="67"/>
      <c r="Z243" s="67"/>
      <c r="AA243" s="67"/>
      <c r="AB243" s="67"/>
      <c r="AC243" s="67"/>
      <c r="AD243" s="67"/>
      <c r="AE243" s="67"/>
      <c r="AF243" s="67"/>
      <c r="AG243" s="67"/>
      <c r="AH243" s="67"/>
      <c r="AI243" s="67"/>
      <c r="AJ243" s="67"/>
      <c r="AK243" s="67"/>
      <c r="AL243" s="67"/>
      <c r="AM243" s="67"/>
      <c r="AN243" s="67"/>
      <c r="AO243" s="67"/>
      <c r="AP243" s="67"/>
      <c r="AQ243" s="67"/>
      <c r="AR243" s="67"/>
      <c r="AS243" s="67"/>
      <c r="AT243" s="67"/>
      <c r="AU243" s="67"/>
      <c r="AV243" s="67"/>
      <c r="AW243" s="67"/>
      <c r="AX243" s="67"/>
      <c r="AY243" s="67"/>
      <c r="AZ243" s="67"/>
      <c r="BA243" s="67"/>
      <c r="BB243" s="67"/>
      <c r="BC243" s="67"/>
      <c r="BD243" s="354" t="str">
        <f t="shared" si="104"/>
        <v/>
      </c>
      <c r="BE243" s="355"/>
      <c r="BF243" s="71">
        <f t="shared" si="100"/>
        <v>0</v>
      </c>
      <c r="BG243" s="71">
        <f t="shared" si="101"/>
        <v>0</v>
      </c>
      <c r="BH243" s="72">
        <f t="shared" si="102"/>
        <v>0</v>
      </c>
      <c r="BI243" s="73">
        <f t="shared" si="103"/>
        <v>0</v>
      </c>
    </row>
    <row r="244" spans="23:61" ht="15.5" x14ac:dyDescent="0.35">
      <c r="W244" s="60"/>
      <c r="X244" s="66">
        <v>17</v>
      </c>
      <c r="Y244" s="67"/>
      <c r="Z244" s="67"/>
      <c r="AA244" s="67"/>
      <c r="AB244" s="67"/>
      <c r="AC244" s="67"/>
      <c r="AD244" s="67"/>
      <c r="AE244" s="67"/>
      <c r="AF244" s="67"/>
      <c r="AG244" s="67"/>
      <c r="AH244" s="67"/>
      <c r="AI244" s="67"/>
      <c r="AJ244" s="67"/>
      <c r="AK244" s="67"/>
      <c r="AL244" s="67"/>
      <c r="AM244" s="67"/>
      <c r="AN244" s="67"/>
      <c r="AO244" s="67"/>
      <c r="AP244" s="67"/>
      <c r="AQ244" s="67"/>
      <c r="AR244" s="67"/>
      <c r="AS244" s="67"/>
      <c r="AT244" s="67"/>
      <c r="AU244" s="67"/>
      <c r="AV244" s="67"/>
      <c r="AW244" s="67"/>
      <c r="AX244" s="67"/>
      <c r="AY244" s="67"/>
      <c r="AZ244" s="67"/>
      <c r="BA244" s="67"/>
      <c r="BB244" s="67"/>
      <c r="BC244" s="67"/>
      <c r="BD244" s="354" t="str">
        <f t="shared" si="104"/>
        <v/>
      </c>
      <c r="BE244" s="355"/>
      <c r="BF244" s="71">
        <f t="shared" si="100"/>
        <v>0</v>
      </c>
      <c r="BG244" s="71">
        <f t="shared" si="101"/>
        <v>0</v>
      </c>
      <c r="BH244" s="72">
        <f t="shared" si="102"/>
        <v>0</v>
      </c>
      <c r="BI244" s="73">
        <f t="shared" si="103"/>
        <v>0</v>
      </c>
    </row>
    <row r="245" spans="23:61" ht="15.5" x14ac:dyDescent="0.35">
      <c r="W245" s="60"/>
      <c r="X245" s="66">
        <v>18</v>
      </c>
      <c r="Y245" s="67"/>
      <c r="Z245" s="67"/>
      <c r="AA245" s="67"/>
      <c r="AB245" s="67"/>
      <c r="AC245" s="67"/>
      <c r="AD245" s="67"/>
      <c r="AE245" s="67"/>
      <c r="AF245" s="67"/>
      <c r="AG245" s="67"/>
      <c r="AH245" s="67"/>
      <c r="AI245" s="67"/>
      <c r="AJ245" s="67"/>
      <c r="AK245" s="67"/>
      <c r="AL245" s="67"/>
      <c r="AM245" s="67"/>
      <c r="AN245" s="67"/>
      <c r="AO245" s="67"/>
      <c r="AP245" s="67"/>
      <c r="AQ245" s="67"/>
      <c r="AR245" s="67"/>
      <c r="AS245" s="67"/>
      <c r="AT245" s="67"/>
      <c r="AU245" s="67"/>
      <c r="AV245" s="67"/>
      <c r="AW245" s="67"/>
      <c r="AX245" s="67"/>
      <c r="AY245" s="67"/>
      <c r="AZ245" s="67"/>
      <c r="BA245" s="67"/>
      <c r="BB245" s="67"/>
      <c r="BC245" s="67"/>
      <c r="BD245" s="354" t="str">
        <f t="shared" si="104"/>
        <v/>
      </c>
      <c r="BE245" s="355"/>
      <c r="BF245" s="71">
        <f t="shared" si="100"/>
        <v>0</v>
      </c>
      <c r="BG245" s="71">
        <f t="shared" si="101"/>
        <v>0</v>
      </c>
      <c r="BH245" s="72">
        <f t="shared" si="102"/>
        <v>0</v>
      </c>
      <c r="BI245" s="73">
        <f t="shared" si="103"/>
        <v>0</v>
      </c>
    </row>
    <row r="246" spans="23:61" ht="15.5" x14ac:dyDescent="0.35">
      <c r="W246" s="60"/>
      <c r="X246" s="66">
        <v>19</v>
      </c>
      <c r="Y246" s="67"/>
      <c r="Z246" s="67"/>
      <c r="AA246" s="67"/>
      <c r="AB246" s="67"/>
      <c r="AC246" s="67"/>
      <c r="AD246" s="67"/>
      <c r="AE246" s="67"/>
      <c r="AF246" s="67"/>
      <c r="AG246" s="67"/>
      <c r="AH246" s="67"/>
      <c r="AI246" s="67"/>
      <c r="AJ246" s="67"/>
      <c r="AK246" s="67"/>
      <c r="AL246" s="67"/>
      <c r="AM246" s="67"/>
      <c r="AN246" s="67"/>
      <c r="AO246" s="67"/>
      <c r="AP246" s="67"/>
      <c r="AQ246" s="67"/>
      <c r="AR246" s="67"/>
      <c r="AS246" s="67"/>
      <c r="AT246" s="67"/>
      <c r="AU246" s="67"/>
      <c r="AV246" s="67"/>
      <c r="AW246" s="67"/>
      <c r="AX246" s="67"/>
      <c r="AY246" s="67"/>
      <c r="AZ246" s="67"/>
      <c r="BA246" s="67"/>
      <c r="BB246" s="67"/>
      <c r="BC246" s="67"/>
      <c r="BD246" s="354" t="str">
        <f t="shared" si="104"/>
        <v/>
      </c>
      <c r="BE246" s="355"/>
      <c r="BF246" s="71">
        <f t="shared" si="100"/>
        <v>0</v>
      </c>
      <c r="BG246" s="71">
        <f t="shared" si="101"/>
        <v>0</v>
      </c>
      <c r="BH246" s="72">
        <f t="shared" si="102"/>
        <v>0</v>
      </c>
      <c r="BI246" s="73">
        <f t="shared" si="103"/>
        <v>0</v>
      </c>
    </row>
    <row r="247" spans="23:61" ht="15.5" x14ac:dyDescent="0.35">
      <c r="W247" s="60"/>
      <c r="X247" s="66">
        <v>20</v>
      </c>
      <c r="Y247" s="67"/>
      <c r="Z247" s="67"/>
      <c r="AA247" s="67"/>
      <c r="AB247" s="67"/>
      <c r="AC247" s="67"/>
      <c r="AD247" s="67"/>
      <c r="AE247" s="67"/>
      <c r="AF247" s="67"/>
      <c r="AG247" s="67"/>
      <c r="AH247" s="67"/>
      <c r="AI247" s="67"/>
      <c r="AJ247" s="67"/>
      <c r="AK247" s="67"/>
      <c r="AL247" s="67"/>
      <c r="AM247" s="67"/>
      <c r="AN247" s="67"/>
      <c r="AO247" s="67"/>
      <c r="AP247" s="67"/>
      <c r="AQ247" s="67"/>
      <c r="AR247" s="67"/>
      <c r="AS247" s="67"/>
      <c r="AT247" s="67"/>
      <c r="AU247" s="67"/>
      <c r="AV247" s="67"/>
      <c r="AW247" s="67"/>
      <c r="AX247" s="67"/>
      <c r="AY247" s="67"/>
      <c r="AZ247" s="67"/>
      <c r="BA247" s="67"/>
      <c r="BB247" s="67"/>
      <c r="BC247" s="67"/>
      <c r="BD247" s="354" t="str">
        <f t="shared" si="104"/>
        <v/>
      </c>
      <c r="BE247" s="355"/>
      <c r="BF247" s="71">
        <f t="shared" si="100"/>
        <v>0</v>
      </c>
      <c r="BG247" s="71">
        <f t="shared" si="101"/>
        <v>0</v>
      </c>
      <c r="BH247" s="72">
        <f t="shared" si="102"/>
        <v>0</v>
      </c>
      <c r="BI247" s="73">
        <f t="shared" si="103"/>
        <v>0</v>
      </c>
    </row>
    <row r="248" spans="23:61" ht="15.5" x14ac:dyDescent="0.35">
      <c r="W248" s="60"/>
      <c r="X248" s="66">
        <v>21</v>
      </c>
      <c r="Y248" s="67"/>
      <c r="Z248" s="67"/>
      <c r="AA248" s="67"/>
      <c r="AB248" s="67"/>
      <c r="AC248" s="67"/>
      <c r="AD248" s="67"/>
      <c r="AE248" s="67"/>
      <c r="AF248" s="67"/>
      <c r="AG248" s="67"/>
      <c r="AH248" s="67"/>
      <c r="AI248" s="67"/>
      <c r="AJ248" s="67"/>
      <c r="AK248" s="67"/>
      <c r="AL248" s="67"/>
      <c r="AM248" s="67"/>
      <c r="AN248" s="67"/>
      <c r="AO248" s="67"/>
      <c r="AP248" s="67"/>
      <c r="AQ248" s="67"/>
      <c r="AR248" s="67"/>
      <c r="AS248" s="67"/>
      <c r="AT248" s="67"/>
      <c r="AU248" s="67"/>
      <c r="AV248" s="67"/>
      <c r="AW248" s="67"/>
      <c r="AX248" s="67"/>
      <c r="AY248" s="67"/>
      <c r="AZ248" s="67"/>
      <c r="BA248" s="67"/>
      <c r="BB248" s="67"/>
      <c r="BC248" s="67"/>
      <c r="BD248" s="354" t="str">
        <f t="shared" si="104"/>
        <v/>
      </c>
      <c r="BE248" s="355"/>
      <c r="BF248" s="71">
        <f t="shared" si="100"/>
        <v>0</v>
      </c>
      <c r="BG248" s="71">
        <f t="shared" si="101"/>
        <v>0</v>
      </c>
      <c r="BH248" s="72">
        <f t="shared" si="102"/>
        <v>0</v>
      </c>
      <c r="BI248" s="73">
        <f t="shared" si="103"/>
        <v>0</v>
      </c>
    </row>
    <row r="249" spans="23:61" ht="15.5" x14ac:dyDescent="0.35">
      <c r="W249" s="60"/>
      <c r="X249" s="66">
        <v>22</v>
      </c>
      <c r="Y249" s="67"/>
      <c r="Z249" s="67"/>
      <c r="AA249" s="67"/>
      <c r="AB249" s="67"/>
      <c r="AC249" s="67"/>
      <c r="AD249" s="67"/>
      <c r="AE249" s="67"/>
      <c r="AF249" s="67"/>
      <c r="AG249" s="67"/>
      <c r="AH249" s="67"/>
      <c r="AI249" s="67"/>
      <c r="AJ249" s="67"/>
      <c r="AK249" s="67"/>
      <c r="AL249" s="67"/>
      <c r="AM249" s="67"/>
      <c r="AN249" s="67"/>
      <c r="AO249" s="67"/>
      <c r="AP249" s="67"/>
      <c r="AQ249" s="67"/>
      <c r="AR249" s="67"/>
      <c r="AS249" s="67"/>
      <c r="AT249" s="67"/>
      <c r="AU249" s="67"/>
      <c r="AV249" s="67"/>
      <c r="AW249" s="67"/>
      <c r="AX249" s="67"/>
      <c r="AY249" s="67"/>
      <c r="AZ249" s="67"/>
      <c r="BA249" s="67"/>
      <c r="BB249" s="67"/>
      <c r="BC249" s="67"/>
      <c r="BD249" s="354" t="str">
        <f t="shared" si="104"/>
        <v/>
      </c>
      <c r="BE249" s="355"/>
      <c r="BF249" s="71">
        <f t="shared" si="100"/>
        <v>0</v>
      </c>
      <c r="BG249" s="71">
        <f t="shared" si="101"/>
        <v>0</v>
      </c>
      <c r="BH249" s="72">
        <f t="shared" si="102"/>
        <v>0</v>
      </c>
      <c r="BI249" s="73">
        <f t="shared" si="103"/>
        <v>0</v>
      </c>
    </row>
    <row r="250" spans="23:61" ht="15.5" x14ac:dyDescent="0.35">
      <c r="W250" s="60"/>
      <c r="X250" s="66">
        <v>23</v>
      </c>
      <c r="Y250" s="67"/>
      <c r="Z250" s="67"/>
      <c r="AA250" s="67"/>
      <c r="AB250" s="67"/>
      <c r="AC250" s="67"/>
      <c r="AD250" s="67"/>
      <c r="AE250" s="67"/>
      <c r="AF250" s="67"/>
      <c r="AG250" s="67"/>
      <c r="AH250" s="67"/>
      <c r="AI250" s="67"/>
      <c r="AJ250" s="67"/>
      <c r="AK250" s="67"/>
      <c r="AL250" s="67"/>
      <c r="AM250" s="67"/>
      <c r="AN250" s="67"/>
      <c r="AO250" s="67"/>
      <c r="AP250" s="67"/>
      <c r="AQ250" s="67"/>
      <c r="AR250" s="67"/>
      <c r="AS250" s="67"/>
      <c r="AT250" s="67"/>
      <c r="AU250" s="67"/>
      <c r="AV250" s="67"/>
      <c r="AW250" s="67"/>
      <c r="AX250" s="67"/>
      <c r="AY250" s="67"/>
      <c r="AZ250" s="67"/>
      <c r="BA250" s="67"/>
      <c r="BB250" s="67"/>
      <c r="BC250" s="67"/>
      <c r="BD250" s="354" t="str">
        <f t="shared" si="104"/>
        <v/>
      </c>
      <c r="BE250" s="355"/>
      <c r="BF250" s="71">
        <f t="shared" si="100"/>
        <v>0</v>
      </c>
      <c r="BG250" s="71">
        <f t="shared" si="101"/>
        <v>0</v>
      </c>
      <c r="BH250" s="72">
        <f t="shared" si="102"/>
        <v>0</v>
      </c>
      <c r="BI250" s="73">
        <f t="shared" si="103"/>
        <v>0</v>
      </c>
    </row>
    <row r="251" spans="23:61" ht="15.5" x14ac:dyDescent="0.35">
      <c r="W251" s="60"/>
      <c r="X251" s="74">
        <v>24</v>
      </c>
      <c r="Y251" s="75"/>
      <c r="Z251" s="75"/>
      <c r="AA251" s="75"/>
      <c r="AB251" s="75"/>
      <c r="AC251" s="75"/>
      <c r="AD251" s="75"/>
      <c r="AE251" s="75"/>
      <c r="AF251" s="75"/>
      <c r="AG251" s="75"/>
      <c r="AH251" s="75"/>
      <c r="AI251" s="75"/>
      <c r="AJ251" s="75"/>
      <c r="AK251" s="75"/>
      <c r="AL251" s="75"/>
      <c r="AM251" s="75"/>
      <c r="AN251" s="75"/>
      <c r="AO251" s="75"/>
      <c r="AP251" s="75"/>
      <c r="AQ251" s="75"/>
      <c r="AR251" s="75"/>
      <c r="AS251" s="75"/>
      <c r="AT251" s="75"/>
      <c r="AU251" s="75"/>
      <c r="AV251" s="75"/>
      <c r="AW251" s="75"/>
      <c r="AX251" s="75"/>
      <c r="AY251" s="75"/>
      <c r="AZ251" s="75"/>
      <c r="BA251" s="75"/>
      <c r="BB251" s="75"/>
      <c r="BC251" s="75"/>
      <c r="BD251" s="356" t="str">
        <f t="shared" si="104"/>
        <v/>
      </c>
      <c r="BE251" s="357"/>
      <c r="BF251" s="76">
        <f>SUM($Y251:$BC251)</f>
        <v>0</v>
      </c>
      <c r="BG251" s="76">
        <v>0</v>
      </c>
      <c r="BH251" s="77">
        <f t="shared" ref="BH251" si="105">IFERROR(SUM(Y251:BC251)/COUNT(Y251:BC251),0)</f>
        <v>0</v>
      </c>
      <c r="BI251" s="78">
        <v>0</v>
      </c>
    </row>
    <row r="252" spans="23:61" ht="15.5" x14ac:dyDescent="0.35">
      <c r="W252" s="60"/>
      <c r="X252" s="79"/>
      <c r="Y252" s="5"/>
      <c r="Z252" s="5"/>
      <c r="AA252" s="5"/>
      <c r="AB252" s="5"/>
      <c r="AC252" s="5"/>
      <c r="AD252" s="5"/>
      <c r="AE252" s="5"/>
      <c r="AF252" s="5"/>
      <c r="AG252" s="5"/>
      <c r="AH252" s="5"/>
      <c r="AI252" s="5"/>
      <c r="AJ252" s="5"/>
      <c r="AK252" s="5"/>
      <c r="AL252" s="5"/>
      <c r="AM252" s="5"/>
      <c r="AN252" s="5"/>
      <c r="AO252" s="5"/>
      <c r="AP252" s="5"/>
      <c r="AQ252" s="5"/>
      <c r="AR252" s="5"/>
      <c r="AS252" s="5"/>
      <c r="AT252" s="5"/>
      <c r="AU252" s="5"/>
      <c r="AV252" s="5"/>
      <c r="AW252" s="5"/>
      <c r="AX252" s="5"/>
      <c r="AY252" s="5"/>
      <c r="AZ252" s="5"/>
      <c r="BA252" s="5"/>
      <c r="BB252" s="5"/>
      <c r="BC252" s="5"/>
      <c r="BD252" s="5"/>
      <c r="BE252" s="5"/>
      <c r="BF252" s="76">
        <f>SUM(BF228:BF251)</f>
        <v>0</v>
      </c>
      <c r="BG252" s="76">
        <f>SUM(BG235:BG250)</f>
        <v>0</v>
      </c>
      <c r="BH252" s="101"/>
      <c r="BI252" s="102"/>
    </row>
    <row r="253" spans="23:61" ht="15.5" x14ac:dyDescent="0.35">
      <c r="W253" s="83"/>
      <c r="X253" s="84"/>
      <c r="Y253" s="85"/>
      <c r="Z253" s="85"/>
      <c r="AA253" s="85"/>
      <c r="AB253" s="85"/>
      <c r="AC253" s="85"/>
      <c r="AD253" s="85"/>
      <c r="AE253" s="85"/>
      <c r="AF253" s="85"/>
      <c r="AG253" s="85"/>
      <c r="AH253" s="85"/>
      <c r="AI253" s="85"/>
      <c r="AJ253" s="85"/>
      <c r="AK253" s="85"/>
      <c r="AL253" s="85"/>
      <c r="AM253" s="85"/>
      <c r="AN253" s="85"/>
      <c r="AO253" s="85"/>
      <c r="AP253" s="85"/>
      <c r="AQ253" s="85"/>
      <c r="AR253" s="85"/>
      <c r="AS253" s="85"/>
      <c r="AT253" s="85"/>
      <c r="AU253" s="85"/>
      <c r="AV253" s="85"/>
      <c r="AW253" s="85"/>
      <c r="AX253" s="85"/>
      <c r="AY253" s="85"/>
      <c r="AZ253" s="85"/>
      <c r="BA253" s="85"/>
      <c r="BB253" s="85"/>
      <c r="BC253" s="85"/>
      <c r="BD253" s="85"/>
      <c r="BE253" s="85"/>
      <c r="BF253" s="214"/>
      <c r="BG253" s="215"/>
      <c r="BH253" s="215"/>
      <c r="BI253" s="216"/>
    </row>
    <row r="254" spans="23:61" ht="15.5" x14ac:dyDescent="0.35">
      <c r="W254" s="115"/>
      <c r="X254" s="111"/>
      <c r="Y254" s="111"/>
      <c r="Z254" s="111"/>
      <c r="AA254" s="111"/>
      <c r="AB254" s="111"/>
      <c r="AC254" s="111"/>
      <c r="AD254" s="111"/>
      <c r="AE254" s="111"/>
      <c r="AF254" s="111"/>
      <c r="AG254" s="111"/>
      <c r="AH254" s="111"/>
      <c r="AI254" s="111"/>
      <c r="AJ254" s="111"/>
      <c r="AK254" s="111"/>
      <c r="AL254" s="111"/>
      <c r="AM254" s="111"/>
      <c r="AN254" s="111"/>
      <c r="AO254" s="111"/>
      <c r="AP254" s="111"/>
      <c r="AQ254" s="111"/>
      <c r="AR254" s="111"/>
      <c r="AS254" s="111"/>
      <c r="AT254" s="111"/>
      <c r="AU254" s="111"/>
      <c r="AV254" s="111"/>
      <c r="AW254" s="111"/>
      <c r="AX254" s="111"/>
      <c r="AY254" s="111"/>
      <c r="AZ254" s="111"/>
      <c r="BA254" s="111"/>
      <c r="BB254" s="111"/>
      <c r="BC254" s="111"/>
      <c r="BD254" s="111"/>
      <c r="BE254" s="111"/>
      <c r="BF254" s="5"/>
      <c r="BG254" s="5"/>
      <c r="BH254" s="5"/>
      <c r="BI254" s="49"/>
    </row>
    <row r="255" spans="23:61" ht="15.5" x14ac:dyDescent="0.35">
      <c r="W255" s="60" t="s">
        <v>142</v>
      </c>
      <c r="X255" s="5"/>
      <c r="Y255" s="5"/>
      <c r="Z255" s="5"/>
      <c r="AA255" s="5"/>
      <c r="AB255" s="5"/>
      <c r="AC255" s="5"/>
      <c r="AD255" s="5"/>
      <c r="AE255" s="5"/>
      <c r="AF255" s="5"/>
      <c r="AG255" s="5"/>
      <c r="AH255" s="5"/>
      <c r="AI255" s="5"/>
      <c r="AJ255" s="5"/>
      <c r="AK255" s="5"/>
      <c r="AL255" s="5"/>
      <c r="AM255" s="5"/>
      <c r="AN255" s="5"/>
      <c r="AO255" s="5"/>
      <c r="AP255" s="5"/>
      <c r="AQ255" s="5"/>
      <c r="AR255" s="5"/>
      <c r="AS255" s="5"/>
      <c r="AT255" s="5"/>
      <c r="AU255" s="5"/>
      <c r="AV255" s="5"/>
      <c r="AW255" s="5"/>
      <c r="AX255" s="5"/>
      <c r="AY255" s="5"/>
      <c r="AZ255" s="5"/>
      <c r="BA255" s="5"/>
      <c r="BB255" s="5"/>
      <c r="BC255" s="5"/>
      <c r="BD255" s="5"/>
      <c r="BE255" s="5"/>
      <c r="BF255" s="5"/>
      <c r="BG255" s="5"/>
      <c r="BH255" s="5"/>
      <c r="BI255" s="49"/>
    </row>
    <row r="256" spans="23:61" ht="15.5" x14ac:dyDescent="0.35">
      <c r="W256" s="60"/>
      <c r="X256" s="5"/>
      <c r="Y256" s="5"/>
      <c r="Z256" s="5"/>
      <c r="AA256" s="5"/>
      <c r="AB256" s="5"/>
      <c r="AC256" s="5"/>
      <c r="AD256" s="5"/>
      <c r="AE256" s="5"/>
      <c r="AF256" s="5"/>
      <c r="AG256" s="5"/>
      <c r="AH256" s="5"/>
      <c r="AI256" s="5"/>
      <c r="AJ256" s="5"/>
      <c r="AK256" s="5"/>
      <c r="AL256" s="5"/>
      <c r="AM256" s="5"/>
      <c r="AN256" s="5"/>
      <c r="AO256" s="5"/>
      <c r="AP256" s="5"/>
      <c r="AQ256" s="5"/>
      <c r="AR256" s="5"/>
      <c r="AS256" s="5"/>
      <c r="AT256" s="5"/>
      <c r="AU256" s="5"/>
      <c r="AV256" s="5"/>
      <c r="AW256" s="5"/>
      <c r="AX256" s="5"/>
      <c r="AY256" s="5"/>
      <c r="AZ256" s="5"/>
      <c r="BA256" s="5"/>
      <c r="BB256" s="5"/>
      <c r="BC256" s="5"/>
      <c r="BD256" s="5"/>
      <c r="BE256" s="5"/>
      <c r="BF256" s="46"/>
      <c r="BG256" s="5"/>
      <c r="BH256" s="5"/>
      <c r="BI256" s="49"/>
    </row>
    <row r="257" spans="23:61" ht="15.5" x14ac:dyDescent="0.35">
      <c r="W257" s="60"/>
      <c r="X257" s="63" t="s">
        <v>54</v>
      </c>
      <c r="Y257" s="64">
        <v>1</v>
      </c>
      <c r="Z257" s="64">
        <v>2</v>
      </c>
      <c r="AA257" s="64">
        <v>3</v>
      </c>
      <c r="AB257" s="64">
        <v>4</v>
      </c>
      <c r="AC257" s="64">
        <v>5</v>
      </c>
      <c r="AD257" s="64">
        <v>6</v>
      </c>
      <c r="AE257" s="64">
        <v>7</v>
      </c>
      <c r="AF257" s="64">
        <v>8</v>
      </c>
      <c r="AG257" s="64">
        <v>9</v>
      </c>
      <c r="AH257" s="64">
        <v>10</v>
      </c>
      <c r="AI257" s="64">
        <v>11</v>
      </c>
      <c r="AJ257" s="64">
        <v>12</v>
      </c>
      <c r="AK257" s="64">
        <v>13</v>
      </c>
      <c r="AL257" s="64">
        <v>14</v>
      </c>
      <c r="AM257" s="64">
        <v>15</v>
      </c>
      <c r="AN257" s="64">
        <v>16</v>
      </c>
      <c r="AO257" s="64">
        <v>17</v>
      </c>
      <c r="AP257" s="64">
        <v>18</v>
      </c>
      <c r="AQ257" s="64">
        <v>19</v>
      </c>
      <c r="AR257" s="64">
        <v>20</v>
      </c>
      <c r="AS257" s="64">
        <v>21</v>
      </c>
      <c r="AT257" s="64">
        <v>22</v>
      </c>
      <c r="AU257" s="64">
        <v>23</v>
      </c>
      <c r="AV257" s="64">
        <v>24</v>
      </c>
      <c r="AW257" s="64">
        <v>25</v>
      </c>
      <c r="AX257" s="64">
        <v>26</v>
      </c>
      <c r="AY257" s="64">
        <v>27</v>
      </c>
      <c r="AZ257" s="64">
        <v>28</v>
      </c>
      <c r="BA257" s="64">
        <v>29</v>
      </c>
      <c r="BB257" s="64">
        <v>30</v>
      </c>
      <c r="BC257" s="5"/>
      <c r="BD257" s="358" t="s">
        <v>101</v>
      </c>
      <c r="BE257" s="359"/>
      <c r="BF257" s="157" t="s">
        <v>102</v>
      </c>
      <c r="BG257" s="157" t="s">
        <v>103</v>
      </c>
      <c r="BH257" s="157" t="s">
        <v>102</v>
      </c>
      <c r="BI257" s="65" t="s">
        <v>103</v>
      </c>
    </row>
    <row r="258" spans="23:61" ht="15.5" x14ac:dyDescent="0.35">
      <c r="W258" s="60"/>
      <c r="X258" s="63"/>
      <c r="Y258" s="64" t="str">
        <f t="shared" ref="Y258:AE258" si="106">VLOOKUP(WEEKDAY(CONCATENATE("9","/",Y257,"/",$AE$6)),$BX$11:$BY$17,2,FALSE)</f>
        <v>Sat</v>
      </c>
      <c r="Z258" s="64" t="str">
        <f t="shared" si="106"/>
        <v>Sun</v>
      </c>
      <c r="AA258" s="64" t="str">
        <f t="shared" si="106"/>
        <v>Mon</v>
      </c>
      <c r="AB258" s="64" t="str">
        <f t="shared" si="106"/>
        <v>Tues</v>
      </c>
      <c r="AC258" s="64" t="str">
        <f t="shared" si="106"/>
        <v>Wed</v>
      </c>
      <c r="AD258" s="64" t="str">
        <f t="shared" si="106"/>
        <v>Thur</v>
      </c>
      <c r="AE258" s="64" t="str">
        <f t="shared" si="106"/>
        <v>Fri</v>
      </c>
      <c r="AF258" s="64" t="str">
        <f>Y258</f>
        <v>Sat</v>
      </c>
      <c r="AG258" s="64" t="str">
        <f t="shared" ref="AG258:BB258" si="107">Z258</f>
        <v>Sun</v>
      </c>
      <c r="AH258" s="64" t="str">
        <f t="shared" si="107"/>
        <v>Mon</v>
      </c>
      <c r="AI258" s="64" t="str">
        <f t="shared" si="107"/>
        <v>Tues</v>
      </c>
      <c r="AJ258" s="64" t="str">
        <f t="shared" si="107"/>
        <v>Wed</v>
      </c>
      <c r="AK258" s="64" t="str">
        <f t="shared" si="107"/>
        <v>Thur</v>
      </c>
      <c r="AL258" s="64" t="str">
        <f t="shared" si="107"/>
        <v>Fri</v>
      </c>
      <c r="AM258" s="64" t="str">
        <f t="shared" si="107"/>
        <v>Sat</v>
      </c>
      <c r="AN258" s="64" t="str">
        <f t="shared" si="107"/>
        <v>Sun</v>
      </c>
      <c r="AO258" s="64" t="str">
        <f t="shared" si="107"/>
        <v>Mon</v>
      </c>
      <c r="AP258" s="64" t="str">
        <f t="shared" si="107"/>
        <v>Tues</v>
      </c>
      <c r="AQ258" s="64" t="str">
        <f t="shared" si="107"/>
        <v>Wed</v>
      </c>
      <c r="AR258" s="64" t="str">
        <f t="shared" si="107"/>
        <v>Thur</v>
      </c>
      <c r="AS258" s="64" t="str">
        <f t="shared" si="107"/>
        <v>Fri</v>
      </c>
      <c r="AT258" s="64" t="str">
        <f t="shared" si="107"/>
        <v>Sat</v>
      </c>
      <c r="AU258" s="64" t="str">
        <f t="shared" si="107"/>
        <v>Sun</v>
      </c>
      <c r="AV258" s="64" t="str">
        <f t="shared" si="107"/>
        <v>Mon</v>
      </c>
      <c r="AW258" s="64" t="str">
        <f t="shared" si="107"/>
        <v>Tues</v>
      </c>
      <c r="AX258" s="64" t="str">
        <f t="shared" si="107"/>
        <v>Wed</v>
      </c>
      <c r="AY258" s="64" t="str">
        <f t="shared" si="107"/>
        <v>Thur</v>
      </c>
      <c r="AZ258" s="64" t="str">
        <f t="shared" si="107"/>
        <v>Fri</v>
      </c>
      <c r="BA258" s="64" t="str">
        <f t="shared" si="107"/>
        <v>Sat</v>
      </c>
      <c r="BB258" s="64" t="str">
        <f t="shared" si="107"/>
        <v>Sun</v>
      </c>
      <c r="BC258" s="5"/>
      <c r="BD258" s="358" t="s">
        <v>106</v>
      </c>
      <c r="BE258" s="359"/>
      <c r="BF258" s="157" t="s">
        <v>90</v>
      </c>
      <c r="BG258" s="157" t="s">
        <v>90</v>
      </c>
      <c r="BH258" s="157" t="s">
        <v>106</v>
      </c>
      <c r="BI258" s="65" t="s">
        <v>106</v>
      </c>
    </row>
    <row r="259" spans="23:61" ht="15.5" x14ac:dyDescent="0.35">
      <c r="W259" s="60"/>
      <c r="X259" s="66">
        <v>1</v>
      </c>
      <c r="Y259" s="67"/>
      <c r="Z259" s="67"/>
      <c r="AA259" s="67"/>
      <c r="AB259" s="67"/>
      <c r="AC259" s="67"/>
      <c r="AD259" s="67"/>
      <c r="AE259" s="67"/>
      <c r="AF259" s="67"/>
      <c r="AG259" s="67"/>
      <c r="AH259" s="67"/>
      <c r="AI259" s="67"/>
      <c r="AJ259" s="67"/>
      <c r="AK259" s="67"/>
      <c r="AL259" s="67"/>
      <c r="AM259" s="67"/>
      <c r="AN259" s="67"/>
      <c r="AO259" s="67"/>
      <c r="AP259" s="67"/>
      <c r="AQ259" s="67"/>
      <c r="AR259" s="67"/>
      <c r="AS259" s="67"/>
      <c r="AT259" s="67"/>
      <c r="AU259" s="67"/>
      <c r="AV259" s="67"/>
      <c r="AW259" s="67"/>
      <c r="AX259" s="67"/>
      <c r="AY259" s="67"/>
      <c r="AZ259" s="67"/>
      <c r="BA259" s="67"/>
      <c r="BB259" s="67"/>
      <c r="BC259" s="5"/>
      <c r="BD259" s="354" t="str">
        <f t="shared" ref="BD259:BD282" si="108">IFERROR(AVERAGE(Y259:BB259),"")</f>
        <v/>
      </c>
      <c r="BE259" s="355"/>
      <c r="BF259" s="68">
        <f>SUM($Y259:$BC259)</f>
        <v>0</v>
      </c>
      <c r="BG259" s="68">
        <v>0</v>
      </c>
      <c r="BH259" s="69">
        <f>IFERROR(SUM(Y259:BC259)/COUNT(Y259:BC259),0)</f>
        <v>0</v>
      </c>
      <c r="BI259" s="70">
        <v>0</v>
      </c>
    </row>
    <row r="260" spans="23:61" ht="15.5" x14ac:dyDescent="0.35">
      <c r="W260" s="60"/>
      <c r="X260" s="66">
        <v>2</v>
      </c>
      <c r="Y260" s="67"/>
      <c r="Z260" s="67"/>
      <c r="AA260" s="67"/>
      <c r="AB260" s="67"/>
      <c r="AC260" s="67"/>
      <c r="AD260" s="67"/>
      <c r="AE260" s="67"/>
      <c r="AF260" s="67"/>
      <c r="AG260" s="67"/>
      <c r="AH260" s="67"/>
      <c r="AI260" s="67"/>
      <c r="AJ260" s="67"/>
      <c r="AK260" s="67"/>
      <c r="AL260" s="67"/>
      <c r="AM260" s="67"/>
      <c r="AN260" s="67"/>
      <c r="AO260" s="67"/>
      <c r="AP260" s="67"/>
      <c r="AQ260" s="67"/>
      <c r="AR260" s="67"/>
      <c r="AS260" s="67"/>
      <c r="AT260" s="67"/>
      <c r="AU260" s="67"/>
      <c r="AV260" s="67"/>
      <c r="AW260" s="67"/>
      <c r="AX260" s="67"/>
      <c r="AY260" s="67"/>
      <c r="AZ260" s="67"/>
      <c r="BA260" s="67"/>
      <c r="BB260" s="67"/>
      <c r="BC260" s="5"/>
      <c r="BD260" s="354" t="str">
        <f t="shared" si="108"/>
        <v/>
      </c>
      <c r="BE260" s="355"/>
      <c r="BF260" s="71">
        <f t="shared" ref="BF260:BF265" si="109">SUM($Y260:$BC260)</f>
        <v>0</v>
      </c>
      <c r="BG260" s="71">
        <v>0</v>
      </c>
      <c r="BH260" s="72">
        <f t="shared" ref="BH260:BH265" si="110">IFERROR(SUM(Y260:BC260)/COUNT(Y260:BC260),0)</f>
        <v>0</v>
      </c>
      <c r="BI260" s="73">
        <v>0</v>
      </c>
    </row>
    <row r="261" spans="23:61" ht="15.5" x14ac:dyDescent="0.35">
      <c r="W261" s="60"/>
      <c r="X261" s="66">
        <v>3</v>
      </c>
      <c r="Y261" s="67"/>
      <c r="Z261" s="67"/>
      <c r="AA261" s="67"/>
      <c r="AB261" s="67"/>
      <c r="AC261" s="67"/>
      <c r="AD261" s="67"/>
      <c r="AE261" s="67"/>
      <c r="AF261" s="67"/>
      <c r="AG261" s="67"/>
      <c r="AH261" s="67"/>
      <c r="AI261" s="67"/>
      <c r="AJ261" s="67"/>
      <c r="AK261" s="67"/>
      <c r="AL261" s="67"/>
      <c r="AM261" s="67"/>
      <c r="AN261" s="67"/>
      <c r="AO261" s="67"/>
      <c r="AP261" s="67"/>
      <c r="AQ261" s="67"/>
      <c r="AR261" s="67"/>
      <c r="AS261" s="67"/>
      <c r="AT261" s="67"/>
      <c r="AU261" s="67"/>
      <c r="AV261" s="67"/>
      <c r="AW261" s="67"/>
      <c r="AX261" s="67"/>
      <c r="AY261" s="67"/>
      <c r="AZ261" s="67"/>
      <c r="BA261" s="67"/>
      <c r="BB261" s="67"/>
      <c r="BC261" s="5"/>
      <c r="BD261" s="354" t="str">
        <f t="shared" si="108"/>
        <v/>
      </c>
      <c r="BE261" s="355"/>
      <c r="BF261" s="71">
        <f t="shared" si="109"/>
        <v>0</v>
      </c>
      <c r="BG261" s="71">
        <v>0</v>
      </c>
      <c r="BH261" s="72">
        <f t="shared" si="110"/>
        <v>0</v>
      </c>
      <c r="BI261" s="73">
        <v>0</v>
      </c>
    </row>
    <row r="262" spans="23:61" ht="15.5" x14ac:dyDescent="0.35">
      <c r="W262" s="60"/>
      <c r="X262" s="66">
        <v>4</v>
      </c>
      <c r="Y262" s="67"/>
      <c r="Z262" s="67"/>
      <c r="AA262" s="67"/>
      <c r="AB262" s="67"/>
      <c r="AC262" s="67"/>
      <c r="AD262" s="67"/>
      <c r="AE262" s="67"/>
      <c r="AF262" s="67"/>
      <c r="AG262" s="67"/>
      <c r="AH262" s="67"/>
      <c r="AI262" s="67"/>
      <c r="AJ262" s="67"/>
      <c r="AK262" s="67"/>
      <c r="AL262" s="67"/>
      <c r="AM262" s="67"/>
      <c r="AN262" s="67"/>
      <c r="AO262" s="67"/>
      <c r="AP262" s="67"/>
      <c r="AQ262" s="67"/>
      <c r="AR262" s="67"/>
      <c r="AS262" s="67"/>
      <c r="AT262" s="67"/>
      <c r="AU262" s="67"/>
      <c r="AV262" s="67"/>
      <c r="AW262" s="67"/>
      <c r="AX262" s="67"/>
      <c r="AY262" s="67"/>
      <c r="AZ262" s="67"/>
      <c r="BA262" s="67"/>
      <c r="BB262" s="67"/>
      <c r="BC262" s="5"/>
      <c r="BD262" s="354" t="str">
        <f t="shared" si="108"/>
        <v/>
      </c>
      <c r="BE262" s="355"/>
      <c r="BF262" s="71">
        <f t="shared" si="109"/>
        <v>0</v>
      </c>
      <c r="BG262" s="71">
        <v>0</v>
      </c>
      <c r="BH262" s="72">
        <f t="shared" si="110"/>
        <v>0</v>
      </c>
      <c r="BI262" s="73">
        <v>0</v>
      </c>
    </row>
    <row r="263" spans="23:61" ht="15.5" x14ac:dyDescent="0.35">
      <c r="W263" s="60"/>
      <c r="X263" s="66">
        <v>5</v>
      </c>
      <c r="Y263" s="67"/>
      <c r="Z263" s="67"/>
      <c r="AA263" s="67"/>
      <c r="AB263" s="67"/>
      <c r="AC263" s="67"/>
      <c r="AD263" s="67"/>
      <c r="AE263" s="67"/>
      <c r="AF263" s="67"/>
      <c r="AG263" s="67"/>
      <c r="AH263" s="67"/>
      <c r="AI263" s="67"/>
      <c r="AJ263" s="67"/>
      <c r="AK263" s="67"/>
      <c r="AL263" s="67"/>
      <c r="AM263" s="67"/>
      <c r="AN263" s="67"/>
      <c r="AO263" s="67"/>
      <c r="AP263" s="67"/>
      <c r="AQ263" s="67"/>
      <c r="AR263" s="67"/>
      <c r="AS263" s="67"/>
      <c r="AT263" s="67"/>
      <c r="AU263" s="67"/>
      <c r="AV263" s="67"/>
      <c r="AW263" s="67"/>
      <c r="AX263" s="67"/>
      <c r="AY263" s="67"/>
      <c r="AZ263" s="67"/>
      <c r="BA263" s="67"/>
      <c r="BB263" s="67"/>
      <c r="BC263" s="5"/>
      <c r="BD263" s="354" t="str">
        <f t="shared" si="108"/>
        <v/>
      </c>
      <c r="BE263" s="355"/>
      <c r="BF263" s="71">
        <f t="shared" si="109"/>
        <v>0</v>
      </c>
      <c r="BG263" s="71">
        <v>0</v>
      </c>
      <c r="BH263" s="72">
        <f t="shared" si="110"/>
        <v>0</v>
      </c>
      <c r="BI263" s="73">
        <v>0</v>
      </c>
    </row>
    <row r="264" spans="23:61" ht="15.5" x14ac:dyDescent="0.35">
      <c r="W264" s="60"/>
      <c r="X264" s="66">
        <v>6</v>
      </c>
      <c r="Y264" s="67"/>
      <c r="Z264" s="67"/>
      <c r="AA264" s="67"/>
      <c r="AB264" s="67"/>
      <c r="AC264" s="67"/>
      <c r="AD264" s="67"/>
      <c r="AE264" s="67"/>
      <c r="AF264" s="67"/>
      <c r="AG264" s="67"/>
      <c r="AH264" s="67"/>
      <c r="AI264" s="67"/>
      <c r="AJ264" s="67"/>
      <c r="AK264" s="67"/>
      <c r="AL264" s="67"/>
      <c r="AM264" s="67"/>
      <c r="AN264" s="67"/>
      <c r="AO264" s="67"/>
      <c r="AP264" s="67"/>
      <c r="AQ264" s="67"/>
      <c r="AR264" s="67"/>
      <c r="AS264" s="67"/>
      <c r="AT264" s="67"/>
      <c r="AU264" s="67"/>
      <c r="AV264" s="67"/>
      <c r="AW264" s="67"/>
      <c r="AX264" s="67"/>
      <c r="AY264" s="67"/>
      <c r="AZ264" s="67"/>
      <c r="BA264" s="67"/>
      <c r="BB264" s="67"/>
      <c r="BC264" s="5"/>
      <c r="BD264" s="354" t="str">
        <f t="shared" si="108"/>
        <v/>
      </c>
      <c r="BE264" s="355"/>
      <c r="BF264" s="71">
        <f t="shared" si="109"/>
        <v>0</v>
      </c>
      <c r="BG264" s="71">
        <v>0</v>
      </c>
      <c r="BH264" s="72">
        <f t="shared" si="110"/>
        <v>0</v>
      </c>
      <c r="BI264" s="73">
        <v>0</v>
      </c>
    </row>
    <row r="265" spans="23:61" ht="15.5" x14ac:dyDescent="0.35">
      <c r="W265" s="60"/>
      <c r="X265" s="66">
        <v>7</v>
      </c>
      <c r="Y265" s="67"/>
      <c r="Z265" s="67"/>
      <c r="AA265" s="67"/>
      <c r="AB265" s="67"/>
      <c r="AC265" s="67"/>
      <c r="AD265" s="67"/>
      <c r="AE265" s="67"/>
      <c r="AF265" s="67"/>
      <c r="AG265" s="67"/>
      <c r="AH265" s="67"/>
      <c r="AI265" s="67"/>
      <c r="AJ265" s="67"/>
      <c r="AK265" s="67"/>
      <c r="AL265" s="67"/>
      <c r="AM265" s="67"/>
      <c r="AN265" s="67"/>
      <c r="AO265" s="67"/>
      <c r="AP265" s="67"/>
      <c r="AQ265" s="67"/>
      <c r="AR265" s="67"/>
      <c r="AS265" s="67"/>
      <c r="AT265" s="67"/>
      <c r="AU265" s="67"/>
      <c r="AV265" s="67"/>
      <c r="AW265" s="67"/>
      <c r="AX265" s="67"/>
      <c r="AY265" s="67"/>
      <c r="AZ265" s="67"/>
      <c r="BA265" s="67"/>
      <c r="BB265" s="67"/>
      <c r="BC265" s="5"/>
      <c r="BD265" s="354" t="str">
        <f t="shared" si="108"/>
        <v/>
      </c>
      <c r="BE265" s="355"/>
      <c r="BF265" s="71">
        <f t="shared" si="109"/>
        <v>0</v>
      </c>
      <c r="BG265" s="71">
        <v>0</v>
      </c>
      <c r="BH265" s="72">
        <f t="shared" si="110"/>
        <v>0</v>
      </c>
      <c r="BI265" s="73">
        <v>0</v>
      </c>
    </row>
    <row r="266" spans="23:61" ht="15.5" x14ac:dyDescent="0.35">
      <c r="W266" s="60"/>
      <c r="X266" s="66">
        <v>8</v>
      </c>
      <c r="Y266" s="67"/>
      <c r="Z266" s="67"/>
      <c r="AA266" s="67"/>
      <c r="AB266" s="67"/>
      <c r="AC266" s="67"/>
      <c r="AD266" s="67"/>
      <c r="AE266" s="67"/>
      <c r="AF266" s="67"/>
      <c r="AG266" s="67"/>
      <c r="AH266" s="67"/>
      <c r="AI266" s="67"/>
      <c r="AJ266" s="67"/>
      <c r="AK266" s="67"/>
      <c r="AL266" s="67"/>
      <c r="AM266" s="67"/>
      <c r="AN266" s="67"/>
      <c r="AO266" s="67"/>
      <c r="AP266" s="67"/>
      <c r="AQ266" s="67"/>
      <c r="AR266" s="67"/>
      <c r="AS266" s="67"/>
      <c r="AT266" s="67"/>
      <c r="AU266" s="67"/>
      <c r="AV266" s="67"/>
      <c r="AW266" s="67"/>
      <c r="AX266" s="67"/>
      <c r="AY266" s="67"/>
      <c r="AZ266" s="67"/>
      <c r="BA266" s="67"/>
      <c r="BB266" s="67"/>
      <c r="BC266" s="5"/>
      <c r="BD266" s="354" t="str">
        <f t="shared" si="108"/>
        <v/>
      </c>
      <c r="BE266" s="355"/>
      <c r="BF266" s="71">
        <f t="shared" ref="BF266:BF281" si="111">(SUMIF($Y$258:$BC$258,"Sat",$Y266:$BC266)+SUMIF($Y$258:$BC$258,"Sun",$Y266:$BC266))</f>
        <v>0</v>
      </c>
      <c r="BG266" s="71">
        <f t="shared" ref="BG266:BG281" si="112">(SUM($Y266:$BC266)-(SUMIF($Y$258:$BC$258,"Sat",$Y266:$BC266)+SUMIF($Y$258:$BC$258,"Sun",$Y266:$BC266)))</f>
        <v>0</v>
      </c>
      <c r="BH266" s="72">
        <f t="shared" ref="BH266:BH281" si="113">(SUMIF($Y$258:$BC$258,"Sat",$Y266:$BC266)+SUMIF($Y$258:$BC$258,"Sun",$Y266:$BC266))/(COUNTIF($Y$258:$BC$258,"Sat")+COUNTIF($Y$258:$BC$258,"Sun"))</f>
        <v>0</v>
      </c>
      <c r="BI266" s="73">
        <f t="shared" ref="BI266:BI281" si="114">(SUM($Y266:$BC266)-(SUMIF($Y$258:$BC$258,"Sat",$Y266:$BC266)+SUMIF($Y$258:$BC$258,"Sun",$Y266:$BC266)))/(COUNT(Y266:BC266)-(COUNTIF($Y$258:$BC$258,"Sat")+COUNTIF($Y$258:$BC$258,"Sun")))</f>
        <v>0</v>
      </c>
    </row>
    <row r="267" spans="23:61" ht="15.5" x14ac:dyDescent="0.35">
      <c r="W267" s="60"/>
      <c r="X267" s="66">
        <v>9</v>
      </c>
      <c r="Y267" s="67"/>
      <c r="Z267" s="67"/>
      <c r="AA267" s="67"/>
      <c r="AB267" s="67"/>
      <c r="AC267" s="67"/>
      <c r="AD267" s="67"/>
      <c r="AE267" s="67"/>
      <c r="AF267" s="67"/>
      <c r="AG267" s="67"/>
      <c r="AH267" s="67"/>
      <c r="AI267" s="67"/>
      <c r="AJ267" s="67"/>
      <c r="AK267" s="67"/>
      <c r="AL267" s="67"/>
      <c r="AM267" s="67"/>
      <c r="AN267" s="67"/>
      <c r="AO267" s="67"/>
      <c r="AP267" s="67"/>
      <c r="AQ267" s="67"/>
      <c r="AR267" s="67"/>
      <c r="AS267" s="67"/>
      <c r="AT267" s="67"/>
      <c r="AU267" s="67"/>
      <c r="AV267" s="67"/>
      <c r="AW267" s="67"/>
      <c r="AX267" s="67"/>
      <c r="AY267" s="67"/>
      <c r="AZ267" s="67"/>
      <c r="BA267" s="67"/>
      <c r="BB267" s="67"/>
      <c r="BC267" s="5"/>
      <c r="BD267" s="354" t="str">
        <f t="shared" si="108"/>
        <v/>
      </c>
      <c r="BE267" s="355"/>
      <c r="BF267" s="71">
        <f t="shared" si="111"/>
        <v>0</v>
      </c>
      <c r="BG267" s="71">
        <f t="shared" si="112"/>
        <v>0</v>
      </c>
      <c r="BH267" s="72">
        <f t="shared" si="113"/>
        <v>0</v>
      </c>
      <c r="BI267" s="73">
        <f t="shared" si="114"/>
        <v>0</v>
      </c>
    </row>
    <row r="268" spans="23:61" ht="15.5" x14ac:dyDescent="0.35">
      <c r="W268" s="60"/>
      <c r="X268" s="66">
        <v>10</v>
      </c>
      <c r="Y268" s="67"/>
      <c r="Z268" s="67"/>
      <c r="AA268" s="67"/>
      <c r="AB268" s="67"/>
      <c r="AC268" s="67"/>
      <c r="AD268" s="67"/>
      <c r="AE268" s="67"/>
      <c r="AF268" s="67"/>
      <c r="AG268" s="67"/>
      <c r="AH268" s="67"/>
      <c r="AI268" s="67"/>
      <c r="AJ268" s="67"/>
      <c r="AK268" s="67"/>
      <c r="AL268" s="67"/>
      <c r="AM268" s="67"/>
      <c r="AN268" s="67"/>
      <c r="AO268" s="67"/>
      <c r="AP268" s="67"/>
      <c r="AQ268" s="67"/>
      <c r="AR268" s="67"/>
      <c r="AS268" s="67"/>
      <c r="AT268" s="67"/>
      <c r="AU268" s="67"/>
      <c r="AV268" s="67"/>
      <c r="AW268" s="67"/>
      <c r="AX268" s="67"/>
      <c r="AY268" s="67"/>
      <c r="AZ268" s="67"/>
      <c r="BA268" s="67"/>
      <c r="BB268" s="67"/>
      <c r="BC268" s="5"/>
      <c r="BD268" s="354" t="str">
        <f t="shared" si="108"/>
        <v/>
      </c>
      <c r="BE268" s="355"/>
      <c r="BF268" s="71">
        <f t="shared" si="111"/>
        <v>0</v>
      </c>
      <c r="BG268" s="71">
        <f t="shared" si="112"/>
        <v>0</v>
      </c>
      <c r="BH268" s="72">
        <f t="shared" si="113"/>
        <v>0</v>
      </c>
      <c r="BI268" s="73">
        <f t="shared" si="114"/>
        <v>0</v>
      </c>
    </row>
    <row r="269" spans="23:61" ht="15.5" x14ac:dyDescent="0.35">
      <c r="W269" s="60"/>
      <c r="X269" s="66">
        <v>11</v>
      </c>
      <c r="Y269" s="67"/>
      <c r="Z269" s="67"/>
      <c r="AA269" s="67"/>
      <c r="AB269" s="67"/>
      <c r="AC269" s="67"/>
      <c r="AD269" s="67"/>
      <c r="AE269" s="67"/>
      <c r="AF269" s="67"/>
      <c r="AG269" s="67"/>
      <c r="AH269" s="67"/>
      <c r="AI269" s="67"/>
      <c r="AJ269" s="67"/>
      <c r="AK269" s="67"/>
      <c r="AL269" s="67"/>
      <c r="AM269" s="67"/>
      <c r="AN269" s="67"/>
      <c r="AO269" s="67"/>
      <c r="AP269" s="67"/>
      <c r="AQ269" s="67"/>
      <c r="AR269" s="67"/>
      <c r="AS269" s="67"/>
      <c r="AT269" s="67"/>
      <c r="AU269" s="67"/>
      <c r="AV269" s="67"/>
      <c r="AW269" s="67"/>
      <c r="AX269" s="67"/>
      <c r="AY269" s="67"/>
      <c r="AZ269" s="67"/>
      <c r="BA269" s="67"/>
      <c r="BB269" s="67"/>
      <c r="BC269" s="5"/>
      <c r="BD269" s="354" t="str">
        <f t="shared" si="108"/>
        <v/>
      </c>
      <c r="BE269" s="355"/>
      <c r="BF269" s="71">
        <f t="shared" si="111"/>
        <v>0</v>
      </c>
      <c r="BG269" s="71">
        <f t="shared" si="112"/>
        <v>0</v>
      </c>
      <c r="BH269" s="72">
        <f t="shared" si="113"/>
        <v>0</v>
      </c>
      <c r="BI269" s="73">
        <f t="shared" si="114"/>
        <v>0</v>
      </c>
    </row>
    <row r="270" spans="23:61" ht="15.5" x14ac:dyDescent="0.35">
      <c r="W270" s="60"/>
      <c r="X270" s="66">
        <v>12</v>
      </c>
      <c r="Y270" s="67"/>
      <c r="Z270" s="67"/>
      <c r="AA270" s="67"/>
      <c r="AB270" s="67"/>
      <c r="AC270" s="67"/>
      <c r="AD270" s="67"/>
      <c r="AE270" s="67"/>
      <c r="AF270" s="67"/>
      <c r="AG270" s="67"/>
      <c r="AH270" s="67"/>
      <c r="AI270" s="67"/>
      <c r="AJ270" s="67"/>
      <c r="AK270" s="67"/>
      <c r="AL270" s="67"/>
      <c r="AM270" s="67"/>
      <c r="AN270" s="67"/>
      <c r="AO270" s="67"/>
      <c r="AP270" s="67"/>
      <c r="AQ270" s="67"/>
      <c r="AR270" s="67"/>
      <c r="AS270" s="67"/>
      <c r="AT270" s="67"/>
      <c r="AU270" s="67"/>
      <c r="AV270" s="67"/>
      <c r="AW270" s="67"/>
      <c r="AX270" s="67"/>
      <c r="AY270" s="67"/>
      <c r="AZ270" s="67"/>
      <c r="BA270" s="67"/>
      <c r="BB270" s="67"/>
      <c r="BC270" s="5"/>
      <c r="BD270" s="354" t="str">
        <f t="shared" si="108"/>
        <v/>
      </c>
      <c r="BE270" s="355"/>
      <c r="BF270" s="71">
        <f t="shared" si="111"/>
        <v>0</v>
      </c>
      <c r="BG270" s="71">
        <f t="shared" si="112"/>
        <v>0</v>
      </c>
      <c r="BH270" s="72">
        <f t="shared" si="113"/>
        <v>0</v>
      </c>
      <c r="BI270" s="73">
        <f t="shared" si="114"/>
        <v>0</v>
      </c>
    </row>
    <row r="271" spans="23:61" ht="15.5" x14ac:dyDescent="0.35">
      <c r="W271" s="60"/>
      <c r="X271" s="66">
        <v>13</v>
      </c>
      <c r="Y271" s="67"/>
      <c r="Z271" s="67"/>
      <c r="AA271" s="67"/>
      <c r="AB271" s="67"/>
      <c r="AC271" s="67"/>
      <c r="AD271" s="67"/>
      <c r="AE271" s="67"/>
      <c r="AF271" s="67"/>
      <c r="AG271" s="67"/>
      <c r="AH271" s="67"/>
      <c r="AI271" s="67"/>
      <c r="AJ271" s="67"/>
      <c r="AK271" s="67"/>
      <c r="AL271" s="67"/>
      <c r="AM271" s="67"/>
      <c r="AN271" s="67"/>
      <c r="AO271" s="67"/>
      <c r="AP271" s="67"/>
      <c r="AQ271" s="67"/>
      <c r="AR271" s="67"/>
      <c r="AS271" s="67"/>
      <c r="AT271" s="67"/>
      <c r="AU271" s="67"/>
      <c r="AV271" s="67"/>
      <c r="AW271" s="67"/>
      <c r="AX271" s="67"/>
      <c r="AY271" s="67"/>
      <c r="AZ271" s="67"/>
      <c r="BA271" s="67"/>
      <c r="BB271" s="67"/>
      <c r="BC271" s="5"/>
      <c r="BD271" s="354" t="str">
        <f t="shared" si="108"/>
        <v/>
      </c>
      <c r="BE271" s="355"/>
      <c r="BF271" s="71">
        <f t="shared" si="111"/>
        <v>0</v>
      </c>
      <c r="BG271" s="71">
        <f t="shared" si="112"/>
        <v>0</v>
      </c>
      <c r="BH271" s="72">
        <f t="shared" si="113"/>
        <v>0</v>
      </c>
      <c r="BI271" s="73">
        <f t="shared" si="114"/>
        <v>0</v>
      </c>
    </row>
    <row r="272" spans="23:61" ht="15.5" x14ac:dyDescent="0.35">
      <c r="W272" s="60"/>
      <c r="X272" s="66">
        <v>14</v>
      </c>
      <c r="Y272" s="67"/>
      <c r="Z272" s="67"/>
      <c r="AA272" s="67"/>
      <c r="AB272" s="67"/>
      <c r="AC272" s="67"/>
      <c r="AD272" s="67"/>
      <c r="AE272" s="67"/>
      <c r="AF272" s="67"/>
      <c r="AG272" s="67"/>
      <c r="AH272" s="67"/>
      <c r="AI272" s="67"/>
      <c r="AJ272" s="67"/>
      <c r="AK272" s="67"/>
      <c r="AL272" s="67"/>
      <c r="AM272" s="67"/>
      <c r="AN272" s="67"/>
      <c r="AO272" s="67"/>
      <c r="AP272" s="67"/>
      <c r="AQ272" s="67"/>
      <c r="AR272" s="67"/>
      <c r="AS272" s="67"/>
      <c r="AT272" s="67"/>
      <c r="AU272" s="67"/>
      <c r="AV272" s="67"/>
      <c r="AW272" s="67"/>
      <c r="AX272" s="67"/>
      <c r="AY272" s="67"/>
      <c r="AZ272" s="67"/>
      <c r="BA272" s="67"/>
      <c r="BB272" s="67"/>
      <c r="BC272" s="5"/>
      <c r="BD272" s="354" t="str">
        <f t="shared" si="108"/>
        <v/>
      </c>
      <c r="BE272" s="355"/>
      <c r="BF272" s="71">
        <f t="shared" si="111"/>
        <v>0</v>
      </c>
      <c r="BG272" s="71">
        <f t="shared" si="112"/>
        <v>0</v>
      </c>
      <c r="BH272" s="72">
        <f t="shared" si="113"/>
        <v>0</v>
      </c>
      <c r="BI272" s="73">
        <f t="shared" si="114"/>
        <v>0</v>
      </c>
    </row>
    <row r="273" spans="23:61" ht="15.5" x14ac:dyDescent="0.35">
      <c r="W273" s="60"/>
      <c r="X273" s="66">
        <v>15</v>
      </c>
      <c r="Y273" s="67"/>
      <c r="Z273" s="67"/>
      <c r="AA273" s="67"/>
      <c r="AB273" s="67"/>
      <c r="AC273" s="67"/>
      <c r="AD273" s="67"/>
      <c r="AE273" s="67"/>
      <c r="AF273" s="67"/>
      <c r="AG273" s="67"/>
      <c r="AH273" s="67"/>
      <c r="AI273" s="67"/>
      <c r="AJ273" s="67"/>
      <c r="AK273" s="67"/>
      <c r="AL273" s="67"/>
      <c r="AM273" s="67"/>
      <c r="AN273" s="67"/>
      <c r="AO273" s="67"/>
      <c r="AP273" s="67"/>
      <c r="AQ273" s="67"/>
      <c r="AR273" s="67"/>
      <c r="AS273" s="67"/>
      <c r="AT273" s="67"/>
      <c r="AU273" s="67"/>
      <c r="AV273" s="67"/>
      <c r="AW273" s="67"/>
      <c r="AX273" s="67"/>
      <c r="AY273" s="67"/>
      <c r="AZ273" s="67"/>
      <c r="BA273" s="67"/>
      <c r="BB273" s="67"/>
      <c r="BC273" s="5"/>
      <c r="BD273" s="354" t="str">
        <f t="shared" si="108"/>
        <v/>
      </c>
      <c r="BE273" s="355"/>
      <c r="BF273" s="71">
        <f t="shared" si="111"/>
        <v>0</v>
      </c>
      <c r="BG273" s="71">
        <f t="shared" si="112"/>
        <v>0</v>
      </c>
      <c r="BH273" s="72">
        <f t="shared" si="113"/>
        <v>0</v>
      </c>
      <c r="BI273" s="73">
        <f t="shared" si="114"/>
        <v>0</v>
      </c>
    </row>
    <row r="274" spans="23:61" ht="15.5" x14ac:dyDescent="0.35">
      <c r="W274" s="60"/>
      <c r="X274" s="66">
        <v>16</v>
      </c>
      <c r="Y274" s="67"/>
      <c r="Z274" s="67"/>
      <c r="AA274" s="67"/>
      <c r="AB274" s="67"/>
      <c r="AC274" s="67"/>
      <c r="AD274" s="67"/>
      <c r="AE274" s="67"/>
      <c r="AF274" s="67"/>
      <c r="AG274" s="67"/>
      <c r="AH274" s="67"/>
      <c r="AI274" s="67"/>
      <c r="AJ274" s="67"/>
      <c r="AK274" s="67"/>
      <c r="AL274" s="67"/>
      <c r="AM274" s="67"/>
      <c r="AN274" s="67"/>
      <c r="AO274" s="67"/>
      <c r="AP274" s="67"/>
      <c r="AQ274" s="67"/>
      <c r="AR274" s="67"/>
      <c r="AS274" s="67"/>
      <c r="AT274" s="67"/>
      <c r="AU274" s="67"/>
      <c r="AV274" s="67"/>
      <c r="AW274" s="67"/>
      <c r="AX274" s="67"/>
      <c r="AY274" s="67"/>
      <c r="AZ274" s="67"/>
      <c r="BA274" s="67"/>
      <c r="BB274" s="67"/>
      <c r="BC274" s="5"/>
      <c r="BD274" s="354" t="str">
        <f t="shared" si="108"/>
        <v/>
      </c>
      <c r="BE274" s="355"/>
      <c r="BF274" s="71">
        <f t="shared" si="111"/>
        <v>0</v>
      </c>
      <c r="BG274" s="71">
        <f t="shared" si="112"/>
        <v>0</v>
      </c>
      <c r="BH274" s="72">
        <f t="shared" si="113"/>
        <v>0</v>
      </c>
      <c r="BI274" s="73">
        <f t="shared" si="114"/>
        <v>0</v>
      </c>
    </row>
    <row r="275" spans="23:61" ht="15.5" x14ac:dyDescent="0.35">
      <c r="W275" s="60"/>
      <c r="X275" s="66">
        <v>17</v>
      </c>
      <c r="Y275" s="67"/>
      <c r="Z275" s="67"/>
      <c r="AA275" s="67"/>
      <c r="AB275" s="67"/>
      <c r="AC275" s="67"/>
      <c r="AD275" s="67"/>
      <c r="AE275" s="67"/>
      <c r="AF275" s="67"/>
      <c r="AG275" s="67"/>
      <c r="AH275" s="67"/>
      <c r="AI275" s="67"/>
      <c r="AJ275" s="67"/>
      <c r="AK275" s="67"/>
      <c r="AL275" s="67"/>
      <c r="AM275" s="67"/>
      <c r="AN275" s="67"/>
      <c r="AO275" s="67"/>
      <c r="AP275" s="67"/>
      <c r="AQ275" s="67"/>
      <c r="AR275" s="67"/>
      <c r="AS275" s="67"/>
      <c r="AT275" s="67"/>
      <c r="AU275" s="67"/>
      <c r="AV275" s="67"/>
      <c r="AW275" s="67"/>
      <c r="AX275" s="67"/>
      <c r="AY275" s="67"/>
      <c r="AZ275" s="67"/>
      <c r="BA275" s="67"/>
      <c r="BB275" s="67"/>
      <c r="BC275" s="5"/>
      <c r="BD275" s="354" t="str">
        <f t="shared" si="108"/>
        <v/>
      </c>
      <c r="BE275" s="355"/>
      <c r="BF275" s="71">
        <f t="shared" si="111"/>
        <v>0</v>
      </c>
      <c r="BG275" s="71">
        <f t="shared" si="112"/>
        <v>0</v>
      </c>
      <c r="BH275" s="72">
        <f t="shared" si="113"/>
        <v>0</v>
      </c>
      <c r="BI275" s="73">
        <f t="shared" si="114"/>
        <v>0</v>
      </c>
    </row>
    <row r="276" spans="23:61" ht="15.5" x14ac:dyDescent="0.35">
      <c r="W276" s="60"/>
      <c r="X276" s="66">
        <v>18</v>
      </c>
      <c r="Y276" s="67"/>
      <c r="Z276" s="67"/>
      <c r="AA276" s="67"/>
      <c r="AB276" s="67"/>
      <c r="AC276" s="67"/>
      <c r="AD276" s="67"/>
      <c r="AE276" s="67"/>
      <c r="AF276" s="67"/>
      <c r="AG276" s="67"/>
      <c r="AH276" s="67"/>
      <c r="AI276" s="67"/>
      <c r="AJ276" s="67"/>
      <c r="AK276" s="67"/>
      <c r="AL276" s="67"/>
      <c r="AM276" s="67"/>
      <c r="AN276" s="67"/>
      <c r="AO276" s="67"/>
      <c r="AP276" s="67"/>
      <c r="AQ276" s="67"/>
      <c r="AR276" s="67"/>
      <c r="AS276" s="67"/>
      <c r="AT276" s="67"/>
      <c r="AU276" s="67"/>
      <c r="AV276" s="67"/>
      <c r="AW276" s="67"/>
      <c r="AX276" s="67"/>
      <c r="AY276" s="67"/>
      <c r="AZ276" s="67"/>
      <c r="BA276" s="67"/>
      <c r="BB276" s="67"/>
      <c r="BC276" s="5"/>
      <c r="BD276" s="354" t="str">
        <f t="shared" si="108"/>
        <v/>
      </c>
      <c r="BE276" s="355"/>
      <c r="BF276" s="71">
        <f t="shared" si="111"/>
        <v>0</v>
      </c>
      <c r="BG276" s="71">
        <f t="shared" si="112"/>
        <v>0</v>
      </c>
      <c r="BH276" s="72">
        <f t="shared" si="113"/>
        <v>0</v>
      </c>
      <c r="BI276" s="73">
        <f t="shared" si="114"/>
        <v>0</v>
      </c>
    </row>
    <row r="277" spans="23:61" ht="15.5" x14ac:dyDescent="0.35">
      <c r="W277" s="60"/>
      <c r="X277" s="66">
        <v>19</v>
      </c>
      <c r="Y277" s="67"/>
      <c r="Z277" s="67"/>
      <c r="AA277" s="67"/>
      <c r="AB277" s="67"/>
      <c r="AC277" s="67"/>
      <c r="AD277" s="67"/>
      <c r="AE277" s="67"/>
      <c r="AF277" s="67"/>
      <c r="AG277" s="67"/>
      <c r="AH277" s="67"/>
      <c r="AI277" s="67"/>
      <c r="AJ277" s="67"/>
      <c r="AK277" s="67"/>
      <c r="AL277" s="67"/>
      <c r="AM277" s="67"/>
      <c r="AN277" s="67"/>
      <c r="AO277" s="67"/>
      <c r="AP277" s="67"/>
      <c r="AQ277" s="67"/>
      <c r="AR277" s="67"/>
      <c r="AS277" s="67"/>
      <c r="AT277" s="67"/>
      <c r="AU277" s="67"/>
      <c r="AV277" s="67"/>
      <c r="AW277" s="67"/>
      <c r="AX277" s="67"/>
      <c r="AY277" s="67"/>
      <c r="AZ277" s="67"/>
      <c r="BA277" s="67"/>
      <c r="BB277" s="67"/>
      <c r="BC277" s="5"/>
      <c r="BD277" s="354" t="str">
        <f t="shared" si="108"/>
        <v/>
      </c>
      <c r="BE277" s="355"/>
      <c r="BF277" s="71">
        <f t="shared" si="111"/>
        <v>0</v>
      </c>
      <c r="BG277" s="71">
        <f t="shared" si="112"/>
        <v>0</v>
      </c>
      <c r="BH277" s="72">
        <f t="shared" si="113"/>
        <v>0</v>
      </c>
      <c r="BI277" s="73">
        <f t="shared" si="114"/>
        <v>0</v>
      </c>
    </row>
    <row r="278" spans="23:61" ht="15.5" x14ac:dyDescent="0.35">
      <c r="W278" s="60"/>
      <c r="X278" s="66">
        <v>20</v>
      </c>
      <c r="Y278" s="67"/>
      <c r="Z278" s="67"/>
      <c r="AA278" s="67"/>
      <c r="AB278" s="67"/>
      <c r="AC278" s="67"/>
      <c r="AD278" s="67"/>
      <c r="AE278" s="67"/>
      <c r="AF278" s="67"/>
      <c r="AG278" s="67"/>
      <c r="AH278" s="67"/>
      <c r="AI278" s="67"/>
      <c r="AJ278" s="67"/>
      <c r="AK278" s="67"/>
      <c r="AL278" s="67"/>
      <c r="AM278" s="67"/>
      <c r="AN278" s="67"/>
      <c r="AO278" s="67"/>
      <c r="AP278" s="67"/>
      <c r="AQ278" s="67"/>
      <c r="AR278" s="67"/>
      <c r="AS278" s="67"/>
      <c r="AT278" s="67"/>
      <c r="AU278" s="67"/>
      <c r="AV278" s="67"/>
      <c r="AW278" s="67"/>
      <c r="AX278" s="67"/>
      <c r="AY278" s="67"/>
      <c r="AZ278" s="67"/>
      <c r="BA278" s="67"/>
      <c r="BB278" s="67"/>
      <c r="BC278" s="5"/>
      <c r="BD278" s="354" t="str">
        <f t="shared" si="108"/>
        <v/>
      </c>
      <c r="BE278" s="355"/>
      <c r="BF278" s="71">
        <f t="shared" si="111"/>
        <v>0</v>
      </c>
      <c r="BG278" s="71">
        <f t="shared" si="112"/>
        <v>0</v>
      </c>
      <c r="BH278" s="72">
        <f t="shared" si="113"/>
        <v>0</v>
      </c>
      <c r="BI278" s="73">
        <f t="shared" si="114"/>
        <v>0</v>
      </c>
    </row>
    <row r="279" spans="23:61" ht="15.5" x14ac:dyDescent="0.35">
      <c r="W279" s="60"/>
      <c r="X279" s="66">
        <v>21</v>
      </c>
      <c r="Y279" s="67"/>
      <c r="Z279" s="67"/>
      <c r="AA279" s="67"/>
      <c r="AB279" s="67"/>
      <c r="AC279" s="67"/>
      <c r="AD279" s="67"/>
      <c r="AE279" s="67"/>
      <c r="AF279" s="67"/>
      <c r="AG279" s="67"/>
      <c r="AH279" s="67"/>
      <c r="AI279" s="67"/>
      <c r="AJ279" s="67"/>
      <c r="AK279" s="67"/>
      <c r="AL279" s="67"/>
      <c r="AM279" s="67"/>
      <c r="AN279" s="67"/>
      <c r="AO279" s="67"/>
      <c r="AP279" s="67"/>
      <c r="AQ279" s="67"/>
      <c r="AR279" s="67"/>
      <c r="AS279" s="67"/>
      <c r="AT279" s="67"/>
      <c r="AU279" s="67"/>
      <c r="AV279" s="67"/>
      <c r="AW279" s="67"/>
      <c r="AX279" s="67"/>
      <c r="AY279" s="67"/>
      <c r="AZ279" s="67"/>
      <c r="BA279" s="67"/>
      <c r="BB279" s="67"/>
      <c r="BC279" s="5"/>
      <c r="BD279" s="354" t="str">
        <f t="shared" si="108"/>
        <v/>
      </c>
      <c r="BE279" s="355"/>
      <c r="BF279" s="71">
        <f t="shared" si="111"/>
        <v>0</v>
      </c>
      <c r="BG279" s="71">
        <f t="shared" si="112"/>
        <v>0</v>
      </c>
      <c r="BH279" s="72">
        <f t="shared" si="113"/>
        <v>0</v>
      </c>
      <c r="BI279" s="73">
        <f t="shared" si="114"/>
        <v>0</v>
      </c>
    </row>
    <row r="280" spans="23:61" ht="15.5" x14ac:dyDescent="0.35">
      <c r="W280" s="60"/>
      <c r="X280" s="66">
        <v>22</v>
      </c>
      <c r="Y280" s="67"/>
      <c r="Z280" s="67"/>
      <c r="AA280" s="67"/>
      <c r="AB280" s="67"/>
      <c r="AC280" s="67"/>
      <c r="AD280" s="67"/>
      <c r="AE280" s="67"/>
      <c r="AF280" s="67"/>
      <c r="AG280" s="67"/>
      <c r="AH280" s="67"/>
      <c r="AI280" s="67"/>
      <c r="AJ280" s="67"/>
      <c r="AK280" s="67"/>
      <c r="AL280" s="67"/>
      <c r="AM280" s="67"/>
      <c r="AN280" s="67"/>
      <c r="AO280" s="67"/>
      <c r="AP280" s="67"/>
      <c r="AQ280" s="67"/>
      <c r="AR280" s="67"/>
      <c r="AS280" s="67"/>
      <c r="AT280" s="67"/>
      <c r="AU280" s="67"/>
      <c r="AV280" s="67"/>
      <c r="AW280" s="67"/>
      <c r="AX280" s="67"/>
      <c r="AY280" s="67"/>
      <c r="AZ280" s="67"/>
      <c r="BA280" s="67"/>
      <c r="BB280" s="67"/>
      <c r="BC280" s="5"/>
      <c r="BD280" s="354" t="str">
        <f t="shared" si="108"/>
        <v/>
      </c>
      <c r="BE280" s="355"/>
      <c r="BF280" s="71">
        <f t="shared" si="111"/>
        <v>0</v>
      </c>
      <c r="BG280" s="71">
        <f t="shared" si="112"/>
        <v>0</v>
      </c>
      <c r="BH280" s="72">
        <f t="shared" si="113"/>
        <v>0</v>
      </c>
      <c r="BI280" s="73">
        <f t="shared" si="114"/>
        <v>0</v>
      </c>
    </row>
    <row r="281" spans="23:61" ht="15.5" x14ac:dyDescent="0.35">
      <c r="W281" s="60"/>
      <c r="X281" s="66">
        <v>23</v>
      </c>
      <c r="Y281" s="67"/>
      <c r="Z281" s="67"/>
      <c r="AA281" s="67"/>
      <c r="AB281" s="67"/>
      <c r="AC281" s="67"/>
      <c r="AD281" s="67"/>
      <c r="AE281" s="67"/>
      <c r="AF281" s="67"/>
      <c r="AG281" s="67"/>
      <c r="AH281" s="67"/>
      <c r="AI281" s="67"/>
      <c r="AJ281" s="67"/>
      <c r="AK281" s="67"/>
      <c r="AL281" s="67"/>
      <c r="AM281" s="67"/>
      <c r="AN281" s="67"/>
      <c r="AO281" s="67"/>
      <c r="AP281" s="67"/>
      <c r="AQ281" s="67"/>
      <c r="AR281" s="67"/>
      <c r="AS281" s="67"/>
      <c r="AT281" s="67"/>
      <c r="AU281" s="67"/>
      <c r="AV281" s="67"/>
      <c r="AW281" s="67"/>
      <c r="AX281" s="67"/>
      <c r="AY281" s="67"/>
      <c r="AZ281" s="67"/>
      <c r="BA281" s="67"/>
      <c r="BB281" s="67"/>
      <c r="BC281" s="5"/>
      <c r="BD281" s="354" t="str">
        <f t="shared" si="108"/>
        <v/>
      </c>
      <c r="BE281" s="355"/>
      <c r="BF281" s="71">
        <f t="shared" si="111"/>
        <v>0</v>
      </c>
      <c r="BG281" s="71">
        <f t="shared" si="112"/>
        <v>0</v>
      </c>
      <c r="BH281" s="72">
        <f t="shared" si="113"/>
        <v>0</v>
      </c>
      <c r="BI281" s="73">
        <f t="shared" si="114"/>
        <v>0</v>
      </c>
    </row>
    <row r="282" spans="23:61" ht="15.5" x14ac:dyDescent="0.35">
      <c r="W282" s="60"/>
      <c r="X282" s="74">
        <v>24</v>
      </c>
      <c r="Y282" s="75"/>
      <c r="Z282" s="75"/>
      <c r="AA282" s="75"/>
      <c r="AB282" s="75"/>
      <c r="AC282" s="75"/>
      <c r="AD282" s="75"/>
      <c r="AE282" s="75"/>
      <c r="AF282" s="75"/>
      <c r="AG282" s="75"/>
      <c r="AH282" s="75"/>
      <c r="AI282" s="75"/>
      <c r="AJ282" s="75"/>
      <c r="AK282" s="75"/>
      <c r="AL282" s="75"/>
      <c r="AM282" s="75"/>
      <c r="AN282" s="75"/>
      <c r="AO282" s="75"/>
      <c r="AP282" s="75"/>
      <c r="AQ282" s="75"/>
      <c r="AR282" s="75"/>
      <c r="AS282" s="75"/>
      <c r="AT282" s="75"/>
      <c r="AU282" s="75"/>
      <c r="AV282" s="75"/>
      <c r="AW282" s="75"/>
      <c r="AX282" s="75"/>
      <c r="AY282" s="75"/>
      <c r="AZ282" s="75"/>
      <c r="BA282" s="75"/>
      <c r="BB282" s="75"/>
      <c r="BC282" s="5"/>
      <c r="BD282" s="356" t="str">
        <f t="shared" si="108"/>
        <v/>
      </c>
      <c r="BE282" s="357"/>
      <c r="BF282" s="76">
        <f>SUM($Y282:$BC282)</f>
        <v>0</v>
      </c>
      <c r="BG282" s="76">
        <v>0</v>
      </c>
      <c r="BH282" s="77">
        <f t="shared" ref="BH282" si="115">IFERROR(SUM(Y282:BC282)/COUNT(Y282:BC282),0)</f>
        <v>0</v>
      </c>
      <c r="BI282" s="78">
        <v>0</v>
      </c>
    </row>
    <row r="283" spans="23:61" ht="15.5" x14ac:dyDescent="0.35">
      <c r="W283" s="60"/>
      <c r="X283" s="79"/>
      <c r="Y283" s="5"/>
      <c r="Z283" s="5"/>
      <c r="AA283" s="5"/>
      <c r="AB283" s="5"/>
      <c r="AC283" s="5"/>
      <c r="AD283" s="5"/>
      <c r="AE283" s="5"/>
      <c r="AF283" s="5"/>
      <c r="AG283" s="5"/>
      <c r="AH283" s="5"/>
      <c r="AI283" s="5"/>
      <c r="AJ283" s="5"/>
      <c r="AK283" s="5"/>
      <c r="AL283" s="5"/>
      <c r="AM283" s="5"/>
      <c r="AN283" s="5"/>
      <c r="AO283" s="5"/>
      <c r="AP283" s="5"/>
      <c r="AQ283" s="5"/>
      <c r="AR283" s="5"/>
      <c r="AS283" s="5"/>
      <c r="AT283" s="5"/>
      <c r="AU283" s="5"/>
      <c r="AV283" s="5"/>
      <c r="AW283" s="5"/>
      <c r="AX283" s="5"/>
      <c r="AY283" s="5"/>
      <c r="AZ283" s="5"/>
      <c r="BA283" s="5"/>
      <c r="BB283" s="5"/>
      <c r="BC283" s="5"/>
      <c r="BD283" s="5"/>
      <c r="BE283" s="5"/>
      <c r="BF283" s="76">
        <f>SUM(BF259:BF282)</f>
        <v>0</v>
      </c>
      <c r="BG283" s="76">
        <f>SUM(BG266:BG281)</f>
        <v>0</v>
      </c>
      <c r="BH283" s="101"/>
      <c r="BI283" s="102"/>
    </row>
    <row r="284" spans="23:61" ht="15.5" x14ac:dyDescent="0.35">
      <c r="W284" s="83"/>
      <c r="X284" s="84"/>
      <c r="Y284" s="85"/>
      <c r="Z284" s="85"/>
      <c r="AA284" s="85"/>
      <c r="AB284" s="85"/>
      <c r="AC284" s="85"/>
      <c r="AD284" s="85"/>
      <c r="AE284" s="85"/>
      <c r="AF284" s="85"/>
      <c r="AG284" s="85"/>
      <c r="AH284" s="85"/>
      <c r="AI284" s="85"/>
      <c r="AJ284" s="85"/>
      <c r="AK284" s="85"/>
      <c r="AL284" s="85"/>
      <c r="AM284" s="85"/>
      <c r="AN284" s="85"/>
      <c r="AO284" s="85"/>
      <c r="AP284" s="85"/>
      <c r="AQ284" s="85"/>
      <c r="AR284" s="85"/>
      <c r="AS284" s="85"/>
      <c r="AT284" s="85"/>
      <c r="AU284" s="85"/>
      <c r="AV284" s="85"/>
      <c r="AW284" s="85"/>
      <c r="AX284" s="85"/>
      <c r="AY284" s="85"/>
      <c r="AZ284" s="85"/>
      <c r="BA284" s="85"/>
      <c r="BB284" s="85"/>
      <c r="BC284" s="85"/>
      <c r="BD284" s="85"/>
      <c r="BE284" s="85"/>
      <c r="BF284" s="214"/>
      <c r="BG284" s="215"/>
      <c r="BH284" s="215"/>
      <c r="BI284" s="216"/>
    </row>
    <row r="285" spans="23:61" ht="15.5" x14ac:dyDescent="0.35">
      <c r="W285" s="115"/>
      <c r="X285" s="111"/>
      <c r="Y285" s="111"/>
      <c r="Z285" s="111"/>
      <c r="AA285" s="111"/>
      <c r="AB285" s="111"/>
      <c r="AC285" s="111"/>
      <c r="AD285" s="111"/>
      <c r="AE285" s="111"/>
      <c r="AF285" s="111"/>
      <c r="AG285" s="111"/>
      <c r="AH285" s="111"/>
      <c r="AI285" s="111"/>
      <c r="AJ285" s="111"/>
      <c r="AK285" s="111"/>
      <c r="AL285" s="111"/>
      <c r="AM285" s="111"/>
      <c r="AN285" s="111"/>
      <c r="AO285" s="111"/>
      <c r="AP285" s="111"/>
      <c r="AQ285" s="111"/>
      <c r="AR285" s="111"/>
      <c r="AS285" s="111"/>
      <c r="AT285" s="111"/>
      <c r="AU285" s="111"/>
      <c r="AV285" s="111"/>
      <c r="AW285" s="111"/>
      <c r="AX285" s="111"/>
      <c r="AY285" s="111"/>
      <c r="AZ285" s="111"/>
      <c r="BA285" s="111"/>
      <c r="BB285" s="111"/>
      <c r="BC285" s="111"/>
      <c r="BD285" s="111"/>
      <c r="BE285" s="111"/>
      <c r="BF285" s="5"/>
      <c r="BG285" s="5"/>
      <c r="BH285" s="5"/>
      <c r="BI285" s="49"/>
    </row>
    <row r="286" spans="23:61" ht="15.5" x14ac:dyDescent="0.35">
      <c r="W286" s="60" t="s">
        <v>143</v>
      </c>
      <c r="X286" s="5"/>
      <c r="Y286" s="5"/>
      <c r="Z286" s="5"/>
      <c r="AA286" s="5"/>
      <c r="AB286" s="5"/>
      <c r="AC286" s="5"/>
      <c r="AD286" s="5"/>
      <c r="AE286" s="5"/>
      <c r="AF286" s="5"/>
      <c r="AG286" s="5"/>
      <c r="AH286" s="5"/>
      <c r="AI286" s="5"/>
      <c r="AJ286" s="5"/>
      <c r="AK286" s="5"/>
      <c r="AL286" s="5"/>
      <c r="AM286" s="5"/>
      <c r="AN286" s="5"/>
      <c r="AO286" s="5"/>
      <c r="AP286" s="5"/>
      <c r="AQ286" s="5"/>
      <c r="AR286" s="5"/>
      <c r="AS286" s="5"/>
      <c r="AT286" s="5"/>
      <c r="AU286" s="5"/>
      <c r="AV286" s="5"/>
      <c r="AW286" s="5"/>
      <c r="AX286" s="5"/>
      <c r="AY286" s="5"/>
      <c r="AZ286" s="5"/>
      <c r="BA286" s="5"/>
      <c r="BB286" s="5"/>
      <c r="BC286" s="5"/>
      <c r="BD286" s="5"/>
      <c r="BE286" s="5"/>
      <c r="BF286" s="5"/>
      <c r="BG286" s="5"/>
      <c r="BH286" s="5"/>
      <c r="BI286" s="49"/>
    </row>
    <row r="287" spans="23:61" ht="15.5" x14ac:dyDescent="0.35">
      <c r="W287" s="60"/>
      <c r="X287" s="5"/>
      <c r="Y287" s="5"/>
      <c r="Z287" s="5"/>
      <c r="AA287" s="5"/>
      <c r="AB287" s="5"/>
      <c r="AC287" s="5"/>
      <c r="AD287" s="5"/>
      <c r="AE287" s="5"/>
      <c r="AF287" s="5"/>
      <c r="AG287" s="5"/>
      <c r="AH287" s="5"/>
      <c r="AI287" s="5"/>
      <c r="AJ287" s="5"/>
      <c r="AK287" s="5"/>
      <c r="AL287" s="5"/>
      <c r="AM287" s="5"/>
      <c r="AN287" s="5"/>
      <c r="AO287" s="5"/>
      <c r="AP287" s="5"/>
      <c r="AQ287" s="5"/>
      <c r="AR287" s="5"/>
      <c r="AS287" s="5"/>
      <c r="AT287" s="5"/>
      <c r="AU287" s="5"/>
      <c r="AV287" s="5"/>
      <c r="AW287" s="5"/>
      <c r="AX287" s="5"/>
      <c r="AY287" s="5"/>
      <c r="AZ287" s="5"/>
      <c r="BA287" s="5"/>
      <c r="BB287" s="5"/>
      <c r="BC287" s="5"/>
      <c r="BD287" s="5"/>
      <c r="BE287" s="5"/>
      <c r="BF287" s="46"/>
      <c r="BG287" s="5"/>
      <c r="BH287" s="5"/>
      <c r="BI287" s="49"/>
    </row>
    <row r="288" spans="23:61" ht="15.5" x14ac:dyDescent="0.35">
      <c r="W288" s="60"/>
      <c r="X288" s="63" t="s">
        <v>54</v>
      </c>
      <c r="Y288" s="64">
        <v>1</v>
      </c>
      <c r="Z288" s="64">
        <v>2</v>
      </c>
      <c r="AA288" s="64">
        <v>3</v>
      </c>
      <c r="AB288" s="64">
        <v>4</v>
      </c>
      <c r="AC288" s="64">
        <v>5</v>
      </c>
      <c r="AD288" s="64">
        <v>6</v>
      </c>
      <c r="AE288" s="64">
        <v>7</v>
      </c>
      <c r="AF288" s="64">
        <v>8</v>
      </c>
      <c r="AG288" s="64">
        <v>9</v>
      </c>
      <c r="AH288" s="64">
        <v>10</v>
      </c>
      <c r="AI288" s="64">
        <v>11</v>
      </c>
      <c r="AJ288" s="64">
        <v>12</v>
      </c>
      <c r="AK288" s="64">
        <v>13</v>
      </c>
      <c r="AL288" s="64">
        <v>14</v>
      </c>
      <c r="AM288" s="64">
        <v>15</v>
      </c>
      <c r="AN288" s="64">
        <v>16</v>
      </c>
      <c r="AO288" s="64">
        <v>17</v>
      </c>
      <c r="AP288" s="64">
        <v>18</v>
      </c>
      <c r="AQ288" s="64">
        <v>19</v>
      </c>
      <c r="AR288" s="64">
        <v>20</v>
      </c>
      <c r="AS288" s="64">
        <v>21</v>
      </c>
      <c r="AT288" s="64">
        <v>22</v>
      </c>
      <c r="AU288" s="64">
        <v>23</v>
      </c>
      <c r="AV288" s="64">
        <v>24</v>
      </c>
      <c r="AW288" s="64">
        <v>25</v>
      </c>
      <c r="AX288" s="64">
        <v>26</v>
      </c>
      <c r="AY288" s="64">
        <v>27</v>
      </c>
      <c r="AZ288" s="64">
        <v>28</v>
      </c>
      <c r="BA288" s="64">
        <v>29</v>
      </c>
      <c r="BB288" s="64">
        <v>30</v>
      </c>
      <c r="BC288" s="64">
        <v>31</v>
      </c>
      <c r="BD288" s="358" t="s">
        <v>101</v>
      </c>
      <c r="BE288" s="359"/>
      <c r="BF288" s="157" t="s">
        <v>102</v>
      </c>
      <c r="BG288" s="157" t="s">
        <v>103</v>
      </c>
      <c r="BH288" s="157" t="s">
        <v>102</v>
      </c>
      <c r="BI288" s="65" t="s">
        <v>103</v>
      </c>
    </row>
    <row r="289" spans="23:61" ht="15.5" x14ac:dyDescent="0.35">
      <c r="W289" s="60"/>
      <c r="X289" s="63"/>
      <c r="Y289" s="64" t="str">
        <f t="shared" ref="Y289:AE289" si="116">VLOOKUP(WEEKDAY(CONCATENATE("10","/",Y288,"/",$AE$6)),$BX$11:$BY$17,2,FALSE)</f>
        <v>Mon</v>
      </c>
      <c r="Z289" s="64" t="str">
        <f t="shared" si="116"/>
        <v>Tues</v>
      </c>
      <c r="AA289" s="64" t="str">
        <f t="shared" si="116"/>
        <v>Wed</v>
      </c>
      <c r="AB289" s="64" t="str">
        <f t="shared" si="116"/>
        <v>Thur</v>
      </c>
      <c r="AC289" s="64" t="str">
        <f t="shared" si="116"/>
        <v>Fri</v>
      </c>
      <c r="AD289" s="64" t="str">
        <f t="shared" si="116"/>
        <v>Sat</v>
      </c>
      <c r="AE289" s="64" t="str">
        <f t="shared" si="116"/>
        <v>Sun</v>
      </c>
      <c r="AF289" s="64" t="str">
        <f>Y289</f>
        <v>Mon</v>
      </c>
      <c r="AG289" s="64" t="str">
        <f t="shared" ref="AG289:BC289" si="117">Z289</f>
        <v>Tues</v>
      </c>
      <c r="AH289" s="64" t="str">
        <f t="shared" si="117"/>
        <v>Wed</v>
      </c>
      <c r="AI289" s="64" t="str">
        <f t="shared" si="117"/>
        <v>Thur</v>
      </c>
      <c r="AJ289" s="64" t="str">
        <f t="shared" si="117"/>
        <v>Fri</v>
      </c>
      <c r="AK289" s="64" t="str">
        <f t="shared" si="117"/>
        <v>Sat</v>
      </c>
      <c r="AL289" s="64" t="str">
        <f t="shared" si="117"/>
        <v>Sun</v>
      </c>
      <c r="AM289" s="64" t="str">
        <f t="shared" si="117"/>
        <v>Mon</v>
      </c>
      <c r="AN289" s="64" t="str">
        <f t="shared" si="117"/>
        <v>Tues</v>
      </c>
      <c r="AO289" s="64" t="str">
        <f t="shared" si="117"/>
        <v>Wed</v>
      </c>
      <c r="AP289" s="64" t="str">
        <f t="shared" si="117"/>
        <v>Thur</v>
      </c>
      <c r="AQ289" s="64" t="str">
        <f t="shared" si="117"/>
        <v>Fri</v>
      </c>
      <c r="AR289" s="64" t="str">
        <f t="shared" si="117"/>
        <v>Sat</v>
      </c>
      <c r="AS289" s="64" t="str">
        <f t="shared" si="117"/>
        <v>Sun</v>
      </c>
      <c r="AT289" s="64" t="str">
        <f t="shared" si="117"/>
        <v>Mon</v>
      </c>
      <c r="AU289" s="64" t="str">
        <f t="shared" si="117"/>
        <v>Tues</v>
      </c>
      <c r="AV289" s="64" t="str">
        <f t="shared" si="117"/>
        <v>Wed</v>
      </c>
      <c r="AW289" s="64" t="str">
        <f t="shared" si="117"/>
        <v>Thur</v>
      </c>
      <c r="AX289" s="64" t="str">
        <f t="shared" si="117"/>
        <v>Fri</v>
      </c>
      <c r="AY289" s="64" t="str">
        <f t="shared" si="117"/>
        <v>Sat</v>
      </c>
      <c r="AZ289" s="64" t="str">
        <f t="shared" si="117"/>
        <v>Sun</v>
      </c>
      <c r="BA289" s="64" t="str">
        <f t="shared" si="117"/>
        <v>Mon</v>
      </c>
      <c r="BB289" s="64" t="str">
        <f t="shared" si="117"/>
        <v>Tues</v>
      </c>
      <c r="BC289" s="64" t="str">
        <f t="shared" si="117"/>
        <v>Wed</v>
      </c>
      <c r="BD289" s="358" t="s">
        <v>106</v>
      </c>
      <c r="BE289" s="359"/>
      <c r="BF289" s="157" t="s">
        <v>90</v>
      </c>
      <c r="BG289" s="157" t="s">
        <v>90</v>
      </c>
      <c r="BH289" s="157" t="s">
        <v>106</v>
      </c>
      <c r="BI289" s="65" t="s">
        <v>106</v>
      </c>
    </row>
    <row r="290" spans="23:61" ht="15.5" x14ac:dyDescent="0.35">
      <c r="W290" s="60"/>
      <c r="X290" s="66">
        <v>1</v>
      </c>
      <c r="Y290" s="67"/>
      <c r="Z290" s="67"/>
      <c r="AA290" s="67"/>
      <c r="AB290" s="67"/>
      <c r="AC290" s="67"/>
      <c r="AD290" s="67"/>
      <c r="AE290" s="67"/>
      <c r="AF290" s="67"/>
      <c r="AG290" s="67"/>
      <c r="AH290" s="67"/>
      <c r="AI290" s="67"/>
      <c r="AJ290" s="67"/>
      <c r="AK290" s="67"/>
      <c r="AL290" s="67"/>
      <c r="AM290" s="67"/>
      <c r="AN290" s="67"/>
      <c r="AO290" s="67"/>
      <c r="AP290" s="67"/>
      <c r="AQ290" s="67"/>
      <c r="AR290" s="67"/>
      <c r="AS290" s="67"/>
      <c r="AT290" s="67"/>
      <c r="AU290" s="67"/>
      <c r="AV290" s="67"/>
      <c r="AW290" s="67"/>
      <c r="AX290" s="67"/>
      <c r="AY290" s="67"/>
      <c r="AZ290" s="67"/>
      <c r="BA290" s="67"/>
      <c r="BB290" s="67"/>
      <c r="BC290" s="67"/>
      <c r="BD290" s="354" t="str">
        <f>IFERROR(AVERAGE(Y290:BC290),"")</f>
        <v/>
      </c>
      <c r="BE290" s="355"/>
      <c r="BF290" s="68">
        <f>SUM($Y290:$BC290)</f>
        <v>0</v>
      </c>
      <c r="BG290" s="68">
        <v>0</v>
      </c>
      <c r="BH290" s="69">
        <f>IFERROR(SUM(Y290:BC290)/COUNT(Y290:BC290),0)</f>
        <v>0</v>
      </c>
      <c r="BI290" s="70">
        <v>0</v>
      </c>
    </row>
    <row r="291" spans="23:61" ht="15.5" x14ac:dyDescent="0.35">
      <c r="W291" s="60"/>
      <c r="X291" s="66">
        <v>2</v>
      </c>
      <c r="Y291" s="67"/>
      <c r="Z291" s="67"/>
      <c r="AA291" s="67"/>
      <c r="AB291" s="67"/>
      <c r="AC291" s="67"/>
      <c r="AD291" s="67"/>
      <c r="AE291" s="67"/>
      <c r="AF291" s="67"/>
      <c r="AG291" s="67"/>
      <c r="AH291" s="67"/>
      <c r="AI291" s="67"/>
      <c r="AJ291" s="67"/>
      <c r="AK291" s="67"/>
      <c r="AL291" s="67"/>
      <c r="AM291" s="67"/>
      <c r="AN291" s="67"/>
      <c r="AO291" s="67"/>
      <c r="AP291" s="67"/>
      <c r="AQ291" s="67"/>
      <c r="AR291" s="67"/>
      <c r="AS291" s="67"/>
      <c r="AT291" s="67"/>
      <c r="AU291" s="67"/>
      <c r="AV291" s="67"/>
      <c r="AW291" s="67"/>
      <c r="AX291" s="67"/>
      <c r="AY291" s="67"/>
      <c r="AZ291" s="67"/>
      <c r="BA291" s="67"/>
      <c r="BB291" s="67"/>
      <c r="BC291" s="67"/>
      <c r="BD291" s="354" t="str">
        <f t="shared" ref="BD291:BD302" si="118">IFERROR(AVERAGE(Y291:BC291),"")</f>
        <v/>
      </c>
      <c r="BE291" s="355"/>
      <c r="BF291" s="71">
        <f t="shared" ref="BF291:BF296" si="119">SUM($Y291:$BC291)</f>
        <v>0</v>
      </c>
      <c r="BG291" s="71">
        <v>0</v>
      </c>
      <c r="BH291" s="72">
        <f t="shared" ref="BH291:BH296" si="120">IFERROR(SUM(Y291:BC291)/COUNT(Y291:BC291),0)</f>
        <v>0</v>
      </c>
      <c r="BI291" s="73">
        <v>0</v>
      </c>
    </row>
    <row r="292" spans="23:61" ht="15.5" x14ac:dyDescent="0.35">
      <c r="W292" s="60"/>
      <c r="X292" s="66">
        <v>3</v>
      </c>
      <c r="Y292" s="67"/>
      <c r="Z292" s="67"/>
      <c r="AA292" s="67"/>
      <c r="AB292" s="67"/>
      <c r="AC292" s="67"/>
      <c r="AD292" s="67"/>
      <c r="AE292" s="67"/>
      <c r="AF292" s="67"/>
      <c r="AG292" s="67"/>
      <c r="AH292" s="67"/>
      <c r="AI292" s="67"/>
      <c r="AJ292" s="67"/>
      <c r="AK292" s="67"/>
      <c r="AL292" s="67"/>
      <c r="AM292" s="67"/>
      <c r="AN292" s="67"/>
      <c r="AO292" s="67"/>
      <c r="AP292" s="67"/>
      <c r="AQ292" s="67"/>
      <c r="AR292" s="67"/>
      <c r="AS292" s="67"/>
      <c r="AT292" s="67"/>
      <c r="AU292" s="67"/>
      <c r="AV292" s="67"/>
      <c r="AW292" s="67"/>
      <c r="AX292" s="67"/>
      <c r="AY292" s="67"/>
      <c r="AZ292" s="67"/>
      <c r="BA292" s="67"/>
      <c r="BB292" s="67"/>
      <c r="BC292" s="67"/>
      <c r="BD292" s="354" t="str">
        <f t="shared" si="118"/>
        <v/>
      </c>
      <c r="BE292" s="355"/>
      <c r="BF292" s="71">
        <f t="shared" si="119"/>
        <v>0</v>
      </c>
      <c r="BG292" s="71">
        <v>0</v>
      </c>
      <c r="BH292" s="72">
        <f t="shared" si="120"/>
        <v>0</v>
      </c>
      <c r="BI292" s="73">
        <v>0</v>
      </c>
    </row>
    <row r="293" spans="23:61" ht="15.5" x14ac:dyDescent="0.35">
      <c r="W293" s="60"/>
      <c r="X293" s="66">
        <v>4</v>
      </c>
      <c r="Y293" s="67"/>
      <c r="Z293" s="67"/>
      <c r="AA293" s="67"/>
      <c r="AB293" s="67"/>
      <c r="AC293" s="67"/>
      <c r="AD293" s="67"/>
      <c r="AE293" s="67"/>
      <c r="AF293" s="67"/>
      <c r="AG293" s="67"/>
      <c r="AH293" s="67"/>
      <c r="AI293" s="67"/>
      <c r="AJ293" s="67"/>
      <c r="AK293" s="67"/>
      <c r="AL293" s="67"/>
      <c r="AM293" s="67"/>
      <c r="AN293" s="67"/>
      <c r="AO293" s="67"/>
      <c r="AP293" s="67"/>
      <c r="AQ293" s="67"/>
      <c r="AR293" s="67"/>
      <c r="AS293" s="67"/>
      <c r="AT293" s="67"/>
      <c r="AU293" s="67"/>
      <c r="AV293" s="67"/>
      <c r="AW293" s="67"/>
      <c r="AX293" s="67"/>
      <c r="AY293" s="67"/>
      <c r="AZ293" s="67"/>
      <c r="BA293" s="67"/>
      <c r="BB293" s="67"/>
      <c r="BC293" s="67"/>
      <c r="BD293" s="354" t="str">
        <f t="shared" si="118"/>
        <v/>
      </c>
      <c r="BE293" s="355"/>
      <c r="BF293" s="71">
        <f t="shared" si="119"/>
        <v>0</v>
      </c>
      <c r="BG293" s="71">
        <v>0</v>
      </c>
      <c r="BH293" s="72">
        <f t="shared" si="120"/>
        <v>0</v>
      </c>
      <c r="BI293" s="73">
        <v>0</v>
      </c>
    </row>
    <row r="294" spans="23:61" ht="15.5" x14ac:dyDescent="0.35">
      <c r="W294" s="60"/>
      <c r="X294" s="66">
        <v>5</v>
      </c>
      <c r="Y294" s="67"/>
      <c r="Z294" s="67"/>
      <c r="AA294" s="67"/>
      <c r="AB294" s="67"/>
      <c r="AC294" s="67"/>
      <c r="AD294" s="67"/>
      <c r="AE294" s="67"/>
      <c r="AF294" s="67"/>
      <c r="AG294" s="67"/>
      <c r="AH294" s="67"/>
      <c r="AI294" s="67"/>
      <c r="AJ294" s="67"/>
      <c r="AK294" s="67"/>
      <c r="AL294" s="67"/>
      <c r="AM294" s="67"/>
      <c r="AN294" s="67"/>
      <c r="AO294" s="67"/>
      <c r="AP294" s="67"/>
      <c r="AQ294" s="67"/>
      <c r="AR294" s="67"/>
      <c r="AS294" s="67"/>
      <c r="AT294" s="67"/>
      <c r="AU294" s="67"/>
      <c r="AV294" s="67"/>
      <c r="AW294" s="67"/>
      <c r="AX294" s="67"/>
      <c r="AY294" s="67"/>
      <c r="AZ294" s="67"/>
      <c r="BA294" s="67"/>
      <c r="BB294" s="67"/>
      <c r="BC294" s="67"/>
      <c r="BD294" s="354" t="str">
        <f t="shared" si="118"/>
        <v/>
      </c>
      <c r="BE294" s="355"/>
      <c r="BF294" s="71">
        <f t="shared" si="119"/>
        <v>0</v>
      </c>
      <c r="BG294" s="71">
        <v>0</v>
      </c>
      <c r="BH294" s="72">
        <f t="shared" si="120"/>
        <v>0</v>
      </c>
      <c r="BI294" s="73">
        <v>0</v>
      </c>
    </row>
    <row r="295" spans="23:61" ht="15.5" x14ac:dyDescent="0.35">
      <c r="W295" s="60"/>
      <c r="X295" s="66">
        <v>6</v>
      </c>
      <c r="Y295" s="67"/>
      <c r="Z295" s="67"/>
      <c r="AA295" s="67"/>
      <c r="AB295" s="67"/>
      <c r="AC295" s="67"/>
      <c r="AD295" s="67"/>
      <c r="AE295" s="67"/>
      <c r="AF295" s="67"/>
      <c r="AG295" s="67"/>
      <c r="AH295" s="67"/>
      <c r="AI295" s="67"/>
      <c r="AJ295" s="67"/>
      <c r="AK295" s="67"/>
      <c r="AL295" s="67"/>
      <c r="AM295" s="67"/>
      <c r="AN295" s="67"/>
      <c r="AO295" s="67"/>
      <c r="AP295" s="67"/>
      <c r="AQ295" s="67"/>
      <c r="AR295" s="67"/>
      <c r="AS295" s="67"/>
      <c r="AT295" s="67"/>
      <c r="AU295" s="67"/>
      <c r="AV295" s="67"/>
      <c r="AW295" s="67"/>
      <c r="AX295" s="67"/>
      <c r="AY295" s="67"/>
      <c r="AZ295" s="67"/>
      <c r="BA295" s="67"/>
      <c r="BB295" s="67"/>
      <c r="BC295" s="67"/>
      <c r="BD295" s="354" t="str">
        <f t="shared" si="118"/>
        <v/>
      </c>
      <c r="BE295" s="355"/>
      <c r="BF295" s="71">
        <f t="shared" si="119"/>
        <v>0</v>
      </c>
      <c r="BG295" s="71">
        <v>0</v>
      </c>
      <c r="BH295" s="72">
        <f t="shared" si="120"/>
        <v>0</v>
      </c>
      <c r="BI295" s="73">
        <v>0</v>
      </c>
    </row>
    <row r="296" spans="23:61" ht="15.5" x14ac:dyDescent="0.35">
      <c r="W296" s="60"/>
      <c r="X296" s="66">
        <v>7</v>
      </c>
      <c r="Y296" s="67"/>
      <c r="Z296" s="67"/>
      <c r="AA296" s="67"/>
      <c r="AB296" s="67"/>
      <c r="AC296" s="67"/>
      <c r="AD296" s="67"/>
      <c r="AE296" s="67"/>
      <c r="AF296" s="67"/>
      <c r="AG296" s="67"/>
      <c r="AH296" s="67"/>
      <c r="AI296" s="67"/>
      <c r="AJ296" s="67"/>
      <c r="AK296" s="67"/>
      <c r="AL296" s="67"/>
      <c r="AM296" s="67"/>
      <c r="AN296" s="67"/>
      <c r="AO296" s="67"/>
      <c r="AP296" s="67"/>
      <c r="AQ296" s="67"/>
      <c r="AR296" s="67"/>
      <c r="AS296" s="67"/>
      <c r="AT296" s="67"/>
      <c r="AU296" s="67"/>
      <c r="AV296" s="67"/>
      <c r="AW296" s="67"/>
      <c r="AX296" s="67"/>
      <c r="AY296" s="67"/>
      <c r="AZ296" s="67"/>
      <c r="BA296" s="67"/>
      <c r="BB296" s="67"/>
      <c r="BC296" s="67"/>
      <c r="BD296" s="354" t="str">
        <f t="shared" si="118"/>
        <v/>
      </c>
      <c r="BE296" s="355"/>
      <c r="BF296" s="71">
        <f t="shared" si="119"/>
        <v>0</v>
      </c>
      <c r="BG296" s="71">
        <v>0</v>
      </c>
      <c r="BH296" s="72">
        <f t="shared" si="120"/>
        <v>0</v>
      </c>
      <c r="BI296" s="73">
        <v>0</v>
      </c>
    </row>
    <row r="297" spans="23:61" ht="15.5" x14ac:dyDescent="0.35">
      <c r="W297" s="60"/>
      <c r="X297" s="66">
        <v>8</v>
      </c>
      <c r="Y297" s="67"/>
      <c r="Z297" s="67"/>
      <c r="AA297" s="67"/>
      <c r="AB297" s="67"/>
      <c r="AC297" s="67"/>
      <c r="AD297" s="67"/>
      <c r="AE297" s="67"/>
      <c r="AF297" s="67"/>
      <c r="AG297" s="67"/>
      <c r="AH297" s="67"/>
      <c r="AI297" s="67"/>
      <c r="AJ297" s="67"/>
      <c r="AK297" s="67"/>
      <c r="AL297" s="67"/>
      <c r="AM297" s="67"/>
      <c r="AN297" s="67"/>
      <c r="AO297" s="67"/>
      <c r="AP297" s="67"/>
      <c r="AQ297" s="67"/>
      <c r="AR297" s="67"/>
      <c r="AS297" s="67"/>
      <c r="AT297" s="67"/>
      <c r="AU297" s="67"/>
      <c r="AV297" s="67"/>
      <c r="AW297" s="67"/>
      <c r="AX297" s="67"/>
      <c r="AY297" s="67"/>
      <c r="AZ297" s="67"/>
      <c r="BA297" s="67"/>
      <c r="BB297" s="67"/>
      <c r="BC297" s="67"/>
      <c r="BD297" s="354" t="str">
        <f t="shared" si="118"/>
        <v/>
      </c>
      <c r="BE297" s="355"/>
      <c r="BF297" s="71">
        <f t="shared" ref="BF297:BF312" si="121">(SUMIF($Y$289:$BC$289,"Sat",$Y297:$BC297)+SUMIF($Y$289:$BC$289,"Sun",$Y297:$BC297))</f>
        <v>0</v>
      </c>
      <c r="BG297" s="71">
        <f t="shared" ref="BG297:BG312" si="122">(SUM($Y297:$BC297)-(SUMIF($Y$289:$BC$289,"Sat",$Y297:$BC297)+SUMIF($Y$289:$BC$289,"Sun",$Y297:$BC297)))</f>
        <v>0</v>
      </c>
      <c r="BH297" s="72">
        <f t="shared" ref="BH297:BH312" si="123">(SUMIF($Y$289:$BC$289,"Sat",$Y297:$BC297)+SUMIF($Y$289:$BC$289,"Sun",$Y297:$BC297))/(COUNTIF($Y$289:$BC$289,"Sat")+COUNTIF($Y$289:$BC$289,"Sun"))</f>
        <v>0</v>
      </c>
      <c r="BI297" s="73">
        <f t="shared" ref="BI297:BI312" si="124">(SUM($Y297:$BC297)-(SUMIF($Y$289:$BC$289,"Sat",$Y297:$BC297)+SUMIF($Y$289:$BC$289,"Sun",$Y297:$BC297)))/(COUNT(Y297:BC297)-(COUNTIF($Y$289:$BC$289,"Sat")+COUNTIF($Y$289:$BC$289,"Sun")))</f>
        <v>0</v>
      </c>
    </row>
    <row r="298" spans="23:61" ht="15.5" x14ac:dyDescent="0.35">
      <c r="W298" s="60"/>
      <c r="X298" s="66">
        <v>9</v>
      </c>
      <c r="Y298" s="67"/>
      <c r="Z298" s="67"/>
      <c r="AA298" s="67"/>
      <c r="AB298" s="67"/>
      <c r="AC298" s="67"/>
      <c r="AD298" s="67"/>
      <c r="AE298" s="67"/>
      <c r="AF298" s="67"/>
      <c r="AG298" s="67"/>
      <c r="AH298" s="67"/>
      <c r="AI298" s="67"/>
      <c r="AJ298" s="67"/>
      <c r="AK298" s="67"/>
      <c r="AL298" s="67"/>
      <c r="AM298" s="67"/>
      <c r="AN298" s="67"/>
      <c r="AO298" s="67"/>
      <c r="AP298" s="67"/>
      <c r="AQ298" s="67"/>
      <c r="AR298" s="67"/>
      <c r="AS298" s="67"/>
      <c r="AT298" s="67"/>
      <c r="AU298" s="67"/>
      <c r="AV298" s="67"/>
      <c r="AW298" s="67"/>
      <c r="AX298" s="67"/>
      <c r="AY298" s="67"/>
      <c r="AZ298" s="67"/>
      <c r="BA298" s="67"/>
      <c r="BB298" s="67"/>
      <c r="BC298" s="67"/>
      <c r="BD298" s="354" t="str">
        <f t="shared" si="118"/>
        <v/>
      </c>
      <c r="BE298" s="355"/>
      <c r="BF298" s="71">
        <f t="shared" si="121"/>
        <v>0</v>
      </c>
      <c r="BG298" s="71">
        <f t="shared" si="122"/>
        <v>0</v>
      </c>
      <c r="BH298" s="72">
        <f t="shared" si="123"/>
        <v>0</v>
      </c>
      <c r="BI298" s="73">
        <f t="shared" si="124"/>
        <v>0</v>
      </c>
    </row>
    <row r="299" spans="23:61" ht="15.5" x14ac:dyDescent="0.35">
      <c r="W299" s="60"/>
      <c r="X299" s="66">
        <v>10</v>
      </c>
      <c r="Y299" s="67"/>
      <c r="Z299" s="67"/>
      <c r="AA299" s="67"/>
      <c r="AB299" s="67"/>
      <c r="AC299" s="67"/>
      <c r="AD299" s="67"/>
      <c r="AE299" s="67"/>
      <c r="AF299" s="67"/>
      <c r="AG299" s="67"/>
      <c r="AH299" s="67"/>
      <c r="AI299" s="67"/>
      <c r="AJ299" s="67"/>
      <c r="AK299" s="67"/>
      <c r="AL299" s="67"/>
      <c r="AM299" s="67"/>
      <c r="AN299" s="67"/>
      <c r="AO299" s="67"/>
      <c r="AP299" s="67"/>
      <c r="AQ299" s="67"/>
      <c r="AR299" s="67"/>
      <c r="AS299" s="67"/>
      <c r="AT299" s="67"/>
      <c r="AU299" s="67"/>
      <c r="AV299" s="67"/>
      <c r="AW299" s="67"/>
      <c r="AX299" s="67"/>
      <c r="AY299" s="67"/>
      <c r="AZ299" s="67"/>
      <c r="BA299" s="67"/>
      <c r="BB299" s="67"/>
      <c r="BC299" s="67"/>
      <c r="BD299" s="354" t="str">
        <f t="shared" si="118"/>
        <v/>
      </c>
      <c r="BE299" s="355"/>
      <c r="BF299" s="71">
        <f t="shared" si="121"/>
        <v>0</v>
      </c>
      <c r="BG299" s="71">
        <f t="shared" si="122"/>
        <v>0</v>
      </c>
      <c r="BH299" s="72">
        <f t="shared" si="123"/>
        <v>0</v>
      </c>
      <c r="BI299" s="73">
        <f t="shared" si="124"/>
        <v>0</v>
      </c>
    </row>
    <row r="300" spans="23:61" ht="15.5" x14ac:dyDescent="0.35">
      <c r="W300" s="60"/>
      <c r="X300" s="66">
        <v>11</v>
      </c>
      <c r="Y300" s="67"/>
      <c r="Z300" s="67"/>
      <c r="AA300" s="67"/>
      <c r="AB300" s="67"/>
      <c r="AC300" s="67"/>
      <c r="AD300" s="67"/>
      <c r="AE300" s="67"/>
      <c r="AF300" s="67"/>
      <c r="AG300" s="67"/>
      <c r="AH300" s="67"/>
      <c r="AI300" s="67"/>
      <c r="AJ300" s="67"/>
      <c r="AK300" s="67"/>
      <c r="AL300" s="67"/>
      <c r="AM300" s="67"/>
      <c r="AN300" s="67"/>
      <c r="AO300" s="67"/>
      <c r="AP300" s="67"/>
      <c r="AQ300" s="67"/>
      <c r="AR300" s="67"/>
      <c r="AS300" s="67"/>
      <c r="AT300" s="67"/>
      <c r="AU300" s="67"/>
      <c r="AV300" s="67"/>
      <c r="AW300" s="67"/>
      <c r="AX300" s="67"/>
      <c r="AY300" s="67"/>
      <c r="AZ300" s="67"/>
      <c r="BA300" s="67"/>
      <c r="BB300" s="67"/>
      <c r="BC300" s="67"/>
      <c r="BD300" s="354" t="str">
        <f t="shared" si="118"/>
        <v/>
      </c>
      <c r="BE300" s="355"/>
      <c r="BF300" s="71">
        <f t="shared" si="121"/>
        <v>0</v>
      </c>
      <c r="BG300" s="71">
        <f t="shared" si="122"/>
        <v>0</v>
      </c>
      <c r="BH300" s="72">
        <f t="shared" si="123"/>
        <v>0</v>
      </c>
      <c r="BI300" s="73">
        <f t="shared" si="124"/>
        <v>0</v>
      </c>
    </row>
    <row r="301" spans="23:61" ht="15.5" x14ac:dyDescent="0.35">
      <c r="W301" s="60"/>
      <c r="X301" s="66">
        <v>12</v>
      </c>
      <c r="Y301" s="67"/>
      <c r="Z301" s="67"/>
      <c r="AA301" s="67"/>
      <c r="AB301" s="67"/>
      <c r="AC301" s="67"/>
      <c r="AD301" s="67"/>
      <c r="AE301" s="67"/>
      <c r="AF301" s="67"/>
      <c r="AG301" s="67"/>
      <c r="AH301" s="67"/>
      <c r="AI301" s="67"/>
      <c r="AJ301" s="67"/>
      <c r="AK301" s="67"/>
      <c r="AL301" s="67"/>
      <c r="AM301" s="67"/>
      <c r="AN301" s="67"/>
      <c r="AO301" s="67"/>
      <c r="AP301" s="67"/>
      <c r="AQ301" s="67"/>
      <c r="AR301" s="67"/>
      <c r="AS301" s="67"/>
      <c r="AT301" s="67"/>
      <c r="AU301" s="67"/>
      <c r="AV301" s="67"/>
      <c r="AW301" s="67"/>
      <c r="AX301" s="67"/>
      <c r="AY301" s="67"/>
      <c r="AZ301" s="67"/>
      <c r="BA301" s="67"/>
      <c r="BB301" s="67"/>
      <c r="BC301" s="67"/>
      <c r="BD301" s="354" t="str">
        <f t="shared" si="118"/>
        <v/>
      </c>
      <c r="BE301" s="355"/>
      <c r="BF301" s="71">
        <f t="shared" si="121"/>
        <v>0</v>
      </c>
      <c r="BG301" s="71">
        <f t="shared" si="122"/>
        <v>0</v>
      </c>
      <c r="BH301" s="72">
        <f t="shared" si="123"/>
        <v>0</v>
      </c>
      <c r="BI301" s="73">
        <f t="shared" si="124"/>
        <v>0</v>
      </c>
    </row>
    <row r="302" spans="23:61" ht="15.5" x14ac:dyDescent="0.35">
      <c r="W302" s="60"/>
      <c r="X302" s="66">
        <v>13</v>
      </c>
      <c r="Y302" s="67"/>
      <c r="Z302" s="67"/>
      <c r="AA302" s="67"/>
      <c r="AB302" s="67"/>
      <c r="AC302" s="67"/>
      <c r="AD302" s="67"/>
      <c r="AE302" s="67"/>
      <c r="AF302" s="67"/>
      <c r="AG302" s="67"/>
      <c r="AH302" s="67"/>
      <c r="AI302" s="67"/>
      <c r="AJ302" s="67"/>
      <c r="AK302" s="67"/>
      <c r="AL302" s="67"/>
      <c r="AM302" s="67"/>
      <c r="AN302" s="67"/>
      <c r="AO302" s="67"/>
      <c r="AP302" s="67"/>
      <c r="AQ302" s="67"/>
      <c r="AR302" s="67"/>
      <c r="AS302" s="67"/>
      <c r="AT302" s="67"/>
      <c r="AU302" s="67"/>
      <c r="AV302" s="67"/>
      <c r="AW302" s="67"/>
      <c r="AX302" s="67"/>
      <c r="AY302" s="67"/>
      <c r="AZ302" s="67"/>
      <c r="BA302" s="67"/>
      <c r="BB302" s="67"/>
      <c r="BC302" s="67"/>
      <c r="BD302" s="354" t="str">
        <f t="shared" si="118"/>
        <v/>
      </c>
      <c r="BE302" s="355"/>
      <c r="BF302" s="71">
        <f t="shared" si="121"/>
        <v>0</v>
      </c>
      <c r="BG302" s="71">
        <f t="shared" si="122"/>
        <v>0</v>
      </c>
      <c r="BH302" s="72">
        <f t="shared" si="123"/>
        <v>0</v>
      </c>
      <c r="BI302" s="73">
        <f t="shared" si="124"/>
        <v>0</v>
      </c>
    </row>
    <row r="303" spans="23:61" ht="15.5" x14ac:dyDescent="0.35">
      <c r="W303" s="60"/>
      <c r="X303" s="66">
        <v>14</v>
      </c>
      <c r="Y303" s="67"/>
      <c r="Z303" s="67"/>
      <c r="AA303" s="67"/>
      <c r="AB303" s="67"/>
      <c r="AC303" s="67"/>
      <c r="AD303" s="67"/>
      <c r="AE303" s="67"/>
      <c r="AF303" s="67"/>
      <c r="AG303" s="67"/>
      <c r="AH303" s="67"/>
      <c r="AI303" s="67"/>
      <c r="AJ303" s="67"/>
      <c r="AK303" s="67"/>
      <c r="AL303" s="67"/>
      <c r="AM303" s="67"/>
      <c r="AN303" s="67"/>
      <c r="AO303" s="67"/>
      <c r="AP303" s="67"/>
      <c r="AQ303" s="67"/>
      <c r="AR303" s="67"/>
      <c r="AS303" s="67"/>
      <c r="AT303" s="67"/>
      <c r="AU303" s="67"/>
      <c r="AV303" s="67"/>
      <c r="AW303" s="67"/>
      <c r="AX303" s="67"/>
      <c r="AY303" s="67"/>
      <c r="AZ303" s="67"/>
      <c r="BA303" s="67"/>
      <c r="BB303" s="67"/>
      <c r="BC303" s="67"/>
      <c r="BD303" s="354" t="str">
        <f>IFERROR(AVERAGE(Y303:BC303),"")</f>
        <v/>
      </c>
      <c r="BE303" s="355"/>
      <c r="BF303" s="71">
        <f t="shared" si="121"/>
        <v>0</v>
      </c>
      <c r="BG303" s="71">
        <f t="shared" si="122"/>
        <v>0</v>
      </c>
      <c r="BH303" s="72">
        <f t="shared" si="123"/>
        <v>0</v>
      </c>
      <c r="BI303" s="73">
        <f t="shared" si="124"/>
        <v>0</v>
      </c>
    </row>
    <row r="304" spans="23:61" ht="15.5" x14ac:dyDescent="0.35">
      <c r="W304" s="60"/>
      <c r="X304" s="66">
        <v>15</v>
      </c>
      <c r="Y304" s="67"/>
      <c r="Z304" s="67"/>
      <c r="AA304" s="67"/>
      <c r="AB304" s="67"/>
      <c r="AC304" s="67"/>
      <c r="AD304" s="67"/>
      <c r="AE304" s="67"/>
      <c r="AF304" s="67"/>
      <c r="AG304" s="67"/>
      <c r="AH304" s="67"/>
      <c r="AI304" s="67"/>
      <c r="AJ304" s="67"/>
      <c r="AK304" s="67"/>
      <c r="AL304" s="67"/>
      <c r="AM304" s="67"/>
      <c r="AN304" s="67"/>
      <c r="AO304" s="67"/>
      <c r="AP304" s="67"/>
      <c r="AQ304" s="67"/>
      <c r="AR304" s="67"/>
      <c r="AS304" s="67"/>
      <c r="AT304" s="67"/>
      <c r="AU304" s="67"/>
      <c r="AV304" s="67"/>
      <c r="AW304" s="67"/>
      <c r="AX304" s="67"/>
      <c r="AY304" s="67"/>
      <c r="AZ304" s="67"/>
      <c r="BA304" s="67"/>
      <c r="BB304" s="67"/>
      <c r="BC304" s="67"/>
      <c r="BD304" s="354" t="str">
        <f t="shared" ref="BD304:BD313" si="125">IFERROR(AVERAGE(Y304:BC304),"")</f>
        <v/>
      </c>
      <c r="BE304" s="355"/>
      <c r="BF304" s="71">
        <f t="shared" si="121"/>
        <v>0</v>
      </c>
      <c r="BG304" s="71">
        <f t="shared" si="122"/>
        <v>0</v>
      </c>
      <c r="BH304" s="72">
        <f t="shared" si="123"/>
        <v>0</v>
      </c>
      <c r="BI304" s="73">
        <f t="shared" si="124"/>
        <v>0</v>
      </c>
    </row>
    <row r="305" spans="23:61" ht="15.5" x14ac:dyDescent="0.35">
      <c r="W305" s="60"/>
      <c r="X305" s="66">
        <v>16</v>
      </c>
      <c r="Y305" s="67"/>
      <c r="Z305" s="67"/>
      <c r="AA305" s="67"/>
      <c r="AB305" s="67"/>
      <c r="AC305" s="67"/>
      <c r="AD305" s="67"/>
      <c r="AE305" s="67"/>
      <c r="AF305" s="67"/>
      <c r="AG305" s="67"/>
      <c r="AH305" s="67"/>
      <c r="AI305" s="67"/>
      <c r="AJ305" s="67"/>
      <c r="AK305" s="67"/>
      <c r="AL305" s="67"/>
      <c r="AM305" s="67"/>
      <c r="AN305" s="67"/>
      <c r="AO305" s="67"/>
      <c r="AP305" s="67"/>
      <c r="AQ305" s="67"/>
      <c r="AR305" s="67"/>
      <c r="AS305" s="67"/>
      <c r="AT305" s="67"/>
      <c r="AU305" s="67"/>
      <c r="AV305" s="67"/>
      <c r="AW305" s="67"/>
      <c r="AX305" s="67"/>
      <c r="AY305" s="67"/>
      <c r="AZ305" s="67"/>
      <c r="BA305" s="67"/>
      <c r="BB305" s="67"/>
      <c r="BC305" s="67"/>
      <c r="BD305" s="354" t="str">
        <f t="shared" si="125"/>
        <v/>
      </c>
      <c r="BE305" s="355"/>
      <c r="BF305" s="71">
        <f t="shared" si="121"/>
        <v>0</v>
      </c>
      <c r="BG305" s="71">
        <f t="shared" si="122"/>
        <v>0</v>
      </c>
      <c r="BH305" s="72">
        <f t="shared" si="123"/>
        <v>0</v>
      </c>
      <c r="BI305" s="73">
        <f t="shared" si="124"/>
        <v>0</v>
      </c>
    </row>
    <row r="306" spans="23:61" ht="15.5" x14ac:dyDescent="0.35">
      <c r="W306" s="60"/>
      <c r="X306" s="66">
        <v>17</v>
      </c>
      <c r="Y306" s="67"/>
      <c r="Z306" s="67"/>
      <c r="AA306" s="67"/>
      <c r="AB306" s="67"/>
      <c r="AC306" s="67"/>
      <c r="AD306" s="67"/>
      <c r="AE306" s="67"/>
      <c r="AF306" s="67"/>
      <c r="AG306" s="67"/>
      <c r="AH306" s="67"/>
      <c r="AI306" s="67"/>
      <c r="AJ306" s="67"/>
      <c r="AK306" s="67"/>
      <c r="AL306" s="67"/>
      <c r="AM306" s="67"/>
      <c r="AN306" s="67"/>
      <c r="AO306" s="67"/>
      <c r="AP306" s="67"/>
      <c r="AQ306" s="67"/>
      <c r="AR306" s="67"/>
      <c r="AS306" s="67"/>
      <c r="AT306" s="67"/>
      <c r="AU306" s="67"/>
      <c r="AV306" s="67"/>
      <c r="AW306" s="67"/>
      <c r="AX306" s="67"/>
      <c r="AY306" s="67"/>
      <c r="AZ306" s="67"/>
      <c r="BA306" s="67"/>
      <c r="BB306" s="67"/>
      <c r="BC306" s="67"/>
      <c r="BD306" s="354" t="str">
        <f t="shared" si="125"/>
        <v/>
      </c>
      <c r="BE306" s="355"/>
      <c r="BF306" s="71">
        <f t="shared" si="121"/>
        <v>0</v>
      </c>
      <c r="BG306" s="71">
        <f t="shared" si="122"/>
        <v>0</v>
      </c>
      <c r="BH306" s="72">
        <f t="shared" si="123"/>
        <v>0</v>
      </c>
      <c r="BI306" s="73">
        <f t="shared" si="124"/>
        <v>0</v>
      </c>
    </row>
    <row r="307" spans="23:61" ht="15.5" x14ac:dyDescent="0.35">
      <c r="W307" s="60"/>
      <c r="X307" s="66">
        <v>18</v>
      </c>
      <c r="Y307" s="67"/>
      <c r="Z307" s="67"/>
      <c r="AA307" s="67"/>
      <c r="AB307" s="67"/>
      <c r="AC307" s="67"/>
      <c r="AD307" s="67"/>
      <c r="AE307" s="67"/>
      <c r="AF307" s="67"/>
      <c r="AG307" s="67"/>
      <c r="AH307" s="67"/>
      <c r="AI307" s="67"/>
      <c r="AJ307" s="67"/>
      <c r="AK307" s="67"/>
      <c r="AL307" s="67"/>
      <c r="AM307" s="67"/>
      <c r="AN307" s="67"/>
      <c r="AO307" s="67"/>
      <c r="AP307" s="67"/>
      <c r="AQ307" s="67"/>
      <c r="AR307" s="67"/>
      <c r="AS307" s="67"/>
      <c r="AT307" s="67"/>
      <c r="AU307" s="67"/>
      <c r="AV307" s="67"/>
      <c r="AW307" s="67"/>
      <c r="AX307" s="67"/>
      <c r="AY307" s="67"/>
      <c r="AZ307" s="67"/>
      <c r="BA307" s="67"/>
      <c r="BB307" s="67"/>
      <c r="BC307" s="67"/>
      <c r="BD307" s="354" t="str">
        <f t="shared" si="125"/>
        <v/>
      </c>
      <c r="BE307" s="355"/>
      <c r="BF307" s="71">
        <f t="shared" si="121"/>
        <v>0</v>
      </c>
      <c r="BG307" s="71">
        <f t="shared" si="122"/>
        <v>0</v>
      </c>
      <c r="BH307" s="72">
        <f t="shared" si="123"/>
        <v>0</v>
      </c>
      <c r="BI307" s="73">
        <f t="shared" si="124"/>
        <v>0</v>
      </c>
    </row>
    <row r="308" spans="23:61" ht="15.5" x14ac:dyDescent="0.35">
      <c r="W308" s="60"/>
      <c r="X308" s="66">
        <v>19</v>
      </c>
      <c r="Y308" s="67"/>
      <c r="Z308" s="67"/>
      <c r="AA308" s="67"/>
      <c r="AB308" s="67"/>
      <c r="AC308" s="67"/>
      <c r="AD308" s="67"/>
      <c r="AE308" s="67"/>
      <c r="AF308" s="67"/>
      <c r="AG308" s="67"/>
      <c r="AH308" s="67"/>
      <c r="AI308" s="67"/>
      <c r="AJ308" s="67"/>
      <c r="AK308" s="67"/>
      <c r="AL308" s="67"/>
      <c r="AM308" s="67"/>
      <c r="AN308" s="67"/>
      <c r="AO308" s="67"/>
      <c r="AP308" s="67"/>
      <c r="AQ308" s="67"/>
      <c r="AR308" s="67"/>
      <c r="AS308" s="67"/>
      <c r="AT308" s="67"/>
      <c r="AU308" s="67"/>
      <c r="AV308" s="67"/>
      <c r="AW308" s="67"/>
      <c r="AX308" s="67"/>
      <c r="AY308" s="67"/>
      <c r="AZ308" s="67"/>
      <c r="BA308" s="67"/>
      <c r="BB308" s="67"/>
      <c r="BC308" s="67"/>
      <c r="BD308" s="354" t="str">
        <f t="shared" si="125"/>
        <v/>
      </c>
      <c r="BE308" s="355"/>
      <c r="BF308" s="71">
        <f t="shared" si="121"/>
        <v>0</v>
      </c>
      <c r="BG308" s="71">
        <f t="shared" si="122"/>
        <v>0</v>
      </c>
      <c r="BH308" s="72">
        <f t="shared" si="123"/>
        <v>0</v>
      </c>
      <c r="BI308" s="73">
        <f t="shared" si="124"/>
        <v>0</v>
      </c>
    </row>
    <row r="309" spans="23:61" ht="15.5" x14ac:dyDescent="0.35">
      <c r="W309" s="60"/>
      <c r="X309" s="66">
        <v>20</v>
      </c>
      <c r="Y309" s="67"/>
      <c r="Z309" s="67"/>
      <c r="AA309" s="67"/>
      <c r="AB309" s="67"/>
      <c r="AC309" s="67"/>
      <c r="AD309" s="67"/>
      <c r="AE309" s="67"/>
      <c r="AF309" s="67"/>
      <c r="AG309" s="67"/>
      <c r="AH309" s="67"/>
      <c r="AI309" s="67"/>
      <c r="AJ309" s="67"/>
      <c r="AK309" s="67"/>
      <c r="AL309" s="67"/>
      <c r="AM309" s="67"/>
      <c r="AN309" s="67"/>
      <c r="AO309" s="67"/>
      <c r="AP309" s="67"/>
      <c r="AQ309" s="67"/>
      <c r="AR309" s="67"/>
      <c r="AS309" s="67"/>
      <c r="AT309" s="67"/>
      <c r="AU309" s="67"/>
      <c r="AV309" s="67"/>
      <c r="AW309" s="67"/>
      <c r="AX309" s="67"/>
      <c r="AY309" s="67"/>
      <c r="AZ309" s="67"/>
      <c r="BA309" s="67"/>
      <c r="BB309" s="67"/>
      <c r="BC309" s="67"/>
      <c r="BD309" s="354" t="str">
        <f t="shared" si="125"/>
        <v/>
      </c>
      <c r="BE309" s="355"/>
      <c r="BF309" s="71">
        <f t="shared" si="121"/>
        <v>0</v>
      </c>
      <c r="BG309" s="71">
        <f t="shared" si="122"/>
        <v>0</v>
      </c>
      <c r="BH309" s="72">
        <f t="shared" si="123"/>
        <v>0</v>
      </c>
      <c r="BI309" s="73">
        <f t="shared" si="124"/>
        <v>0</v>
      </c>
    </row>
    <row r="310" spans="23:61" ht="15.5" x14ac:dyDescent="0.35">
      <c r="W310" s="60"/>
      <c r="X310" s="66">
        <v>21</v>
      </c>
      <c r="Y310" s="67"/>
      <c r="Z310" s="67"/>
      <c r="AA310" s="67"/>
      <c r="AB310" s="67"/>
      <c r="AC310" s="67"/>
      <c r="AD310" s="67"/>
      <c r="AE310" s="67"/>
      <c r="AF310" s="67"/>
      <c r="AG310" s="67"/>
      <c r="AH310" s="67"/>
      <c r="AI310" s="67"/>
      <c r="AJ310" s="67"/>
      <c r="AK310" s="67"/>
      <c r="AL310" s="67"/>
      <c r="AM310" s="67"/>
      <c r="AN310" s="67"/>
      <c r="AO310" s="67"/>
      <c r="AP310" s="67"/>
      <c r="AQ310" s="67"/>
      <c r="AR310" s="67"/>
      <c r="AS310" s="67"/>
      <c r="AT310" s="67"/>
      <c r="AU310" s="67"/>
      <c r="AV310" s="67"/>
      <c r="AW310" s="67"/>
      <c r="AX310" s="67"/>
      <c r="AY310" s="67"/>
      <c r="AZ310" s="67"/>
      <c r="BA310" s="67"/>
      <c r="BB310" s="67"/>
      <c r="BC310" s="67"/>
      <c r="BD310" s="354" t="str">
        <f t="shared" si="125"/>
        <v/>
      </c>
      <c r="BE310" s="355"/>
      <c r="BF310" s="71">
        <f t="shared" si="121"/>
        <v>0</v>
      </c>
      <c r="BG310" s="71">
        <f t="shared" si="122"/>
        <v>0</v>
      </c>
      <c r="BH310" s="72">
        <f t="shared" si="123"/>
        <v>0</v>
      </c>
      <c r="BI310" s="73">
        <f t="shared" si="124"/>
        <v>0</v>
      </c>
    </row>
    <row r="311" spans="23:61" ht="15.5" x14ac:dyDescent="0.35">
      <c r="W311" s="60"/>
      <c r="X311" s="66">
        <v>22</v>
      </c>
      <c r="Y311" s="67"/>
      <c r="Z311" s="67"/>
      <c r="AA311" s="67"/>
      <c r="AB311" s="67"/>
      <c r="AC311" s="67"/>
      <c r="AD311" s="67"/>
      <c r="AE311" s="67"/>
      <c r="AF311" s="67"/>
      <c r="AG311" s="67"/>
      <c r="AH311" s="67"/>
      <c r="AI311" s="67"/>
      <c r="AJ311" s="67"/>
      <c r="AK311" s="67"/>
      <c r="AL311" s="67"/>
      <c r="AM311" s="67"/>
      <c r="AN311" s="67"/>
      <c r="AO311" s="67"/>
      <c r="AP311" s="67"/>
      <c r="AQ311" s="67"/>
      <c r="AR311" s="67"/>
      <c r="AS311" s="67"/>
      <c r="AT311" s="67"/>
      <c r="AU311" s="67"/>
      <c r="AV311" s="67"/>
      <c r="AW311" s="67"/>
      <c r="AX311" s="67"/>
      <c r="AY311" s="67"/>
      <c r="AZ311" s="67"/>
      <c r="BA311" s="67"/>
      <c r="BB311" s="67"/>
      <c r="BC311" s="67"/>
      <c r="BD311" s="354" t="str">
        <f t="shared" si="125"/>
        <v/>
      </c>
      <c r="BE311" s="355"/>
      <c r="BF311" s="71">
        <f t="shared" si="121"/>
        <v>0</v>
      </c>
      <c r="BG311" s="71">
        <f t="shared" si="122"/>
        <v>0</v>
      </c>
      <c r="BH311" s="72">
        <f t="shared" si="123"/>
        <v>0</v>
      </c>
      <c r="BI311" s="73">
        <f t="shared" si="124"/>
        <v>0</v>
      </c>
    </row>
    <row r="312" spans="23:61" ht="15.5" x14ac:dyDescent="0.35">
      <c r="W312" s="60"/>
      <c r="X312" s="66">
        <v>23</v>
      </c>
      <c r="Y312" s="67"/>
      <c r="Z312" s="67"/>
      <c r="AA312" s="67"/>
      <c r="AB312" s="67"/>
      <c r="AC312" s="67"/>
      <c r="AD312" s="67"/>
      <c r="AE312" s="67"/>
      <c r="AF312" s="67"/>
      <c r="AG312" s="67"/>
      <c r="AH312" s="67"/>
      <c r="AI312" s="67"/>
      <c r="AJ312" s="67"/>
      <c r="AK312" s="67"/>
      <c r="AL312" s="67"/>
      <c r="AM312" s="67"/>
      <c r="AN312" s="67"/>
      <c r="AO312" s="67"/>
      <c r="AP312" s="67"/>
      <c r="AQ312" s="67"/>
      <c r="AR312" s="67"/>
      <c r="AS312" s="67"/>
      <c r="AT312" s="67"/>
      <c r="AU312" s="67"/>
      <c r="AV312" s="67"/>
      <c r="AW312" s="67"/>
      <c r="AX312" s="67"/>
      <c r="AY312" s="67"/>
      <c r="AZ312" s="67"/>
      <c r="BA312" s="67"/>
      <c r="BB312" s="67"/>
      <c r="BC312" s="67"/>
      <c r="BD312" s="354" t="str">
        <f t="shared" si="125"/>
        <v/>
      </c>
      <c r="BE312" s="355"/>
      <c r="BF312" s="71">
        <f t="shared" si="121"/>
        <v>0</v>
      </c>
      <c r="BG312" s="71">
        <f t="shared" si="122"/>
        <v>0</v>
      </c>
      <c r="BH312" s="72">
        <f t="shared" si="123"/>
        <v>0</v>
      </c>
      <c r="BI312" s="73">
        <f t="shared" si="124"/>
        <v>0</v>
      </c>
    </row>
    <row r="313" spans="23:61" ht="15.5" x14ac:dyDescent="0.35">
      <c r="W313" s="60"/>
      <c r="X313" s="74">
        <v>24</v>
      </c>
      <c r="Y313" s="75"/>
      <c r="Z313" s="75"/>
      <c r="AA313" s="75"/>
      <c r="AB313" s="75"/>
      <c r="AC313" s="75"/>
      <c r="AD313" s="75"/>
      <c r="AE313" s="75"/>
      <c r="AF313" s="75"/>
      <c r="AG313" s="75"/>
      <c r="AH313" s="75"/>
      <c r="AI313" s="75"/>
      <c r="AJ313" s="75"/>
      <c r="AK313" s="75"/>
      <c r="AL313" s="75"/>
      <c r="AM313" s="75"/>
      <c r="AN313" s="75"/>
      <c r="AO313" s="75"/>
      <c r="AP313" s="75"/>
      <c r="AQ313" s="75"/>
      <c r="AR313" s="75"/>
      <c r="AS313" s="75"/>
      <c r="AT313" s="75"/>
      <c r="AU313" s="75"/>
      <c r="AV313" s="75"/>
      <c r="AW313" s="75"/>
      <c r="AX313" s="75"/>
      <c r="AY313" s="75"/>
      <c r="AZ313" s="75"/>
      <c r="BA313" s="75"/>
      <c r="BB313" s="75"/>
      <c r="BC313" s="75"/>
      <c r="BD313" s="356" t="str">
        <f t="shared" si="125"/>
        <v/>
      </c>
      <c r="BE313" s="357"/>
      <c r="BF313" s="76">
        <f>SUM($Y313:$BC313)</f>
        <v>0</v>
      </c>
      <c r="BG313" s="76">
        <v>0</v>
      </c>
      <c r="BH313" s="77">
        <f t="shared" ref="BH313" si="126">IFERROR(SUM(Y313:BC313)/COUNT(Y313:BC313),0)</f>
        <v>0</v>
      </c>
      <c r="BI313" s="78">
        <v>0</v>
      </c>
    </row>
    <row r="314" spans="23:61" ht="15.5" x14ac:dyDescent="0.35">
      <c r="W314" s="60"/>
      <c r="X314" s="79"/>
      <c r="Y314" s="5"/>
      <c r="Z314" s="5"/>
      <c r="AA314" s="5"/>
      <c r="AB314" s="5"/>
      <c r="AC314" s="5"/>
      <c r="AD314" s="5"/>
      <c r="AE314" s="5"/>
      <c r="AF314" s="5"/>
      <c r="AG314" s="5"/>
      <c r="AH314" s="5"/>
      <c r="AI314" s="5"/>
      <c r="AJ314" s="5"/>
      <c r="AK314" s="5"/>
      <c r="AL314" s="5"/>
      <c r="AM314" s="5"/>
      <c r="AN314" s="5"/>
      <c r="AO314" s="5"/>
      <c r="AP314" s="5"/>
      <c r="AQ314" s="5"/>
      <c r="AR314" s="5"/>
      <c r="AS314" s="5"/>
      <c r="AT314" s="5"/>
      <c r="AU314" s="5"/>
      <c r="AV314" s="5"/>
      <c r="AW314" s="5"/>
      <c r="AX314" s="5"/>
      <c r="AY314" s="5"/>
      <c r="AZ314" s="5"/>
      <c r="BA314" s="5"/>
      <c r="BB314" s="5"/>
      <c r="BC314" s="5"/>
      <c r="BD314" s="5"/>
      <c r="BE314" s="5"/>
      <c r="BF314" s="76">
        <f>SUM(BF290:BF313)</f>
        <v>0</v>
      </c>
      <c r="BG314" s="76">
        <f>SUM(BG297:BG312)</f>
        <v>0</v>
      </c>
      <c r="BH314" s="101"/>
      <c r="BI314" s="102"/>
    </row>
    <row r="315" spans="23:61" ht="15.5" x14ac:dyDescent="0.35">
      <c r="W315" s="83"/>
      <c r="X315" s="84"/>
      <c r="Y315" s="85"/>
      <c r="Z315" s="85"/>
      <c r="AA315" s="85"/>
      <c r="AB315" s="85"/>
      <c r="AC315" s="85"/>
      <c r="AD315" s="85"/>
      <c r="AE315" s="85"/>
      <c r="AF315" s="85"/>
      <c r="AG315" s="85"/>
      <c r="AH315" s="85"/>
      <c r="AI315" s="85"/>
      <c r="AJ315" s="85"/>
      <c r="AK315" s="85"/>
      <c r="AL315" s="85"/>
      <c r="AM315" s="85"/>
      <c r="AN315" s="85"/>
      <c r="AO315" s="85"/>
      <c r="AP315" s="85"/>
      <c r="AQ315" s="85"/>
      <c r="AR315" s="85"/>
      <c r="AS315" s="85"/>
      <c r="AT315" s="85"/>
      <c r="AU315" s="85"/>
      <c r="AV315" s="85"/>
      <c r="AW315" s="85"/>
      <c r="AX315" s="85"/>
      <c r="AY315" s="85"/>
      <c r="AZ315" s="85"/>
      <c r="BA315" s="85"/>
      <c r="BB315" s="85"/>
      <c r="BC315" s="85"/>
      <c r="BD315" s="85"/>
      <c r="BE315" s="85"/>
      <c r="BF315" s="214"/>
      <c r="BG315" s="215"/>
      <c r="BH315" s="215"/>
      <c r="BI315" s="216"/>
    </row>
    <row r="316" spans="23:61" ht="15.5" x14ac:dyDescent="0.35">
      <c r="W316" s="115"/>
      <c r="X316" s="111"/>
      <c r="Y316" s="111"/>
      <c r="Z316" s="111"/>
      <c r="AA316" s="111"/>
      <c r="AB316" s="111"/>
      <c r="AC316" s="111"/>
      <c r="AD316" s="111"/>
      <c r="AE316" s="111"/>
      <c r="AF316" s="111"/>
      <c r="AG316" s="111"/>
      <c r="AH316" s="111"/>
      <c r="AI316" s="111"/>
      <c r="AJ316" s="111"/>
      <c r="AK316" s="111"/>
      <c r="AL316" s="111"/>
      <c r="AM316" s="111"/>
      <c r="AN316" s="111"/>
      <c r="AO316" s="111"/>
      <c r="AP316" s="111"/>
      <c r="AQ316" s="111"/>
      <c r="AR316" s="111"/>
      <c r="AS316" s="111"/>
      <c r="AT316" s="111"/>
      <c r="AU316" s="111"/>
      <c r="AV316" s="111"/>
      <c r="AW316" s="111"/>
      <c r="AX316" s="111"/>
      <c r="AY316" s="111"/>
      <c r="AZ316" s="111"/>
      <c r="BA316" s="111"/>
      <c r="BB316" s="111"/>
      <c r="BC316" s="111"/>
      <c r="BD316" s="111"/>
      <c r="BE316" s="111"/>
      <c r="BF316" s="5"/>
      <c r="BG316" s="5"/>
      <c r="BH316" s="5"/>
      <c r="BI316" s="49"/>
    </row>
    <row r="317" spans="23:61" ht="15.5" x14ac:dyDescent="0.35">
      <c r="W317" s="60" t="s">
        <v>144</v>
      </c>
      <c r="X317" s="5"/>
      <c r="Y317" s="5"/>
      <c r="Z317" s="5"/>
      <c r="AA317" s="5"/>
      <c r="AB317" s="5"/>
      <c r="AC317" s="5"/>
      <c r="AD317" s="5"/>
      <c r="AE317" s="5"/>
      <c r="AF317" s="5"/>
      <c r="AG317" s="5"/>
      <c r="AH317" s="5"/>
      <c r="AI317" s="5"/>
      <c r="AJ317" s="5"/>
      <c r="AK317" s="5"/>
      <c r="AL317" s="5"/>
      <c r="AM317" s="5"/>
      <c r="AN317" s="5"/>
      <c r="AO317" s="5"/>
      <c r="AP317" s="5"/>
      <c r="AQ317" s="5"/>
      <c r="AR317" s="5"/>
      <c r="AS317" s="5"/>
      <c r="AT317" s="5"/>
      <c r="AU317" s="5"/>
      <c r="AV317" s="5"/>
      <c r="AW317" s="5"/>
      <c r="AX317" s="5"/>
      <c r="AY317" s="5"/>
      <c r="AZ317" s="5"/>
      <c r="BA317" s="5"/>
      <c r="BB317" s="5"/>
      <c r="BC317" s="5"/>
      <c r="BD317" s="5"/>
      <c r="BE317" s="5"/>
      <c r="BF317" s="5"/>
      <c r="BG317" s="5"/>
      <c r="BH317" s="5"/>
      <c r="BI317" s="49"/>
    </row>
    <row r="318" spans="23:61" ht="15.5" x14ac:dyDescent="0.35">
      <c r="W318" s="60"/>
      <c r="X318" s="5"/>
      <c r="Y318" s="5"/>
      <c r="Z318" s="5"/>
      <c r="AA318" s="5"/>
      <c r="AB318" s="5"/>
      <c r="AC318" s="5"/>
      <c r="AD318" s="5"/>
      <c r="AE318" s="5"/>
      <c r="AF318" s="5"/>
      <c r="AG318" s="5"/>
      <c r="AH318" s="5"/>
      <c r="AI318" s="5"/>
      <c r="AJ318" s="5"/>
      <c r="AK318" s="5"/>
      <c r="AL318" s="5"/>
      <c r="AM318" s="5"/>
      <c r="AN318" s="5"/>
      <c r="AO318" s="5"/>
      <c r="AP318" s="5"/>
      <c r="AQ318" s="5"/>
      <c r="AR318" s="5"/>
      <c r="AS318" s="5"/>
      <c r="AT318" s="5"/>
      <c r="AU318" s="5"/>
      <c r="AV318" s="5"/>
      <c r="AW318" s="5"/>
      <c r="AX318" s="5"/>
      <c r="AY318" s="5"/>
      <c r="AZ318" s="5"/>
      <c r="BA318" s="5"/>
      <c r="BB318" s="5"/>
      <c r="BC318" s="5"/>
      <c r="BD318" s="5"/>
      <c r="BE318" s="5"/>
      <c r="BF318" s="46"/>
      <c r="BG318" s="5"/>
      <c r="BH318" s="5"/>
      <c r="BI318" s="49"/>
    </row>
    <row r="319" spans="23:61" ht="15.5" x14ac:dyDescent="0.35">
      <c r="W319" s="60"/>
      <c r="X319" s="63" t="s">
        <v>54</v>
      </c>
      <c r="Y319" s="64">
        <v>1</v>
      </c>
      <c r="Z319" s="64">
        <v>2</v>
      </c>
      <c r="AA319" s="64">
        <v>3</v>
      </c>
      <c r="AB319" s="64">
        <v>4</v>
      </c>
      <c r="AC319" s="64">
        <v>5</v>
      </c>
      <c r="AD319" s="64">
        <v>6</v>
      </c>
      <c r="AE319" s="64">
        <v>7</v>
      </c>
      <c r="AF319" s="64">
        <v>8</v>
      </c>
      <c r="AG319" s="64">
        <v>9</v>
      </c>
      <c r="AH319" s="64">
        <v>10</v>
      </c>
      <c r="AI319" s="64">
        <v>11</v>
      </c>
      <c r="AJ319" s="64">
        <v>12</v>
      </c>
      <c r="AK319" s="64">
        <v>13</v>
      </c>
      <c r="AL319" s="64">
        <v>14</v>
      </c>
      <c r="AM319" s="64">
        <v>15</v>
      </c>
      <c r="AN319" s="64">
        <v>16</v>
      </c>
      <c r="AO319" s="64">
        <v>17</v>
      </c>
      <c r="AP319" s="64">
        <v>18</v>
      </c>
      <c r="AQ319" s="64">
        <v>19</v>
      </c>
      <c r="AR319" s="64">
        <v>20</v>
      </c>
      <c r="AS319" s="64">
        <v>21</v>
      </c>
      <c r="AT319" s="64">
        <v>22</v>
      </c>
      <c r="AU319" s="64">
        <v>23</v>
      </c>
      <c r="AV319" s="64">
        <v>24</v>
      </c>
      <c r="AW319" s="64">
        <v>25</v>
      </c>
      <c r="AX319" s="64">
        <v>26</v>
      </c>
      <c r="AY319" s="64">
        <v>27</v>
      </c>
      <c r="AZ319" s="64">
        <v>28</v>
      </c>
      <c r="BA319" s="64">
        <v>29</v>
      </c>
      <c r="BB319" s="64">
        <v>30</v>
      </c>
      <c r="BC319" s="5"/>
      <c r="BD319" s="358" t="s">
        <v>101</v>
      </c>
      <c r="BE319" s="359"/>
      <c r="BF319" s="157" t="s">
        <v>102</v>
      </c>
      <c r="BG319" s="157" t="s">
        <v>103</v>
      </c>
      <c r="BH319" s="157" t="s">
        <v>102</v>
      </c>
      <c r="BI319" s="65" t="s">
        <v>103</v>
      </c>
    </row>
    <row r="320" spans="23:61" ht="15.5" x14ac:dyDescent="0.35">
      <c r="W320" s="60"/>
      <c r="X320" s="63"/>
      <c r="Y320" s="64" t="str">
        <f t="shared" ref="Y320:AE320" si="127">VLOOKUP(WEEKDAY(CONCATENATE("11","/",Y319,"/",$AE$6)),$BX$11:$BY$17,2,FALSE)</f>
        <v>Thur</v>
      </c>
      <c r="Z320" s="64" t="str">
        <f t="shared" si="127"/>
        <v>Fri</v>
      </c>
      <c r="AA320" s="64" t="str">
        <f t="shared" si="127"/>
        <v>Sat</v>
      </c>
      <c r="AB320" s="64" t="str">
        <f t="shared" si="127"/>
        <v>Sun</v>
      </c>
      <c r="AC320" s="64" t="str">
        <f t="shared" si="127"/>
        <v>Mon</v>
      </c>
      <c r="AD320" s="64" t="str">
        <f t="shared" si="127"/>
        <v>Tues</v>
      </c>
      <c r="AE320" s="64" t="str">
        <f t="shared" si="127"/>
        <v>Wed</v>
      </c>
      <c r="AF320" s="64" t="str">
        <f>Y320</f>
        <v>Thur</v>
      </c>
      <c r="AG320" s="64" t="str">
        <f t="shared" ref="AG320:BB320" si="128">Z320</f>
        <v>Fri</v>
      </c>
      <c r="AH320" s="64" t="str">
        <f t="shared" si="128"/>
        <v>Sat</v>
      </c>
      <c r="AI320" s="64" t="str">
        <f t="shared" si="128"/>
        <v>Sun</v>
      </c>
      <c r="AJ320" s="64" t="str">
        <f t="shared" si="128"/>
        <v>Mon</v>
      </c>
      <c r="AK320" s="64" t="str">
        <f t="shared" si="128"/>
        <v>Tues</v>
      </c>
      <c r="AL320" s="64" t="str">
        <f t="shared" si="128"/>
        <v>Wed</v>
      </c>
      <c r="AM320" s="64" t="str">
        <f t="shared" si="128"/>
        <v>Thur</v>
      </c>
      <c r="AN320" s="64" t="str">
        <f t="shared" si="128"/>
        <v>Fri</v>
      </c>
      <c r="AO320" s="64" t="str">
        <f t="shared" si="128"/>
        <v>Sat</v>
      </c>
      <c r="AP320" s="64" t="str">
        <f t="shared" si="128"/>
        <v>Sun</v>
      </c>
      <c r="AQ320" s="64" t="str">
        <f t="shared" si="128"/>
        <v>Mon</v>
      </c>
      <c r="AR320" s="64" t="str">
        <f t="shared" si="128"/>
        <v>Tues</v>
      </c>
      <c r="AS320" s="64" t="str">
        <f t="shared" si="128"/>
        <v>Wed</v>
      </c>
      <c r="AT320" s="64" t="str">
        <f t="shared" si="128"/>
        <v>Thur</v>
      </c>
      <c r="AU320" s="64" t="str">
        <f t="shared" si="128"/>
        <v>Fri</v>
      </c>
      <c r="AV320" s="64" t="str">
        <f t="shared" si="128"/>
        <v>Sat</v>
      </c>
      <c r="AW320" s="64" t="str">
        <f t="shared" si="128"/>
        <v>Sun</v>
      </c>
      <c r="AX320" s="64" t="str">
        <f t="shared" si="128"/>
        <v>Mon</v>
      </c>
      <c r="AY320" s="64" t="str">
        <f t="shared" si="128"/>
        <v>Tues</v>
      </c>
      <c r="AZ320" s="64" t="str">
        <f t="shared" si="128"/>
        <v>Wed</v>
      </c>
      <c r="BA320" s="64" t="str">
        <f t="shared" si="128"/>
        <v>Thur</v>
      </c>
      <c r="BB320" s="64" t="str">
        <f t="shared" si="128"/>
        <v>Fri</v>
      </c>
      <c r="BC320" s="5"/>
      <c r="BD320" s="358" t="s">
        <v>106</v>
      </c>
      <c r="BE320" s="359"/>
      <c r="BF320" s="157" t="s">
        <v>90</v>
      </c>
      <c r="BG320" s="157" t="s">
        <v>90</v>
      </c>
      <c r="BH320" s="157" t="s">
        <v>106</v>
      </c>
      <c r="BI320" s="65" t="s">
        <v>106</v>
      </c>
    </row>
    <row r="321" spans="23:61" ht="15.5" x14ac:dyDescent="0.35">
      <c r="W321" s="60"/>
      <c r="X321" s="66">
        <v>1</v>
      </c>
      <c r="Y321" s="67"/>
      <c r="Z321" s="67"/>
      <c r="AA321" s="67"/>
      <c r="AB321" s="67"/>
      <c r="AC321" s="67"/>
      <c r="AD321" s="67"/>
      <c r="AE321" s="67"/>
      <c r="AF321" s="67"/>
      <c r="AG321" s="67"/>
      <c r="AH321" s="67"/>
      <c r="AI321" s="67"/>
      <c r="AJ321" s="67"/>
      <c r="AK321" s="67"/>
      <c r="AL321" s="67"/>
      <c r="AM321" s="67"/>
      <c r="AN321" s="67"/>
      <c r="AO321" s="67"/>
      <c r="AP321" s="67"/>
      <c r="AQ321" s="67"/>
      <c r="AR321" s="67"/>
      <c r="AS321" s="67"/>
      <c r="AT321" s="67"/>
      <c r="AU321" s="67"/>
      <c r="AV321" s="67"/>
      <c r="AW321" s="67"/>
      <c r="AX321" s="67"/>
      <c r="AY321" s="67"/>
      <c r="AZ321" s="67"/>
      <c r="BA321" s="67"/>
      <c r="BB321" s="67"/>
      <c r="BC321" s="5"/>
      <c r="BD321" s="354" t="str">
        <f t="shared" ref="BD321:BD344" si="129">IFERROR(AVERAGE(Y321:BB321),"")</f>
        <v/>
      </c>
      <c r="BE321" s="355"/>
      <c r="BF321" s="68">
        <f>SUM($Y321:$BC321)</f>
        <v>0</v>
      </c>
      <c r="BG321" s="68">
        <v>0</v>
      </c>
      <c r="BH321" s="69">
        <f>IFERROR(SUM(Y321:BC321)/COUNT(Y321:BC321),0)</f>
        <v>0</v>
      </c>
      <c r="BI321" s="70">
        <v>0</v>
      </c>
    </row>
    <row r="322" spans="23:61" ht="15.5" x14ac:dyDescent="0.35">
      <c r="W322" s="60"/>
      <c r="X322" s="66">
        <v>2</v>
      </c>
      <c r="Y322" s="67"/>
      <c r="Z322" s="67"/>
      <c r="AA322" s="67"/>
      <c r="AB322" s="67"/>
      <c r="AC322" s="67"/>
      <c r="AD322" s="67"/>
      <c r="AE322" s="67"/>
      <c r="AF322" s="67"/>
      <c r="AG322" s="67"/>
      <c r="AH322" s="67"/>
      <c r="AI322" s="67"/>
      <c r="AJ322" s="67"/>
      <c r="AK322" s="67"/>
      <c r="AL322" s="67"/>
      <c r="AM322" s="67"/>
      <c r="AN322" s="67"/>
      <c r="AO322" s="67"/>
      <c r="AP322" s="67"/>
      <c r="AQ322" s="67"/>
      <c r="AR322" s="67"/>
      <c r="AS322" s="67"/>
      <c r="AT322" s="67"/>
      <c r="AU322" s="67"/>
      <c r="AV322" s="67"/>
      <c r="AW322" s="67"/>
      <c r="AX322" s="67"/>
      <c r="AY322" s="67"/>
      <c r="AZ322" s="67"/>
      <c r="BA322" s="67"/>
      <c r="BB322" s="67"/>
      <c r="BC322" s="5"/>
      <c r="BD322" s="354" t="str">
        <f t="shared" si="129"/>
        <v/>
      </c>
      <c r="BE322" s="355"/>
      <c r="BF322" s="71">
        <f t="shared" ref="BF322:BF327" si="130">SUM($Y322:$BC322)</f>
        <v>0</v>
      </c>
      <c r="BG322" s="71">
        <v>0</v>
      </c>
      <c r="BH322" s="72">
        <f t="shared" ref="BH322:BH327" si="131">IFERROR(SUM(Y322:BC322)/COUNT(Y322:BC322),0)</f>
        <v>0</v>
      </c>
      <c r="BI322" s="73">
        <v>0</v>
      </c>
    </row>
    <row r="323" spans="23:61" ht="15.5" x14ac:dyDescent="0.35">
      <c r="W323" s="60"/>
      <c r="X323" s="66">
        <v>3</v>
      </c>
      <c r="Y323" s="67"/>
      <c r="Z323" s="67"/>
      <c r="AA323" s="67"/>
      <c r="AB323" s="67"/>
      <c r="AC323" s="67"/>
      <c r="AD323" s="67"/>
      <c r="AE323" s="67"/>
      <c r="AF323" s="67"/>
      <c r="AG323" s="67"/>
      <c r="AH323" s="67"/>
      <c r="AI323" s="67"/>
      <c r="AJ323" s="67"/>
      <c r="AK323" s="67"/>
      <c r="AL323" s="67"/>
      <c r="AM323" s="67"/>
      <c r="AN323" s="67"/>
      <c r="AO323" s="67"/>
      <c r="AP323" s="67"/>
      <c r="AQ323" s="67"/>
      <c r="AR323" s="67"/>
      <c r="AS323" s="67"/>
      <c r="AT323" s="67"/>
      <c r="AU323" s="67"/>
      <c r="AV323" s="67"/>
      <c r="AW323" s="67"/>
      <c r="AX323" s="67"/>
      <c r="AY323" s="67"/>
      <c r="AZ323" s="67"/>
      <c r="BA323" s="67"/>
      <c r="BB323" s="67"/>
      <c r="BC323" s="5"/>
      <c r="BD323" s="354" t="str">
        <f t="shared" si="129"/>
        <v/>
      </c>
      <c r="BE323" s="355"/>
      <c r="BF323" s="71">
        <f t="shared" si="130"/>
        <v>0</v>
      </c>
      <c r="BG323" s="71">
        <v>0</v>
      </c>
      <c r="BH323" s="72">
        <f t="shared" si="131"/>
        <v>0</v>
      </c>
      <c r="BI323" s="73">
        <v>0</v>
      </c>
    </row>
    <row r="324" spans="23:61" ht="15.5" x14ac:dyDescent="0.35">
      <c r="W324" s="60"/>
      <c r="X324" s="66">
        <v>4</v>
      </c>
      <c r="Y324" s="67"/>
      <c r="Z324" s="67"/>
      <c r="AA324" s="67"/>
      <c r="AB324" s="67"/>
      <c r="AC324" s="67"/>
      <c r="AD324" s="67"/>
      <c r="AE324" s="67"/>
      <c r="AF324" s="67"/>
      <c r="AG324" s="67"/>
      <c r="AH324" s="67"/>
      <c r="AI324" s="67"/>
      <c r="AJ324" s="67"/>
      <c r="AK324" s="67"/>
      <c r="AL324" s="67"/>
      <c r="AM324" s="67"/>
      <c r="AN324" s="67"/>
      <c r="AO324" s="67"/>
      <c r="AP324" s="67"/>
      <c r="AQ324" s="67"/>
      <c r="AR324" s="67"/>
      <c r="AS324" s="67"/>
      <c r="AT324" s="67"/>
      <c r="AU324" s="67"/>
      <c r="AV324" s="67"/>
      <c r="AW324" s="67"/>
      <c r="AX324" s="67"/>
      <c r="AY324" s="67"/>
      <c r="AZ324" s="67"/>
      <c r="BA324" s="67"/>
      <c r="BB324" s="67"/>
      <c r="BC324" s="5"/>
      <c r="BD324" s="354" t="str">
        <f t="shared" si="129"/>
        <v/>
      </c>
      <c r="BE324" s="355"/>
      <c r="BF324" s="71">
        <f t="shared" si="130"/>
        <v>0</v>
      </c>
      <c r="BG324" s="71">
        <v>0</v>
      </c>
      <c r="BH324" s="72">
        <f t="shared" si="131"/>
        <v>0</v>
      </c>
      <c r="BI324" s="73">
        <v>0</v>
      </c>
    </row>
    <row r="325" spans="23:61" ht="15.5" x14ac:dyDescent="0.35">
      <c r="W325" s="60"/>
      <c r="X325" s="66">
        <v>5</v>
      </c>
      <c r="Y325" s="67"/>
      <c r="Z325" s="67"/>
      <c r="AA325" s="67"/>
      <c r="AB325" s="67"/>
      <c r="AC325" s="67"/>
      <c r="AD325" s="67"/>
      <c r="AE325" s="67"/>
      <c r="AF325" s="67"/>
      <c r="AG325" s="67"/>
      <c r="AH325" s="67"/>
      <c r="AI325" s="67"/>
      <c r="AJ325" s="67"/>
      <c r="AK325" s="67"/>
      <c r="AL325" s="67"/>
      <c r="AM325" s="67"/>
      <c r="AN325" s="67"/>
      <c r="AO325" s="67"/>
      <c r="AP325" s="67"/>
      <c r="AQ325" s="67"/>
      <c r="AR325" s="67"/>
      <c r="AS325" s="67"/>
      <c r="AT325" s="67"/>
      <c r="AU325" s="67"/>
      <c r="AV325" s="67"/>
      <c r="AW325" s="67"/>
      <c r="AX325" s="67"/>
      <c r="AY325" s="67"/>
      <c r="AZ325" s="67"/>
      <c r="BA325" s="67"/>
      <c r="BB325" s="67"/>
      <c r="BC325" s="5"/>
      <c r="BD325" s="354" t="str">
        <f t="shared" si="129"/>
        <v/>
      </c>
      <c r="BE325" s="355"/>
      <c r="BF325" s="71">
        <f t="shared" si="130"/>
        <v>0</v>
      </c>
      <c r="BG325" s="71">
        <v>0</v>
      </c>
      <c r="BH325" s="72">
        <f t="shared" si="131"/>
        <v>0</v>
      </c>
      <c r="BI325" s="73">
        <v>0</v>
      </c>
    </row>
    <row r="326" spans="23:61" ht="15.5" x14ac:dyDescent="0.35">
      <c r="W326" s="60"/>
      <c r="X326" s="66">
        <v>6</v>
      </c>
      <c r="Y326" s="67"/>
      <c r="Z326" s="67"/>
      <c r="AA326" s="67"/>
      <c r="AB326" s="67"/>
      <c r="AC326" s="67"/>
      <c r="AD326" s="67"/>
      <c r="AE326" s="67"/>
      <c r="AF326" s="67"/>
      <c r="AG326" s="67"/>
      <c r="AH326" s="67"/>
      <c r="AI326" s="67"/>
      <c r="AJ326" s="67"/>
      <c r="AK326" s="67"/>
      <c r="AL326" s="67"/>
      <c r="AM326" s="67"/>
      <c r="AN326" s="67"/>
      <c r="AO326" s="67"/>
      <c r="AP326" s="67"/>
      <c r="AQ326" s="67"/>
      <c r="AR326" s="67"/>
      <c r="AS326" s="67"/>
      <c r="AT326" s="67"/>
      <c r="AU326" s="67"/>
      <c r="AV326" s="67"/>
      <c r="AW326" s="67"/>
      <c r="AX326" s="67"/>
      <c r="AY326" s="67"/>
      <c r="AZ326" s="67"/>
      <c r="BA326" s="67"/>
      <c r="BB326" s="67"/>
      <c r="BC326" s="5"/>
      <c r="BD326" s="354" t="str">
        <f t="shared" si="129"/>
        <v/>
      </c>
      <c r="BE326" s="355"/>
      <c r="BF326" s="71">
        <f t="shared" si="130"/>
        <v>0</v>
      </c>
      <c r="BG326" s="71">
        <v>0</v>
      </c>
      <c r="BH326" s="72">
        <f t="shared" si="131"/>
        <v>0</v>
      </c>
      <c r="BI326" s="73">
        <v>0</v>
      </c>
    </row>
    <row r="327" spans="23:61" ht="15.5" x14ac:dyDescent="0.35">
      <c r="W327" s="60"/>
      <c r="X327" s="66">
        <v>7</v>
      </c>
      <c r="Y327" s="67"/>
      <c r="Z327" s="67"/>
      <c r="AA327" s="67"/>
      <c r="AB327" s="67"/>
      <c r="AC327" s="67"/>
      <c r="AD327" s="67"/>
      <c r="AE327" s="67"/>
      <c r="AF327" s="67"/>
      <c r="AG327" s="67"/>
      <c r="AH327" s="67"/>
      <c r="AI327" s="67"/>
      <c r="AJ327" s="67"/>
      <c r="AK327" s="67"/>
      <c r="AL327" s="67"/>
      <c r="AM327" s="67"/>
      <c r="AN327" s="67"/>
      <c r="AO327" s="67"/>
      <c r="AP327" s="67"/>
      <c r="AQ327" s="67"/>
      <c r="AR327" s="67"/>
      <c r="AS327" s="67"/>
      <c r="AT327" s="67"/>
      <c r="AU327" s="67"/>
      <c r="AV327" s="67"/>
      <c r="AW327" s="67"/>
      <c r="AX327" s="67"/>
      <c r="AY327" s="67"/>
      <c r="AZ327" s="67"/>
      <c r="BA327" s="67"/>
      <c r="BB327" s="67"/>
      <c r="BC327" s="5"/>
      <c r="BD327" s="354" t="str">
        <f t="shared" si="129"/>
        <v/>
      </c>
      <c r="BE327" s="355"/>
      <c r="BF327" s="71">
        <f t="shared" si="130"/>
        <v>0</v>
      </c>
      <c r="BG327" s="71">
        <v>0</v>
      </c>
      <c r="BH327" s="72">
        <f t="shared" si="131"/>
        <v>0</v>
      </c>
      <c r="BI327" s="73">
        <v>0</v>
      </c>
    </row>
    <row r="328" spans="23:61" ht="15.5" x14ac:dyDescent="0.35">
      <c r="W328" s="60"/>
      <c r="X328" s="66">
        <v>8</v>
      </c>
      <c r="Y328" s="67"/>
      <c r="Z328" s="67"/>
      <c r="AA328" s="67"/>
      <c r="AB328" s="67"/>
      <c r="AC328" s="67"/>
      <c r="AD328" s="67"/>
      <c r="AE328" s="67"/>
      <c r="AF328" s="67"/>
      <c r="AG328" s="67"/>
      <c r="AH328" s="67"/>
      <c r="AI328" s="67"/>
      <c r="AJ328" s="67"/>
      <c r="AK328" s="67"/>
      <c r="AL328" s="67"/>
      <c r="AM328" s="67"/>
      <c r="AN328" s="67"/>
      <c r="AO328" s="67"/>
      <c r="AP328" s="67"/>
      <c r="AQ328" s="67"/>
      <c r="AR328" s="67"/>
      <c r="AS328" s="67"/>
      <c r="AT328" s="67"/>
      <c r="AU328" s="67"/>
      <c r="AV328" s="67"/>
      <c r="AW328" s="67"/>
      <c r="AX328" s="67"/>
      <c r="AY328" s="67"/>
      <c r="AZ328" s="67"/>
      <c r="BA328" s="67"/>
      <c r="BB328" s="67"/>
      <c r="BC328" s="5"/>
      <c r="BD328" s="354" t="str">
        <f t="shared" si="129"/>
        <v/>
      </c>
      <c r="BE328" s="355"/>
      <c r="BF328" s="71">
        <f t="shared" ref="BF328:BF343" si="132">(SUMIF($Y$320:$BC$320,"Sat",$Y328:$BC328)+SUMIF($Y$320:$BC$320,"Sun",$Y328:$BC328))</f>
        <v>0</v>
      </c>
      <c r="BG328" s="71">
        <f t="shared" ref="BG328:BG343" si="133">(SUM($Y328:$BC328)-(SUMIF($Y$320:$BC$320,"Sat",$Y328:$BC328)+SUMIF($Y$320:$BC$320,"Sun",$Y328:$BC328)))</f>
        <v>0</v>
      </c>
      <c r="BH328" s="72">
        <f t="shared" ref="BH328:BH343" si="134">(SUMIF($Y$320:$BC$320,"Sat",$Y328:$BC328)+SUMIF($Y$320:$BC$320,"Sun",$Y328:$BC328))/(COUNTIF($Y$320:$BC$320,"Sat")+COUNTIF($Y$320:$BC$320,"Sun"))</f>
        <v>0</v>
      </c>
      <c r="BI328" s="73">
        <f t="shared" ref="BI328:BI343" si="135">(SUM($Y328:$BC328)-(SUMIF($Y$320:$BC$320,"Sat",$Y328:$BC328)+SUMIF($Y$320:$BC$320,"Sun",$Y328:$BC328)))/(COUNT(Y328:BC328)-(COUNTIF($Y$320:$BC$320,"Sat")+COUNTIF($Y$320:$BC$320,"Sun")))</f>
        <v>0</v>
      </c>
    </row>
    <row r="329" spans="23:61" ht="15.5" x14ac:dyDescent="0.35">
      <c r="W329" s="60"/>
      <c r="X329" s="66">
        <v>9</v>
      </c>
      <c r="Y329" s="67"/>
      <c r="Z329" s="67"/>
      <c r="AA329" s="67"/>
      <c r="AB329" s="67"/>
      <c r="AC329" s="67"/>
      <c r="AD329" s="67"/>
      <c r="AE329" s="67"/>
      <c r="AF329" s="67"/>
      <c r="AG329" s="67"/>
      <c r="AH329" s="67"/>
      <c r="AI329" s="67"/>
      <c r="AJ329" s="67"/>
      <c r="AK329" s="67"/>
      <c r="AL329" s="67"/>
      <c r="AM329" s="67"/>
      <c r="AN329" s="67"/>
      <c r="AO329" s="67"/>
      <c r="AP329" s="67"/>
      <c r="AQ329" s="67"/>
      <c r="AR329" s="67"/>
      <c r="AS329" s="67"/>
      <c r="AT329" s="67"/>
      <c r="AU329" s="67"/>
      <c r="AV329" s="67"/>
      <c r="AW329" s="67"/>
      <c r="AX329" s="67"/>
      <c r="AY329" s="67"/>
      <c r="AZ329" s="67"/>
      <c r="BA329" s="67"/>
      <c r="BB329" s="67"/>
      <c r="BC329" s="5"/>
      <c r="BD329" s="354" t="str">
        <f t="shared" si="129"/>
        <v/>
      </c>
      <c r="BE329" s="355"/>
      <c r="BF329" s="71">
        <f t="shared" si="132"/>
        <v>0</v>
      </c>
      <c r="BG329" s="71">
        <f t="shared" si="133"/>
        <v>0</v>
      </c>
      <c r="BH329" s="72">
        <f t="shared" si="134"/>
        <v>0</v>
      </c>
      <c r="BI329" s="73">
        <f t="shared" si="135"/>
        <v>0</v>
      </c>
    </row>
    <row r="330" spans="23:61" ht="15.5" x14ac:dyDescent="0.35">
      <c r="W330" s="60"/>
      <c r="X330" s="66">
        <v>10</v>
      </c>
      <c r="Y330" s="67"/>
      <c r="Z330" s="67"/>
      <c r="AA330" s="67"/>
      <c r="AB330" s="67"/>
      <c r="AC330" s="67"/>
      <c r="AD330" s="67"/>
      <c r="AE330" s="67"/>
      <c r="AF330" s="67"/>
      <c r="AG330" s="67"/>
      <c r="AH330" s="67"/>
      <c r="AI330" s="67"/>
      <c r="AJ330" s="67"/>
      <c r="AK330" s="67"/>
      <c r="AL330" s="67"/>
      <c r="AM330" s="67"/>
      <c r="AN330" s="67"/>
      <c r="AO330" s="67"/>
      <c r="AP330" s="67"/>
      <c r="AQ330" s="67"/>
      <c r="AR330" s="67"/>
      <c r="AS330" s="67"/>
      <c r="AT330" s="67"/>
      <c r="AU330" s="67"/>
      <c r="AV330" s="67"/>
      <c r="AW330" s="67"/>
      <c r="AX330" s="67"/>
      <c r="AY330" s="67"/>
      <c r="AZ330" s="67"/>
      <c r="BA330" s="67"/>
      <c r="BB330" s="67"/>
      <c r="BC330" s="5"/>
      <c r="BD330" s="354" t="str">
        <f t="shared" si="129"/>
        <v/>
      </c>
      <c r="BE330" s="355"/>
      <c r="BF330" s="71">
        <f t="shared" si="132"/>
        <v>0</v>
      </c>
      <c r="BG330" s="71">
        <f t="shared" si="133"/>
        <v>0</v>
      </c>
      <c r="BH330" s="72">
        <f t="shared" si="134"/>
        <v>0</v>
      </c>
      <c r="BI330" s="73">
        <f t="shared" si="135"/>
        <v>0</v>
      </c>
    </row>
    <row r="331" spans="23:61" ht="15.5" x14ac:dyDescent="0.35">
      <c r="W331" s="60"/>
      <c r="X331" s="66">
        <v>11</v>
      </c>
      <c r="Y331" s="67"/>
      <c r="Z331" s="67"/>
      <c r="AA331" s="67"/>
      <c r="AB331" s="67"/>
      <c r="AC331" s="67"/>
      <c r="AD331" s="67"/>
      <c r="AE331" s="67"/>
      <c r="AF331" s="67"/>
      <c r="AG331" s="67"/>
      <c r="AH331" s="67"/>
      <c r="AI331" s="67"/>
      <c r="AJ331" s="67"/>
      <c r="AK331" s="67"/>
      <c r="AL331" s="67"/>
      <c r="AM331" s="67"/>
      <c r="AN331" s="67"/>
      <c r="AO331" s="67"/>
      <c r="AP331" s="67"/>
      <c r="AQ331" s="67"/>
      <c r="AR331" s="67"/>
      <c r="AS331" s="67"/>
      <c r="AT331" s="67"/>
      <c r="AU331" s="67"/>
      <c r="AV331" s="67"/>
      <c r="AW331" s="67"/>
      <c r="AX331" s="67"/>
      <c r="AY331" s="67"/>
      <c r="AZ331" s="67"/>
      <c r="BA331" s="67"/>
      <c r="BB331" s="67"/>
      <c r="BC331" s="5"/>
      <c r="BD331" s="354" t="str">
        <f t="shared" si="129"/>
        <v/>
      </c>
      <c r="BE331" s="355"/>
      <c r="BF331" s="71">
        <f t="shared" si="132"/>
        <v>0</v>
      </c>
      <c r="BG331" s="71">
        <f t="shared" si="133"/>
        <v>0</v>
      </c>
      <c r="BH331" s="72">
        <f t="shared" si="134"/>
        <v>0</v>
      </c>
      <c r="BI331" s="73">
        <f t="shared" si="135"/>
        <v>0</v>
      </c>
    </row>
    <row r="332" spans="23:61" ht="15.5" x14ac:dyDescent="0.35">
      <c r="W332" s="60"/>
      <c r="X332" s="66">
        <v>12</v>
      </c>
      <c r="Y332" s="67"/>
      <c r="Z332" s="67"/>
      <c r="AA332" s="67"/>
      <c r="AB332" s="67"/>
      <c r="AC332" s="67"/>
      <c r="AD332" s="67"/>
      <c r="AE332" s="67"/>
      <c r="AF332" s="67"/>
      <c r="AG332" s="67"/>
      <c r="AH332" s="67"/>
      <c r="AI332" s="67"/>
      <c r="AJ332" s="67"/>
      <c r="AK332" s="67"/>
      <c r="AL332" s="67"/>
      <c r="AM332" s="67"/>
      <c r="AN332" s="67"/>
      <c r="AO332" s="67"/>
      <c r="AP332" s="67"/>
      <c r="AQ332" s="67"/>
      <c r="AR332" s="67"/>
      <c r="AS332" s="67"/>
      <c r="AT332" s="67"/>
      <c r="AU332" s="67"/>
      <c r="AV332" s="67"/>
      <c r="AW332" s="67"/>
      <c r="AX332" s="67"/>
      <c r="AY332" s="67"/>
      <c r="AZ332" s="67"/>
      <c r="BA332" s="67"/>
      <c r="BB332" s="67"/>
      <c r="BC332" s="5"/>
      <c r="BD332" s="354" t="str">
        <f t="shared" si="129"/>
        <v/>
      </c>
      <c r="BE332" s="355"/>
      <c r="BF332" s="71">
        <f t="shared" si="132"/>
        <v>0</v>
      </c>
      <c r="BG332" s="71">
        <f t="shared" si="133"/>
        <v>0</v>
      </c>
      <c r="BH332" s="72">
        <f t="shared" si="134"/>
        <v>0</v>
      </c>
      <c r="BI332" s="73">
        <f t="shared" si="135"/>
        <v>0</v>
      </c>
    </row>
    <row r="333" spans="23:61" ht="15.5" x14ac:dyDescent="0.35">
      <c r="W333" s="60"/>
      <c r="X333" s="66">
        <v>13</v>
      </c>
      <c r="Y333" s="67"/>
      <c r="Z333" s="67"/>
      <c r="AA333" s="67"/>
      <c r="AB333" s="67"/>
      <c r="AC333" s="67"/>
      <c r="AD333" s="67"/>
      <c r="AE333" s="67"/>
      <c r="AF333" s="67"/>
      <c r="AG333" s="67"/>
      <c r="AH333" s="67"/>
      <c r="AI333" s="67"/>
      <c r="AJ333" s="67"/>
      <c r="AK333" s="67"/>
      <c r="AL333" s="67"/>
      <c r="AM333" s="67"/>
      <c r="AN333" s="67"/>
      <c r="AO333" s="67"/>
      <c r="AP333" s="67"/>
      <c r="AQ333" s="67"/>
      <c r="AR333" s="67"/>
      <c r="AS333" s="67"/>
      <c r="AT333" s="67"/>
      <c r="AU333" s="67"/>
      <c r="AV333" s="67"/>
      <c r="AW333" s="67"/>
      <c r="AX333" s="67"/>
      <c r="AY333" s="67"/>
      <c r="AZ333" s="67"/>
      <c r="BA333" s="67"/>
      <c r="BB333" s="67"/>
      <c r="BC333" s="5"/>
      <c r="BD333" s="354" t="str">
        <f t="shared" si="129"/>
        <v/>
      </c>
      <c r="BE333" s="355"/>
      <c r="BF333" s="71">
        <f t="shared" si="132"/>
        <v>0</v>
      </c>
      <c r="BG333" s="71">
        <f t="shared" si="133"/>
        <v>0</v>
      </c>
      <c r="BH333" s="72">
        <f t="shared" si="134"/>
        <v>0</v>
      </c>
      <c r="BI333" s="73">
        <f t="shared" si="135"/>
        <v>0</v>
      </c>
    </row>
    <row r="334" spans="23:61" ht="15.5" x14ac:dyDescent="0.35">
      <c r="W334" s="60"/>
      <c r="X334" s="66">
        <v>14</v>
      </c>
      <c r="Y334" s="67"/>
      <c r="Z334" s="67"/>
      <c r="AA334" s="67"/>
      <c r="AB334" s="67"/>
      <c r="AC334" s="67"/>
      <c r="AD334" s="67"/>
      <c r="AE334" s="67"/>
      <c r="AF334" s="67"/>
      <c r="AG334" s="67"/>
      <c r="AH334" s="67"/>
      <c r="AI334" s="67"/>
      <c r="AJ334" s="67"/>
      <c r="AK334" s="67"/>
      <c r="AL334" s="67"/>
      <c r="AM334" s="67"/>
      <c r="AN334" s="67"/>
      <c r="AO334" s="67"/>
      <c r="AP334" s="67"/>
      <c r="AQ334" s="67"/>
      <c r="AR334" s="67"/>
      <c r="AS334" s="67"/>
      <c r="AT334" s="67"/>
      <c r="AU334" s="67"/>
      <c r="AV334" s="67"/>
      <c r="AW334" s="67"/>
      <c r="AX334" s="67"/>
      <c r="AY334" s="67"/>
      <c r="AZ334" s="67"/>
      <c r="BA334" s="67"/>
      <c r="BB334" s="67"/>
      <c r="BC334" s="5"/>
      <c r="BD334" s="354" t="str">
        <f t="shared" si="129"/>
        <v/>
      </c>
      <c r="BE334" s="355"/>
      <c r="BF334" s="71">
        <f t="shared" si="132"/>
        <v>0</v>
      </c>
      <c r="BG334" s="71">
        <f t="shared" si="133"/>
        <v>0</v>
      </c>
      <c r="BH334" s="72">
        <f t="shared" si="134"/>
        <v>0</v>
      </c>
      <c r="BI334" s="73">
        <f t="shared" si="135"/>
        <v>0</v>
      </c>
    </row>
    <row r="335" spans="23:61" ht="15.5" x14ac:dyDescent="0.35">
      <c r="W335" s="60"/>
      <c r="X335" s="66">
        <v>15</v>
      </c>
      <c r="Y335" s="67"/>
      <c r="Z335" s="67"/>
      <c r="AA335" s="67"/>
      <c r="AB335" s="67"/>
      <c r="AC335" s="67"/>
      <c r="AD335" s="67"/>
      <c r="AE335" s="67"/>
      <c r="AF335" s="67"/>
      <c r="AG335" s="67"/>
      <c r="AH335" s="67"/>
      <c r="AI335" s="67"/>
      <c r="AJ335" s="67"/>
      <c r="AK335" s="67"/>
      <c r="AL335" s="67"/>
      <c r="AM335" s="67"/>
      <c r="AN335" s="67"/>
      <c r="AO335" s="67"/>
      <c r="AP335" s="67"/>
      <c r="AQ335" s="67"/>
      <c r="AR335" s="67"/>
      <c r="AS335" s="67"/>
      <c r="AT335" s="67"/>
      <c r="AU335" s="67"/>
      <c r="AV335" s="67"/>
      <c r="AW335" s="67"/>
      <c r="AX335" s="67"/>
      <c r="AY335" s="67"/>
      <c r="AZ335" s="67"/>
      <c r="BA335" s="67"/>
      <c r="BB335" s="67"/>
      <c r="BC335" s="5"/>
      <c r="BD335" s="354" t="str">
        <f t="shared" si="129"/>
        <v/>
      </c>
      <c r="BE335" s="355"/>
      <c r="BF335" s="71">
        <f t="shared" si="132"/>
        <v>0</v>
      </c>
      <c r="BG335" s="71">
        <f t="shared" si="133"/>
        <v>0</v>
      </c>
      <c r="BH335" s="72">
        <f t="shared" si="134"/>
        <v>0</v>
      </c>
      <c r="BI335" s="73">
        <f t="shared" si="135"/>
        <v>0</v>
      </c>
    </row>
    <row r="336" spans="23:61" ht="15.5" x14ac:dyDescent="0.35">
      <c r="W336" s="60"/>
      <c r="X336" s="66">
        <v>16</v>
      </c>
      <c r="Y336" s="67"/>
      <c r="Z336" s="67"/>
      <c r="AA336" s="67"/>
      <c r="AB336" s="67"/>
      <c r="AC336" s="67"/>
      <c r="AD336" s="67"/>
      <c r="AE336" s="67"/>
      <c r="AF336" s="67"/>
      <c r="AG336" s="67"/>
      <c r="AH336" s="67"/>
      <c r="AI336" s="67"/>
      <c r="AJ336" s="67"/>
      <c r="AK336" s="67"/>
      <c r="AL336" s="67"/>
      <c r="AM336" s="67"/>
      <c r="AN336" s="67"/>
      <c r="AO336" s="67"/>
      <c r="AP336" s="67"/>
      <c r="AQ336" s="67"/>
      <c r="AR336" s="67"/>
      <c r="AS336" s="67"/>
      <c r="AT336" s="67"/>
      <c r="AU336" s="67"/>
      <c r="AV336" s="67"/>
      <c r="AW336" s="67"/>
      <c r="AX336" s="67"/>
      <c r="AY336" s="67"/>
      <c r="AZ336" s="67"/>
      <c r="BA336" s="67"/>
      <c r="BB336" s="67"/>
      <c r="BC336" s="5"/>
      <c r="BD336" s="354" t="str">
        <f t="shared" si="129"/>
        <v/>
      </c>
      <c r="BE336" s="355"/>
      <c r="BF336" s="71">
        <f t="shared" si="132"/>
        <v>0</v>
      </c>
      <c r="BG336" s="71">
        <f t="shared" si="133"/>
        <v>0</v>
      </c>
      <c r="BH336" s="72">
        <f t="shared" si="134"/>
        <v>0</v>
      </c>
      <c r="BI336" s="73">
        <f t="shared" si="135"/>
        <v>0</v>
      </c>
    </row>
    <row r="337" spans="23:61" ht="15.5" x14ac:dyDescent="0.35">
      <c r="W337" s="60"/>
      <c r="X337" s="66">
        <v>17</v>
      </c>
      <c r="Y337" s="67"/>
      <c r="Z337" s="67"/>
      <c r="AA337" s="67"/>
      <c r="AB337" s="67"/>
      <c r="AC337" s="67"/>
      <c r="AD337" s="67"/>
      <c r="AE337" s="67"/>
      <c r="AF337" s="67"/>
      <c r="AG337" s="67"/>
      <c r="AH337" s="67"/>
      <c r="AI337" s="67"/>
      <c r="AJ337" s="67"/>
      <c r="AK337" s="67"/>
      <c r="AL337" s="67"/>
      <c r="AM337" s="67"/>
      <c r="AN337" s="67"/>
      <c r="AO337" s="67"/>
      <c r="AP337" s="67"/>
      <c r="AQ337" s="67"/>
      <c r="AR337" s="67"/>
      <c r="AS337" s="67"/>
      <c r="AT337" s="67"/>
      <c r="AU337" s="67"/>
      <c r="AV337" s="67"/>
      <c r="AW337" s="67"/>
      <c r="AX337" s="67"/>
      <c r="AY337" s="67"/>
      <c r="AZ337" s="67"/>
      <c r="BA337" s="67"/>
      <c r="BB337" s="67"/>
      <c r="BC337" s="5"/>
      <c r="BD337" s="354" t="str">
        <f t="shared" si="129"/>
        <v/>
      </c>
      <c r="BE337" s="355"/>
      <c r="BF337" s="71">
        <f t="shared" si="132"/>
        <v>0</v>
      </c>
      <c r="BG337" s="71">
        <f t="shared" si="133"/>
        <v>0</v>
      </c>
      <c r="BH337" s="72">
        <f t="shared" si="134"/>
        <v>0</v>
      </c>
      <c r="BI337" s="73">
        <f t="shared" si="135"/>
        <v>0</v>
      </c>
    </row>
    <row r="338" spans="23:61" ht="15.5" x14ac:dyDescent="0.35">
      <c r="W338" s="60"/>
      <c r="X338" s="66">
        <v>18</v>
      </c>
      <c r="Y338" s="67"/>
      <c r="Z338" s="67"/>
      <c r="AA338" s="67"/>
      <c r="AB338" s="67"/>
      <c r="AC338" s="67"/>
      <c r="AD338" s="67"/>
      <c r="AE338" s="67"/>
      <c r="AF338" s="67"/>
      <c r="AG338" s="67"/>
      <c r="AH338" s="67"/>
      <c r="AI338" s="67"/>
      <c r="AJ338" s="67"/>
      <c r="AK338" s="67"/>
      <c r="AL338" s="67"/>
      <c r="AM338" s="67"/>
      <c r="AN338" s="67"/>
      <c r="AO338" s="67"/>
      <c r="AP338" s="67"/>
      <c r="AQ338" s="67"/>
      <c r="AR338" s="67"/>
      <c r="AS338" s="67"/>
      <c r="AT338" s="67"/>
      <c r="AU338" s="67"/>
      <c r="AV338" s="67"/>
      <c r="AW338" s="67"/>
      <c r="AX338" s="67"/>
      <c r="AY338" s="67"/>
      <c r="AZ338" s="67"/>
      <c r="BA338" s="67"/>
      <c r="BB338" s="67"/>
      <c r="BC338" s="5"/>
      <c r="BD338" s="354" t="str">
        <f t="shared" si="129"/>
        <v/>
      </c>
      <c r="BE338" s="355"/>
      <c r="BF338" s="71">
        <f t="shared" si="132"/>
        <v>0</v>
      </c>
      <c r="BG338" s="71">
        <f t="shared" si="133"/>
        <v>0</v>
      </c>
      <c r="BH338" s="72">
        <f t="shared" si="134"/>
        <v>0</v>
      </c>
      <c r="BI338" s="73">
        <f t="shared" si="135"/>
        <v>0</v>
      </c>
    </row>
    <row r="339" spans="23:61" ht="15.5" x14ac:dyDescent="0.35">
      <c r="W339" s="60"/>
      <c r="X339" s="66">
        <v>19</v>
      </c>
      <c r="Y339" s="67"/>
      <c r="Z339" s="67"/>
      <c r="AA339" s="67"/>
      <c r="AB339" s="67"/>
      <c r="AC339" s="67"/>
      <c r="AD339" s="67"/>
      <c r="AE339" s="67"/>
      <c r="AF339" s="67"/>
      <c r="AG339" s="67"/>
      <c r="AH339" s="67"/>
      <c r="AI339" s="67"/>
      <c r="AJ339" s="67"/>
      <c r="AK339" s="67"/>
      <c r="AL339" s="67"/>
      <c r="AM339" s="67"/>
      <c r="AN339" s="67"/>
      <c r="AO339" s="67"/>
      <c r="AP339" s="67"/>
      <c r="AQ339" s="67"/>
      <c r="AR339" s="67"/>
      <c r="AS339" s="67"/>
      <c r="AT339" s="67"/>
      <c r="AU339" s="67"/>
      <c r="AV339" s="67"/>
      <c r="AW339" s="67"/>
      <c r="AX339" s="67"/>
      <c r="AY339" s="67"/>
      <c r="AZ339" s="67"/>
      <c r="BA339" s="67"/>
      <c r="BB339" s="67"/>
      <c r="BC339" s="5"/>
      <c r="BD339" s="354" t="str">
        <f t="shared" si="129"/>
        <v/>
      </c>
      <c r="BE339" s="355"/>
      <c r="BF339" s="71">
        <f t="shared" si="132"/>
        <v>0</v>
      </c>
      <c r="BG339" s="71">
        <f t="shared" si="133"/>
        <v>0</v>
      </c>
      <c r="BH339" s="72">
        <f t="shared" si="134"/>
        <v>0</v>
      </c>
      <c r="BI339" s="73">
        <f t="shared" si="135"/>
        <v>0</v>
      </c>
    </row>
    <row r="340" spans="23:61" ht="15.5" x14ac:dyDescent="0.35">
      <c r="W340" s="60"/>
      <c r="X340" s="66">
        <v>20</v>
      </c>
      <c r="Y340" s="67"/>
      <c r="Z340" s="67"/>
      <c r="AA340" s="67"/>
      <c r="AB340" s="67"/>
      <c r="AC340" s="67"/>
      <c r="AD340" s="67"/>
      <c r="AE340" s="67"/>
      <c r="AF340" s="67"/>
      <c r="AG340" s="67"/>
      <c r="AH340" s="67"/>
      <c r="AI340" s="67"/>
      <c r="AJ340" s="67"/>
      <c r="AK340" s="67"/>
      <c r="AL340" s="67"/>
      <c r="AM340" s="67"/>
      <c r="AN340" s="67"/>
      <c r="AO340" s="67"/>
      <c r="AP340" s="67"/>
      <c r="AQ340" s="67"/>
      <c r="AR340" s="67"/>
      <c r="AS340" s="67"/>
      <c r="AT340" s="67"/>
      <c r="AU340" s="67"/>
      <c r="AV340" s="67"/>
      <c r="AW340" s="67"/>
      <c r="AX340" s="67"/>
      <c r="AY340" s="67"/>
      <c r="AZ340" s="67"/>
      <c r="BA340" s="67"/>
      <c r="BB340" s="67"/>
      <c r="BC340" s="5"/>
      <c r="BD340" s="354" t="str">
        <f t="shared" si="129"/>
        <v/>
      </c>
      <c r="BE340" s="355"/>
      <c r="BF340" s="71">
        <f t="shared" si="132"/>
        <v>0</v>
      </c>
      <c r="BG340" s="71">
        <f t="shared" si="133"/>
        <v>0</v>
      </c>
      <c r="BH340" s="72">
        <f t="shared" si="134"/>
        <v>0</v>
      </c>
      <c r="BI340" s="73">
        <f t="shared" si="135"/>
        <v>0</v>
      </c>
    </row>
    <row r="341" spans="23:61" ht="15.5" x14ac:dyDescent="0.35">
      <c r="W341" s="60"/>
      <c r="X341" s="66">
        <v>21</v>
      </c>
      <c r="Y341" s="67"/>
      <c r="Z341" s="67"/>
      <c r="AA341" s="67"/>
      <c r="AB341" s="67"/>
      <c r="AC341" s="67"/>
      <c r="AD341" s="67"/>
      <c r="AE341" s="67"/>
      <c r="AF341" s="67"/>
      <c r="AG341" s="67"/>
      <c r="AH341" s="67"/>
      <c r="AI341" s="67"/>
      <c r="AJ341" s="67"/>
      <c r="AK341" s="67"/>
      <c r="AL341" s="67"/>
      <c r="AM341" s="67"/>
      <c r="AN341" s="67"/>
      <c r="AO341" s="67"/>
      <c r="AP341" s="67"/>
      <c r="AQ341" s="67"/>
      <c r="AR341" s="67"/>
      <c r="AS341" s="67"/>
      <c r="AT341" s="67"/>
      <c r="AU341" s="67"/>
      <c r="AV341" s="67"/>
      <c r="AW341" s="67"/>
      <c r="AX341" s="67"/>
      <c r="AY341" s="67"/>
      <c r="AZ341" s="67"/>
      <c r="BA341" s="67"/>
      <c r="BB341" s="67"/>
      <c r="BC341" s="5"/>
      <c r="BD341" s="354" t="str">
        <f t="shared" si="129"/>
        <v/>
      </c>
      <c r="BE341" s="355"/>
      <c r="BF341" s="71">
        <f t="shared" si="132"/>
        <v>0</v>
      </c>
      <c r="BG341" s="71">
        <f t="shared" si="133"/>
        <v>0</v>
      </c>
      <c r="BH341" s="72">
        <f t="shared" si="134"/>
        <v>0</v>
      </c>
      <c r="BI341" s="73">
        <f t="shared" si="135"/>
        <v>0</v>
      </c>
    </row>
    <row r="342" spans="23:61" ht="15.5" x14ac:dyDescent="0.35">
      <c r="W342" s="60"/>
      <c r="X342" s="66">
        <v>22</v>
      </c>
      <c r="Y342" s="67"/>
      <c r="Z342" s="67"/>
      <c r="AA342" s="67"/>
      <c r="AB342" s="67"/>
      <c r="AC342" s="67"/>
      <c r="AD342" s="67"/>
      <c r="AE342" s="67"/>
      <c r="AF342" s="67"/>
      <c r="AG342" s="67"/>
      <c r="AH342" s="67"/>
      <c r="AI342" s="67"/>
      <c r="AJ342" s="67"/>
      <c r="AK342" s="67"/>
      <c r="AL342" s="67"/>
      <c r="AM342" s="67"/>
      <c r="AN342" s="67"/>
      <c r="AO342" s="67"/>
      <c r="AP342" s="67"/>
      <c r="AQ342" s="67"/>
      <c r="AR342" s="67"/>
      <c r="AS342" s="67"/>
      <c r="AT342" s="67"/>
      <c r="AU342" s="67"/>
      <c r="AV342" s="67"/>
      <c r="AW342" s="67"/>
      <c r="AX342" s="67"/>
      <c r="AY342" s="67"/>
      <c r="AZ342" s="67"/>
      <c r="BA342" s="67"/>
      <c r="BB342" s="67"/>
      <c r="BC342" s="5"/>
      <c r="BD342" s="354" t="str">
        <f t="shared" si="129"/>
        <v/>
      </c>
      <c r="BE342" s="355"/>
      <c r="BF342" s="71">
        <f t="shared" si="132"/>
        <v>0</v>
      </c>
      <c r="BG342" s="71">
        <f t="shared" si="133"/>
        <v>0</v>
      </c>
      <c r="BH342" s="72">
        <f t="shared" si="134"/>
        <v>0</v>
      </c>
      <c r="BI342" s="73">
        <f t="shared" si="135"/>
        <v>0</v>
      </c>
    </row>
    <row r="343" spans="23:61" ht="15.5" x14ac:dyDescent="0.35">
      <c r="W343" s="60"/>
      <c r="X343" s="66">
        <v>23</v>
      </c>
      <c r="Y343" s="67"/>
      <c r="Z343" s="67"/>
      <c r="AA343" s="67"/>
      <c r="AB343" s="67"/>
      <c r="AC343" s="67"/>
      <c r="AD343" s="67"/>
      <c r="AE343" s="67"/>
      <c r="AF343" s="67"/>
      <c r="AG343" s="67"/>
      <c r="AH343" s="67"/>
      <c r="AI343" s="67"/>
      <c r="AJ343" s="67"/>
      <c r="AK343" s="67"/>
      <c r="AL343" s="67"/>
      <c r="AM343" s="67"/>
      <c r="AN343" s="67"/>
      <c r="AO343" s="67"/>
      <c r="AP343" s="67"/>
      <c r="AQ343" s="67"/>
      <c r="AR343" s="67"/>
      <c r="AS343" s="67"/>
      <c r="AT343" s="67"/>
      <c r="AU343" s="67"/>
      <c r="AV343" s="67"/>
      <c r="AW343" s="67"/>
      <c r="AX343" s="67"/>
      <c r="AY343" s="67"/>
      <c r="AZ343" s="67"/>
      <c r="BA343" s="67"/>
      <c r="BB343" s="67"/>
      <c r="BC343" s="5"/>
      <c r="BD343" s="354" t="str">
        <f t="shared" si="129"/>
        <v/>
      </c>
      <c r="BE343" s="355"/>
      <c r="BF343" s="71">
        <f t="shared" si="132"/>
        <v>0</v>
      </c>
      <c r="BG343" s="71">
        <f t="shared" si="133"/>
        <v>0</v>
      </c>
      <c r="BH343" s="72">
        <f t="shared" si="134"/>
        <v>0</v>
      </c>
      <c r="BI343" s="73">
        <f t="shared" si="135"/>
        <v>0</v>
      </c>
    </row>
    <row r="344" spans="23:61" ht="15.5" x14ac:dyDescent="0.35">
      <c r="W344" s="60"/>
      <c r="X344" s="74">
        <v>24</v>
      </c>
      <c r="Y344" s="75"/>
      <c r="Z344" s="75"/>
      <c r="AA344" s="75"/>
      <c r="AB344" s="75"/>
      <c r="AC344" s="75"/>
      <c r="AD344" s="75"/>
      <c r="AE344" s="75"/>
      <c r="AF344" s="75"/>
      <c r="AG344" s="75"/>
      <c r="AH344" s="75"/>
      <c r="AI344" s="75"/>
      <c r="AJ344" s="75"/>
      <c r="AK344" s="75"/>
      <c r="AL344" s="75"/>
      <c r="AM344" s="75"/>
      <c r="AN344" s="75"/>
      <c r="AO344" s="75"/>
      <c r="AP344" s="75"/>
      <c r="AQ344" s="75"/>
      <c r="AR344" s="75"/>
      <c r="AS344" s="75"/>
      <c r="AT344" s="75"/>
      <c r="AU344" s="75"/>
      <c r="AV344" s="75"/>
      <c r="AW344" s="75"/>
      <c r="AX344" s="75"/>
      <c r="AY344" s="75"/>
      <c r="AZ344" s="75"/>
      <c r="BA344" s="75"/>
      <c r="BB344" s="75"/>
      <c r="BC344" s="5"/>
      <c r="BD344" s="356" t="str">
        <f t="shared" si="129"/>
        <v/>
      </c>
      <c r="BE344" s="357"/>
      <c r="BF344" s="76">
        <f>SUM($Y344:$BC344)</f>
        <v>0</v>
      </c>
      <c r="BG344" s="76">
        <v>0</v>
      </c>
      <c r="BH344" s="77">
        <f t="shared" ref="BH344" si="136">IFERROR(SUM(Y344:BC344)/COUNT(Y344:BC344),0)</f>
        <v>0</v>
      </c>
      <c r="BI344" s="78">
        <v>0</v>
      </c>
    </row>
    <row r="345" spans="23:61" ht="15.5" x14ac:dyDescent="0.35">
      <c r="W345" s="60"/>
      <c r="X345" s="79"/>
      <c r="Y345" s="5"/>
      <c r="Z345" s="5"/>
      <c r="AA345" s="5"/>
      <c r="AB345" s="5"/>
      <c r="AC345" s="5"/>
      <c r="AD345" s="5"/>
      <c r="AE345" s="5"/>
      <c r="AF345" s="5"/>
      <c r="AG345" s="5"/>
      <c r="AH345" s="5"/>
      <c r="AI345" s="5"/>
      <c r="AJ345" s="5"/>
      <c r="AK345" s="5"/>
      <c r="AL345" s="5"/>
      <c r="AM345" s="5"/>
      <c r="AN345" s="5"/>
      <c r="AO345" s="5"/>
      <c r="AP345" s="5"/>
      <c r="AQ345" s="5"/>
      <c r="AR345" s="5"/>
      <c r="AS345" s="5"/>
      <c r="AT345" s="5"/>
      <c r="AU345" s="5"/>
      <c r="AV345" s="5"/>
      <c r="AW345" s="5"/>
      <c r="AX345" s="5"/>
      <c r="AY345" s="5"/>
      <c r="AZ345" s="5"/>
      <c r="BA345" s="5"/>
      <c r="BB345" s="5"/>
      <c r="BC345" s="5"/>
      <c r="BD345" s="5"/>
      <c r="BE345" s="5"/>
      <c r="BF345" s="76">
        <f>SUM(BF321:BF344)</f>
        <v>0</v>
      </c>
      <c r="BG345" s="76">
        <f>SUM(BG328:BG343)</f>
        <v>0</v>
      </c>
      <c r="BH345" s="101"/>
      <c r="BI345" s="102"/>
    </row>
    <row r="346" spans="23:61" ht="15.5" x14ac:dyDescent="0.35">
      <c r="W346" s="83"/>
      <c r="X346" s="84"/>
      <c r="Y346" s="85"/>
      <c r="Z346" s="85"/>
      <c r="AA346" s="85"/>
      <c r="AB346" s="85"/>
      <c r="AC346" s="85"/>
      <c r="AD346" s="85"/>
      <c r="AE346" s="85"/>
      <c r="AF346" s="85"/>
      <c r="AG346" s="85"/>
      <c r="AH346" s="85"/>
      <c r="AI346" s="85"/>
      <c r="AJ346" s="85"/>
      <c r="AK346" s="85"/>
      <c r="AL346" s="85"/>
      <c r="AM346" s="85"/>
      <c r="AN346" s="85"/>
      <c r="AO346" s="85"/>
      <c r="AP346" s="85"/>
      <c r="AQ346" s="85"/>
      <c r="AR346" s="85"/>
      <c r="AS346" s="85"/>
      <c r="AT346" s="85"/>
      <c r="AU346" s="85"/>
      <c r="AV346" s="85"/>
      <c r="AW346" s="85"/>
      <c r="AX346" s="85"/>
      <c r="AY346" s="85"/>
      <c r="AZ346" s="85"/>
      <c r="BA346" s="85"/>
      <c r="BB346" s="85"/>
      <c r="BC346" s="85"/>
      <c r="BD346" s="85"/>
      <c r="BE346" s="85"/>
      <c r="BF346" s="214"/>
      <c r="BG346" s="215"/>
      <c r="BH346" s="215"/>
      <c r="BI346" s="216"/>
    </row>
    <row r="347" spans="23:61" ht="15.5" x14ac:dyDescent="0.35">
      <c r="W347" s="115"/>
      <c r="X347" s="111"/>
      <c r="Y347" s="111"/>
      <c r="Z347" s="111"/>
      <c r="AA347" s="111"/>
      <c r="AB347" s="111"/>
      <c r="AC347" s="111"/>
      <c r="AD347" s="111"/>
      <c r="AE347" s="111"/>
      <c r="AF347" s="111"/>
      <c r="AG347" s="111"/>
      <c r="AH347" s="111"/>
      <c r="AI347" s="111"/>
      <c r="AJ347" s="111"/>
      <c r="AK347" s="111"/>
      <c r="AL347" s="111"/>
      <c r="AM347" s="111"/>
      <c r="AN347" s="111"/>
      <c r="AO347" s="111"/>
      <c r="AP347" s="111"/>
      <c r="AQ347" s="111"/>
      <c r="AR347" s="111"/>
      <c r="AS347" s="111"/>
      <c r="AT347" s="111"/>
      <c r="AU347" s="111"/>
      <c r="AV347" s="111"/>
      <c r="AW347" s="111"/>
      <c r="AX347" s="111"/>
      <c r="AY347" s="111"/>
      <c r="AZ347" s="111"/>
      <c r="BA347" s="111"/>
      <c r="BB347" s="111"/>
      <c r="BC347" s="111"/>
      <c r="BD347" s="111"/>
      <c r="BE347" s="111"/>
      <c r="BF347" s="5"/>
      <c r="BG347" s="5"/>
      <c r="BH347" s="5"/>
      <c r="BI347" s="49"/>
    </row>
    <row r="348" spans="23:61" ht="15.5" x14ac:dyDescent="0.35">
      <c r="W348" s="60" t="s">
        <v>145</v>
      </c>
      <c r="X348" s="5"/>
      <c r="Y348" s="5"/>
      <c r="Z348" s="5"/>
      <c r="AA348" s="5"/>
      <c r="AB348" s="5"/>
      <c r="AC348" s="5"/>
      <c r="AD348" s="5"/>
      <c r="AE348" s="5"/>
      <c r="AF348" s="5"/>
      <c r="AG348" s="5"/>
      <c r="AH348" s="5"/>
      <c r="AI348" s="5"/>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49"/>
    </row>
    <row r="349" spans="23:61" ht="15.5" x14ac:dyDescent="0.35">
      <c r="W349" s="60"/>
      <c r="X349" s="5"/>
      <c r="Y349" s="5"/>
      <c r="Z349" s="5"/>
      <c r="AA349" s="5"/>
      <c r="AB349" s="5"/>
      <c r="AC349" s="5"/>
      <c r="AD349" s="5"/>
      <c r="AE349" s="5"/>
      <c r="AF349" s="5"/>
      <c r="AG349" s="5"/>
      <c r="AH349" s="5"/>
      <c r="AI349" s="5"/>
      <c r="AJ349" s="5"/>
      <c r="AK349" s="5"/>
      <c r="AL349" s="5"/>
      <c r="AM349" s="5"/>
      <c r="AN349" s="5"/>
      <c r="AO349" s="5"/>
      <c r="AP349" s="5"/>
      <c r="AQ349" s="5"/>
      <c r="AR349" s="5"/>
      <c r="AS349" s="5"/>
      <c r="AT349" s="5"/>
      <c r="AU349" s="5"/>
      <c r="AV349" s="5"/>
      <c r="AW349" s="5"/>
      <c r="AX349" s="5"/>
      <c r="AY349" s="5"/>
      <c r="AZ349" s="5"/>
      <c r="BA349" s="5"/>
      <c r="BB349" s="5"/>
      <c r="BC349" s="5"/>
      <c r="BD349" s="5"/>
      <c r="BE349" s="5"/>
      <c r="BF349" s="46"/>
      <c r="BG349" s="5"/>
      <c r="BH349" s="5"/>
      <c r="BI349" s="49"/>
    </row>
    <row r="350" spans="23:61" ht="15.5" x14ac:dyDescent="0.35">
      <c r="W350" s="60"/>
      <c r="X350" s="63" t="s">
        <v>54</v>
      </c>
      <c r="Y350" s="64">
        <v>1</v>
      </c>
      <c r="Z350" s="64">
        <v>2</v>
      </c>
      <c r="AA350" s="64">
        <v>3</v>
      </c>
      <c r="AB350" s="64">
        <v>4</v>
      </c>
      <c r="AC350" s="64">
        <v>5</v>
      </c>
      <c r="AD350" s="64">
        <v>6</v>
      </c>
      <c r="AE350" s="64">
        <v>7</v>
      </c>
      <c r="AF350" s="64">
        <v>8</v>
      </c>
      <c r="AG350" s="64">
        <v>9</v>
      </c>
      <c r="AH350" s="64">
        <v>10</v>
      </c>
      <c r="AI350" s="64">
        <v>11</v>
      </c>
      <c r="AJ350" s="64">
        <v>12</v>
      </c>
      <c r="AK350" s="64">
        <v>13</v>
      </c>
      <c r="AL350" s="64">
        <v>14</v>
      </c>
      <c r="AM350" s="64">
        <v>15</v>
      </c>
      <c r="AN350" s="64">
        <v>16</v>
      </c>
      <c r="AO350" s="64">
        <v>17</v>
      </c>
      <c r="AP350" s="64">
        <v>18</v>
      </c>
      <c r="AQ350" s="64">
        <v>19</v>
      </c>
      <c r="AR350" s="64">
        <v>20</v>
      </c>
      <c r="AS350" s="64">
        <v>21</v>
      </c>
      <c r="AT350" s="64">
        <v>22</v>
      </c>
      <c r="AU350" s="64">
        <v>23</v>
      </c>
      <c r="AV350" s="64">
        <v>24</v>
      </c>
      <c r="AW350" s="64">
        <v>25</v>
      </c>
      <c r="AX350" s="64">
        <v>26</v>
      </c>
      <c r="AY350" s="64">
        <v>27</v>
      </c>
      <c r="AZ350" s="64">
        <v>28</v>
      </c>
      <c r="BA350" s="64">
        <v>29</v>
      </c>
      <c r="BB350" s="64">
        <v>30</v>
      </c>
      <c r="BC350" s="64">
        <v>31</v>
      </c>
      <c r="BD350" s="358" t="s">
        <v>101</v>
      </c>
      <c r="BE350" s="359"/>
      <c r="BF350" s="157" t="s">
        <v>102</v>
      </c>
      <c r="BG350" s="157" t="s">
        <v>103</v>
      </c>
      <c r="BH350" s="157" t="s">
        <v>102</v>
      </c>
      <c r="BI350" s="65" t="s">
        <v>103</v>
      </c>
    </row>
    <row r="351" spans="23:61" ht="15.5" x14ac:dyDescent="0.35">
      <c r="W351" s="60"/>
      <c r="X351" s="63"/>
      <c r="Y351" s="64" t="str">
        <f t="shared" ref="Y351:AE351" si="137">VLOOKUP(WEEKDAY(CONCATENATE("12","/",Y350,"/",$AE$6)),$BX$11:$BY$17,2,FALSE)</f>
        <v>Sat</v>
      </c>
      <c r="Z351" s="64" t="str">
        <f t="shared" si="137"/>
        <v>Sun</v>
      </c>
      <c r="AA351" s="64" t="str">
        <f t="shared" si="137"/>
        <v>Mon</v>
      </c>
      <c r="AB351" s="64" t="str">
        <f t="shared" si="137"/>
        <v>Tues</v>
      </c>
      <c r="AC351" s="64" t="str">
        <f t="shared" si="137"/>
        <v>Wed</v>
      </c>
      <c r="AD351" s="64" t="str">
        <f t="shared" si="137"/>
        <v>Thur</v>
      </c>
      <c r="AE351" s="64" t="str">
        <f t="shared" si="137"/>
        <v>Fri</v>
      </c>
      <c r="AF351" s="64" t="str">
        <f>Y351</f>
        <v>Sat</v>
      </c>
      <c r="AG351" s="64" t="str">
        <f t="shared" ref="AG351:BC351" si="138">Z351</f>
        <v>Sun</v>
      </c>
      <c r="AH351" s="64" t="str">
        <f t="shared" si="138"/>
        <v>Mon</v>
      </c>
      <c r="AI351" s="64" t="str">
        <f t="shared" si="138"/>
        <v>Tues</v>
      </c>
      <c r="AJ351" s="64" t="str">
        <f t="shared" si="138"/>
        <v>Wed</v>
      </c>
      <c r="AK351" s="64" t="str">
        <f t="shared" si="138"/>
        <v>Thur</v>
      </c>
      <c r="AL351" s="64" t="str">
        <f t="shared" si="138"/>
        <v>Fri</v>
      </c>
      <c r="AM351" s="64" t="str">
        <f t="shared" si="138"/>
        <v>Sat</v>
      </c>
      <c r="AN351" s="64" t="str">
        <f t="shared" si="138"/>
        <v>Sun</v>
      </c>
      <c r="AO351" s="64" t="str">
        <f t="shared" si="138"/>
        <v>Mon</v>
      </c>
      <c r="AP351" s="64" t="str">
        <f t="shared" si="138"/>
        <v>Tues</v>
      </c>
      <c r="AQ351" s="64" t="str">
        <f t="shared" si="138"/>
        <v>Wed</v>
      </c>
      <c r="AR351" s="64" t="str">
        <f t="shared" si="138"/>
        <v>Thur</v>
      </c>
      <c r="AS351" s="64" t="str">
        <f t="shared" si="138"/>
        <v>Fri</v>
      </c>
      <c r="AT351" s="64" t="str">
        <f t="shared" si="138"/>
        <v>Sat</v>
      </c>
      <c r="AU351" s="64" t="str">
        <f t="shared" si="138"/>
        <v>Sun</v>
      </c>
      <c r="AV351" s="64" t="str">
        <f t="shared" si="138"/>
        <v>Mon</v>
      </c>
      <c r="AW351" s="64" t="str">
        <f t="shared" si="138"/>
        <v>Tues</v>
      </c>
      <c r="AX351" s="64" t="str">
        <f t="shared" si="138"/>
        <v>Wed</v>
      </c>
      <c r="AY351" s="64" t="str">
        <f t="shared" si="138"/>
        <v>Thur</v>
      </c>
      <c r="AZ351" s="64" t="str">
        <f t="shared" si="138"/>
        <v>Fri</v>
      </c>
      <c r="BA351" s="64" t="str">
        <f t="shared" si="138"/>
        <v>Sat</v>
      </c>
      <c r="BB351" s="64" t="str">
        <f t="shared" si="138"/>
        <v>Sun</v>
      </c>
      <c r="BC351" s="64" t="str">
        <f t="shared" si="138"/>
        <v>Mon</v>
      </c>
      <c r="BD351" s="358" t="s">
        <v>106</v>
      </c>
      <c r="BE351" s="359"/>
      <c r="BF351" s="157" t="s">
        <v>90</v>
      </c>
      <c r="BG351" s="157" t="s">
        <v>90</v>
      </c>
      <c r="BH351" s="157" t="s">
        <v>106</v>
      </c>
      <c r="BI351" s="65" t="s">
        <v>106</v>
      </c>
    </row>
    <row r="352" spans="23:61" ht="15.5" x14ac:dyDescent="0.35">
      <c r="W352" s="60"/>
      <c r="X352" s="66">
        <v>1</v>
      </c>
      <c r="Y352" s="67"/>
      <c r="Z352" s="67"/>
      <c r="AA352" s="67"/>
      <c r="AB352" s="67"/>
      <c r="AC352" s="67"/>
      <c r="AD352" s="67"/>
      <c r="AE352" s="67"/>
      <c r="AF352" s="67"/>
      <c r="AG352" s="67"/>
      <c r="AH352" s="67"/>
      <c r="AI352" s="67"/>
      <c r="AJ352" s="67"/>
      <c r="AK352" s="67"/>
      <c r="AL352" s="67"/>
      <c r="AM352" s="67"/>
      <c r="AN352" s="67"/>
      <c r="AO352" s="67"/>
      <c r="AP352" s="67"/>
      <c r="AQ352" s="67"/>
      <c r="AR352" s="67"/>
      <c r="AS352" s="67"/>
      <c r="AT352" s="67"/>
      <c r="AU352" s="67"/>
      <c r="AV352" s="67"/>
      <c r="AW352" s="67"/>
      <c r="AX352" s="67"/>
      <c r="AY352" s="67"/>
      <c r="AZ352" s="67"/>
      <c r="BA352" s="67"/>
      <c r="BB352" s="67"/>
      <c r="BC352" s="67"/>
      <c r="BD352" s="354" t="str">
        <f>IFERROR(AVERAGE(Y352:BC352),"")</f>
        <v/>
      </c>
      <c r="BE352" s="355"/>
      <c r="BF352" s="68">
        <f>SUM($Y352:$BC352)</f>
        <v>0</v>
      </c>
      <c r="BG352" s="68">
        <v>0</v>
      </c>
      <c r="BH352" s="69">
        <f>IFERROR(SUM(Y352:BC352)/COUNT(Y352:BC352),0)</f>
        <v>0</v>
      </c>
      <c r="BI352" s="70">
        <v>0</v>
      </c>
    </row>
    <row r="353" spans="23:61" ht="15.5" x14ac:dyDescent="0.35">
      <c r="W353" s="60"/>
      <c r="X353" s="66">
        <v>2</v>
      </c>
      <c r="Y353" s="67"/>
      <c r="Z353" s="67"/>
      <c r="AA353" s="67"/>
      <c r="AB353" s="67"/>
      <c r="AC353" s="67"/>
      <c r="AD353" s="67"/>
      <c r="AE353" s="67"/>
      <c r="AF353" s="67"/>
      <c r="AG353" s="67"/>
      <c r="AH353" s="67"/>
      <c r="AI353" s="67"/>
      <c r="AJ353" s="67"/>
      <c r="AK353" s="67"/>
      <c r="AL353" s="67"/>
      <c r="AM353" s="67"/>
      <c r="AN353" s="67"/>
      <c r="AO353" s="67"/>
      <c r="AP353" s="67"/>
      <c r="AQ353" s="67"/>
      <c r="AR353" s="67"/>
      <c r="AS353" s="67"/>
      <c r="AT353" s="67"/>
      <c r="AU353" s="67"/>
      <c r="AV353" s="67"/>
      <c r="AW353" s="67"/>
      <c r="AX353" s="67"/>
      <c r="AY353" s="67"/>
      <c r="AZ353" s="67"/>
      <c r="BA353" s="67"/>
      <c r="BB353" s="67"/>
      <c r="BC353" s="67"/>
      <c r="BD353" s="354" t="str">
        <f t="shared" ref="BD353:BD364" si="139">IFERROR(AVERAGE(Y353:BC353),"")</f>
        <v/>
      </c>
      <c r="BE353" s="355"/>
      <c r="BF353" s="71">
        <f t="shared" ref="BF353:BF358" si="140">SUM($Y353:$BC353)</f>
        <v>0</v>
      </c>
      <c r="BG353" s="71">
        <v>0</v>
      </c>
      <c r="BH353" s="72">
        <f t="shared" ref="BH353:BH358" si="141">IFERROR(SUM(Y353:BC353)/COUNT(Y353:BC353),0)</f>
        <v>0</v>
      </c>
      <c r="BI353" s="73">
        <v>0</v>
      </c>
    </row>
    <row r="354" spans="23:61" ht="15.5" x14ac:dyDescent="0.35">
      <c r="W354" s="60"/>
      <c r="X354" s="66">
        <v>3</v>
      </c>
      <c r="Y354" s="67"/>
      <c r="Z354" s="67"/>
      <c r="AA354" s="67"/>
      <c r="AB354" s="67"/>
      <c r="AC354" s="67"/>
      <c r="AD354" s="67"/>
      <c r="AE354" s="67"/>
      <c r="AF354" s="67"/>
      <c r="AG354" s="67"/>
      <c r="AH354" s="67"/>
      <c r="AI354" s="67"/>
      <c r="AJ354" s="67"/>
      <c r="AK354" s="67"/>
      <c r="AL354" s="67"/>
      <c r="AM354" s="67"/>
      <c r="AN354" s="67"/>
      <c r="AO354" s="67"/>
      <c r="AP354" s="67"/>
      <c r="AQ354" s="67"/>
      <c r="AR354" s="67"/>
      <c r="AS354" s="67"/>
      <c r="AT354" s="67"/>
      <c r="AU354" s="67"/>
      <c r="AV354" s="67"/>
      <c r="AW354" s="67"/>
      <c r="AX354" s="67"/>
      <c r="AY354" s="67"/>
      <c r="AZ354" s="67"/>
      <c r="BA354" s="67"/>
      <c r="BB354" s="67"/>
      <c r="BC354" s="67"/>
      <c r="BD354" s="354" t="str">
        <f t="shared" si="139"/>
        <v/>
      </c>
      <c r="BE354" s="355"/>
      <c r="BF354" s="71">
        <f t="shared" si="140"/>
        <v>0</v>
      </c>
      <c r="BG354" s="71">
        <v>0</v>
      </c>
      <c r="BH354" s="72">
        <f t="shared" si="141"/>
        <v>0</v>
      </c>
      <c r="BI354" s="73">
        <v>0</v>
      </c>
    </row>
    <row r="355" spans="23:61" ht="15.5" x14ac:dyDescent="0.35">
      <c r="W355" s="60"/>
      <c r="X355" s="66">
        <v>4</v>
      </c>
      <c r="Y355" s="67"/>
      <c r="Z355" s="67"/>
      <c r="AA355" s="67"/>
      <c r="AB355" s="67"/>
      <c r="AC355" s="67"/>
      <c r="AD355" s="67"/>
      <c r="AE355" s="67"/>
      <c r="AF355" s="67"/>
      <c r="AG355" s="67"/>
      <c r="AH355" s="67"/>
      <c r="AI355" s="67"/>
      <c r="AJ355" s="67"/>
      <c r="AK355" s="67"/>
      <c r="AL355" s="67"/>
      <c r="AM355" s="67"/>
      <c r="AN355" s="67"/>
      <c r="AO355" s="67"/>
      <c r="AP355" s="67"/>
      <c r="AQ355" s="67"/>
      <c r="AR355" s="67"/>
      <c r="AS355" s="67"/>
      <c r="AT355" s="67"/>
      <c r="AU355" s="67"/>
      <c r="AV355" s="67"/>
      <c r="AW355" s="67"/>
      <c r="AX355" s="67"/>
      <c r="AY355" s="67"/>
      <c r="AZ355" s="67"/>
      <c r="BA355" s="67"/>
      <c r="BB355" s="67"/>
      <c r="BC355" s="67"/>
      <c r="BD355" s="354" t="str">
        <f t="shared" si="139"/>
        <v/>
      </c>
      <c r="BE355" s="355"/>
      <c r="BF355" s="71">
        <f t="shared" si="140"/>
        <v>0</v>
      </c>
      <c r="BG355" s="71">
        <v>0</v>
      </c>
      <c r="BH355" s="72">
        <f t="shared" si="141"/>
        <v>0</v>
      </c>
      <c r="BI355" s="73">
        <v>0</v>
      </c>
    </row>
    <row r="356" spans="23:61" ht="15.5" x14ac:dyDescent="0.35">
      <c r="W356" s="60"/>
      <c r="X356" s="66">
        <v>5</v>
      </c>
      <c r="Y356" s="67"/>
      <c r="Z356" s="67"/>
      <c r="AA356" s="67"/>
      <c r="AB356" s="67"/>
      <c r="AC356" s="67"/>
      <c r="AD356" s="67"/>
      <c r="AE356" s="67"/>
      <c r="AF356" s="67"/>
      <c r="AG356" s="67"/>
      <c r="AH356" s="67"/>
      <c r="AI356" s="67"/>
      <c r="AJ356" s="67"/>
      <c r="AK356" s="67"/>
      <c r="AL356" s="67"/>
      <c r="AM356" s="67"/>
      <c r="AN356" s="67"/>
      <c r="AO356" s="67"/>
      <c r="AP356" s="67"/>
      <c r="AQ356" s="67"/>
      <c r="AR356" s="67"/>
      <c r="AS356" s="67"/>
      <c r="AT356" s="67"/>
      <c r="AU356" s="67"/>
      <c r="AV356" s="67"/>
      <c r="AW356" s="67"/>
      <c r="AX356" s="67"/>
      <c r="AY356" s="67"/>
      <c r="AZ356" s="67"/>
      <c r="BA356" s="67"/>
      <c r="BB356" s="67"/>
      <c r="BC356" s="67"/>
      <c r="BD356" s="354" t="str">
        <f t="shared" si="139"/>
        <v/>
      </c>
      <c r="BE356" s="355"/>
      <c r="BF356" s="71">
        <f t="shared" si="140"/>
        <v>0</v>
      </c>
      <c r="BG356" s="71">
        <v>0</v>
      </c>
      <c r="BH356" s="72">
        <f t="shared" si="141"/>
        <v>0</v>
      </c>
      <c r="BI356" s="73">
        <v>0</v>
      </c>
    </row>
    <row r="357" spans="23:61" ht="15.5" x14ac:dyDescent="0.35">
      <c r="W357" s="60"/>
      <c r="X357" s="66">
        <v>6</v>
      </c>
      <c r="Y357" s="67"/>
      <c r="Z357" s="67"/>
      <c r="AA357" s="67"/>
      <c r="AB357" s="67"/>
      <c r="AC357" s="67"/>
      <c r="AD357" s="67"/>
      <c r="AE357" s="67"/>
      <c r="AF357" s="67"/>
      <c r="AG357" s="67"/>
      <c r="AH357" s="67"/>
      <c r="AI357" s="67"/>
      <c r="AJ357" s="67"/>
      <c r="AK357" s="67"/>
      <c r="AL357" s="67"/>
      <c r="AM357" s="67"/>
      <c r="AN357" s="67"/>
      <c r="AO357" s="67"/>
      <c r="AP357" s="67"/>
      <c r="AQ357" s="67"/>
      <c r="AR357" s="67"/>
      <c r="AS357" s="67"/>
      <c r="AT357" s="67"/>
      <c r="AU357" s="67"/>
      <c r="AV357" s="67"/>
      <c r="AW357" s="67"/>
      <c r="AX357" s="67"/>
      <c r="AY357" s="67"/>
      <c r="AZ357" s="67"/>
      <c r="BA357" s="67"/>
      <c r="BB357" s="67"/>
      <c r="BC357" s="67"/>
      <c r="BD357" s="354" t="str">
        <f t="shared" si="139"/>
        <v/>
      </c>
      <c r="BE357" s="355"/>
      <c r="BF357" s="71">
        <f t="shared" si="140"/>
        <v>0</v>
      </c>
      <c r="BG357" s="71">
        <v>0</v>
      </c>
      <c r="BH357" s="72">
        <f t="shared" si="141"/>
        <v>0</v>
      </c>
      <c r="BI357" s="73">
        <v>0</v>
      </c>
    </row>
    <row r="358" spans="23:61" ht="15.5" x14ac:dyDescent="0.35">
      <c r="W358" s="60"/>
      <c r="X358" s="66">
        <v>7</v>
      </c>
      <c r="Y358" s="67"/>
      <c r="Z358" s="67"/>
      <c r="AA358" s="67"/>
      <c r="AB358" s="67"/>
      <c r="AC358" s="67"/>
      <c r="AD358" s="67"/>
      <c r="AE358" s="67"/>
      <c r="AF358" s="67"/>
      <c r="AG358" s="67"/>
      <c r="AH358" s="67"/>
      <c r="AI358" s="67"/>
      <c r="AJ358" s="67"/>
      <c r="AK358" s="67"/>
      <c r="AL358" s="67"/>
      <c r="AM358" s="67"/>
      <c r="AN358" s="67"/>
      <c r="AO358" s="67"/>
      <c r="AP358" s="67"/>
      <c r="AQ358" s="67"/>
      <c r="AR358" s="67"/>
      <c r="AS358" s="67"/>
      <c r="AT358" s="67"/>
      <c r="AU358" s="67"/>
      <c r="AV358" s="67"/>
      <c r="AW358" s="67"/>
      <c r="AX358" s="67"/>
      <c r="AY358" s="67"/>
      <c r="AZ358" s="67"/>
      <c r="BA358" s="67"/>
      <c r="BB358" s="67"/>
      <c r="BC358" s="67"/>
      <c r="BD358" s="354" t="str">
        <f t="shared" si="139"/>
        <v/>
      </c>
      <c r="BE358" s="355"/>
      <c r="BF358" s="71">
        <f t="shared" si="140"/>
        <v>0</v>
      </c>
      <c r="BG358" s="71">
        <v>0</v>
      </c>
      <c r="BH358" s="72">
        <f t="shared" si="141"/>
        <v>0</v>
      </c>
      <c r="BI358" s="73">
        <v>0</v>
      </c>
    </row>
    <row r="359" spans="23:61" ht="15.5" x14ac:dyDescent="0.35">
      <c r="W359" s="60"/>
      <c r="X359" s="66">
        <v>8</v>
      </c>
      <c r="Y359" s="67"/>
      <c r="Z359" s="67"/>
      <c r="AA359" s="67"/>
      <c r="AB359" s="67"/>
      <c r="AC359" s="67"/>
      <c r="AD359" s="67"/>
      <c r="AE359" s="67"/>
      <c r="AF359" s="67"/>
      <c r="AG359" s="67"/>
      <c r="AH359" s="67"/>
      <c r="AI359" s="67"/>
      <c r="AJ359" s="67"/>
      <c r="AK359" s="67"/>
      <c r="AL359" s="67"/>
      <c r="AM359" s="67"/>
      <c r="AN359" s="67"/>
      <c r="AO359" s="67"/>
      <c r="AP359" s="67"/>
      <c r="AQ359" s="67"/>
      <c r="AR359" s="67"/>
      <c r="AS359" s="67"/>
      <c r="AT359" s="67"/>
      <c r="AU359" s="67"/>
      <c r="AV359" s="67"/>
      <c r="AW359" s="67"/>
      <c r="AX359" s="67"/>
      <c r="AY359" s="67"/>
      <c r="AZ359" s="67"/>
      <c r="BA359" s="67"/>
      <c r="BB359" s="67"/>
      <c r="BC359" s="67"/>
      <c r="BD359" s="354" t="str">
        <f t="shared" si="139"/>
        <v/>
      </c>
      <c r="BE359" s="355"/>
      <c r="BF359" s="71">
        <f t="shared" ref="BF359:BF374" si="142">(SUMIF($Y$351:$BC$351,"Sat",$Y359:$BC359)+SUMIF($Y$351:$BC$351,"Sun",$Y359:$BC359))</f>
        <v>0</v>
      </c>
      <c r="BG359" s="71">
        <f t="shared" ref="BG359:BG374" si="143">(SUM($Y359:$BC359)-(SUMIF($Y$351:$BC$351,"Sat",$Y359:$BC359)+SUMIF($Y$351:$BC$351,"Sun",$Y359:$BC359)))</f>
        <v>0</v>
      </c>
      <c r="BH359" s="72">
        <f t="shared" ref="BH359:BH374" si="144">(SUMIF($Y$351:$BC$351,"Sat",$Y359:$BC359)+SUMIF($Y$351:$BC$351,"Sun",$Y359:$BC359))/(COUNTIF($Y$351:$BC$351,"Sat")+COUNTIF($Y$351:$BC$351,"Sun"))</f>
        <v>0</v>
      </c>
      <c r="BI359" s="73">
        <f t="shared" ref="BI359:BI374" si="145">(SUM($Y359:$BC359)-(SUMIF($Y$351:$BC$351,"Sat",$Y359:$BC359)+SUMIF($Y$351:$BC$351,"Sun",$Y359:$BC359)))/(COUNT(Y359:BC359)-(COUNTIF($Y$351:$BC$351,"Sat")+COUNTIF($Y$351:$BC$351,"Sun")))</f>
        <v>0</v>
      </c>
    </row>
    <row r="360" spans="23:61" ht="15.5" x14ac:dyDescent="0.35">
      <c r="W360" s="60"/>
      <c r="X360" s="66">
        <v>9</v>
      </c>
      <c r="Y360" s="67"/>
      <c r="Z360" s="67"/>
      <c r="AA360" s="67"/>
      <c r="AB360" s="67"/>
      <c r="AC360" s="67"/>
      <c r="AD360" s="67"/>
      <c r="AE360" s="67"/>
      <c r="AF360" s="67"/>
      <c r="AG360" s="67"/>
      <c r="AH360" s="67"/>
      <c r="AI360" s="67"/>
      <c r="AJ360" s="67"/>
      <c r="AK360" s="67"/>
      <c r="AL360" s="67"/>
      <c r="AM360" s="67"/>
      <c r="AN360" s="67"/>
      <c r="AO360" s="67"/>
      <c r="AP360" s="67"/>
      <c r="AQ360" s="67"/>
      <c r="AR360" s="67"/>
      <c r="AS360" s="67"/>
      <c r="AT360" s="67"/>
      <c r="AU360" s="67"/>
      <c r="AV360" s="67"/>
      <c r="AW360" s="67"/>
      <c r="AX360" s="67"/>
      <c r="AY360" s="67"/>
      <c r="AZ360" s="67"/>
      <c r="BA360" s="67"/>
      <c r="BB360" s="67"/>
      <c r="BC360" s="67"/>
      <c r="BD360" s="354" t="str">
        <f t="shared" si="139"/>
        <v/>
      </c>
      <c r="BE360" s="355"/>
      <c r="BF360" s="71">
        <f t="shared" si="142"/>
        <v>0</v>
      </c>
      <c r="BG360" s="71">
        <f t="shared" si="143"/>
        <v>0</v>
      </c>
      <c r="BH360" s="72">
        <f t="shared" si="144"/>
        <v>0</v>
      </c>
      <c r="BI360" s="73">
        <f t="shared" si="145"/>
        <v>0</v>
      </c>
    </row>
    <row r="361" spans="23:61" ht="15.5" x14ac:dyDescent="0.35">
      <c r="W361" s="60"/>
      <c r="X361" s="66">
        <v>10</v>
      </c>
      <c r="Y361" s="67"/>
      <c r="Z361" s="67"/>
      <c r="AA361" s="67"/>
      <c r="AB361" s="67"/>
      <c r="AC361" s="67"/>
      <c r="AD361" s="67"/>
      <c r="AE361" s="67"/>
      <c r="AF361" s="67"/>
      <c r="AG361" s="67"/>
      <c r="AH361" s="67"/>
      <c r="AI361" s="67"/>
      <c r="AJ361" s="67"/>
      <c r="AK361" s="67"/>
      <c r="AL361" s="67"/>
      <c r="AM361" s="67"/>
      <c r="AN361" s="67"/>
      <c r="AO361" s="67"/>
      <c r="AP361" s="67"/>
      <c r="AQ361" s="67"/>
      <c r="AR361" s="67"/>
      <c r="AS361" s="67"/>
      <c r="AT361" s="67"/>
      <c r="AU361" s="67"/>
      <c r="AV361" s="67"/>
      <c r="AW361" s="67"/>
      <c r="AX361" s="67"/>
      <c r="AY361" s="67"/>
      <c r="AZ361" s="67"/>
      <c r="BA361" s="67"/>
      <c r="BB361" s="67"/>
      <c r="BC361" s="67"/>
      <c r="BD361" s="354" t="str">
        <f t="shared" si="139"/>
        <v/>
      </c>
      <c r="BE361" s="355"/>
      <c r="BF361" s="71">
        <f t="shared" si="142"/>
        <v>0</v>
      </c>
      <c r="BG361" s="71">
        <f t="shared" si="143"/>
        <v>0</v>
      </c>
      <c r="BH361" s="72">
        <f t="shared" si="144"/>
        <v>0</v>
      </c>
      <c r="BI361" s="73">
        <f t="shared" si="145"/>
        <v>0</v>
      </c>
    </row>
    <row r="362" spans="23:61" ht="15.5" x14ac:dyDescent="0.35">
      <c r="W362" s="60"/>
      <c r="X362" s="66">
        <v>11</v>
      </c>
      <c r="Y362" s="67"/>
      <c r="Z362" s="67"/>
      <c r="AA362" s="67"/>
      <c r="AB362" s="67"/>
      <c r="AC362" s="67"/>
      <c r="AD362" s="67"/>
      <c r="AE362" s="67"/>
      <c r="AF362" s="67"/>
      <c r="AG362" s="67"/>
      <c r="AH362" s="67"/>
      <c r="AI362" s="67"/>
      <c r="AJ362" s="67"/>
      <c r="AK362" s="67"/>
      <c r="AL362" s="67"/>
      <c r="AM362" s="67"/>
      <c r="AN362" s="67"/>
      <c r="AO362" s="67"/>
      <c r="AP362" s="67"/>
      <c r="AQ362" s="67"/>
      <c r="AR362" s="67"/>
      <c r="AS362" s="67"/>
      <c r="AT362" s="67"/>
      <c r="AU362" s="67"/>
      <c r="AV362" s="67"/>
      <c r="AW362" s="67"/>
      <c r="AX362" s="67"/>
      <c r="AY362" s="67"/>
      <c r="AZ362" s="67"/>
      <c r="BA362" s="67"/>
      <c r="BB362" s="67"/>
      <c r="BC362" s="67"/>
      <c r="BD362" s="354" t="str">
        <f t="shared" si="139"/>
        <v/>
      </c>
      <c r="BE362" s="355"/>
      <c r="BF362" s="71">
        <f t="shared" si="142"/>
        <v>0</v>
      </c>
      <c r="BG362" s="71">
        <f t="shared" si="143"/>
        <v>0</v>
      </c>
      <c r="BH362" s="72">
        <f t="shared" si="144"/>
        <v>0</v>
      </c>
      <c r="BI362" s="73">
        <f t="shared" si="145"/>
        <v>0</v>
      </c>
    </row>
    <row r="363" spans="23:61" ht="15.5" x14ac:dyDescent="0.35">
      <c r="W363" s="60"/>
      <c r="X363" s="66">
        <v>12</v>
      </c>
      <c r="Y363" s="67"/>
      <c r="Z363" s="67"/>
      <c r="AA363" s="67"/>
      <c r="AB363" s="67"/>
      <c r="AC363" s="67"/>
      <c r="AD363" s="67"/>
      <c r="AE363" s="67"/>
      <c r="AF363" s="67"/>
      <c r="AG363" s="67"/>
      <c r="AH363" s="67"/>
      <c r="AI363" s="67"/>
      <c r="AJ363" s="67"/>
      <c r="AK363" s="67"/>
      <c r="AL363" s="67"/>
      <c r="AM363" s="67"/>
      <c r="AN363" s="67"/>
      <c r="AO363" s="67"/>
      <c r="AP363" s="67"/>
      <c r="AQ363" s="67"/>
      <c r="AR363" s="67"/>
      <c r="AS363" s="67"/>
      <c r="AT363" s="67"/>
      <c r="AU363" s="67"/>
      <c r="AV363" s="67"/>
      <c r="AW363" s="67"/>
      <c r="AX363" s="67"/>
      <c r="AY363" s="67"/>
      <c r="AZ363" s="67"/>
      <c r="BA363" s="67"/>
      <c r="BB363" s="67"/>
      <c r="BC363" s="67"/>
      <c r="BD363" s="354" t="str">
        <f t="shared" si="139"/>
        <v/>
      </c>
      <c r="BE363" s="355"/>
      <c r="BF363" s="71">
        <f t="shared" si="142"/>
        <v>0</v>
      </c>
      <c r="BG363" s="71">
        <f t="shared" si="143"/>
        <v>0</v>
      </c>
      <c r="BH363" s="72">
        <f t="shared" si="144"/>
        <v>0</v>
      </c>
      <c r="BI363" s="73">
        <f t="shared" si="145"/>
        <v>0</v>
      </c>
    </row>
    <row r="364" spans="23:61" ht="15.5" x14ac:dyDescent="0.35">
      <c r="W364" s="60"/>
      <c r="X364" s="66">
        <v>13</v>
      </c>
      <c r="Y364" s="67"/>
      <c r="Z364" s="67"/>
      <c r="AA364" s="67"/>
      <c r="AB364" s="67"/>
      <c r="AC364" s="67"/>
      <c r="AD364" s="67"/>
      <c r="AE364" s="67"/>
      <c r="AF364" s="67"/>
      <c r="AG364" s="67"/>
      <c r="AH364" s="67"/>
      <c r="AI364" s="67"/>
      <c r="AJ364" s="67"/>
      <c r="AK364" s="67"/>
      <c r="AL364" s="67"/>
      <c r="AM364" s="67"/>
      <c r="AN364" s="67"/>
      <c r="AO364" s="67"/>
      <c r="AP364" s="67"/>
      <c r="AQ364" s="67"/>
      <c r="AR364" s="67"/>
      <c r="AS364" s="67"/>
      <c r="AT364" s="67"/>
      <c r="AU364" s="67"/>
      <c r="AV364" s="67"/>
      <c r="AW364" s="67"/>
      <c r="AX364" s="67"/>
      <c r="AY364" s="67"/>
      <c r="AZ364" s="67"/>
      <c r="BA364" s="67"/>
      <c r="BB364" s="67"/>
      <c r="BC364" s="67"/>
      <c r="BD364" s="354" t="str">
        <f t="shared" si="139"/>
        <v/>
      </c>
      <c r="BE364" s="355"/>
      <c r="BF364" s="71">
        <f t="shared" si="142"/>
        <v>0</v>
      </c>
      <c r="BG364" s="71">
        <f t="shared" si="143"/>
        <v>0</v>
      </c>
      <c r="BH364" s="72">
        <f t="shared" si="144"/>
        <v>0</v>
      </c>
      <c r="BI364" s="73">
        <f t="shared" si="145"/>
        <v>0</v>
      </c>
    </row>
    <row r="365" spans="23:61" ht="15.5" x14ac:dyDescent="0.35">
      <c r="W365" s="60"/>
      <c r="X365" s="66">
        <v>14</v>
      </c>
      <c r="Y365" s="67"/>
      <c r="Z365" s="67"/>
      <c r="AA365" s="67"/>
      <c r="AB365" s="67"/>
      <c r="AC365" s="67"/>
      <c r="AD365" s="67"/>
      <c r="AE365" s="67"/>
      <c r="AF365" s="67"/>
      <c r="AG365" s="67"/>
      <c r="AH365" s="67"/>
      <c r="AI365" s="67"/>
      <c r="AJ365" s="67"/>
      <c r="AK365" s="67"/>
      <c r="AL365" s="67"/>
      <c r="AM365" s="67"/>
      <c r="AN365" s="67"/>
      <c r="AO365" s="67"/>
      <c r="AP365" s="67"/>
      <c r="AQ365" s="67"/>
      <c r="AR365" s="67"/>
      <c r="AS365" s="67"/>
      <c r="AT365" s="67"/>
      <c r="AU365" s="67"/>
      <c r="AV365" s="67"/>
      <c r="AW365" s="67"/>
      <c r="AX365" s="67"/>
      <c r="AY365" s="67"/>
      <c r="AZ365" s="67"/>
      <c r="BA365" s="67"/>
      <c r="BB365" s="67"/>
      <c r="BC365" s="67"/>
      <c r="BD365" s="354" t="str">
        <f>IFERROR(AVERAGE(Y365:BC365),"")</f>
        <v/>
      </c>
      <c r="BE365" s="355"/>
      <c r="BF365" s="71">
        <f t="shared" si="142"/>
        <v>0</v>
      </c>
      <c r="BG365" s="71">
        <f t="shared" si="143"/>
        <v>0</v>
      </c>
      <c r="BH365" s="72">
        <f t="shared" si="144"/>
        <v>0</v>
      </c>
      <c r="BI365" s="73">
        <f t="shared" si="145"/>
        <v>0</v>
      </c>
    </row>
    <row r="366" spans="23:61" ht="15.5" x14ac:dyDescent="0.35">
      <c r="W366" s="60"/>
      <c r="X366" s="66">
        <v>15</v>
      </c>
      <c r="Y366" s="67"/>
      <c r="Z366" s="67"/>
      <c r="AA366" s="67"/>
      <c r="AB366" s="67"/>
      <c r="AC366" s="67"/>
      <c r="AD366" s="67"/>
      <c r="AE366" s="67"/>
      <c r="AF366" s="67"/>
      <c r="AG366" s="67"/>
      <c r="AH366" s="67"/>
      <c r="AI366" s="67"/>
      <c r="AJ366" s="67"/>
      <c r="AK366" s="67"/>
      <c r="AL366" s="67"/>
      <c r="AM366" s="67"/>
      <c r="AN366" s="67"/>
      <c r="AO366" s="67"/>
      <c r="AP366" s="67"/>
      <c r="AQ366" s="67"/>
      <c r="AR366" s="67"/>
      <c r="AS366" s="67"/>
      <c r="AT366" s="67"/>
      <c r="AU366" s="67"/>
      <c r="AV366" s="67"/>
      <c r="AW366" s="67"/>
      <c r="AX366" s="67"/>
      <c r="AY366" s="67"/>
      <c r="AZ366" s="67"/>
      <c r="BA366" s="67"/>
      <c r="BB366" s="67"/>
      <c r="BC366" s="67"/>
      <c r="BD366" s="354" t="str">
        <f t="shared" ref="BD366:BD375" si="146">IFERROR(AVERAGE(Y366:BC366),"")</f>
        <v/>
      </c>
      <c r="BE366" s="355"/>
      <c r="BF366" s="71">
        <f t="shared" si="142"/>
        <v>0</v>
      </c>
      <c r="BG366" s="71">
        <f t="shared" si="143"/>
        <v>0</v>
      </c>
      <c r="BH366" s="72">
        <f t="shared" si="144"/>
        <v>0</v>
      </c>
      <c r="BI366" s="73">
        <f t="shared" si="145"/>
        <v>0</v>
      </c>
    </row>
    <row r="367" spans="23:61" ht="15.5" x14ac:dyDescent="0.35">
      <c r="W367" s="60"/>
      <c r="X367" s="66">
        <v>16</v>
      </c>
      <c r="Y367" s="67"/>
      <c r="Z367" s="67"/>
      <c r="AA367" s="67"/>
      <c r="AB367" s="67"/>
      <c r="AC367" s="67"/>
      <c r="AD367" s="67"/>
      <c r="AE367" s="67"/>
      <c r="AF367" s="67"/>
      <c r="AG367" s="67"/>
      <c r="AH367" s="67"/>
      <c r="AI367" s="67"/>
      <c r="AJ367" s="67"/>
      <c r="AK367" s="67"/>
      <c r="AL367" s="67"/>
      <c r="AM367" s="67"/>
      <c r="AN367" s="67"/>
      <c r="AO367" s="67"/>
      <c r="AP367" s="67"/>
      <c r="AQ367" s="67"/>
      <c r="AR367" s="67"/>
      <c r="AS367" s="67"/>
      <c r="AT367" s="67"/>
      <c r="AU367" s="67"/>
      <c r="AV367" s="67"/>
      <c r="AW367" s="67"/>
      <c r="AX367" s="67"/>
      <c r="AY367" s="67"/>
      <c r="AZ367" s="67"/>
      <c r="BA367" s="67"/>
      <c r="BB367" s="67"/>
      <c r="BC367" s="67"/>
      <c r="BD367" s="354" t="str">
        <f t="shared" si="146"/>
        <v/>
      </c>
      <c r="BE367" s="355"/>
      <c r="BF367" s="71">
        <f t="shared" si="142"/>
        <v>0</v>
      </c>
      <c r="BG367" s="71">
        <f t="shared" si="143"/>
        <v>0</v>
      </c>
      <c r="BH367" s="72">
        <f t="shared" si="144"/>
        <v>0</v>
      </c>
      <c r="BI367" s="73">
        <f t="shared" si="145"/>
        <v>0</v>
      </c>
    </row>
    <row r="368" spans="23:61" ht="15.5" x14ac:dyDescent="0.35">
      <c r="W368" s="60"/>
      <c r="X368" s="66">
        <v>17</v>
      </c>
      <c r="Y368" s="67"/>
      <c r="Z368" s="67"/>
      <c r="AA368" s="67"/>
      <c r="AB368" s="67"/>
      <c r="AC368" s="67"/>
      <c r="AD368" s="67"/>
      <c r="AE368" s="67"/>
      <c r="AF368" s="67"/>
      <c r="AG368" s="67"/>
      <c r="AH368" s="67"/>
      <c r="AI368" s="67"/>
      <c r="AJ368" s="67"/>
      <c r="AK368" s="67"/>
      <c r="AL368" s="67"/>
      <c r="AM368" s="67"/>
      <c r="AN368" s="67"/>
      <c r="AO368" s="67"/>
      <c r="AP368" s="67"/>
      <c r="AQ368" s="67"/>
      <c r="AR368" s="67"/>
      <c r="AS368" s="67"/>
      <c r="AT368" s="67"/>
      <c r="AU368" s="67"/>
      <c r="AV368" s="67"/>
      <c r="AW368" s="67"/>
      <c r="AX368" s="67"/>
      <c r="AY368" s="67"/>
      <c r="AZ368" s="67"/>
      <c r="BA368" s="67"/>
      <c r="BB368" s="67"/>
      <c r="BC368" s="67"/>
      <c r="BD368" s="354" t="str">
        <f t="shared" si="146"/>
        <v/>
      </c>
      <c r="BE368" s="355"/>
      <c r="BF368" s="71">
        <f t="shared" si="142"/>
        <v>0</v>
      </c>
      <c r="BG368" s="71">
        <f t="shared" si="143"/>
        <v>0</v>
      </c>
      <c r="BH368" s="72">
        <f t="shared" si="144"/>
        <v>0</v>
      </c>
      <c r="BI368" s="73">
        <f t="shared" si="145"/>
        <v>0</v>
      </c>
    </row>
    <row r="369" spans="23:61" ht="15.5" x14ac:dyDescent="0.35">
      <c r="W369" s="60"/>
      <c r="X369" s="66">
        <v>18</v>
      </c>
      <c r="Y369" s="67"/>
      <c r="Z369" s="67"/>
      <c r="AA369" s="67"/>
      <c r="AB369" s="67"/>
      <c r="AC369" s="67"/>
      <c r="AD369" s="67"/>
      <c r="AE369" s="67"/>
      <c r="AF369" s="67"/>
      <c r="AG369" s="67"/>
      <c r="AH369" s="67"/>
      <c r="AI369" s="67"/>
      <c r="AJ369" s="67"/>
      <c r="AK369" s="67"/>
      <c r="AL369" s="67"/>
      <c r="AM369" s="67"/>
      <c r="AN369" s="67"/>
      <c r="AO369" s="67"/>
      <c r="AP369" s="67"/>
      <c r="AQ369" s="67"/>
      <c r="AR369" s="67"/>
      <c r="AS369" s="67"/>
      <c r="AT369" s="67"/>
      <c r="AU369" s="67"/>
      <c r="AV369" s="67"/>
      <c r="AW369" s="67"/>
      <c r="AX369" s="67"/>
      <c r="AY369" s="67"/>
      <c r="AZ369" s="67"/>
      <c r="BA369" s="67"/>
      <c r="BB369" s="67"/>
      <c r="BC369" s="67"/>
      <c r="BD369" s="354" t="str">
        <f t="shared" si="146"/>
        <v/>
      </c>
      <c r="BE369" s="355"/>
      <c r="BF369" s="71">
        <f t="shared" si="142"/>
        <v>0</v>
      </c>
      <c r="BG369" s="71">
        <f t="shared" si="143"/>
        <v>0</v>
      </c>
      <c r="BH369" s="72">
        <f t="shared" si="144"/>
        <v>0</v>
      </c>
      <c r="BI369" s="73">
        <f t="shared" si="145"/>
        <v>0</v>
      </c>
    </row>
    <row r="370" spans="23:61" ht="15.5" x14ac:dyDescent="0.35">
      <c r="W370" s="60"/>
      <c r="X370" s="66">
        <v>19</v>
      </c>
      <c r="Y370" s="67"/>
      <c r="Z370" s="67"/>
      <c r="AA370" s="67"/>
      <c r="AB370" s="67"/>
      <c r="AC370" s="67"/>
      <c r="AD370" s="67"/>
      <c r="AE370" s="67"/>
      <c r="AF370" s="67"/>
      <c r="AG370" s="67"/>
      <c r="AH370" s="67"/>
      <c r="AI370" s="67"/>
      <c r="AJ370" s="67"/>
      <c r="AK370" s="67"/>
      <c r="AL370" s="67"/>
      <c r="AM370" s="67"/>
      <c r="AN370" s="67"/>
      <c r="AO370" s="67"/>
      <c r="AP370" s="67"/>
      <c r="AQ370" s="67"/>
      <c r="AR370" s="67"/>
      <c r="AS370" s="67"/>
      <c r="AT370" s="67"/>
      <c r="AU370" s="67"/>
      <c r="AV370" s="67"/>
      <c r="AW370" s="67"/>
      <c r="AX370" s="67"/>
      <c r="AY370" s="67"/>
      <c r="AZ370" s="67"/>
      <c r="BA370" s="67"/>
      <c r="BB370" s="67"/>
      <c r="BC370" s="67"/>
      <c r="BD370" s="354" t="str">
        <f t="shared" si="146"/>
        <v/>
      </c>
      <c r="BE370" s="355"/>
      <c r="BF370" s="71">
        <f t="shared" si="142"/>
        <v>0</v>
      </c>
      <c r="BG370" s="71">
        <f t="shared" si="143"/>
        <v>0</v>
      </c>
      <c r="BH370" s="72">
        <f t="shared" si="144"/>
        <v>0</v>
      </c>
      <c r="BI370" s="73">
        <f t="shared" si="145"/>
        <v>0</v>
      </c>
    </row>
    <row r="371" spans="23:61" ht="15.5" x14ac:dyDescent="0.35">
      <c r="W371" s="60"/>
      <c r="X371" s="66">
        <v>20</v>
      </c>
      <c r="Y371" s="67"/>
      <c r="Z371" s="67"/>
      <c r="AA371" s="67"/>
      <c r="AB371" s="67"/>
      <c r="AC371" s="67"/>
      <c r="AD371" s="67"/>
      <c r="AE371" s="67"/>
      <c r="AF371" s="67"/>
      <c r="AG371" s="67"/>
      <c r="AH371" s="67"/>
      <c r="AI371" s="67"/>
      <c r="AJ371" s="67"/>
      <c r="AK371" s="67"/>
      <c r="AL371" s="67"/>
      <c r="AM371" s="67"/>
      <c r="AN371" s="67"/>
      <c r="AO371" s="67"/>
      <c r="AP371" s="67"/>
      <c r="AQ371" s="67"/>
      <c r="AR371" s="67"/>
      <c r="AS371" s="67"/>
      <c r="AT371" s="67"/>
      <c r="AU371" s="67"/>
      <c r="AV371" s="67"/>
      <c r="AW371" s="67"/>
      <c r="AX371" s="67"/>
      <c r="AY371" s="67"/>
      <c r="AZ371" s="67"/>
      <c r="BA371" s="67"/>
      <c r="BB371" s="67"/>
      <c r="BC371" s="67"/>
      <c r="BD371" s="354" t="str">
        <f t="shared" si="146"/>
        <v/>
      </c>
      <c r="BE371" s="355"/>
      <c r="BF371" s="71">
        <f t="shared" si="142"/>
        <v>0</v>
      </c>
      <c r="BG371" s="71">
        <f t="shared" si="143"/>
        <v>0</v>
      </c>
      <c r="BH371" s="72">
        <f t="shared" si="144"/>
        <v>0</v>
      </c>
      <c r="BI371" s="73">
        <f t="shared" si="145"/>
        <v>0</v>
      </c>
    </row>
    <row r="372" spans="23:61" ht="15.5" x14ac:dyDescent="0.35">
      <c r="W372" s="60"/>
      <c r="X372" s="66">
        <v>21</v>
      </c>
      <c r="Y372" s="67"/>
      <c r="Z372" s="67"/>
      <c r="AA372" s="67"/>
      <c r="AB372" s="67"/>
      <c r="AC372" s="67"/>
      <c r="AD372" s="67"/>
      <c r="AE372" s="67"/>
      <c r="AF372" s="67"/>
      <c r="AG372" s="67"/>
      <c r="AH372" s="67"/>
      <c r="AI372" s="67"/>
      <c r="AJ372" s="67"/>
      <c r="AK372" s="67"/>
      <c r="AL372" s="67"/>
      <c r="AM372" s="67"/>
      <c r="AN372" s="67"/>
      <c r="AO372" s="67"/>
      <c r="AP372" s="67"/>
      <c r="AQ372" s="67"/>
      <c r="AR372" s="67"/>
      <c r="AS372" s="67"/>
      <c r="AT372" s="67"/>
      <c r="AU372" s="67"/>
      <c r="AV372" s="67"/>
      <c r="AW372" s="67"/>
      <c r="AX372" s="67"/>
      <c r="AY372" s="67"/>
      <c r="AZ372" s="67"/>
      <c r="BA372" s="67"/>
      <c r="BB372" s="67"/>
      <c r="BC372" s="67"/>
      <c r="BD372" s="354" t="str">
        <f t="shared" si="146"/>
        <v/>
      </c>
      <c r="BE372" s="355"/>
      <c r="BF372" s="71">
        <f t="shared" si="142"/>
        <v>0</v>
      </c>
      <c r="BG372" s="71">
        <f t="shared" si="143"/>
        <v>0</v>
      </c>
      <c r="BH372" s="72">
        <f t="shared" si="144"/>
        <v>0</v>
      </c>
      <c r="BI372" s="73">
        <f t="shared" si="145"/>
        <v>0</v>
      </c>
    </row>
    <row r="373" spans="23:61" ht="15.5" x14ac:dyDescent="0.35">
      <c r="W373" s="60"/>
      <c r="X373" s="66">
        <v>22</v>
      </c>
      <c r="Y373" s="67"/>
      <c r="Z373" s="67"/>
      <c r="AA373" s="67"/>
      <c r="AB373" s="67"/>
      <c r="AC373" s="67"/>
      <c r="AD373" s="67"/>
      <c r="AE373" s="67"/>
      <c r="AF373" s="67"/>
      <c r="AG373" s="67"/>
      <c r="AH373" s="67"/>
      <c r="AI373" s="67"/>
      <c r="AJ373" s="67"/>
      <c r="AK373" s="67"/>
      <c r="AL373" s="67"/>
      <c r="AM373" s="67"/>
      <c r="AN373" s="67"/>
      <c r="AO373" s="67"/>
      <c r="AP373" s="67"/>
      <c r="AQ373" s="67"/>
      <c r="AR373" s="67"/>
      <c r="AS373" s="67"/>
      <c r="AT373" s="67"/>
      <c r="AU373" s="67"/>
      <c r="AV373" s="67"/>
      <c r="AW373" s="67"/>
      <c r="AX373" s="67"/>
      <c r="AY373" s="67"/>
      <c r="AZ373" s="67"/>
      <c r="BA373" s="67"/>
      <c r="BB373" s="67"/>
      <c r="BC373" s="67"/>
      <c r="BD373" s="354" t="str">
        <f t="shared" si="146"/>
        <v/>
      </c>
      <c r="BE373" s="355"/>
      <c r="BF373" s="71">
        <f t="shared" si="142"/>
        <v>0</v>
      </c>
      <c r="BG373" s="71">
        <f t="shared" si="143"/>
        <v>0</v>
      </c>
      <c r="BH373" s="72">
        <f t="shared" si="144"/>
        <v>0</v>
      </c>
      <c r="BI373" s="73">
        <f t="shared" si="145"/>
        <v>0</v>
      </c>
    </row>
    <row r="374" spans="23:61" ht="15.5" x14ac:dyDescent="0.35">
      <c r="W374" s="60"/>
      <c r="X374" s="66">
        <v>23</v>
      </c>
      <c r="Y374" s="67"/>
      <c r="Z374" s="67"/>
      <c r="AA374" s="67"/>
      <c r="AB374" s="67"/>
      <c r="AC374" s="67"/>
      <c r="AD374" s="67"/>
      <c r="AE374" s="67"/>
      <c r="AF374" s="67"/>
      <c r="AG374" s="67"/>
      <c r="AH374" s="67"/>
      <c r="AI374" s="67"/>
      <c r="AJ374" s="67"/>
      <c r="AK374" s="67"/>
      <c r="AL374" s="67"/>
      <c r="AM374" s="67"/>
      <c r="AN374" s="67"/>
      <c r="AO374" s="67"/>
      <c r="AP374" s="67"/>
      <c r="AQ374" s="67"/>
      <c r="AR374" s="67"/>
      <c r="AS374" s="67"/>
      <c r="AT374" s="67"/>
      <c r="AU374" s="67"/>
      <c r="AV374" s="67"/>
      <c r="AW374" s="67"/>
      <c r="AX374" s="67"/>
      <c r="AY374" s="67"/>
      <c r="AZ374" s="67"/>
      <c r="BA374" s="67"/>
      <c r="BB374" s="67"/>
      <c r="BC374" s="67"/>
      <c r="BD374" s="354" t="str">
        <f t="shared" si="146"/>
        <v/>
      </c>
      <c r="BE374" s="355"/>
      <c r="BF374" s="71">
        <f t="shared" si="142"/>
        <v>0</v>
      </c>
      <c r="BG374" s="71">
        <f t="shared" si="143"/>
        <v>0</v>
      </c>
      <c r="BH374" s="72">
        <f t="shared" si="144"/>
        <v>0</v>
      </c>
      <c r="BI374" s="73">
        <f t="shared" si="145"/>
        <v>0</v>
      </c>
    </row>
    <row r="375" spans="23:61" ht="15.5" x14ac:dyDescent="0.35">
      <c r="W375" s="60"/>
      <c r="X375" s="74">
        <v>24</v>
      </c>
      <c r="Y375" s="75"/>
      <c r="Z375" s="75"/>
      <c r="AA375" s="75"/>
      <c r="AB375" s="75"/>
      <c r="AC375" s="75"/>
      <c r="AD375" s="75"/>
      <c r="AE375" s="75"/>
      <c r="AF375" s="75"/>
      <c r="AG375" s="75"/>
      <c r="AH375" s="75"/>
      <c r="AI375" s="75"/>
      <c r="AJ375" s="75"/>
      <c r="AK375" s="75"/>
      <c r="AL375" s="75"/>
      <c r="AM375" s="75"/>
      <c r="AN375" s="75"/>
      <c r="AO375" s="75"/>
      <c r="AP375" s="75"/>
      <c r="AQ375" s="75"/>
      <c r="AR375" s="75"/>
      <c r="AS375" s="75"/>
      <c r="AT375" s="75"/>
      <c r="AU375" s="75"/>
      <c r="AV375" s="75"/>
      <c r="AW375" s="75"/>
      <c r="AX375" s="75"/>
      <c r="AY375" s="75"/>
      <c r="AZ375" s="75"/>
      <c r="BA375" s="75"/>
      <c r="BB375" s="75"/>
      <c r="BC375" s="75"/>
      <c r="BD375" s="356" t="str">
        <f t="shared" si="146"/>
        <v/>
      </c>
      <c r="BE375" s="357"/>
      <c r="BF375" s="76">
        <f>SUM($Y375:$BC375)</f>
        <v>0</v>
      </c>
      <c r="BG375" s="76">
        <v>0</v>
      </c>
      <c r="BH375" s="77">
        <f t="shared" ref="BH375" si="147">IFERROR(SUM(Y375:BC375)/COUNT(Y375:BC375),0)</f>
        <v>0</v>
      </c>
      <c r="BI375" s="78">
        <v>0</v>
      </c>
    </row>
    <row r="376" spans="23:61" ht="15.5" x14ac:dyDescent="0.35">
      <c r="W376" s="60"/>
      <c r="X376" s="79"/>
      <c r="Y376" s="5"/>
      <c r="Z376" s="5"/>
      <c r="AA376" s="5"/>
      <c r="AB376" s="5"/>
      <c r="AC376" s="5"/>
      <c r="AD376" s="5"/>
      <c r="AE376" s="5"/>
      <c r="AF376" s="5"/>
      <c r="AG376" s="5"/>
      <c r="AH376" s="5"/>
      <c r="AI376" s="5"/>
      <c r="AJ376" s="5"/>
      <c r="AK376" s="5"/>
      <c r="AL376" s="5"/>
      <c r="AM376" s="5"/>
      <c r="AN376" s="5"/>
      <c r="AO376" s="5"/>
      <c r="AP376" s="5"/>
      <c r="AQ376" s="5"/>
      <c r="AR376" s="5"/>
      <c r="AS376" s="5"/>
      <c r="AT376" s="5"/>
      <c r="AU376" s="5"/>
      <c r="AV376" s="5"/>
      <c r="AW376" s="5"/>
      <c r="AX376" s="5"/>
      <c r="AY376" s="5"/>
      <c r="AZ376" s="5"/>
      <c r="BA376" s="5"/>
      <c r="BB376" s="5"/>
      <c r="BC376" s="5"/>
      <c r="BD376" s="5"/>
      <c r="BE376" s="5"/>
      <c r="BF376" s="76">
        <f>SUM(BF352:BF375)</f>
        <v>0</v>
      </c>
      <c r="BG376" s="76">
        <f>SUM(BG359:BG374)</f>
        <v>0</v>
      </c>
      <c r="BH376" s="101"/>
      <c r="BI376" s="102"/>
    </row>
    <row r="377" spans="23:61" ht="16" thickBot="1" x14ac:dyDescent="0.4">
      <c r="W377" s="104"/>
      <c r="X377" s="105"/>
      <c r="Y377" s="15"/>
      <c r="Z377" s="15"/>
      <c r="AA377" s="15"/>
      <c r="AB377" s="15"/>
      <c r="AC377" s="15"/>
      <c r="AD377" s="15"/>
      <c r="AE377" s="15"/>
      <c r="AF377" s="15"/>
      <c r="AG377" s="15"/>
      <c r="AH377" s="15"/>
      <c r="AI377" s="15"/>
      <c r="AJ377" s="15"/>
      <c r="AK377" s="15"/>
      <c r="AL377" s="15"/>
      <c r="AM377" s="15"/>
      <c r="AN377" s="15"/>
      <c r="AO377" s="15"/>
      <c r="AP377" s="15"/>
      <c r="AQ377" s="15"/>
      <c r="AR377" s="15"/>
      <c r="AS377" s="15"/>
      <c r="AT377" s="15"/>
      <c r="AU377" s="15"/>
      <c r="AV377" s="15"/>
      <c r="AW377" s="15"/>
      <c r="AX377" s="15"/>
      <c r="AY377" s="15"/>
      <c r="AZ377" s="15"/>
      <c r="BA377" s="15"/>
      <c r="BB377" s="15"/>
      <c r="BC377" s="15"/>
      <c r="BD377" s="15"/>
      <c r="BE377" s="15"/>
      <c r="BF377" s="15"/>
      <c r="BG377" s="15"/>
      <c r="BH377" s="15"/>
      <c r="BI377" s="106"/>
    </row>
  </sheetData>
  <sheetProtection algorithmName="SHA-512" hashValue="Qga49ho73FLuRdZ6ipxybm7v41XCK4IKEn/zei6U/r5im0ArOUpN652jInwAu70evNlfdEIhDonk7svPopXdng==" saltValue="ZUr7ssMyvJJOzkEwNNd+4Q==" spinCount="100000" sheet="1" objects="1" scenarios="1"/>
  <mergeCells count="342">
    <mergeCell ref="C7:O7"/>
    <mergeCell ref="AA7:AG7"/>
    <mergeCell ref="B8:Q8"/>
    <mergeCell ref="BD9:BE9"/>
    <mergeCell ref="BD10:BE10"/>
    <mergeCell ref="BD11:BE11"/>
    <mergeCell ref="B1:Q1"/>
    <mergeCell ref="B3:Q3"/>
    <mergeCell ref="W3:AK3"/>
    <mergeCell ref="B4:Q4"/>
    <mergeCell ref="W4:AK4"/>
    <mergeCell ref="E5:J5"/>
    <mergeCell ref="M5:O5"/>
    <mergeCell ref="BD18:BE18"/>
    <mergeCell ref="BD19:BE19"/>
    <mergeCell ref="BD20:BE20"/>
    <mergeCell ref="BD21:BE21"/>
    <mergeCell ref="BD22:BE22"/>
    <mergeCell ref="BD23:BE23"/>
    <mergeCell ref="BD12:BE12"/>
    <mergeCell ref="BD13:BE13"/>
    <mergeCell ref="BD14:BE14"/>
    <mergeCell ref="BD15:BE15"/>
    <mergeCell ref="BD16:BE16"/>
    <mergeCell ref="BD17:BE17"/>
    <mergeCell ref="BD30:BE30"/>
    <mergeCell ref="BD31:BE31"/>
    <mergeCell ref="BD32:BE32"/>
    <mergeCell ref="BD33:BE33"/>
    <mergeCell ref="BD34:BE34"/>
    <mergeCell ref="S36:U36"/>
    <mergeCell ref="BD24:BE24"/>
    <mergeCell ref="BD25:BE25"/>
    <mergeCell ref="BD26:BE26"/>
    <mergeCell ref="BD27:BE27"/>
    <mergeCell ref="BD28:BE28"/>
    <mergeCell ref="BD29:BE29"/>
    <mergeCell ref="BD44:BE44"/>
    <mergeCell ref="BD45:BE45"/>
    <mergeCell ref="BD46:BE46"/>
    <mergeCell ref="BD47:BE47"/>
    <mergeCell ref="BD48:BE48"/>
    <mergeCell ref="BD49:BE49"/>
    <mergeCell ref="T38:U38"/>
    <mergeCell ref="T40:U40"/>
    <mergeCell ref="BD40:BE40"/>
    <mergeCell ref="BD41:BE41"/>
    <mergeCell ref="BD42:BE42"/>
    <mergeCell ref="BD43:BE43"/>
    <mergeCell ref="BD56:BE56"/>
    <mergeCell ref="BD57:BE57"/>
    <mergeCell ref="BD58:BE58"/>
    <mergeCell ref="BD59:BE59"/>
    <mergeCell ref="BD60:BE60"/>
    <mergeCell ref="BD61:BE61"/>
    <mergeCell ref="BD50:BE50"/>
    <mergeCell ref="BD51:BE51"/>
    <mergeCell ref="BD52:BE52"/>
    <mergeCell ref="BD53:BE53"/>
    <mergeCell ref="BD54:BE54"/>
    <mergeCell ref="BD55:BE55"/>
    <mergeCell ref="E69:J69"/>
    <mergeCell ref="M69:N69"/>
    <mergeCell ref="BD71:BE71"/>
    <mergeCell ref="B72:Q72"/>
    <mergeCell ref="BD72:BE72"/>
    <mergeCell ref="BD73:BE73"/>
    <mergeCell ref="BD62:BE62"/>
    <mergeCell ref="BD63:BE63"/>
    <mergeCell ref="BD64:BE64"/>
    <mergeCell ref="BD65:BE65"/>
    <mergeCell ref="B67:Q67"/>
    <mergeCell ref="B68:Q68"/>
    <mergeCell ref="BD80:BE80"/>
    <mergeCell ref="BD81:BE81"/>
    <mergeCell ref="BD82:BE82"/>
    <mergeCell ref="BD83:BE83"/>
    <mergeCell ref="BD84:BE84"/>
    <mergeCell ref="BD85:BE85"/>
    <mergeCell ref="BD74:BE74"/>
    <mergeCell ref="BD75:BE75"/>
    <mergeCell ref="BD76:BE76"/>
    <mergeCell ref="BD77:BE77"/>
    <mergeCell ref="BD78:BE78"/>
    <mergeCell ref="BD79:BE79"/>
    <mergeCell ref="BD92:BE92"/>
    <mergeCell ref="BD93:BE93"/>
    <mergeCell ref="BD94:BE94"/>
    <mergeCell ref="BD95:BE95"/>
    <mergeCell ref="BD96:BE96"/>
    <mergeCell ref="BD102:BE102"/>
    <mergeCell ref="BD86:BE86"/>
    <mergeCell ref="BD87:BE87"/>
    <mergeCell ref="BD88:BE88"/>
    <mergeCell ref="BD89:BE89"/>
    <mergeCell ref="BD90:BE90"/>
    <mergeCell ref="BD91:BE91"/>
    <mergeCell ref="BD109:BE109"/>
    <mergeCell ref="BD110:BE110"/>
    <mergeCell ref="BD111:BE111"/>
    <mergeCell ref="B112:Q112"/>
    <mergeCell ref="BD112:BE112"/>
    <mergeCell ref="B113:Q113"/>
    <mergeCell ref="BD113:BE113"/>
    <mergeCell ref="BD103:BE103"/>
    <mergeCell ref="BD104:BE104"/>
    <mergeCell ref="BD105:BE105"/>
    <mergeCell ref="BD106:BE106"/>
    <mergeCell ref="BD107:BE107"/>
    <mergeCell ref="BD108:BE108"/>
    <mergeCell ref="BD120:BE120"/>
    <mergeCell ref="BD121:BE121"/>
    <mergeCell ref="BD122:BE122"/>
    <mergeCell ref="BD123:BE123"/>
    <mergeCell ref="BD124:BE124"/>
    <mergeCell ref="BD125:BE125"/>
    <mergeCell ref="BD114:BE114"/>
    <mergeCell ref="BD115:BE115"/>
    <mergeCell ref="BD116:BE116"/>
    <mergeCell ref="BD117:BE117"/>
    <mergeCell ref="BD118:BE118"/>
    <mergeCell ref="BD119:BE119"/>
    <mergeCell ref="BD137:BE137"/>
    <mergeCell ref="BD138:BE138"/>
    <mergeCell ref="BD139:BE139"/>
    <mergeCell ref="BD140:BE140"/>
    <mergeCell ref="BD141:BE141"/>
    <mergeCell ref="BD142:BE142"/>
    <mergeCell ref="BD126:BE126"/>
    <mergeCell ref="BD127:BE127"/>
    <mergeCell ref="BD133:BE133"/>
    <mergeCell ref="BD134:BE134"/>
    <mergeCell ref="BD135:BE135"/>
    <mergeCell ref="BD136:BE136"/>
    <mergeCell ref="BD148:BE148"/>
    <mergeCell ref="E149:F149"/>
    <mergeCell ref="G149:H149"/>
    <mergeCell ref="I149:J149"/>
    <mergeCell ref="K149:L149"/>
    <mergeCell ref="N149:Q149"/>
    <mergeCell ref="BD149:BE149"/>
    <mergeCell ref="BD143:BE143"/>
    <mergeCell ref="BD144:BE144"/>
    <mergeCell ref="BD145:BE145"/>
    <mergeCell ref="BD146:BE146"/>
    <mergeCell ref="BD147:BE147"/>
    <mergeCell ref="E148:F148"/>
    <mergeCell ref="G148:H148"/>
    <mergeCell ref="I148:J148"/>
    <mergeCell ref="K148:L148"/>
    <mergeCell ref="N148:Q148"/>
    <mergeCell ref="BD156:BE156"/>
    <mergeCell ref="BD157:BE157"/>
    <mergeCell ref="BD158:BE158"/>
    <mergeCell ref="BD164:BE164"/>
    <mergeCell ref="BD165:BE165"/>
    <mergeCell ref="BD166:BE166"/>
    <mergeCell ref="BD150:BE150"/>
    <mergeCell ref="BD151:BE151"/>
    <mergeCell ref="BD152:BE152"/>
    <mergeCell ref="BD153:BE153"/>
    <mergeCell ref="BD154:BE154"/>
    <mergeCell ref="BD155:BE155"/>
    <mergeCell ref="BD173:BE173"/>
    <mergeCell ref="BD174:BE174"/>
    <mergeCell ref="BD175:BE175"/>
    <mergeCell ref="BD176:BE176"/>
    <mergeCell ref="BD177:BE177"/>
    <mergeCell ref="BD178:BE178"/>
    <mergeCell ref="BD167:BE167"/>
    <mergeCell ref="BD168:BE168"/>
    <mergeCell ref="BD169:BE169"/>
    <mergeCell ref="BD170:BE170"/>
    <mergeCell ref="BD171:BE171"/>
    <mergeCell ref="BD172:BE172"/>
    <mergeCell ref="BD185:BE185"/>
    <mergeCell ref="BD186:BE186"/>
    <mergeCell ref="BD187:BE187"/>
    <mergeCell ref="BD188:BE188"/>
    <mergeCell ref="BD189:BE189"/>
    <mergeCell ref="BD195:BE195"/>
    <mergeCell ref="BD179:BE179"/>
    <mergeCell ref="BD180:BE180"/>
    <mergeCell ref="BD181:BE181"/>
    <mergeCell ref="BD182:BE182"/>
    <mergeCell ref="BD183:BE183"/>
    <mergeCell ref="BD184:BE184"/>
    <mergeCell ref="BD202:BE202"/>
    <mergeCell ref="BD203:BE203"/>
    <mergeCell ref="BD204:BE204"/>
    <mergeCell ref="BD205:BE205"/>
    <mergeCell ref="BD206:BE206"/>
    <mergeCell ref="BD207:BE207"/>
    <mergeCell ref="BD196:BE196"/>
    <mergeCell ref="BD197:BE197"/>
    <mergeCell ref="BD198:BE198"/>
    <mergeCell ref="BD199:BE199"/>
    <mergeCell ref="BD200:BE200"/>
    <mergeCell ref="BD201:BE201"/>
    <mergeCell ref="BD214:BE214"/>
    <mergeCell ref="BD215:BE215"/>
    <mergeCell ref="BD216:BE216"/>
    <mergeCell ref="BD217:BE217"/>
    <mergeCell ref="BD218:BE218"/>
    <mergeCell ref="BD219:BE219"/>
    <mergeCell ref="BD208:BE208"/>
    <mergeCell ref="BD209:BE209"/>
    <mergeCell ref="BD210:BE210"/>
    <mergeCell ref="BD211:BE211"/>
    <mergeCell ref="BD212:BE212"/>
    <mergeCell ref="BD213:BE213"/>
    <mergeCell ref="BD231:BE231"/>
    <mergeCell ref="BD232:BE232"/>
    <mergeCell ref="BD233:BE233"/>
    <mergeCell ref="BD234:BE234"/>
    <mergeCell ref="BD235:BE235"/>
    <mergeCell ref="BD236:BE236"/>
    <mergeCell ref="BD220:BE220"/>
    <mergeCell ref="BD226:BE226"/>
    <mergeCell ref="BD227:BE227"/>
    <mergeCell ref="BD228:BE228"/>
    <mergeCell ref="BD229:BE229"/>
    <mergeCell ref="BD230:BE230"/>
    <mergeCell ref="BD243:BE243"/>
    <mergeCell ref="BD244:BE244"/>
    <mergeCell ref="BD245:BE245"/>
    <mergeCell ref="BD246:BE246"/>
    <mergeCell ref="BD247:BE247"/>
    <mergeCell ref="BD248:BE248"/>
    <mergeCell ref="BD237:BE237"/>
    <mergeCell ref="BD238:BE238"/>
    <mergeCell ref="BD239:BE239"/>
    <mergeCell ref="BD240:BE240"/>
    <mergeCell ref="BD241:BE241"/>
    <mergeCell ref="BD242:BE242"/>
    <mergeCell ref="BD260:BE260"/>
    <mergeCell ref="BD261:BE261"/>
    <mergeCell ref="BD262:BE262"/>
    <mergeCell ref="BD263:BE263"/>
    <mergeCell ref="BD264:BE264"/>
    <mergeCell ref="BD265:BE265"/>
    <mergeCell ref="BD249:BE249"/>
    <mergeCell ref="BD250:BE250"/>
    <mergeCell ref="BD251:BE251"/>
    <mergeCell ref="BD257:BE257"/>
    <mergeCell ref="BD258:BE258"/>
    <mergeCell ref="BD259:BE259"/>
    <mergeCell ref="BD272:BE272"/>
    <mergeCell ref="BD273:BE273"/>
    <mergeCell ref="BD274:BE274"/>
    <mergeCell ref="BD275:BE275"/>
    <mergeCell ref="BD276:BE276"/>
    <mergeCell ref="BD277:BE277"/>
    <mergeCell ref="BD266:BE266"/>
    <mergeCell ref="BD267:BE267"/>
    <mergeCell ref="BD268:BE268"/>
    <mergeCell ref="BD269:BE269"/>
    <mergeCell ref="BD270:BE270"/>
    <mergeCell ref="BD271:BE271"/>
    <mergeCell ref="BD289:BE289"/>
    <mergeCell ref="BD290:BE290"/>
    <mergeCell ref="BD291:BE291"/>
    <mergeCell ref="BD292:BE292"/>
    <mergeCell ref="BD293:BE293"/>
    <mergeCell ref="BD294:BE294"/>
    <mergeCell ref="BD278:BE278"/>
    <mergeCell ref="BD279:BE279"/>
    <mergeCell ref="BD280:BE280"/>
    <mergeCell ref="BD281:BE281"/>
    <mergeCell ref="BD282:BE282"/>
    <mergeCell ref="BD288:BE288"/>
    <mergeCell ref="BD301:BE301"/>
    <mergeCell ref="BD302:BE302"/>
    <mergeCell ref="BD303:BE303"/>
    <mergeCell ref="BD304:BE304"/>
    <mergeCell ref="BD305:BE305"/>
    <mergeCell ref="BD306:BE306"/>
    <mergeCell ref="BD295:BE295"/>
    <mergeCell ref="BD296:BE296"/>
    <mergeCell ref="BD297:BE297"/>
    <mergeCell ref="BD298:BE298"/>
    <mergeCell ref="BD299:BE299"/>
    <mergeCell ref="BD300:BE300"/>
    <mergeCell ref="BD313:BE313"/>
    <mergeCell ref="BD319:BE319"/>
    <mergeCell ref="BD320:BE320"/>
    <mergeCell ref="BD321:BE321"/>
    <mergeCell ref="BD322:BE322"/>
    <mergeCell ref="BD323:BE323"/>
    <mergeCell ref="BD307:BE307"/>
    <mergeCell ref="BD308:BE308"/>
    <mergeCell ref="BD309:BE309"/>
    <mergeCell ref="BD310:BE310"/>
    <mergeCell ref="BD311:BE311"/>
    <mergeCell ref="BD312:BE312"/>
    <mergeCell ref="BD330:BE330"/>
    <mergeCell ref="BD331:BE331"/>
    <mergeCell ref="BD332:BE332"/>
    <mergeCell ref="BD333:BE333"/>
    <mergeCell ref="BD334:BE334"/>
    <mergeCell ref="BD335:BE335"/>
    <mergeCell ref="BD324:BE324"/>
    <mergeCell ref="BD325:BE325"/>
    <mergeCell ref="BD326:BE326"/>
    <mergeCell ref="BD327:BE327"/>
    <mergeCell ref="BD328:BE328"/>
    <mergeCell ref="BD329:BE329"/>
    <mergeCell ref="BD342:BE342"/>
    <mergeCell ref="BD343:BE343"/>
    <mergeCell ref="BD344:BE344"/>
    <mergeCell ref="BD350:BE350"/>
    <mergeCell ref="BD351:BE351"/>
    <mergeCell ref="BD352:BE352"/>
    <mergeCell ref="BD336:BE336"/>
    <mergeCell ref="BD337:BE337"/>
    <mergeCell ref="BD338:BE338"/>
    <mergeCell ref="BD339:BE339"/>
    <mergeCell ref="BD340:BE340"/>
    <mergeCell ref="BD341:BE341"/>
    <mergeCell ref="BD359:BE359"/>
    <mergeCell ref="BD360:BE360"/>
    <mergeCell ref="BD361:BE361"/>
    <mergeCell ref="BD362:BE362"/>
    <mergeCell ref="BD363:BE363"/>
    <mergeCell ref="BD364:BE364"/>
    <mergeCell ref="BD353:BE353"/>
    <mergeCell ref="BD354:BE354"/>
    <mergeCell ref="BD355:BE355"/>
    <mergeCell ref="BD356:BE356"/>
    <mergeCell ref="BD357:BE357"/>
    <mergeCell ref="BD358:BE358"/>
    <mergeCell ref="BD371:BE371"/>
    <mergeCell ref="BD372:BE372"/>
    <mergeCell ref="BD373:BE373"/>
    <mergeCell ref="BD374:BE374"/>
    <mergeCell ref="BD375:BE375"/>
    <mergeCell ref="BD365:BE365"/>
    <mergeCell ref="BD366:BE366"/>
    <mergeCell ref="BD367:BE367"/>
    <mergeCell ref="BD368:BE368"/>
    <mergeCell ref="BD369:BE369"/>
    <mergeCell ref="BD370:BE370"/>
  </mergeCells>
  <conditionalFormatting sqref="E5:J5">
    <cfRule type="cellIs" dxfId="24" priority="17" operator="notEqual">
      <formula>"Auto-Filled"</formula>
    </cfRule>
  </conditionalFormatting>
  <conditionalFormatting sqref="E69:J69">
    <cfRule type="cellIs" dxfId="23" priority="16" operator="notEqual">
      <formula>"Auto-Filled"</formula>
    </cfRule>
  </conditionalFormatting>
  <conditionalFormatting sqref="BA42:BA65">
    <cfRule type="expression" dxfId="22" priority="12">
      <formula>($BA$40="")</formula>
    </cfRule>
  </conditionalFormatting>
  <conditionalFormatting sqref="BA40:BA41">
    <cfRule type="cellIs" dxfId="21" priority="14" operator="equal">
      <formula>""</formula>
    </cfRule>
  </conditionalFormatting>
  <conditionalFormatting sqref="Y11:BC34">
    <cfRule type="expression" dxfId="20" priority="13">
      <formula>($M$5="Hourly Profile")</formula>
    </cfRule>
  </conditionalFormatting>
  <conditionalFormatting sqref="Y42:BA65">
    <cfRule type="expression" dxfId="19" priority="15">
      <formula>($M$5="Hourly Profile")</formula>
    </cfRule>
  </conditionalFormatting>
  <conditionalFormatting sqref="Y73:BC96">
    <cfRule type="expression" dxfId="18" priority="11">
      <formula>($M$5="Hourly Profile")</formula>
    </cfRule>
  </conditionalFormatting>
  <conditionalFormatting sqref="Y135:BC158">
    <cfRule type="expression" dxfId="17" priority="10">
      <formula>($M$5="Hourly Profile")</formula>
    </cfRule>
  </conditionalFormatting>
  <conditionalFormatting sqref="Y197:BC220">
    <cfRule type="expression" dxfId="16" priority="9">
      <formula>($M$5="Hourly Profile")</formula>
    </cfRule>
  </conditionalFormatting>
  <conditionalFormatting sqref="Y228:BC251">
    <cfRule type="expression" dxfId="15" priority="8">
      <formula>($M$5="Hourly Profile")</formula>
    </cfRule>
  </conditionalFormatting>
  <conditionalFormatting sqref="Y290:BC313">
    <cfRule type="expression" dxfId="14" priority="7">
      <formula>($M$5="Hourly Profile")</formula>
    </cfRule>
  </conditionalFormatting>
  <conditionalFormatting sqref="Y352:BC375">
    <cfRule type="expression" dxfId="13" priority="6">
      <formula>($M$5="Hourly Profile")</formula>
    </cfRule>
  </conditionalFormatting>
  <conditionalFormatting sqref="Y104:BB127">
    <cfRule type="expression" dxfId="12" priority="5">
      <formula>($M$5="Hourly Profile")</formula>
    </cfRule>
  </conditionalFormatting>
  <conditionalFormatting sqref="Y321:BB344">
    <cfRule type="expression" dxfId="11" priority="2">
      <formula>($M$5="Hourly Profile")</formula>
    </cfRule>
  </conditionalFormatting>
  <conditionalFormatting sqref="Y166:BB189">
    <cfRule type="expression" dxfId="10" priority="4">
      <formula>($M$5="Hourly Profile")</formula>
    </cfRule>
  </conditionalFormatting>
  <conditionalFormatting sqref="Y259:BB282">
    <cfRule type="expression" dxfId="9" priority="3">
      <formula>($M$5="Hourly Profile")</formula>
    </cfRule>
  </conditionalFormatting>
  <conditionalFormatting sqref="S37:U37 S39:U39 S38:T38 S41:U42 S40:T40">
    <cfRule type="expression" dxfId="8" priority="1">
      <formula>($M$5&lt;&gt;"")</formula>
    </cfRule>
  </conditionalFormatting>
  <dataValidations count="7">
    <dataValidation allowBlank="1" showInputMessage="1" showErrorMessage="1" promptTitle="2022 NERC Holiday" prompt="Christmas, 2022 NERC Holiday" sqref="AX350:AX351" xr:uid="{83E26317-6129-4B4B-92F6-9F923D7D4D25}"/>
    <dataValidation allowBlank="1" showInputMessage="1" showErrorMessage="1" promptTitle="2022 NERC Holiday" prompt="Thanksgiving, 2022 NERC Holiday" sqref="AV319:AV344" xr:uid="{3894BBCE-2526-4A79-9398-EF03165FEA0B}"/>
    <dataValidation allowBlank="1" showInputMessage="1" showErrorMessage="1" promptTitle="2022 NERC Holiday" prompt="Labor Day, 2022 NERC Holiday" sqref="AC257 AC259:AC282" xr:uid="{786DB1E8-B9ED-4F4C-9019-7034EFEA0C44}"/>
    <dataValidation allowBlank="1" showInputMessage="1" showErrorMessage="1" promptTitle="2022 NERC Holiday" prompt="Independence Day, 2022 NERC Holiday" sqref="AB195" xr:uid="{55A9E633-69E7-49F1-BAA5-9C97C7FA5350}"/>
    <dataValidation allowBlank="1" showInputMessage="1" showErrorMessage="1" promptTitle="2022 NERC Holiday" prompt="Memorial Day, 2022 NERC Holiday" sqref="BB133:BB158" xr:uid="{5E265EA4-2F52-46C5-A18D-C4FAC8006112}"/>
    <dataValidation allowBlank="1" showErrorMessage="1" sqref="AB290:AB313 AX352:BC375 AZ195:AZ220 AB228:AB251 AA259:AA282 AZ319:AZ344 AW350:AW375 AA321:AA344 AB226 AA257 AB288 AA319 AB350 AB352:AB375" xr:uid="{C084995E-619D-4DC3-B4B4-4E2E5B89B7D8}"/>
    <dataValidation allowBlank="1" showInputMessage="1" showErrorMessage="1" promptTitle="2018 NERC Holiday" prompt="Memorial Day, 2018 NERC Holiday" sqref="AZ288:AZ313 AZ226:AZ251 AZ350:AZ351" xr:uid="{A3FA247A-9CBB-4101-9354-1B9F815C77B8}"/>
  </dataValidations>
  <printOptions horizontalCentered="1"/>
  <pageMargins left="0.5" right="0.5" top="0.75" bottom="0.5" header="0.3" footer="0.3"/>
  <pageSetup scale="95" orientation="landscape" r:id="rId1"/>
  <headerFooter>
    <oddFooter>&amp;L&amp;1#&amp;"Calibri"&amp;14&amp;K000000Confidential</oddFooter>
  </headerFooter>
  <rowBreaks count="4" manualBreakCount="4">
    <brk id="36" max="16383" man="1"/>
    <brk id="65" max="16383" man="1"/>
    <brk id="93" max="16383" man="1"/>
    <brk id="105" max="16383"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B1:P200"/>
  <sheetViews>
    <sheetView showGridLines="0" zoomScaleNormal="100" workbookViewId="0">
      <selection activeCell="D95" sqref="D95:J99"/>
    </sheetView>
  </sheetViews>
  <sheetFormatPr defaultColWidth="9.1796875" defaultRowHeight="14" x14ac:dyDescent="0.3"/>
  <cols>
    <col min="1" max="1" width="3.453125" style="17" customWidth="1"/>
    <col min="2" max="3" width="3.7265625" style="17" customWidth="1"/>
    <col min="4" max="4" width="9.7265625" style="17" customWidth="1"/>
    <col min="5" max="5" width="10.81640625" style="17" customWidth="1"/>
    <col min="6" max="6" width="12.81640625" style="17" customWidth="1"/>
    <col min="7" max="7" width="12.26953125" style="17" customWidth="1"/>
    <col min="8" max="8" width="11" style="17" customWidth="1"/>
    <col min="9" max="9" width="11.1796875" style="17" customWidth="1"/>
    <col min="10" max="10" width="12" style="17" customWidth="1"/>
    <col min="11" max="11" width="3.7265625" style="17" customWidth="1"/>
    <col min="12" max="16384" width="9.1796875" style="17"/>
  </cols>
  <sheetData>
    <row r="1" spans="2:11" ht="14.5" thickBot="1" x14ac:dyDescent="0.35"/>
    <row r="2" spans="2:11" x14ac:dyDescent="0.3">
      <c r="B2" s="9" t="str">
        <f>"Version " &amp; Version</f>
        <v>Version v1 10/14/22</v>
      </c>
      <c r="C2" s="88"/>
      <c r="D2" s="1"/>
      <c r="E2" s="1"/>
      <c r="F2" s="1"/>
      <c r="G2" s="1"/>
      <c r="H2" s="1"/>
      <c r="I2" s="1"/>
      <c r="J2" s="1"/>
      <c r="K2" s="18"/>
    </row>
    <row r="3" spans="2:11" ht="15" x14ac:dyDescent="0.3">
      <c r="B3" s="258" t="s">
        <v>153</v>
      </c>
      <c r="C3" s="259"/>
      <c r="D3" s="259"/>
      <c r="E3" s="259"/>
      <c r="F3" s="259"/>
      <c r="G3" s="259"/>
      <c r="H3" s="259"/>
      <c r="I3" s="259"/>
      <c r="J3" s="259"/>
      <c r="K3" s="260"/>
    </row>
    <row r="4" spans="2:11" ht="15" x14ac:dyDescent="0.3">
      <c r="B4" s="258" t="s">
        <v>10</v>
      </c>
      <c r="C4" s="259"/>
      <c r="D4" s="259"/>
      <c r="E4" s="259"/>
      <c r="F4" s="259"/>
      <c r="G4" s="259"/>
      <c r="H4" s="259"/>
      <c r="I4" s="259"/>
      <c r="J4" s="259"/>
      <c r="K4" s="260"/>
    </row>
    <row r="5" spans="2:11" ht="15" x14ac:dyDescent="0.3">
      <c r="B5" s="152"/>
      <c r="C5" s="50"/>
      <c r="D5" s="50"/>
      <c r="E5" s="50"/>
      <c r="F5" s="50"/>
      <c r="G5" s="50"/>
      <c r="H5" s="50"/>
      <c r="I5" s="50"/>
      <c r="J5" s="50"/>
      <c r="K5" s="156"/>
    </row>
    <row r="6" spans="2:11" ht="15.75" customHeight="1" x14ac:dyDescent="0.35">
      <c r="B6" s="218"/>
      <c r="C6" s="219"/>
      <c r="D6" s="219"/>
      <c r="E6" s="219"/>
      <c r="F6" s="219"/>
      <c r="G6" s="219"/>
      <c r="H6" s="219"/>
      <c r="I6" s="219"/>
      <c r="J6" s="219"/>
      <c r="K6" s="220"/>
    </row>
    <row r="7" spans="2:11" ht="15.5" x14ac:dyDescent="0.35">
      <c r="B7" s="152"/>
      <c r="C7" s="221" t="s">
        <v>56</v>
      </c>
      <c r="D7" s="6"/>
      <c r="E7" s="6"/>
      <c r="F7" s="362" t="str">
        <f>IF(ProjTitle="","Auto-Filled",ProjTitle)</f>
        <v>Auto-Filled</v>
      </c>
      <c r="G7" s="362"/>
      <c r="H7" s="362"/>
      <c r="I7" s="362"/>
      <c r="J7" s="362"/>
      <c r="K7" s="220"/>
    </row>
    <row r="8" spans="2:11" ht="15.5" x14ac:dyDescent="0.35">
      <c r="B8" s="152"/>
      <c r="C8" s="50"/>
      <c r="D8" s="222"/>
      <c r="E8" s="6"/>
      <c r="F8" s="6"/>
      <c r="G8"/>
      <c r="H8"/>
      <c r="I8"/>
      <c r="J8"/>
      <c r="K8" s="156"/>
    </row>
    <row r="9" spans="2:11" ht="15.5" x14ac:dyDescent="0.35">
      <c r="B9" s="152"/>
      <c r="C9" s="223"/>
      <c r="D9" s="222"/>
      <c r="E9" s="224"/>
      <c r="F9" s="224"/>
      <c r="G9" s="224"/>
      <c r="H9" s="224"/>
      <c r="I9" s="224"/>
      <c r="J9" s="224"/>
      <c r="K9" s="156"/>
    </row>
    <row r="10" spans="2:11" ht="15.75" customHeight="1" x14ac:dyDescent="0.35">
      <c r="B10" s="152"/>
      <c r="C10" s="50"/>
      <c r="D10" s="222"/>
      <c r="E10" s="225"/>
      <c r="F10" s="226" t="s">
        <v>13</v>
      </c>
      <c r="G10" s="227" t="s">
        <v>12</v>
      </c>
      <c r="H10" s="228"/>
      <c r="I10" s="92"/>
      <c r="J10" s="229"/>
      <c r="K10" s="156"/>
    </row>
    <row r="11" spans="2:11" ht="63" customHeight="1" x14ac:dyDescent="0.35">
      <c r="B11" s="152"/>
      <c r="C11" s="50"/>
      <c r="D11" s="222"/>
      <c r="E11" s="230" t="s">
        <v>11</v>
      </c>
      <c r="F11" s="231" t="s">
        <v>158</v>
      </c>
      <c r="G11" s="230" t="s">
        <v>159</v>
      </c>
      <c r="H11" s="228"/>
      <c r="I11" s="92"/>
      <c r="J11" s="232"/>
      <c r="K11" s="156"/>
    </row>
    <row r="12" spans="2:11" ht="15.5" x14ac:dyDescent="0.35">
      <c r="B12" s="152"/>
      <c r="C12" s="50"/>
      <c r="D12" s="222"/>
      <c r="E12" s="233">
        <v>1</v>
      </c>
      <c r="F12" s="149"/>
      <c r="G12" s="149"/>
      <c r="H12" s="234"/>
      <c r="I12" s="92"/>
      <c r="J12" s="235"/>
      <c r="K12" s="156"/>
    </row>
    <row r="13" spans="2:11" ht="15.5" x14ac:dyDescent="0.35">
      <c r="B13" s="152"/>
      <c r="C13" s="50"/>
      <c r="D13" s="222"/>
      <c r="E13" s="233">
        <v>2</v>
      </c>
      <c r="F13" s="149"/>
      <c r="G13" s="149"/>
      <c r="H13" s="234"/>
      <c r="I13" s="92"/>
      <c r="J13" s="235"/>
      <c r="K13" s="156"/>
    </row>
    <row r="14" spans="2:11" ht="15.5" x14ac:dyDescent="0.35">
      <c r="B14" s="152"/>
      <c r="C14" s="50"/>
      <c r="D14" s="222"/>
      <c r="E14" s="233">
        <v>3</v>
      </c>
      <c r="F14" s="149"/>
      <c r="G14" s="149"/>
      <c r="H14" s="234"/>
      <c r="I14" s="92"/>
      <c r="J14" s="235"/>
      <c r="K14" s="156"/>
    </row>
    <row r="15" spans="2:11" ht="15.75" customHeight="1" x14ac:dyDescent="0.35">
      <c r="B15" s="152"/>
      <c r="C15" s="50"/>
      <c r="D15" s="222"/>
      <c r="E15" s="233">
        <v>4</v>
      </c>
      <c r="F15" s="149"/>
      <c r="G15" s="149"/>
      <c r="H15" s="234"/>
      <c r="I15" s="92"/>
      <c r="J15" s="235"/>
      <c r="K15" s="156"/>
    </row>
    <row r="16" spans="2:11" ht="15.5" x14ac:dyDescent="0.35">
      <c r="B16" s="152"/>
      <c r="C16" s="50"/>
      <c r="D16" s="222"/>
      <c r="E16" s="233">
        <v>5</v>
      </c>
      <c r="F16" s="149"/>
      <c r="G16" s="149"/>
      <c r="H16" s="234"/>
      <c r="I16" s="92"/>
      <c r="J16" s="235"/>
      <c r="K16" s="156"/>
    </row>
    <row r="17" spans="2:11" ht="15.5" x14ac:dyDescent="0.35">
      <c r="B17" s="152"/>
      <c r="C17" s="50"/>
      <c r="D17" s="222"/>
      <c r="E17" s="233">
        <v>6</v>
      </c>
      <c r="F17" s="149"/>
      <c r="G17" s="149"/>
      <c r="H17" s="234"/>
      <c r="I17" s="92"/>
      <c r="J17" s="235"/>
      <c r="K17" s="156"/>
    </row>
    <row r="18" spans="2:11" ht="15.5" x14ac:dyDescent="0.35">
      <c r="B18" s="152"/>
      <c r="C18" s="50"/>
      <c r="D18" s="222"/>
      <c r="E18" s="233">
        <v>7</v>
      </c>
      <c r="F18" s="149"/>
      <c r="G18" s="149"/>
      <c r="H18" s="234"/>
      <c r="I18" s="92"/>
      <c r="J18" s="235"/>
      <c r="K18" s="156"/>
    </row>
    <row r="19" spans="2:11" ht="15.65" customHeight="1" x14ac:dyDescent="0.35">
      <c r="B19" s="152"/>
      <c r="C19" s="50"/>
      <c r="D19" s="222"/>
      <c r="E19" s="233">
        <v>8</v>
      </c>
      <c r="F19" s="149"/>
      <c r="G19" s="149"/>
      <c r="H19" s="234"/>
      <c r="I19" s="92"/>
      <c r="J19" s="235"/>
      <c r="K19" s="156"/>
    </row>
    <row r="20" spans="2:11" ht="15.5" x14ac:dyDescent="0.35">
      <c r="B20" s="152"/>
      <c r="C20" s="50"/>
      <c r="D20" s="222"/>
      <c r="E20" s="233">
        <v>9</v>
      </c>
      <c r="F20" s="149"/>
      <c r="G20" s="149"/>
      <c r="H20" s="234"/>
      <c r="I20" s="92"/>
      <c r="J20" s="235"/>
      <c r="K20" s="156"/>
    </row>
    <row r="21" spans="2:11" ht="15.75" customHeight="1" x14ac:dyDescent="0.35">
      <c r="B21" s="152"/>
      <c r="C21" s="50"/>
      <c r="D21" s="222"/>
      <c r="E21" s="233">
        <v>10</v>
      </c>
      <c r="F21" s="149"/>
      <c r="G21" s="149"/>
      <c r="H21" s="234"/>
      <c r="I21" s="92"/>
      <c r="J21" s="235"/>
      <c r="K21" s="156"/>
    </row>
    <row r="22" spans="2:11" ht="15.5" x14ac:dyDescent="0.35">
      <c r="B22" s="152"/>
      <c r="C22" s="50"/>
      <c r="D22" s="222"/>
      <c r="E22" s="233">
        <v>11</v>
      </c>
      <c r="F22" s="149"/>
      <c r="G22" s="149"/>
      <c r="H22" s="234"/>
      <c r="I22" s="92"/>
      <c r="J22" s="235"/>
      <c r="K22" s="156"/>
    </row>
    <row r="23" spans="2:11" ht="15.5" x14ac:dyDescent="0.35">
      <c r="B23" s="152"/>
      <c r="C23" s="50"/>
      <c r="D23" s="222"/>
      <c r="E23" s="233">
        <v>12</v>
      </c>
      <c r="F23" s="149"/>
      <c r="G23" s="149"/>
      <c r="H23" s="234"/>
      <c r="I23" s="92"/>
      <c r="J23" s="235"/>
      <c r="K23" s="156"/>
    </row>
    <row r="24" spans="2:11" ht="15.5" x14ac:dyDescent="0.35">
      <c r="B24" s="152"/>
      <c r="C24" s="50"/>
      <c r="D24" s="222"/>
      <c r="E24" s="233">
        <v>13</v>
      </c>
      <c r="F24" s="149"/>
      <c r="G24" s="149"/>
      <c r="H24" s="234"/>
      <c r="I24" s="92"/>
      <c r="J24" s="235"/>
      <c r="K24" s="156"/>
    </row>
    <row r="25" spans="2:11" ht="15.5" x14ac:dyDescent="0.35">
      <c r="B25" s="152"/>
      <c r="C25" s="50"/>
      <c r="D25" s="222"/>
      <c r="E25" s="233">
        <v>14</v>
      </c>
      <c r="F25" s="149"/>
      <c r="G25" s="149"/>
      <c r="H25" s="234"/>
      <c r="I25" s="92"/>
      <c r="J25" s="235"/>
      <c r="K25" s="156"/>
    </row>
    <row r="26" spans="2:11" ht="15.65" customHeight="1" x14ac:dyDescent="0.35">
      <c r="B26" s="152"/>
      <c r="C26" s="50"/>
      <c r="D26" s="222"/>
      <c r="E26" s="233">
        <v>15</v>
      </c>
      <c r="F26" s="149"/>
      <c r="G26" s="149"/>
      <c r="H26" s="234"/>
      <c r="I26" s="92"/>
      <c r="J26" s="235"/>
      <c r="K26" s="156"/>
    </row>
    <row r="27" spans="2:11" ht="15.5" x14ac:dyDescent="0.35">
      <c r="B27" s="152"/>
      <c r="C27" s="50"/>
      <c r="D27" s="222"/>
      <c r="E27" s="233">
        <v>16</v>
      </c>
      <c r="F27" s="149"/>
      <c r="G27" s="149"/>
      <c r="H27" s="234"/>
      <c r="I27" s="92"/>
      <c r="J27" s="235"/>
      <c r="K27" s="156"/>
    </row>
    <row r="28" spans="2:11" ht="15.5" x14ac:dyDescent="0.35">
      <c r="B28" s="152"/>
      <c r="C28" s="50"/>
      <c r="D28" s="222"/>
      <c r="E28" s="233">
        <v>17</v>
      </c>
      <c r="F28" s="149"/>
      <c r="G28" s="149"/>
      <c r="H28" s="234"/>
      <c r="I28" s="92"/>
      <c r="J28" s="235"/>
      <c r="K28" s="156"/>
    </row>
    <row r="29" spans="2:11" ht="15.5" x14ac:dyDescent="0.35">
      <c r="B29" s="152"/>
      <c r="C29" s="50"/>
      <c r="D29" s="222"/>
      <c r="E29" s="233">
        <v>18</v>
      </c>
      <c r="F29" s="149"/>
      <c r="G29" s="149"/>
      <c r="H29" s="234"/>
      <c r="I29" s="92"/>
      <c r="J29" s="235"/>
      <c r="K29" s="156"/>
    </row>
    <row r="30" spans="2:11" ht="15.5" x14ac:dyDescent="0.35">
      <c r="B30" s="152"/>
      <c r="C30" s="50"/>
      <c r="D30" s="222"/>
      <c r="E30" s="233">
        <v>19</v>
      </c>
      <c r="F30" s="149"/>
      <c r="G30" s="149"/>
      <c r="H30" s="234"/>
      <c r="I30" s="92"/>
      <c r="J30" s="235"/>
      <c r="K30" s="156"/>
    </row>
    <row r="31" spans="2:11" ht="15.5" x14ac:dyDescent="0.35">
      <c r="B31" s="152"/>
      <c r="C31" s="50"/>
      <c r="D31" s="222"/>
      <c r="E31" s="233">
        <v>20</v>
      </c>
      <c r="F31" s="149"/>
      <c r="G31" s="149"/>
      <c r="H31" s="234"/>
      <c r="I31" s="92"/>
      <c r="J31" s="235"/>
      <c r="K31" s="156"/>
    </row>
    <row r="32" spans="2:11" ht="15.5" x14ac:dyDescent="0.35">
      <c r="B32" s="60"/>
      <c r="C32" s="5"/>
      <c r="D32" s="7"/>
      <c r="E32" s="7"/>
      <c r="F32" s="53"/>
      <c r="G32" s="235"/>
      <c r="H32" s="235"/>
      <c r="I32" s="235"/>
      <c r="J32" s="7"/>
      <c r="K32" s="49"/>
    </row>
    <row r="33" spans="2:16" s="206" customFormat="1" ht="15.75" customHeight="1" x14ac:dyDescent="0.35">
      <c r="B33" s="236"/>
      <c r="C33" s="237"/>
      <c r="D33" s="246" t="s">
        <v>27</v>
      </c>
      <c r="E33" s="162"/>
      <c r="F33" s="162"/>
      <c r="G33" s="162"/>
      <c r="H33" s="162"/>
      <c r="I33" s="162"/>
      <c r="J33" s="162"/>
      <c r="K33" s="238"/>
      <c r="L33" s="17"/>
      <c r="M33" s="17"/>
      <c r="N33" s="17"/>
      <c r="O33" s="17"/>
      <c r="P33" s="17"/>
    </row>
    <row r="34" spans="2:16" s="206" customFormat="1" ht="15.75" customHeight="1" x14ac:dyDescent="0.35">
      <c r="B34" s="236"/>
      <c r="C34" s="249" t="s">
        <v>207</v>
      </c>
      <c r="D34" s="391" t="s">
        <v>208</v>
      </c>
      <c r="E34" s="391"/>
      <c r="F34" s="391"/>
      <c r="G34" s="391"/>
      <c r="H34" s="391"/>
      <c r="I34" s="391"/>
      <c r="J34" s="391"/>
      <c r="K34" s="392"/>
      <c r="L34" s="17"/>
      <c r="M34" s="17"/>
      <c r="N34" s="17"/>
      <c r="O34" s="17"/>
      <c r="P34" s="17"/>
    </row>
    <row r="35" spans="2:16" s="206" customFormat="1" ht="15.75" customHeight="1" x14ac:dyDescent="0.35">
      <c r="B35" s="236"/>
      <c r="C35" s="249" t="s">
        <v>209</v>
      </c>
      <c r="D35" s="378" t="s">
        <v>222</v>
      </c>
      <c r="E35" s="378"/>
      <c r="F35" s="378"/>
      <c r="G35" s="378"/>
      <c r="H35" s="378"/>
      <c r="I35" s="378"/>
      <c r="J35" s="378"/>
      <c r="K35" s="379"/>
      <c r="L35" s="17"/>
      <c r="M35" s="17"/>
      <c r="N35" s="17"/>
      <c r="O35" s="17"/>
      <c r="P35" s="17"/>
    </row>
    <row r="36" spans="2:16" s="206" customFormat="1" ht="15.75" customHeight="1" x14ac:dyDescent="0.35">
      <c r="B36" s="236"/>
      <c r="C36" s="237"/>
      <c r="D36" s="378"/>
      <c r="E36" s="378"/>
      <c r="F36" s="378"/>
      <c r="G36" s="378"/>
      <c r="H36" s="378"/>
      <c r="I36" s="378"/>
      <c r="J36" s="378"/>
      <c r="K36" s="379"/>
      <c r="L36" s="17"/>
      <c r="M36" s="17"/>
      <c r="N36" s="17"/>
      <c r="O36" s="17"/>
      <c r="P36" s="17"/>
    </row>
    <row r="37" spans="2:16" s="206" customFormat="1" ht="15.75" customHeight="1" x14ac:dyDescent="0.35">
      <c r="B37" s="236"/>
      <c r="C37" s="237"/>
      <c r="D37" s="250" t="s">
        <v>210</v>
      </c>
      <c r="E37" s="378" t="s">
        <v>211</v>
      </c>
      <c r="F37" s="378"/>
      <c r="G37" s="378"/>
      <c r="H37" s="378"/>
      <c r="I37" s="378"/>
      <c r="J37" s="378"/>
      <c r="K37" s="379"/>
      <c r="L37" s="17"/>
      <c r="M37" s="17"/>
      <c r="N37" s="17"/>
      <c r="O37" s="17"/>
      <c r="P37" s="17"/>
    </row>
    <row r="38" spans="2:16" s="206" customFormat="1" ht="15.75" customHeight="1" x14ac:dyDescent="0.35">
      <c r="B38" s="236"/>
      <c r="C38" s="237"/>
      <c r="D38" s="248"/>
      <c r="E38" s="378"/>
      <c r="F38" s="378"/>
      <c r="G38" s="378"/>
      <c r="H38" s="378"/>
      <c r="I38" s="378"/>
      <c r="J38" s="378"/>
      <c r="K38" s="379"/>
      <c r="L38" s="17"/>
      <c r="M38" s="17"/>
      <c r="N38" s="17"/>
      <c r="O38" s="17"/>
      <c r="P38" s="17"/>
    </row>
    <row r="39" spans="2:16" s="206" customFormat="1" ht="15.75" customHeight="1" x14ac:dyDescent="0.35">
      <c r="B39" s="236"/>
      <c r="C39" s="249" t="s">
        <v>213</v>
      </c>
      <c r="D39" s="380" t="s">
        <v>212</v>
      </c>
      <c r="E39" s="380"/>
      <c r="F39" s="380"/>
      <c r="G39" s="380"/>
      <c r="H39" s="380"/>
      <c r="I39" s="380"/>
      <c r="J39" s="380"/>
      <c r="K39" s="381"/>
      <c r="L39" s="17"/>
      <c r="M39" s="17"/>
      <c r="N39" s="17"/>
      <c r="O39" s="17"/>
      <c r="P39" s="17"/>
    </row>
    <row r="40" spans="2:16" s="206" customFormat="1" ht="15.75" customHeight="1" x14ac:dyDescent="0.35">
      <c r="B40" s="236"/>
      <c r="C40" s="249" t="s">
        <v>214</v>
      </c>
      <c r="D40" s="378" t="s">
        <v>215</v>
      </c>
      <c r="E40" s="378"/>
      <c r="F40" s="378"/>
      <c r="G40" s="378"/>
      <c r="H40" s="378"/>
      <c r="I40" s="378"/>
      <c r="J40" s="378"/>
      <c r="K40" s="379"/>
      <c r="L40" s="17"/>
      <c r="M40" s="17"/>
      <c r="N40" s="17"/>
      <c r="O40" s="17"/>
      <c r="P40" s="17"/>
    </row>
    <row r="41" spans="2:16" s="206" customFormat="1" ht="15.75" customHeight="1" x14ac:dyDescent="0.35">
      <c r="B41" s="236"/>
      <c r="C41" s="237"/>
      <c r="D41" s="378"/>
      <c r="E41" s="378"/>
      <c r="F41" s="378"/>
      <c r="G41" s="378"/>
      <c r="H41" s="378"/>
      <c r="I41" s="378"/>
      <c r="J41" s="378"/>
      <c r="K41" s="379"/>
      <c r="L41" s="17"/>
      <c r="M41" s="17"/>
      <c r="N41" s="17"/>
      <c r="O41" s="17"/>
      <c r="P41" s="17"/>
    </row>
    <row r="42" spans="2:16" s="206" customFormat="1" ht="15.75" customHeight="1" x14ac:dyDescent="0.35">
      <c r="B42" s="236"/>
      <c r="C42" s="237"/>
      <c r="D42" s="250" t="s">
        <v>210</v>
      </c>
      <c r="E42" s="378" t="s">
        <v>223</v>
      </c>
      <c r="F42" s="378"/>
      <c r="G42" s="378"/>
      <c r="H42" s="378"/>
      <c r="I42" s="378"/>
      <c r="J42" s="378"/>
      <c r="K42" s="379"/>
      <c r="L42" s="17"/>
      <c r="M42" s="17"/>
      <c r="N42" s="17"/>
      <c r="O42" s="17"/>
      <c r="P42" s="17"/>
    </row>
    <row r="43" spans="2:16" s="206" customFormat="1" ht="15.75" customHeight="1" x14ac:dyDescent="0.35">
      <c r="B43" s="236"/>
      <c r="C43" s="237"/>
      <c r="D43" s="248"/>
      <c r="E43" s="378"/>
      <c r="F43" s="378"/>
      <c r="G43" s="378"/>
      <c r="H43" s="378"/>
      <c r="I43" s="378"/>
      <c r="J43" s="378"/>
      <c r="K43" s="379"/>
      <c r="L43" s="17"/>
      <c r="M43" s="17"/>
      <c r="N43" s="17"/>
      <c r="O43" s="17"/>
      <c r="P43" s="17"/>
    </row>
    <row r="44" spans="2:16" s="206" customFormat="1" ht="15.75" customHeight="1" x14ac:dyDescent="0.35">
      <c r="B44" s="236"/>
      <c r="C44" s="237"/>
      <c r="D44" s="248"/>
      <c r="E44" s="378"/>
      <c r="F44" s="378"/>
      <c r="G44" s="378"/>
      <c r="H44" s="378"/>
      <c r="I44" s="378"/>
      <c r="J44" s="378"/>
      <c r="K44" s="379"/>
      <c r="L44" s="17"/>
      <c r="M44" s="17"/>
      <c r="N44" s="17"/>
      <c r="O44" s="17"/>
      <c r="P44" s="17"/>
    </row>
    <row r="45" spans="2:16" s="206" customFormat="1" ht="15.75" customHeight="1" x14ac:dyDescent="0.35">
      <c r="B45" s="236"/>
      <c r="C45" s="237"/>
      <c r="D45" s="382"/>
      <c r="E45" s="383"/>
      <c r="F45" s="383"/>
      <c r="G45" s="383"/>
      <c r="H45" s="383"/>
      <c r="I45" s="383"/>
      <c r="J45" s="384"/>
      <c r="K45" s="251"/>
      <c r="L45" s="17"/>
      <c r="M45" s="17"/>
      <c r="N45" s="17"/>
      <c r="O45" s="17"/>
      <c r="P45" s="17"/>
    </row>
    <row r="46" spans="2:16" s="206" customFormat="1" ht="15.75" customHeight="1" x14ac:dyDescent="0.35">
      <c r="B46" s="236"/>
      <c r="C46" s="237"/>
      <c r="D46" s="385"/>
      <c r="E46" s="386"/>
      <c r="F46" s="386"/>
      <c r="G46" s="386"/>
      <c r="H46" s="386"/>
      <c r="I46" s="386"/>
      <c r="J46" s="387"/>
      <c r="K46" s="251"/>
      <c r="L46" s="17"/>
      <c r="M46" s="17"/>
      <c r="N46" s="17"/>
      <c r="O46" s="17"/>
      <c r="P46" s="17"/>
    </row>
    <row r="47" spans="2:16" s="206" customFormat="1" ht="15.75" customHeight="1" x14ac:dyDescent="0.35">
      <c r="B47" s="236"/>
      <c r="C47" s="237"/>
      <c r="D47" s="385"/>
      <c r="E47" s="386"/>
      <c r="F47" s="386"/>
      <c r="G47" s="386"/>
      <c r="H47" s="386"/>
      <c r="I47" s="386"/>
      <c r="J47" s="387"/>
      <c r="K47" s="251"/>
      <c r="L47" s="17"/>
      <c r="M47" s="17"/>
      <c r="N47" s="17"/>
      <c r="O47" s="17"/>
      <c r="P47" s="17"/>
    </row>
    <row r="48" spans="2:16" s="206" customFormat="1" ht="15.75" customHeight="1" x14ac:dyDescent="0.35">
      <c r="B48" s="236"/>
      <c r="C48" s="237"/>
      <c r="D48" s="385"/>
      <c r="E48" s="386"/>
      <c r="F48" s="386"/>
      <c r="G48" s="386"/>
      <c r="H48" s="386"/>
      <c r="I48" s="386"/>
      <c r="J48" s="387"/>
      <c r="K48" s="251"/>
      <c r="L48" s="17"/>
      <c r="M48" s="17"/>
      <c r="N48" s="17"/>
      <c r="O48" s="17"/>
      <c r="P48" s="17"/>
    </row>
    <row r="49" spans="2:16" s="206" customFormat="1" ht="15.75" customHeight="1" x14ac:dyDescent="0.35">
      <c r="B49" s="236"/>
      <c r="C49" s="237"/>
      <c r="D49" s="388"/>
      <c r="E49" s="389"/>
      <c r="F49" s="389"/>
      <c r="G49" s="389"/>
      <c r="H49" s="389"/>
      <c r="I49" s="389"/>
      <c r="J49" s="390"/>
      <c r="K49" s="251"/>
      <c r="L49" s="17"/>
      <c r="M49" s="17"/>
      <c r="N49" s="17"/>
      <c r="O49" s="17"/>
      <c r="P49" s="17"/>
    </row>
    <row r="50" spans="2:16" ht="15.75" customHeight="1" thickBot="1" x14ac:dyDescent="0.35">
      <c r="B50" s="2"/>
      <c r="C50" s="3"/>
      <c r="D50" s="3"/>
      <c r="E50" s="3"/>
      <c r="F50" s="3"/>
      <c r="G50" s="3"/>
      <c r="H50" s="3"/>
      <c r="I50" s="3"/>
      <c r="J50" s="3"/>
      <c r="K50" s="4"/>
    </row>
    <row r="51" spans="2:16" ht="14.5" thickBot="1" x14ac:dyDescent="0.35"/>
    <row r="52" spans="2:16" ht="15.75" customHeight="1" x14ac:dyDescent="0.3">
      <c r="B52" s="9" t="str">
        <f>"Version " &amp; Version</f>
        <v>Version v1 10/14/22</v>
      </c>
      <c r="C52" s="88"/>
      <c r="D52" s="1"/>
      <c r="E52" s="1"/>
      <c r="F52" s="1"/>
      <c r="G52" s="1"/>
      <c r="H52" s="1"/>
      <c r="I52" s="1"/>
      <c r="J52" s="1"/>
      <c r="K52" s="18"/>
    </row>
    <row r="53" spans="2:16" ht="15.75" customHeight="1" x14ac:dyDescent="0.3">
      <c r="B53" s="258" t="s">
        <v>152</v>
      </c>
      <c r="C53" s="259"/>
      <c r="D53" s="259"/>
      <c r="E53" s="259"/>
      <c r="F53" s="259"/>
      <c r="G53" s="259"/>
      <c r="H53" s="259"/>
      <c r="I53" s="259"/>
      <c r="J53" s="259"/>
      <c r="K53" s="260"/>
    </row>
    <row r="54" spans="2:16" ht="15.75" customHeight="1" x14ac:dyDescent="0.3">
      <c r="B54" s="258" t="s">
        <v>155</v>
      </c>
      <c r="C54" s="259"/>
      <c r="D54" s="259"/>
      <c r="E54" s="259"/>
      <c r="F54" s="259"/>
      <c r="G54" s="259"/>
      <c r="H54" s="259"/>
      <c r="I54" s="259"/>
      <c r="J54" s="259"/>
      <c r="K54" s="260"/>
    </row>
    <row r="55" spans="2:16" ht="15.75" customHeight="1" x14ac:dyDescent="0.3">
      <c r="B55" s="152"/>
      <c r="C55" s="50"/>
      <c r="D55" s="50"/>
      <c r="E55" s="50"/>
      <c r="F55" s="50"/>
      <c r="G55" s="50"/>
      <c r="H55" s="50"/>
      <c r="I55" s="50"/>
      <c r="J55" s="50"/>
      <c r="K55" s="156"/>
    </row>
    <row r="56" spans="2:16" ht="15.75" customHeight="1" x14ac:dyDescent="0.35">
      <c r="B56" s="218"/>
      <c r="C56" s="219"/>
      <c r="D56" s="219"/>
      <c r="E56" s="219"/>
      <c r="F56" s="219"/>
      <c r="G56" s="219"/>
      <c r="H56" s="219"/>
      <c r="I56" s="219"/>
      <c r="J56" s="219"/>
      <c r="K56" s="220"/>
    </row>
    <row r="57" spans="2:16" ht="15.75" customHeight="1" x14ac:dyDescent="0.35">
      <c r="B57" s="152"/>
      <c r="C57" s="221" t="s">
        <v>56</v>
      </c>
      <c r="D57" s="6"/>
      <c r="E57" s="6"/>
      <c r="F57" s="362" t="str">
        <f>IF(ProjTitle="","Auto-Filled",ProjTitle)</f>
        <v>Auto-Filled</v>
      </c>
      <c r="G57" s="362"/>
      <c r="H57" s="362"/>
      <c r="I57" s="362"/>
      <c r="J57" s="362"/>
      <c r="K57" s="156"/>
    </row>
    <row r="58" spans="2:16" ht="15.75" customHeight="1" x14ac:dyDescent="0.35">
      <c r="B58" s="152"/>
      <c r="C58" s="50"/>
      <c r="D58" s="222"/>
      <c r="E58" s="6"/>
      <c r="F58" s="6"/>
      <c r="G58"/>
      <c r="H58"/>
      <c r="I58"/>
      <c r="J58"/>
      <c r="K58" s="156"/>
    </row>
    <row r="59" spans="2:16" ht="15.75" customHeight="1" x14ac:dyDescent="0.35">
      <c r="B59" s="152"/>
      <c r="C59" s="223"/>
      <c r="D59" s="222"/>
      <c r="E59" s="224"/>
      <c r="F59" s="224"/>
      <c r="G59" s="224"/>
      <c r="H59" s="224"/>
      <c r="I59" s="224"/>
      <c r="J59" s="224"/>
      <c r="K59" s="156"/>
    </row>
    <row r="60" spans="2:16" ht="15.75" customHeight="1" x14ac:dyDescent="0.35">
      <c r="B60" s="152"/>
      <c r="C60" s="50"/>
      <c r="D60" s="222"/>
      <c r="E60" s="225"/>
      <c r="F60" s="226" t="s">
        <v>13</v>
      </c>
      <c r="G60" s="227" t="s">
        <v>12</v>
      </c>
      <c r="H60" s="239"/>
      <c r="I60" s="7"/>
      <c r="J60" s="229"/>
      <c r="K60" s="156"/>
    </row>
    <row r="61" spans="2:16" ht="63" customHeight="1" x14ac:dyDescent="0.35">
      <c r="B61" s="152"/>
      <c r="C61" s="50"/>
      <c r="D61" s="222"/>
      <c r="E61" s="230" t="s">
        <v>11</v>
      </c>
      <c r="F61" s="231" t="s">
        <v>158</v>
      </c>
      <c r="G61" s="230" t="s">
        <v>159</v>
      </c>
      <c r="H61" s="239"/>
      <c r="I61" s="7"/>
      <c r="J61" s="232"/>
      <c r="K61" s="156"/>
    </row>
    <row r="62" spans="2:16" ht="15.75" customHeight="1" x14ac:dyDescent="0.35">
      <c r="B62" s="152"/>
      <c r="C62" s="50"/>
      <c r="D62" s="222"/>
      <c r="E62" s="233">
        <v>1</v>
      </c>
      <c r="F62" s="149"/>
      <c r="G62" s="149"/>
      <c r="H62" s="235"/>
      <c r="I62" s="7"/>
      <c r="J62" s="235"/>
      <c r="K62" s="156"/>
    </row>
    <row r="63" spans="2:16" ht="15.75" customHeight="1" x14ac:dyDescent="0.35">
      <c r="B63" s="152"/>
      <c r="C63" s="50"/>
      <c r="D63" s="222"/>
      <c r="E63" s="233">
        <v>2</v>
      </c>
      <c r="F63" s="149"/>
      <c r="G63" s="149"/>
      <c r="H63" s="235"/>
      <c r="I63" s="7"/>
      <c r="J63" s="235"/>
      <c r="K63" s="156"/>
    </row>
    <row r="64" spans="2:16" ht="15.75" customHeight="1" x14ac:dyDescent="0.35">
      <c r="B64" s="152"/>
      <c r="C64" s="50"/>
      <c r="D64" s="222"/>
      <c r="E64" s="233">
        <v>3</v>
      </c>
      <c r="F64" s="149"/>
      <c r="G64" s="149"/>
      <c r="H64" s="235"/>
      <c r="I64" s="7"/>
      <c r="J64" s="235"/>
      <c r="K64" s="156"/>
    </row>
    <row r="65" spans="2:11" ht="15.75" customHeight="1" x14ac:dyDescent="0.35">
      <c r="B65" s="152"/>
      <c r="C65" s="50"/>
      <c r="D65" s="222"/>
      <c r="E65" s="233">
        <v>4</v>
      </c>
      <c r="F65" s="149"/>
      <c r="G65" s="149"/>
      <c r="H65" s="235"/>
      <c r="I65" s="7"/>
      <c r="J65" s="235"/>
      <c r="K65" s="156"/>
    </row>
    <row r="66" spans="2:11" ht="15.75" customHeight="1" x14ac:dyDescent="0.35">
      <c r="B66" s="152"/>
      <c r="C66" s="50"/>
      <c r="D66" s="222"/>
      <c r="E66" s="233">
        <v>5</v>
      </c>
      <c r="F66" s="149"/>
      <c r="G66" s="149"/>
      <c r="H66" s="235"/>
      <c r="I66" s="7"/>
      <c r="J66" s="235"/>
      <c r="K66" s="156"/>
    </row>
    <row r="67" spans="2:11" ht="15.75" customHeight="1" x14ac:dyDescent="0.35">
      <c r="B67" s="152"/>
      <c r="C67" s="50"/>
      <c r="D67" s="222"/>
      <c r="E67" s="233">
        <v>6</v>
      </c>
      <c r="F67" s="149"/>
      <c r="G67" s="149"/>
      <c r="H67" s="235"/>
      <c r="I67" s="7"/>
      <c r="J67" s="235"/>
      <c r="K67" s="156"/>
    </row>
    <row r="68" spans="2:11" ht="15.75" customHeight="1" x14ac:dyDescent="0.35">
      <c r="B68" s="152"/>
      <c r="C68" s="50"/>
      <c r="D68" s="222"/>
      <c r="E68" s="233">
        <v>7</v>
      </c>
      <c r="F68" s="149"/>
      <c r="G68" s="149"/>
      <c r="H68" s="235"/>
      <c r="I68" s="7"/>
      <c r="J68" s="235"/>
      <c r="K68" s="156"/>
    </row>
    <row r="69" spans="2:11" ht="15.75" customHeight="1" x14ac:dyDescent="0.35">
      <c r="B69" s="152"/>
      <c r="C69" s="50"/>
      <c r="D69" s="222"/>
      <c r="E69" s="233">
        <v>8</v>
      </c>
      <c r="F69" s="149"/>
      <c r="G69" s="149"/>
      <c r="H69" s="235"/>
      <c r="I69" s="7"/>
      <c r="J69" s="235"/>
      <c r="K69" s="156"/>
    </row>
    <row r="70" spans="2:11" ht="15.75" customHeight="1" x14ac:dyDescent="0.35">
      <c r="B70" s="152"/>
      <c r="C70" s="50"/>
      <c r="D70" s="222"/>
      <c r="E70" s="233">
        <v>9</v>
      </c>
      <c r="F70" s="149"/>
      <c r="G70" s="149"/>
      <c r="H70" s="235"/>
      <c r="I70" s="7"/>
      <c r="J70" s="235"/>
      <c r="K70" s="156"/>
    </row>
    <row r="71" spans="2:11" ht="15.75" customHeight="1" x14ac:dyDescent="0.35">
      <c r="B71" s="152"/>
      <c r="C71" s="50"/>
      <c r="D71" s="222"/>
      <c r="E71" s="233">
        <v>10</v>
      </c>
      <c r="F71" s="149"/>
      <c r="G71" s="149"/>
      <c r="H71" s="235"/>
      <c r="I71" s="7"/>
      <c r="J71" s="235"/>
      <c r="K71" s="156"/>
    </row>
    <row r="72" spans="2:11" ht="15.75" customHeight="1" x14ac:dyDescent="0.35">
      <c r="B72" s="152"/>
      <c r="C72" s="50"/>
      <c r="D72" s="222"/>
      <c r="E72" s="233">
        <v>11</v>
      </c>
      <c r="F72" s="149"/>
      <c r="G72" s="149"/>
      <c r="H72" s="235"/>
      <c r="I72" s="7"/>
      <c r="J72" s="235"/>
      <c r="K72" s="156"/>
    </row>
    <row r="73" spans="2:11" ht="15.75" customHeight="1" x14ac:dyDescent="0.35">
      <c r="B73" s="152"/>
      <c r="C73" s="50"/>
      <c r="D73" s="222"/>
      <c r="E73" s="233">
        <v>12</v>
      </c>
      <c r="F73" s="149"/>
      <c r="G73" s="149"/>
      <c r="H73" s="235"/>
      <c r="I73" s="7"/>
      <c r="J73" s="235"/>
      <c r="K73" s="156"/>
    </row>
    <row r="74" spans="2:11" ht="15.75" customHeight="1" x14ac:dyDescent="0.35">
      <c r="B74" s="152"/>
      <c r="C74" s="50"/>
      <c r="D74" s="222"/>
      <c r="E74" s="233">
        <v>13</v>
      </c>
      <c r="F74" s="149"/>
      <c r="G74" s="149"/>
      <c r="H74" s="235"/>
      <c r="I74" s="7"/>
      <c r="J74" s="235"/>
      <c r="K74" s="156"/>
    </row>
    <row r="75" spans="2:11" ht="15.75" customHeight="1" x14ac:dyDescent="0.35">
      <c r="B75" s="152"/>
      <c r="C75" s="50"/>
      <c r="D75" s="222"/>
      <c r="E75" s="233">
        <v>14</v>
      </c>
      <c r="F75" s="149"/>
      <c r="G75" s="149"/>
      <c r="H75" s="235"/>
      <c r="I75" s="7"/>
      <c r="J75" s="235"/>
      <c r="K75" s="156"/>
    </row>
    <row r="76" spans="2:11" ht="15.75" customHeight="1" x14ac:dyDescent="0.35">
      <c r="B76" s="152"/>
      <c r="C76" s="50"/>
      <c r="D76" s="222"/>
      <c r="E76" s="233">
        <v>15</v>
      </c>
      <c r="F76" s="149"/>
      <c r="G76" s="149"/>
      <c r="H76" s="235"/>
      <c r="I76" s="7"/>
      <c r="J76" s="235"/>
      <c r="K76" s="156"/>
    </row>
    <row r="77" spans="2:11" ht="15.75" customHeight="1" x14ac:dyDescent="0.35">
      <c r="B77" s="152"/>
      <c r="C77" s="50"/>
      <c r="D77" s="222"/>
      <c r="E77" s="233">
        <v>16</v>
      </c>
      <c r="F77" s="149"/>
      <c r="G77" s="149"/>
      <c r="H77" s="235"/>
      <c r="I77" s="7"/>
      <c r="J77" s="235"/>
      <c r="K77" s="156"/>
    </row>
    <row r="78" spans="2:11" ht="15.75" customHeight="1" x14ac:dyDescent="0.35">
      <c r="B78" s="152"/>
      <c r="C78" s="50"/>
      <c r="D78" s="222"/>
      <c r="E78" s="233">
        <v>17</v>
      </c>
      <c r="F78" s="149"/>
      <c r="G78" s="149"/>
      <c r="H78" s="235"/>
      <c r="I78" s="7"/>
      <c r="J78" s="235"/>
      <c r="K78" s="156"/>
    </row>
    <row r="79" spans="2:11" ht="15.75" customHeight="1" x14ac:dyDescent="0.35">
      <c r="B79" s="152"/>
      <c r="C79" s="50"/>
      <c r="D79" s="222"/>
      <c r="E79" s="233">
        <v>18</v>
      </c>
      <c r="F79" s="149"/>
      <c r="G79" s="149"/>
      <c r="H79" s="235"/>
      <c r="I79" s="7"/>
      <c r="J79" s="235"/>
      <c r="K79" s="156"/>
    </row>
    <row r="80" spans="2:11" ht="15.75" customHeight="1" x14ac:dyDescent="0.35">
      <c r="B80" s="152"/>
      <c r="C80" s="50"/>
      <c r="D80" s="222"/>
      <c r="E80" s="233">
        <v>19</v>
      </c>
      <c r="F80" s="149"/>
      <c r="G80" s="149"/>
      <c r="H80" s="235"/>
      <c r="I80" s="7"/>
      <c r="J80" s="235"/>
      <c r="K80" s="156"/>
    </row>
    <row r="81" spans="2:11" ht="15.75" customHeight="1" x14ac:dyDescent="0.35">
      <c r="B81" s="152"/>
      <c r="C81" s="50"/>
      <c r="D81" s="222"/>
      <c r="E81" s="233">
        <v>20</v>
      </c>
      <c r="F81" s="149"/>
      <c r="G81" s="149"/>
      <c r="H81" s="235"/>
      <c r="I81" s="7"/>
      <c r="J81" s="235"/>
      <c r="K81" s="156"/>
    </row>
    <row r="82" spans="2:11" ht="15.75" customHeight="1" x14ac:dyDescent="0.35">
      <c r="B82" s="60"/>
      <c r="C82" s="5"/>
      <c r="D82" s="7"/>
      <c r="E82" s="7"/>
      <c r="F82" s="53"/>
      <c r="G82" s="235"/>
      <c r="H82" s="235"/>
      <c r="I82" s="235"/>
      <c r="J82" s="7"/>
      <c r="K82" s="49"/>
    </row>
    <row r="83" spans="2:11" ht="15.75" customHeight="1" x14ac:dyDescent="0.35">
      <c r="B83" s="236"/>
      <c r="C83" s="237"/>
      <c r="D83" s="246" t="s">
        <v>27</v>
      </c>
      <c r="E83" s="162"/>
      <c r="F83" s="162"/>
      <c r="G83" s="162"/>
      <c r="H83" s="162"/>
      <c r="I83" s="162"/>
      <c r="J83" s="162"/>
      <c r="K83" s="238"/>
    </row>
    <row r="84" spans="2:11" ht="15.75" customHeight="1" x14ac:dyDescent="0.35">
      <c r="B84" s="236"/>
      <c r="C84" s="249" t="s">
        <v>207</v>
      </c>
      <c r="D84" s="391" t="s">
        <v>208</v>
      </c>
      <c r="E84" s="391"/>
      <c r="F84" s="391"/>
      <c r="G84" s="391"/>
      <c r="H84" s="391"/>
      <c r="I84" s="391"/>
      <c r="J84" s="391"/>
      <c r="K84" s="392"/>
    </row>
    <row r="85" spans="2:11" ht="15.75" customHeight="1" x14ac:dyDescent="0.35">
      <c r="B85" s="236"/>
      <c r="C85" s="249" t="s">
        <v>209</v>
      </c>
      <c r="D85" s="378" t="s">
        <v>222</v>
      </c>
      <c r="E85" s="378"/>
      <c r="F85" s="378"/>
      <c r="G85" s="378"/>
      <c r="H85" s="378"/>
      <c r="I85" s="378"/>
      <c r="J85" s="378"/>
      <c r="K85" s="379"/>
    </row>
    <row r="86" spans="2:11" ht="15.75" customHeight="1" x14ac:dyDescent="0.35">
      <c r="B86" s="236"/>
      <c r="C86" s="237"/>
      <c r="D86" s="378"/>
      <c r="E86" s="378"/>
      <c r="F86" s="378"/>
      <c r="G86" s="378"/>
      <c r="H86" s="378"/>
      <c r="I86" s="378"/>
      <c r="J86" s="378"/>
      <c r="K86" s="379"/>
    </row>
    <row r="87" spans="2:11" ht="15.75" customHeight="1" x14ac:dyDescent="0.35">
      <c r="B87" s="236"/>
      <c r="C87" s="237"/>
      <c r="D87" s="250" t="s">
        <v>210</v>
      </c>
      <c r="E87" s="378" t="s">
        <v>211</v>
      </c>
      <c r="F87" s="378"/>
      <c r="G87" s="378"/>
      <c r="H87" s="378"/>
      <c r="I87" s="378"/>
      <c r="J87" s="378"/>
      <c r="K87" s="379"/>
    </row>
    <row r="88" spans="2:11" ht="15.75" customHeight="1" x14ac:dyDescent="0.35">
      <c r="B88" s="236"/>
      <c r="C88" s="237"/>
      <c r="D88" s="248"/>
      <c r="E88" s="378"/>
      <c r="F88" s="378"/>
      <c r="G88" s="378"/>
      <c r="H88" s="378"/>
      <c r="I88" s="378"/>
      <c r="J88" s="378"/>
      <c r="K88" s="379"/>
    </row>
    <row r="89" spans="2:11" ht="15.75" customHeight="1" x14ac:dyDescent="0.35">
      <c r="B89" s="236"/>
      <c r="C89" s="249" t="s">
        <v>213</v>
      </c>
      <c r="D89" s="380" t="s">
        <v>212</v>
      </c>
      <c r="E89" s="380"/>
      <c r="F89" s="380"/>
      <c r="G89" s="380"/>
      <c r="H89" s="380"/>
      <c r="I89" s="380"/>
      <c r="J89" s="380"/>
      <c r="K89" s="381"/>
    </row>
    <row r="90" spans="2:11" ht="15.75" customHeight="1" x14ac:dyDescent="0.35">
      <c r="B90" s="236"/>
      <c r="C90" s="249" t="s">
        <v>214</v>
      </c>
      <c r="D90" s="378" t="s">
        <v>215</v>
      </c>
      <c r="E90" s="378"/>
      <c r="F90" s="378"/>
      <c r="G90" s="378"/>
      <c r="H90" s="378"/>
      <c r="I90" s="378"/>
      <c r="J90" s="378"/>
      <c r="K90" s="379"/>
    </row>
    <row r="91" spans="2:11" ht="15.75" customHeight="1" x14ac:dyDescent="0.35">
      <c r="B91" s="236"/>
      <c r="C91" s="237"/>
      <c r="D91" s="378"/>
      <c r="E91" s="378"/>
      <c r="F91" s="378"/>
      <c r="G91" s="378"/>
      <c r="H91" s="378"/>
      <c r="I91" s="378"/>
      <c r="J91" s="378"/>
      <c r="K91" s="379"/>
    </row>
    <row r="92" spans="2:11" ht="15.75" customHeight="1" x14ac:dyDescent="0.35">
      <c r="B92" s="236"/>
      <c r="C92" s="237"/>
      <c r="D92" s="250" t="s">
        <v>210</v>
      </c>
      <c r="E92" s="378" t="s">
        <v>223</v>
      </c>
      <c r="F92" s="378"/>
      <c r="G92" s="378"/>
      <c r="H92" s="378"/>
      <c r="I92" s="378"/>
      <c r="J92" s="378"/>
      <c r="K92" s="379"/>
    </row>
    <row r="93" spans="2:11" ht="15.75" customHeight="1" x14ac:dyDescent="0.35">
      <c r="B93" s="236"/>
      <c r="C93" s="237"/>
      <c r="D93" s="248"/>
      <c r="E93" s="378"/>
      <c r="F93" s="378"/>
      <c r="G93" s="378"/>
      <c r="H93" s="378"/>
      <c r="I93" s="378"/>
      <c r="J93" s="378"/>
      <c r="K93" s="379"/>
    </row>
    <row r="94" spans="2:11" ht="15.75" customHeight="1" x14ac:dyDescent="0.35">
      <c r="B94" s="236"/>
      <c r="C94" s="237"/>
      <c r="D94" s="248"/>
      <c r="E94" s="378"/>
      <c r="F94" s="378"/>
      <c r="G94" s="378"/>
      <c r="H94" s="378"/>
      <c r="I94" s="378"/>
      <c r="J94" s="378"/>
      <c r="K94" s="379"/>
    </row>
    <row r="95" spans="2:11" ht="15.75" customHeight="1" x14ac:dyDescent="0.35">
      <c r="B95" s="236"/>
      <c r="C95" s="237"/>
      <c r="D95" s="382"/>
      <c r="E95" s="383"/>
      <c r="F95" s="383"/>
      <c r="G95" s="383"/>
      <c r="H95" s="383"/>
      <c r="I95" s="383"/>
      <c r="J95" s="384"/>
      <c r="K95" s="251"/>
    </row>
    <row r="96" spans="2:11" ht="15.75" customHeight="1" x14ac:dyDescent="0.35">
      <c r="B96" s="236"/>
      <c r="C96" s="237"/>
      <c r="D96" s="385"/>
      <c r="E96" s="386"/>
      <c r="F96" s="386"/>
      <c r="G96" s="386"/>
      <c r="H96" s="386"/>
      <c r="I96" s="386"/>
      <c r="J96" s="387"/>
      <c r="K96" s="251"/>
    </row>
    <row r="97" spans="2:11" ht="15.75" customHeight="1" x14ac:dyDescent="0.35">
      <c r="B97" s="236"/>
      <c r="C97" s="237"/>
      <c r="D97" s="385"/>
      <c r="E97" s="386"/>
      <c r="F97" s="386"/>
      <c r="G97" s="386"/>
      <c r="H97" s="386"/>
      <c r="I97" s="386"/>
      <c r="J97" s="387"/>
      <c r="K97" s="251"/>
    </row>
    <row r="98" spans="2:11" ht="15.75" customHeight="1" x14ac:dyDescent="0.35">
      <c r="B98" s="236"/>
      <c r="C98" s="237"/>
      <c r="D98" s="385"/>
      <c r="E98" s="386"/>
      <c r="F98" s="386"/>
      <c r="G98" s="386"/>
      <c r="H98" s="386"/>
      <c r="I98" s="386"/>
      <c r="J98" s="387"/>
      <c r="K98" s="251"/>
    </row>
    <row r="99" spans="2:11" ht="15.75" customHeight="1" x14ac:dyDescent="0.35">
      <c r="B99" s="236"/>
      <c r="C99" s="237"/>
      <c r="D99" s="388"/>
      <c r="E99" s="389"/>
      <c r="F99" s="389"/>
      <c r="G99" s="389"/>
      <c r="H99" s="389"/>
      <c r="I99" s="389"/>
      <c r="J99" s="390"/>
      <c r="K99" s="251"/>
    </row>
    <row r="100" spans="2:11" ht="15.75" customHeight="1" thickBot="1" x14ac:dyDescent="0.35">
      <c r="B100" s="2"/>
      <c r="C100" s="3"/>
      <c r="D100" s="3"/>
      <c r="E100" s="3"/>
      <c r="F100" s="3"/>
      <c r="G100" s="3"/>
      <c r="H100" s="3"/>
      <c r="I100" s="3"/>
      <c r="J100" s="3"/>
      <c r="K100" s="4"/>
    </row>
    <row r="101" spans="2:11" ht="15.75" customHeight="1" thickBot="1" x14ac:dyDescent="0.35"/>
    <row r="102" spans="2:11" ht="15.75" customHeight="1" x14ac:dyDescent="0.3">
      <c r="B102" s="9" t="str">
        <f>"Version " &amp; Version</f>
        <v>Version v1 10/14/22</v>
      </c>
      <c r="C102" s="88"/>
      <c r="D102" s="1"/>
      <c r="E102" s="1"/>
      <c r="F102" s="1"/>
      <c r="G102" s="1"/>
      <c r="H102" s="1"/>
      <c r="I102" s="1"/>
      <c r="J102" s="1"/>
      <c r="K102" s="18"/>
    </row>
    <row r="103" spans="2:11" ht="15.75" customHeight="1" x14ac:dyDescent="0.3">
      <c r="B103" s="258" t="s">
        <v>191</v>
      </c>
      <c r="C103" s="259"/>
      <c r="D103" s="259"/>
      <c r="E103" s="259"/>
      <c r="F103" s="259"/>
      <c r="G103" s="259"/>
      <c r="H103" s="259"/>
      <c r="I103" s="259"/>
      <c r="J103" s="259"/>
      <c r="K103" s="260"/>
    </row>
    <row r="104" spans="2:11" ht="15.75" customHeight="1" x14ac:dyDescent="0.3">
      <c r="B104" s="258" t="s">
        <v>190</v>
      </c>
      <c r="C104" s="259"/>
      <c r="D104" s="259"/>
      <c r="E104" s="259"/>
      <c r="F104" s="259"/>
      <c r="G104" s="259"/>
      <c r="H104" s="259"/>
      <c r="I104" s="259"/>
      <c r="J104" s="259"/>
      <c r="K104" s="260"/>
    </row>
    <row r="105" spans="2:11" ht="15.75" customHeight="1" x14ac:dyDescent="0.3">
      <c r="B105" s="152"/>
      <c r="C105" s="50"/>
      <c r="D105" s="50"/>
      <c r="E105" s="50"/>
      <c r="F105" s="50"/>
      <c r="G105" s="50"/>
      <c r="H105" s="50"/>
      <c r="I105" s="50"/>
      <c r="J105" s="50"/>
      <c r="K105" s="156"/>
    </row>
    <row r="106" spans="2:11" ht="15.75" customHeight="1" x14ac:dyDescent="0.35">
      <c r="B106" s="218"/>
      <c r="C106" s="219"/>
      <c r="D106" s="219"/>
      <c r="E106" s="219"/>
      <c r="F106" s="219"/>
      <c r="G106" s="219"/>
      <c r="H106" s="219"/>
      <c r="I106" s="219"/>
      <c r="J106" s="219"/>
      <c r="K106" s="220"/>
    </row>
    <row r="107" spans="2:11" ht="15.75" customHeight="1" x14ac:dyDescent="0.35">
      <c r="B107" s="152"/>
      <c r="C107" s="221" t="s">
        <v>56</v>
      </c>
      <c r="D107" s="6"/>
      <c r="E107" s="6"/>
      <c r="F107" s="362" t="str">
        <f>IF(ProjTitle="","Auto-Filled",ProjTitle)</f>
        <v>Auto-Filled</v>
      </c>
      <c r="G107" s="362"/>
      <c r="H107" s="362"/>
      <c r="I107" s="362"/>
      <c r="J107" s="362"/>
      <c r="K107" s="156"/>
    </row>
    <row r="108" spans="2:11" ht="15.75" customHeight="1" x14ac:dyDescent="0.35">
      <c r="B108" s="152"/>
      <c r="C108" s="50"/>
      <c r="D108" s="222"/>
      <c r="E108" s="6"/>
      <c r="F108" s="6"/>
      <c r="G108"/>
      <c r="H108"/>
      <c r="I108"/>
      <c r="J108"/>
      <c r="K108" s="156"/>
    </row>
    <row r="109" spans="2:11" ht="15.75" customHeight="1" x14ac:dyDescent="0.35">
      <c r="B109" s="152"/>
      <c r="C109" s="223"/>
      <c r="D109" s="222"/>
      <c r="E109" s="224"/>
      <c r="F109" s="224"/>
      <c r="G109" s="224"/>
      <c r="H109" s="224"/>
      <c r="I109" s="224"/>
      <c r="J109" s="224"/>
      <c r="K109" s="156"/>
    </row>
    <row r="110" spans="2:11" ht="15.75" customHeight="1" x14ac:dyDescent="0.35">
      <c r="B110" s="152"/>
      <c r="C110" s="50"/>
      <c r="D110" s="222"/>
      <c r="E110" s="225"/>
      <c r="F110" s="226" t="s">
        <v>13</v>
      </c>
      <c r="G110" s="227" t="s">
        <v>12</v>
      </c>
      <c r="H110" s="239"/>
      <c r="I110" s="7"/>
      <c r="J110" s="229"/>
      <c r="K110" s="156"/>
    </row>
    <row r="111" spans="2:11" ht="63" customHeight="1" x14ac:dyDescent="0.35">
      <c r="B111" s="152"/>
      <c r="C111" s="50"/>
      <c r="D111" s="222"/>
      <c r="E111" s="230" t="s">
        <v>11</v>
      </c>
      <c r="F111" s="231" t="s">
        <v>158</v>
      </c>
      <c r="G111" s="230" t="s">
        <v>159</v>
      </c>
      <c r="H111" s="239"/>
      <c r="I111" s="7"/>
      <c r="J111" s="232"/>
      <c r="K111" s="156"/>
    </row>
    <row r="112" spans="2:11" ht="15.75" customHeight="1" x14ac:dyDescent="0.35">
      <c r="B112" s="152"/>
      <c r="C112" s="50"/>
      <c r="D112" s="222"/>
      <c r="E112" s="233">
        <v>1</v>
      </c>
      <c r="F112" s="150"/>
      <c r="G112" s="151"/>
      <c r="H112" s="235"/>
      <c r="I112" s="7"/>
      <c r="J112" s="235"/>
      <c r="K112" s="156"/>
    </row>
    <row r="113" spans="2:11" ht="15.75" customHeight="1" x14ac:dyDescent="0.35">
      <c r="B113" s="152"/>
      <c r="C113" s="50"/>
      <c r="D113" s="222"/>
      <c r="E113" s="233">
        <v>2</v>
      </c>
      <c r="F113" s="150"/>
      <c r="G113" s="151"/>
      <c r="H113" s="235"/>
      <c r="I113" s="7"/>
      <c r="J113" s="235"/>
      <c r="K113" s="156"/>
    </row>
    <row r="114" spans="2:11" ht="15.75" customHeight="1" x14ac:dyDescent="0.35">
      <c r="B114" s="152"/>
      <c r="C114" s="50"/>
      <c r="D114" s="222"/>
      <c r="E114" s="233">
        <v>3</v>
      </c>
      <c r="F114" s="150"/>
      <c r="G114" s="151"/>
      <c r="H114" s="235"/>
      <c r="I114" s="7"/>
      <c r="J114" s="235"/>
      <c r="K114" s="156"/>
    </row>
    <row r="115" spans="2:11" ht="15.75" customHeight="1" x14ac:dyDescent="0.35">
      <c r="B115" s="152"/>
      <c r="C115" s="50"/>
      <c r="D115" s="222"/>
      <c r="E115" s="233">
        <v>4</v>
      </c>
      <c r="F115" s="150"/>
      <c r="G115" s="151"/>
      <c r="H115" s="235"/>
      <c r="I115" s="7"/>
      <c r="J115" s="235"/>
      <c r="K115" s="156"/>
    </row>
    <row r="116" spans="2:11" ht="15.75" customHeight="1" x14ac:dyDescent="0.35">
      <c r="B116" s="152"/>
      <c r="C116" s="50"/>
      <c r="D116" s="222"/>
      <c r="E116" s="233">
        <v>5</v>
      </c>
      <c r="F116" s="150"/>
      <c r="G116" s="151"/>
      <c r="H116" s="235"/>
      <c r="I116" s="7"/>
      <c r="J116" s="235"/>
      <c r="K116" s="156"/>
    </row>
    <row r="117" spans="2:11" ht="15.75" customHeight="1" x14ac:dyDescent="0.35">
      <c r="B117" s="152"/>
      <c r="C117" s="50"/>
      <c r="D117" s="222"/>
      <c r="E117" s="233">
        <v>6</v>
      </c>
      <c r="F117" s="150"/>
      <c r="G117" s="151"/>
      <c r="H117" s="235"/>
      <c r="I117" s="7"/>
      <c r="J117" s="235"/>
      <c r="K117" s="156"/>
    </row>
    <row r="118" spans="2:11" ht="15.75" customHeight="1" x14ac:dyDescent="0.35">
      <c r="B118" s="152"/>
      <c r="C118" s="50"/>
      <c r="D118" s="222"/>
      <c r="E118" s="233">
        <v>7</v>
      </c>
      <c r="F118" s="150"/>
      <c r="G118" s="151"/>
      <c r="H118" s="235"/>
      <c r="I118" s="7"/>
      <c r="J118" s="235"/>
      <c r="K118" s="156"/>
    </row>
    <row r="119" spans="2:11" ht="15.5" x14ac:dyDescent="0.35">
      <c r="B119" s="152"/>
      <c r="C119" s="50"/>
      <c r="D119" s="222"/>
      <c r="E119" s="233">
        <v>8</v>
      </c>
      <c r="F119" s="150"/>
      <c r="G119" s="151"/>
      <c r="H119" s="235"/>
      <c r="I119" s="7"/>
      <c r="J119" s="235"/>
      <c r="K119" s="156"/>
    </row>
    <row r="120" spans="2:11" ht="15.5" x14ac:dyDescent="0.35">
      <c r="B120" s="152"/>
      <c r="C120" s="50"/>
      <c r="D120" s="222"/>
      <c r="E120" s="233">
        <v>9</v>
      </c>
      <c r="F120" s="150"/>
      <c r="G120" s="151"/>
      <c r="H120" s="235"/>
      <c r="I120" s="7"/>
      <c r="J120" s="235"/>
      <c r="K120" s="156"/>
    </row>
    <row r="121" spans="2:11" ht="15.75" customHeight="1" x14ac:dyDescent="0.35">
      <c r="B121" s="152"/>
      <c r="C121" s="50"/>
      <c r="D121" s="222"/>
      <c r="E121" s="233">
        <v>10</v>
      </c>
      <c r="F121" s="150"/>
      <c r="G121" s="151"/>
      <c r="H121" s="235"/>
      <c r="I121" s="7"/>
      <c r="J121" s="235"/>
      <c r="K121" s="156"/>
    </row>
    <row r="122" spans="2:11" ht="15.5" x14ac:dyDescent="0.35">
      <c r="B122" s="152"/>
      <c r="C122" s="50"/>
      <c r="D122" s="222"/>
      <c r="E122" s="233">
        <v>11</v>
      </c>
      <c r="F122" s="150"/>
      <c r="G122" s="151"/>
      <c r="H122" s="235"/>
      <c r="I122" s="7"/>
      <c r="J122" s="235"/>
      <c r="K122" s="156"/>
    </row>
    <row r="123" spans="2:11" ht="15.5" x14ac:dyDescent="0.35">
      <c r="B123" s="152"/>
      <c r="C123" s="50"/>
      <c r="D123" s="222"/>
      <c r="E123" s="233">
        <v>12</v>
      </c>
      <c r="F123" s="150"/>
      <c r="G123" s="151"/>
      <c r="H123" s="235"/>
      <c r="I123" s="7"/>
      <c r="J123" s="235"/>
      <c r="K123" s="156"/>
    </row>
    <row r="124" spans="2:11" ht="15.5" x14ac:dyDescent="0.35">
      <c r="B124" s="152"/>
      <c r="C124" s="50"/>
      <c r="D124" s="222"/>
      <c r="E124" s="233">
        <v>13</v>
      </c>
      <c r="F124" s="150"/>
      <c r="G124" s="151"/>
      <c r="H124" s="235"/>
      <c r="I124" s="7"/>
      <c r="J124" s="235"/>
      <c r="K124" s="156"/>
    </row>
    <row r="125" spans="2:11" ht="15.5" x14ac:dyDescent="0.35">
      <c r="B125" s="152"/>
      <c r="C125" s="50"/>
      <c r="D125" s="222"/>
      <c r="E125" s="233">
        <v>14</v>
      </c>
      <c r="F125" s="150"/>
      <c r="G125" s="151"/>
      <c r="H125" s="235"/>
      <c r="I125" s="7"/>
      <c r="J125" s="235"/>
      <c r="K125" s="156"/>
    </row>
    <row r="126" spans="2:11" ht="15.5" x14ac:dyDescent="0.35">
      <c r="B126" s="152"/>
      <c r="C126" s="50"/>
      <c r="D126" s="222"/>
      <c r="E126" s="233">
        <v>15</v>
      </c>
      <c r="F126" s="150"/>
      <c r="G126" s="151"/>
      <c r="H126" s="235"/>
      <c r="I126" s="7"/>
      <c r="J126" s="235"/>
      <c r="K126" s="156"/>
    </row>
    <row r="127" spans="2:11" ht="15.5" x14ac:dyDescent="0.35">
      <c r="B127" s="152"/>
      <c r="C127" s="50"/>
      <c r="D127" s="222"/>
      <c r="E127" s="233">
        <v>16</v>
      </c>
      <c r="F127" s="150"/>
      <c r="G127" s="151"/>
      <c r="H127" s="235"/>
      <c r="I127" s="7"/>
      <c r="J127" s="235"/>
      <c r="K127" s="156"/>
    </row>
    <row r="128" spans="2:11" ht="15.75" customHeight="1" x14ac:dyDescent="0.35">
      <c r="B128" s="152"/>
      <c r="C128" s="50"/>
      <c r="D128" s="222"/>
      <c r="E128" s="233">
        <v>17</v>
      </c>
      <c r="F128" s="150"/>
      <c r="G128" s="151"/>
      <c r="H128" s="235"/>
      <c r="I128" s="7"/>
      <c r="J128" s="235"/>
      <c r="K128" s="156"/>
    </row>
    <row r="129" spans="2:11" ht="15.5" x14ac:dyDescent="0.35">
      <c r="B129" s="152"/>
      <c r="C129" s="50"/>
      <c r="D129" s="222"/>
      <c r="E129" s="233">
        <v>18</v>
      </c>
      <c r="F129" s="150"/>
      <c r="G129" s="151"/>
      <c r="H129" s="235"/>
      <c r="I129" s="7"/>
      <c r="J129" s="235"/>
      <c r="K129" s="156"/>
    </row>
    <row r="130" spans="2:11" ht="15.75" customHeight="1" x14ac:dyDescent="0.35">
      <c r="B130" s="152"/>
      <c r="C130" s="50"/>
      <c r="D130" s="222"/>
      <c r="E130" s="233">
        <v>19</v>
      </c>
      <c r="F130" s="150"/>
      <c r="G130" s="151"/>
      <c r="H130" s="235"/>
      <c r="I130" s="7"/>
      <c r="J130" s="235"/>
      <c r="K130" s="156"/>
    </row>
    <row r="131" spans="2:11" ht="15.75" customHeight="1" x14ac:dyDescent="0.35">
      <c r="B131" s="152"/>
      <c r="C131" s="50"/>
      <c r="D131" s="222"/>
      <c r="E131" s="233">
        <v>20</v>
      </c>
      <c r="F131" s="149"/>
      <c r="G131" s="149"/>
      <c r="H131" s="235"/>
      <c r="I131" s="7"/>
      <c r="J131" s="235"/>
      <c r="K131" s="156"/>
    </row>
    <row r="132" spans="2:11" ht="15.75" customHeight="1" x14ac:dyDescent="0.35">
      <c r="B132" s="60"/>
      <c r="C132" s="5"/>
      <c r="D132" s="7"/>
      <c r="E132" s="7"/>
      <c r="F132" s="53"/>
      <c r="G132" s="235"/>
      <c r="H132" s="235"/>
      <c r="I132" s="235"/>
      <c r="J132" s="7"/>
      <c r="K132" s="49"/>
    </row>
    <row r="133" spans="2:11" ht="15.75" customHeight="1" x14ac:dyDescent="0.35">
      <c r="B133" s="236"/>
      <c r="C133" s="237"/>
      <c r="D133" s="246" t="s">
        <v>27</v>
      </c>
      <c r="E133" s="162"/>
      <c r="F133" s="162"/>
      <c r="G133" s="162"/>
      <c r="H133" s="162"/>
      <c r="I133" s="162"/>
      <c r="J133" s="162"/>
      <c r="K133" s="238"/>
    </row>
    <row r="134" spans="2:11" ht="15.75" customHeight="1" x14ac:dyDescent="0.35">
      <c r="B134" s="236"/>
      <c r="C134" s="249" t="s">
        <v>207</v>
      </c>
      <c r="D134" s="391" t="s">
        <v>208</v>
      </c>
      <c r="E134" s="391"/>
      <c r="F134" s="391"/>
      <c r="G134" s="391"/>
      <c r="H134" s="391"/>
      <c r="I134" s="391"/>
      <c r="J134" s="391"/>
      <c r="K134" s="392"/>
    </row>
    <row r="135" spans="2:11" ht="15.75" customHeight="1" x14ac:dyDescent="0.35">
      <c r="B135" s="236"/>
      <c r="C135" s="249" t="s">
        <v>209</v>
      </c>
      <c r="D135" s="378" t="s">
        <v>222</v>
      </c>
      <c r="E135" s="378"/>
      <c r="F135" s="378"/>
      <c r="G135" s="378"/>
      <c r="H135" s="378"/>
      <c r="I135" s="378"/>
      <c r="J135" s="378"/>
      <c r="K135" s="379"/>
    </row>
    <row r="136" spans="2:11" ht="15.75" customHeight="1" x14ac:dyDescent="0.35">
      <c r="B136" s="236"/>
      <c r="C136" s="237"/>
      <c r="D136" s="378"/>
      <c r="E136" s="378"/>
      <c r="F136" s="378"/>
      <c r="G136" s="378"/>
      <c r="H136" s="378"/>
      <c r="I136" s="378"/>
      <c r="J136" s="378"/>
      <c r="K136" s="379"/>
    </row>
    <row r="137" spans="2:11" ht="15.75" customHeight="1" x14ac:dyDescent="0.35">
      <c r="B137" s="236"/>
      <c r="C137" s="237"/>
      <c r="D137" s="250" t="s">
        <v>210</v>
      </c>
      <c r="E137" s="378" t="s">
        <v>211</v>
      </c>
      <c r="F137" s="378"/>
      <c r="G137" s="378"/>
      <c r="H137" s="378"/>
      <c r="I137" s="378"/>
      <c r="J137" s="378"/>
      <c r="K137" s="379"/>
    </row>
    <row r="138" spans="2:11" ht="15.75" customHeight="1" x14ac:dyDescent="0.35">
      <c r="B138" s="236"/>
      <c r="C138" s="237"/>
      <c r="D138" s="248"/>
      <c r="E138" s="378"/>
      <c r="F138" s="378"/>
      <c r="G138" s="378"/>
      <c r="H138" s="378"/>
      <c r="I138" s="378"/>
      <c r="J138" s="378"/>
      <c r="K138" s="379"/>
    </row>
    <row r="139" spans="2:11" ht="15.75" customHeight="1" x14ac:dyDescent="0.35">
      <c r="B139" s="236"/>
      <c r="C139" s="249" t="s">
        <v>213</v>
      </c>
      <c r="D139" s="380" t="s">
        <v>212</v>
      </c>
      <c r="E139" s="380"/>
      <c r="F139" s="380"/>
      <c r="G139" s="380"/>
      <c r="H139" s="380"/>
      <c r="I139" s="380"/>
      <c r="J139" s="380"/>
      <c r="K139" s="381"/>
    </row>
    <row r="140" spans="2:11" ht="15.75" customHeight="1" x14ac:dyDescent="0.35">
      <c r="B140" s="236"/>
      <c r="C140" s="249" t="s">
        <v>214</v>
      </c>
      <c r="D140" s="378" t="s">
        <v>215</v>
      </c>
      <c r="E140" s="378"/>
      <c r="F140" s="378"/>
      <c r="G140" s="378"/>
      <c r="H140" s="378"/>
      <c r="I140" s="378"/>
      <c r="J140" s="378"/>
      <c r="K140" s="379"/>
    </row>
    <row r="141" spans="2:11" ht="15.75" customHeight="1" x14ac:dyDescent="0.35">
      <c r="B141" s="236"/>
      <c r="C141" s="237"/>
      <c r="D141" s="378"/>
      <c r="E141" s="378"/>
      <c r="F141" s="378"/>
      <c r="G141" s="378"/>
      <c r="H141" s="378"/>
      <c r="I141" s="378"/>
      <c r="J141" s="378"/>
      <c r="K141" s="379"/>
    </row>
    <row r="142" spans="2:11" ht="15.75" customHeight="1" x14ac:dyDescent="0.35">
      <c r="B142" s="236"/>
      <c r="C142" s="237"/>
      <c r="D142" s="250" t="s">
        <v>210</v>
      </c>
      <c r="E142" s="378" t="s">
        <v>223</v>
      </c>
      <c r="F142" s="378"/>
      <c r="G142" s="378"/>
      <c r="H142" s="378"/>
      <c r="I142" s="378"/>
      <c r="J142" s="378"/>
      <c r="K142" s="379"/>
    </row>
    <row r="143" spans="2:11" ht="15.75" customHeight="1" x14ac:dyDescent="0.35">
      <c r="B143" s="236"/>
      <c r="C143" s="237"/>
      <c r="D143" s="248"/>
      <c r="E143" s="378"/>
      <c r="F143" s="378"/>
      <c r="G143" s="378"/>
      <c r="H143" s="378"/>
      <c r="I143" s="378"/>
      <c r="J143" s="378"/>
      <c r="K143" s="379"/>
    </row>
    <row r="144" spans="2:11" ht="15.75" customHeight="1" x14ac:dyDescent="0.35">
      <c r="B144" s="236"/>
      <c r="C144" s="237"/>
      <c r="D144" s="248"/>
      <c r="E144" s="378"/>
      <c r="F144" s="378"/>
      <c r="G144" s="378"/>
      <c r="H144" s="378"/>
      <c r="I144" s="378"/>
      <c r="J144" s="378"/>
      <c r="K144" s="379"/>
    </row>
    <row r="145" spans="2:11" ht="15.75" customHeight="1" x14ac:dyDescent="0.35">
      <c r="B145" s="236"/>
      <c r="C145" s="237"/>
      <c r="D145" s="382"/>
      <c r="E145" s="383"/>
      <c r="F145" s="383"/>
      <c r="G145" s="383"/>
      <c r="H145" s="383"/>
      <c r="I145" s="383"/>
      <c r="J145" s="384"/>
      <c r="K145" s="251"/>
    </row>
    <row r="146" spans="2:11" ht="15.75" customHeight="1" x14ac:dyDescent="0.35">
      <c r="B146" s="236"/>
      <c r="C146" s="237"/>
      <c r="D146" s="385"/>
      <c r="E146" s="386"/>
      <c r="F146" s="386"/>
      <c r="G146" s="386"/>
      <c r="H146" s="386"/>
      <c r="I146" s="386"/>
      <c r="J146" s="387"/>
      <c r="K146" s="251"/>
    </row>
    <row r="147" spans="2:11" ht="15.75" customHeight="1" x14ac:dyDescent="0.35">
      <c r="B147" s="236"/>
      <c r="C147" s="237"/>
      <c r="D147" s="385"/>
      <c r="E147" s="386"/>
      <c r="F147" s="386"/>
      <c r="G147" s="386"/>
      <c r="H147" s="386"/>
      <c r="I147" s="386"/>
      <c r="J147" s="387"/>
      <c r="K147" s="251"/>
    </row>
    <row r="148" spans="2:11" ht="15.75" customHeight="1" x14ac:dyDescent="0.35">
      <c r="B148" s="236"/>
      <c r="C148" s="237"/>
      <c r="D148" s="385"/>
      <c r="E148" s="386"/>
      <c r="F148" s="386"/>
      <c r="G148" s="386"/>
      <c r="H148" s="386"/>
      <c r="I148" s="386"/>
      <c r="J148" s="387"/>
      <c r="K148" s="251"/>
    </row>
    <row r="149" spans="2:11" ht="15.75" customHeight="1" x14ac:dyDescent="0.35">
      <c r="B149" s="236"/>
      <c r="C149" s="237"/>
      <c r="D149" s="388"/>
      <c r="E149" s="389"/>
      <c r="F149" s="389"/>
      <c r="G149" s="389"/>
      <c r="H149" s="389"/>
      <c r="I149" s="389"/>
      <c r="J149" s="390"/>
      <c r="K149" s="251"/>
    </row>
    <row r="150" spans="2:11" ht="14.5" thickBot="1" x14ac:dyDescent="0.35">
      <c r="B150" s="2"/>
      <c r="C150" s="3"/>
      <c r="D150" s="3"/>
      <c r="E150" s="3"/>
      <c r="F150" s="3"/>
      <c r="G150" s="3"/>
      <c r="H150" s="3"/>
      <c r="I150" s="3"/>
      <c r="J150" s="3"/>
      <c r="K150" s="4"/>
    </row>
    <row r="151" spans="2:11" ht="14.5" thickBot="1" x14ac:dyDescent="0.35"/>
    <row r="152" spans="2:11" x14ac:dyDescent="0.3">
      <c r="B152" s="9" t="str">
        <f>"Version " &amp; Version</f>
        <v>Version v1 10/14/22</v>
      </c>
      <c r="C152" s="88"/>
      <c r="D152" s="1"/>
      <c r="E152" s="1"/>
      <c r="F152" s="1"/>
      <c r="G152" s="1"/>
      <c r="H152" s="1"/>
      <c r="I152" s="1"/>
      <c r="J152" s="1"/>
      <c r="K152" s="18"/>
    </row>
    <row r="153" spans="2:11" ht="15" x14ac:dyDescent="0.3">
      <c r="B153" s="258" t="s">
        <v>192</v>
      </c>
      <c r="C153" s="259"/>
      <c r="D153" s="259"/>
      <c r="E153" s="259"/>
      <c r="F153" s="259"/>
      <c r="G153" s="259"/>
      <c r="H153" s="259"/>
      <c r="I153" s="259"/>
      <c r="J153" s="259"/>
      <c r="K153" s="260"/>
    </row>
    <row r="154" spans="2:11" ht="15" x14ac:dyDescent="0.3">
      <c r="B154" s="258" t="s">
        <v>189</v>
      </c>
      <c r="C154" s="259"/>
      <c r="D154" s="259"/>
      <c r="E154" s="259"/>
      <c r="F154" s="259"/>
      <c r="G154" s="259"/>
      <c r="H154" s="259"/>
      <c r="I154" s="259"/>
      <c r="J154" s="259"/>
      <c r="K154" s="260"/>
    </row>
    <row r="155" spans="2:11" ht="15" x14ac:dyDescent="0.3">
      <c r="B155" s="152"/>
      <c r="C155" s="50"/>
      <c r="D155" s="50"/>
      <c r="E155" s="50"/>
      <c r="F155" s="50"/>
      <c r="G155" s="50"/>
      <c r="H155" s="50"/>
      <c r="I155" s="50"/>
      <c r="J155" s="50"/>
      <c r="K155" s="156"/>
    </row>
    <row r="156" spans="2:11" ht="15.5" x14ac:dyDescent="0.35">
      <c r="B156" s="218"/>
      <c r="C156" s="219"/>
      <c r="D156" s="219"/>
      <c r="E156" s="219"/>
      <c r="F156" s="219"/>
      <c r="G156" s="219"/>
      <c r="H156" s="219"/>
      <c r="I156" s="219"/>
      <c r="J156" s="219"/>
      <c r="K156" s="220"/>
    </row>
    <row r="157" spans="2:11" ht="15.5" x14ac:dyDescent="0.35">
      <c r="B157" s="152"/>
      <c r="C157" s="221" t="s">
        <v>56</v>
      </c>
      <c r="D157" s="6"/>
      <c r="E157" s="6"/>
      <c r="F157" s="362" t="str">
        <f>IF(ProjTitle="","Auto-Filled",ProjTitle)</f>
        <v>Auto-Filled</v>
      </c>
      <c r="G157" s="362"/>
      <c r="H157" s="362"/>
      <c r="I157" s="362"/>
      <c r="J157" s="362"/>
      <c r="K157" s="156"/>
    </row>
    <row r="158" spans="2:11" ht="15.5" x14ac:dyDescent="0.35">
      <c r="B158" s="152"/>
      <c r="C158" s="50"/>
      <c r="D158" s="222"/>
      <c r="E158" s="6"/>
      <c r="F158" s="6"/>
      <c r="G158"/>
      <c r="H158"/>
      <c r="I158"/>
      <c r="J158"/>
      <c r="K158" s="156"/>
    </row>
    <row r="159" spans="2:11" ht="15.5" x14ac:dyDescent="0.35">
      <c r="B159" s="152"/>
      <c r="C159" s="223"/>
      <c r="D159" s="222"/>
      <c r="E159" s="224"/>
      <c r="F159" s="224"/>
      <c r="G159" s="224"/>
      <c r="H159" s="224"/>
      <c r="I159" s="224"/>
      <c r="J159" s="224"/>
      <c r="K159" s="156"/>
    </row>
    <row r="160" spans="2:11" ht="15.5" x14ac:dyDescent="0.35">
      <c r="B160" s="152"/>
      <c r="C160" s="50"/>
      <c r="D160" s="222"/>
      <c r="E160" s="225"/>
      <c r="F160" s="226" t="s">
        <v>13</v>
      </c>
      <c r="G160" s="227" t="s">
        <v>12</v>
      </c>
      <c r="H160" s="239"/>
      <c r="I160" s="7"/>
      <c r="J160" s="229"/>
      <c r="K160" s="156"/>
    </row>
    <row r="161" spans="2:16" ht="63" customHeight="1" x14ac:dyDescent="0.35">
      <c r="B161" s="152"/>
      <c r="C161" s="50"/>
      <c r="D161" s="222"/>
      <c r="E161" s="230" t="s">
        <v>11</v>
      </c>
      <c r="F161" s="231" t="s">
        <v>158</v>
      </c>
      <c r="G161" s="230" t="s">
        <v>159</v>
      </c>
      <c r="H161" s="239"/>
      <c r="I161" s="7"/>
      <c r="J161" s="232"/>
      <c r="K161" s="156"/>
    </row>
    <row r="162" spans="2:16" ht="15.5" x14ac:dyDescent="0.35">
      <c r="B162" s="152"/>
      <c r="C162" s="50"/>
      <c r="D162" s="222"/>
      <c r="E162" s="233">
        <v>1</v>
      </c>
      <c r="F162" s="150"/>
      <c r="G162" s="151"/>
      <c r="H162" s="235"/>
      <c r="I162" s="7"/>
      <c r="J162" s="235"/>
      <c r="K162" s="156"/>
    </row>
    <row r="163" spans="2:16" ht="16" thickBot="1" x14ac:dyDescent="0.4">
      <c r="B163" s="152"/>
      <c r="C163" s="50"/>
      <c r="D163" s="222"/>
      <c r="E163" s="233">
        <v>2</v>
      </c>
      <c r="F163" s="150"/>
      <c r="G163" s="151"/>
      <c r="H163" s="235"/>
      <c r="I163" s="7"/>
      <c r="J163" s="235"/>
      <c r="K163" s="156"/>
    </row>
    <row r="164" spans="2:16" s="206" customFormat="1" ht="15.5" x14ac:dyDescent="0.35">
      <c r="B164" s="152"/>
      <c r="C164" s="50"/>
      <c r="D164" s="222"/>
      <c r="E164" s="233">
        <v>3</v>
      </c>
      <c r="F164" s="150"/>
      <c r="G164" s="151"/>
      <c r="H164" s="235"/>
      <c r="I164" s="7"/>
      <c r="J164" s="235"/>
      <c r="K164" s="156"/>
      <c r="L164" s="17"/>
      <c r="M164" s="17"/>
      <c r="N164" s="17"/>
      <c r="O164" s="17"/>
      <c r="P164" s="17"/>
    </row>
    <row r="165" spans="2:16" s="206" customFormat="1" ht="15.75" customHeight="1" x14ac:dyDescent="0.35">
      <c r="B165" s="152"/>
      <c r="C165" s="50"/>
      <c r="D165" s="222"/>
      <c r="E165" s="233">
        <v>4</v>
      </c>
      <c r="F165" s="150"/>
      <c r="G165" s="151"/>
      <c r="H165" s="235"/>
      <c r="I165" s="7"/>
      <c r="J165" s="235"/>
      <c r="K165" s="156"/>
      <c r="L165" s="17"/>
      <c r="M165" s="17"/>
      <c r="N165" s="17"/>
      <c r="O165" s="17"/>
      <c r="P165" s="17"/>
    </row>
    <row r="166" spans="2:16" s="206" customFormat="1" ht="15.75" customHeight="1" x14ac:dyDescent="0.35">
      <c r="B166" s="152"/>
      <c r="C166" s="50"/>
      <c r="D166" s="222"/>
      <c r="E166" s="233">
        <v>5</v>
      </c>
      <c r="F166" s="150"/>
      <c r="G166" s="151"/>
      <c r="H166" s="235"/>
      <c r="I166" s="7"/>
      <c r="J166" s="235"/>
      <c r="K166" s="156"/>
      <c r="L166" s="17"/>
      <c r="M166" s="17"/>
      <c r="N166" s="17"/>
      <c r="O166" s="17"/>
      <c r="P166" s="17"/>
    </row>
    <row r="167" spans="2:16" s="206" customFormat="1" ht="15.5" x14ac:dyDescent="0.35">
      <c r="B167" s="152"/>
      <c r="C167" s="50"/>
      <c r="D167" s="222"/>
      <c r="E167" s="233">
        <v>6</v>
      </c>
      <c r="F167" s="150"/>
      <c r="G167" s="151"/>
      <c r="H167" s="235"/>
      <c r="I167" s="7"/>
      <c r="J167" s="235"/>
      <c r="K167" s="156"/>
      <c r="L167" s="17"/>
      <c r="M167" s="17"/>
      <c r="N167" s="17"/>
      <c r="O167" s="17"/>
      <c r="P167" s="17"/>
    </row>
    <row r="168" spans="2:16" s="206" customFormat="1" ht="15.5" x14ac:dyDescent="0.35">
      <c r="B168" s="152"/>
      <c r="C168" s="50"/>
      <c r="D168" s="222"/>
      <c r="E168" s="233">
        <v>7</v>
      </c>
      <c r="F168" s="150"/>
      <c r="G168" s="151"/>
      <c r="H168" s="235"/>
      <c r="I168" s="7"/>
      <c r="J168" s="235"/>
      <c r="K168" s="156"/>
      <c r="L168" s="17"/>
      <c r="M168" s="17"/>
      <c r="N168" s="17"/>
      <c r="O168" s="17"/>
      <c r="P168" s="17"/>
    </row>
    <row r="169" spans="2:16" s="206" customFormat="1" ht="15.5" x14ac:dyDescent="0.35">
      <c r="B169" s="152"/>
      <c r="C169" s="50"/>
      <c r="D169" s="222"/>
      <c r="E169" s="233">
        <v>8</v>
      </c>
      <c r="F169" s="150"/>
      <c r="G169" s="151"/>
      <c r="H169" s="235"/>
      <c r="I169" s="7"/>
      <c r="J169" s="235"/>
      <c r="K169" s="156"/>
      <c r="L169" s="17"/>
      <c r="M169" s="17"/>
      <c r="N169" s="17"/>
      <c r="O169" s="17"/>
      <c r="P169" s="17"/>
    </row>
    <row r="170" spans="2:16" s="206" customFormat="1" ht="15.5" x14ac:dyDescent="0.35">
      <c r="B170" s="152"/>
      <c r="C170" s="50"/>
      <c r="D170" s="222"/>
      <c r="E170" s="233">
        <v>9</v>
      </c>
      <c r="F170" s="150"/>
      <c r="G170" s="151"/>
      <c r="H170" s="235"/>
      <c r="I170" s="7"/>
      <c r="J170" s="235"/>
      <c r="K170" s="156"/>
      <c r="L170" s="17"/>
      <c r="M170" s="17"/>
      <c r="N170" s="17"/>
      <c r="O170" s="17"/>
      <c r="P170" s="17"/>
    </row>
    <row r="171" spans="2:16" s="206" customFormat="1" ht="15.75" customHeight="1" x14ac:dyDescent="0.35">
      <c r="B171" s="152"/>
      <c r="C171" s="50"/>
      <c r="D171" s="222"/>
      <c r="E171" s="233">
        <v>10</v>
      </c>
      <c r="F171" s="150"/>
      <c r="G171" s="151"/>
      <c r="H171" s="235"/>
      <c r="I171" s="7"/>
      <c r="J171" s="235"/>
      <c r="K171" s="156"/>
      <c r="L171" s="17"/>
      <c r="M171" s="17"/>
      <c r="N171" s="17"/>
      <c r="O171" s="17"/>
      <c r="P171" s="17"/>
    </row>
    <row r="172" spans="2:16" s="206" customFormat="1" ht="15.5" x14ac:dyDescent="0.35">
      <c r="B172" s="152"/>
      <c r="C172" s="50"/>
      <c r="D172" s="222"/>
      <c r="E172" s="233">
        <v>11</v>
      </c>
      <c r="F172" s="150"/>
      <c r="G172" s="151"/>
      <c r="H172" s="235"/>
      <c r="I172" s="7"/>
      <c r="J172" s="235"/>
      <c r="K172" s="156"/>
      <c r="L172" s="17"/>
      <c r="M172" s="17"/>
      <c r="N172" s="17"/>
      <c r="O172" s="17"/>
      <c r="P172" s="17"/>
    </row>
    <row r="173" spans="2:16" ht="15.5" x14ac:dyDescent="0.35">
      <c r="B173" s="152"/>
      <c r="C173" s="50"/>
      <c r="D173" s="222"/>
      <c r="E173" s="233">
        <v>12</v>
      </c>
      <c r="F173" s="150"/>
      <c r="G173" s="151"/>
      <c r="H173" s="235"/>
      <c r="I173" s="7"/>
      <c r="J173" s="235"/>
      <c r="K173" s="156"/>
    </row>
    <row r="174" spans="2:16" ht="15.5" x14ac:dyDescent="0.35">
      <c r="B174" s="152"/>
      <c r="C174" s="50"/>
      <c r="D174" s="222"/>
      <c r="E174" s="233">
        <v>13</v>
      </c>
      <c r="F174" s="150"/>
      <c r="G174" s="151"/>
      <c r="H174" s="235"/>
      <c r="I174" s="7"/>
      <c r="J174" s="235"/>
      <c r="K174" s="156"/>
    </row>
    <row r="175" spans="2:16" ht="15.5" x14ac:dyDescent="0.35">
      <c r="B175" s="152"/>
      <c r="C175" s="50"/>
      <c r="D175" s="222"/>
      <c r="E175" s="233">
        <v>14</v>
      </c>
      <c r="F175" s="150"/>
      <c r="G175" s="151"/>
      <c r="H175" s="235"/>
      <c r="I175" s="7"/>
      <c r="J175" s="235"/>
      <c r="K175" s="156"/>
    </row>
    <row r="176" spans="2:16" ht="15.5" x14ac:dyDescent="0.35">
      <c r="B176" s="152"/>
      <c r="C176" s="50"/>
      <c r="D176" s="222"/>
      <c r="E176" s="233">
        <v>15</v>
      </c>
      <c r="F176" s="150"/>
      <c r="G176" s="151"/>
      <c r="H176" s="235"/>
      <c r="I176" s="7"/>
      <c r="J176" s="235"/>
      <c r="K176" s="156"/>
    </row>
    <row r="177" spans="2:11" ht="15.5" x14ac:dyDescent="0.35">
      <c r="B177" s="152"/>
      <c r="C177" s="50"/>
      <c r="D177" s="222"/>
      <c r="E177" s="233">
        <v>16</v>
      </c>
      <c r="F177" s="150"/>
      <c r="G177" s="151"/>
      <c r="H177" s="235"/>
      <c r="I177" s="7"/>
      <c r="J177" s="235"/>
      <c r="K177" s="156"/>
    </row>
    <row r="178" spans="2:11" ht="15.75" customHeight="1" x14ac:dyDescent="0.35">
      <c r="B178" s="152"/>
      <c r="C178" s="50"/>
      <c r="D178" s="222"/>
      <c r="E178" s="233">
        <v>17</v>
      </c>
      <c r="F178" s="150"/>
      <c r="G178" s="151"/>
      <c r="H178" s="235"/>
      <c r="I178" s="7"/>
      <c r="J178" s="235"/>
      <c r="K178" s="156"/>
    </row>
    <row r="179" spans="2:11" ht="15.5" x14ac:dyDescent="0.35">
      <c r="B179" s="152"/>
      <c r="C179" s="50"/>
      <c r="D179" s="222"/>
      <c r="E179" s="233">
        <v>18</v>
      </c>
      <c r="F179" s="150"/>
      <c r="G179" s="151"/>
      <c r="H179" s="235"/>
      <c r="I179" s="7"/>
      <c r="J179" s="235"/>
      <c r="K179" s="156"/>
    </row>
    <row r="180" spans="2:11" ht="15.5" x14ac:dyDescent="0.35">
      <c r="B180" s="152"/>
      <c r="C180" s="50"/>
      <c r="D180" s="222"/>
      <c r="E180" s="233">
        <v>19</v>
      </c>
      <c r="F180" s="150"/>
      <c r="G180" s="151"/>
      <c r="H180" s="235"/>
      <c r="I180" s="7"/>
      <c r="J180" s="235"/>
      <c r="K180" s="156"/>
    </row>
    <row r="181" spans="2:11" ht="15.5" x14ac:dyDescent="0.35">
      <c r="B181" s="152"/>
      <c r="C181" s="50"/>
      <c r="D181" s="222"/>
      <c r="E181" s="233">
        <v>20</v>
      </c>
      <c r="F181" s="149"/>
      <c r="G181" s="149"/>
      <c r="H181" s="235"/>
      <c r="I181" s="7"/>
      <c r="J181" s="235"/>
      <c r="K181" s="156"/>
    </row>
    <row r="182" spans="2:11" ht="15.5" x14ac:dyDescent="0.35">
      <c r="B182" s="60"/>
      <c r="C182" s="5"/>
      <c r="D182" s="7"/>
      <c r="E182" s="7"/>
      <c r="F182" s="53"/>
      <c r="G182" s="235"/>
      <c r="H182" s="235"/>
      <c r="I182" s="235"/>
      <c r="J182" s="7"/>
      <c r="K182" s="49"/>
    </row>
    <row r="183" spans="2:11" ht="15.5" x14ac:dyDescent="0.35">
      <c r="B183" s="236"/>
      <c r="C183" s="237"/>
      <c r="D183" s="246" t="s">
        <v>27</v>
      </c>
      <c r="E183" s="162"/>
      <c r="F183" s="162"/>
      <c r="G183" s="162"/>
      <c r="H183" s="162"/>
      <c r="I183" s="162"/>
      <c r="J183" s="162"/>
      <c r="K183" s="238"/>
    </row>
    <row r="184" spans="2:11" ht="15.5" x14ac:dyDescent="0.35">
      <c r="B184" s="236"/>
      <c r="C184" s="249" t="s">
        <v>207</v>
      </c>
      <c r="D184" s="391" t="s">
        <v>208</v>
      </c>
      <c r="E184" s="391"/>
      <c r="F184" s="391"/>
      <c r="G184" s="391"/>
      <c r="H184" s="391"/>
      <c r="I184" s="391"/>
      <c r="J184" s="391"/>
      <c r="K184" s="392"/>
    </row>
    <row r="185" spans="2:11" ht="15.65" customHeight="1" x14ac:dyDescent="0.35">
      <c r="B185" s="236"/>
      <c r="C185" s="249" t="s">
        <v>209</v>
      </c>
      <c r="D185" s="378" t="s">
        <v>222</v>
      </c>
      <c r="E185" s="378"/>
      <c r="F185" s="378"/>
      <c r="G185" s="378"/>
      <c r="H185" s="378"/>
      <c r="I185" s="378"/>
      <c r="J185" s="378"/>
      <c r="K185" s="379"/>
    </row>
    <row r="186" spans="2:11" ht="15.5" x14ac:dyDescent="0.35">
      <c r="B186" s="236"/>
      <c r="C186" s="237"/>
      <c r="D186" s="378"/>
      <c r="E186" s="378"/>
      <c r="F186" s="378"/>
      <c r="G186" s="378"/>
      <c r="H186" s="378"/>
      <c r="I186" s="378"/>
      <c r="J186" s="378"/>
      <c r="K186" s="379"/>
    </row>
    <row r="187" spans="2:11" ht="15.5" x14ac:dyDescent="0.35">
      <c r="B187" s="236"/>
      <c r="C187" s="237"/>
      <c r="D187" s="250" t="s">
        <v>210</v>
      </c>
      <c r="E187" s="378" t="s">
        <v>211</v>
      </c>
      <c r="F187" s="378"/>
      <c r="G187" s="378"/>
      <c r="H187" s="378"/>
      <c r="I187" s="378"/>
      <c r="J187" s="378"/>
      <c r="K187" s="379"/>
    </row>
    <row r="188" spans="2:11" ht="15.5" x14ac:dyDescent="0.35">
      <c r="B188" s="236"/>
      <c r="C188" s="237"/>
      <c r="D188" s="248"/>
      <c r="E188" s="378"/>
      <c r="F188" s="378"/>
      <c r="G188" s="378"/>
      <c r="H188" s="378"/>
      <c r="I188" s="378"/>
      <c r="J188" s="378"/>
      <c r="K188" s="379"/>
    </row>
    <row r="189" spans="2:11" ht="15.5" x14ac:dyDescent="0.35">
      <c r="B189" s="236"/>
      <c r="C189" s="249" t="s">
        <v>213</v>
      </c>
      <c r="D189" s="380" t="s">
        <v>212</v>
      </c>
      <c r="E189" s="380"/>
      <c r="F189" s="380"/>
      <c r="G189" s="380"/>
      <c r="H189" s="380"/>
      <c r="I189" s="380"/>
      <c r="J189" s="380"/>
      <c r="K189" s="381"/>
    </row>
    <row r="190" spans="2:11" ht="15.5" x14ac:dyDescent="0.35">
      <c r="B190" s="236"/>
      <c r="C190" s="249" t="s">
        <v>214</v>
      </c>
      <c r="D190" s="378" t="s">
        <v>215</v>
      </c>
      <c r="E190" s="378"/>
      <c r="F190" s="378"/>
      <c r="G190" s="378"/>
      <c r="H190" s="378"/>
      <c r="I190" s="378"/>
      <c r="J190" s="378"/>
      <c r="K190" s="379"/>
    </row>
    <row r="191" spans="2:11" ht="15.5" x14ac:dyDescent="0.35">
      <c r="B191" s="236"/>
      <c r="C191" s="237"/>
      <c r="D191" s="378"/>
      <c r="E191" s="378"/>
      <c r="F191" s="378"/>
      <c r="G191" s="378"/>
      <c r="H191" s="378"/>
      <c r="I191" s="378"/>
      <c r="J191" s="378"/>
      <c r="K191" s="379"/>
    </row>
    <row r="192" spans="2:11" ht="15.65" customHeight="1" x14ac:dyDescent="0.35">
      <c r="B192" s="236"/>
      <c r="C192" s="237"/>
      <c r="D192" s="250" t="s">
        <v>210</v>
      </c>
      <c r="E192" s="378" t="s">
        <v>223</v>
      </c>
      <c r="F192" s="378"/>
      <c r="G192" s="378"/>
      <c r="H192" s="378"/>
      <c r="I192" s="378"/>
      <c r="J192" s="378"/>
      <c r="K192" s="379"/>
    </row>
    <row r="193" spans="2:11" ht="15.5" x14ac:dyDescent="0.35">
      <c r="B193" s="236"/>
      <c r="C193" s="237"/>
      <c r="D193" s="248"/>
      <c r="E193" s="378"/>
      <c r="F193" s="378"/>
      <c r="G193" s="378"/>
      <c r="H193" s="378"/>
      <c r="I193" s="378"/>
      <c r="J193" s="378"/>
      <c r="K193" s="379"/>
    </row>
    <row r="194" spans="2:11" ht="15.5" x14ac:dyDescent="0.35">
      <c r="B194" s="236"/>
      <c r="C194" s="237"/>
      <c r="D194" s="248"/>
      <c r="E194" s="378"/>
      <c r="F194" s="378"/>
      <c r="G194" s="378"/>
      <c r="H194" s="378"/>
      <c r="I194" s="378"/>
      <c r="J194" s="378"/>
      <c r="K194" s="379"/>
    </row>
    <row r="195" spans="2:11" ht="15.5" x14ac:dyDescent="0.35">
      <c r="B195" s="236"/>
      <c r="C195" s="237"/>
      <c r="D195" s="382"/>
      <c r="E195" s="383"/>
      <c r="F195" s="383"/>
      <c r="G195" s="383"/>
      <c r="H195" s="383"/>
      <c r="I195" s="383"/>
      <c r="J195" s="384"/>
      <c r="K195" s="251"/>
    </row>
    <row r="196" spans="2:11" ht="15.5" x14ac:dyDescent="0.35">
      <c r="B196" s="236"/>
      <c r="C196" s="237"/>
      <c r="D196" s="385"/>
      <c r="E196" s="386"/>
      <c r="F196" s="386"/>
      <c r="G196" s="386"/>
      <c r="H196" s="386"/>
      <c r="I196" s="386"/>
      <c r="J196" s="387"/>
      <c r="K196" s="251"/>
    </row>
    <row r="197" spans="2:11" ht="15.5" x14ac:dyDescent="0.35">
      <c r="B197" s="236"/>
      <c r="C197" s="237"/>
      <c r="D197" s="385"/>
      <c r="E197" s="386"/>
      <c r="F197" s="386"/>
      <c r="G197" s="386"/>
      <c r="H197" s="386"/>
      <c r="I197" s="386"/>
      <c r="J197" s="387"/>
      <c r="K197" s="251"/>
    </row>
    <row r="198" spans="2:11" ht="15.5" x14ac:dyDescent="0.35">
      <c r="B198" s="236"/>
      <c r="C198" s="237"/>
      <c r="D198" s="385"/>
      <c r="E198" s="386"/>
      <c r="F198" s="386"/>
      <c r="G198" s="386"/>
      <c r="H198" s="386"/>
      <c r="I198" s="386"/>
      <c r="J198" s="387"/>
      <c r="K198" s="251"/>
    </row>
    <row r="199" spans="2:11" ht="15.5" x14ac:dyDescent="0.35">
      <c r="B199" s="236"/>
      <c r="C199" s="237"/>
      <c r="D199" s="388"/>
      <c r="E199" s="389"/>
      <c r="F199" s="389"/>
      <c r="G199" s="389"/>
      <c r="H199" s="389"/>
      <c r="I199" s="389"/>
      <c r="J199" s="390"/>
      <c r="K199" s="251"/>
    </row>
    <row r="200" spans="2:11" ht="14.5" thickBot="1" x14ac:dyDescent="0.35">
      <c r="B200" s="2"/>
      <c r="C200" s="3"/>
      <c r="D200" s="3"/>
      <c r="E200" s="3"/>
      <c r="F200" s="3"/>
      <c r="G200" s="3"/>
      <c r="H200" s="3"/>
      <c r="I200" s="3"/>
      <c r="J200" s="3"/>
      <c r="K200" s="4"/>
    </row>
  </sheetData>
  <sheetProtection algorithmName="SHA-512" hashValue="WjhevApxCiSQ8wadjaEJ6PMCnxLSq0HH8/S946uH27BG5DpmzQ5oGX4U3XpFLjt9Z35rkj0nF6HLf9ds0J3k6g==" saltValue="Qf1gAxttm3Jhn99JZ8kZug==" spinCount="100000" sheet="1" objects="1" scenarios="1" selectLockedCells="1"/>
  <mergeCells count="40">
    <mergeCell ref="D84:K84"/>
    <mergeCell ref="D45:J49"/>
    <mergeCell ref="E42:K44"/>
    <mergeCell ref="D39:K39"/>
    <mergeCell ref="D40:K41"/>
    <mergeCell ref="F57:J57"/>
    <mergeCell ref="B3:K3"/>
    <mergeCell ref="B4:K4"/>
    <mergeCell ref="F7:J7"/>
    <mergeCell ref="B53:K53"/>
    <mergeCell ref="B54:K54"/>
    <mergeCell ref="D34:K34"/>
    <mergeCell ref="D35:K36"/>
    <mergeCell ref="E37:K38"/>
    <mergeCell ref="D85:K86"/>
    <mergeCell ref="E87:K88"/>
    <mergeCell ref="D89:K89"/>
    <mergeCell ref="D90:K91"/>
    <mergeCell ref="E92:K94"/>
    <mergeCell ref="D95:J99"/>
    <mergeCell ref="D134:K134"/>
    <mergeCell ref="D135:K136"/>
    <mergeCell ref="E137:K138"/>
    <mergeCell ref="D139:K139"/>
    <mergeCell ref="F107:J107"/>
    <mergeCell ref="B103:K103"/>
    <mergeCell ref="B104:K104"/>
    <mergeCell ref="D140:K141"/>
    <mergeCell ref="E142:K144"/>
    <mergeCell ref="D145:J149"/>
    <mergeCell ref="D184:K184"/>
    <mergeCell ref="D185:K186"/>
    <mergeCell ref="B154:K154"/>
    <mergeCell ref="F157:J157"/>
    <mergeCell ref="B153:K153"/>
    <mergeCell ref="E187:K188"/>
    <mergeCell ref="D189:K189"/>
    <mergeCell ref="D190:K191"/>
    <mergeCell ref="E192:K194"/>
    <mergeCell ref="D195:J199"/>
  </mergeCells>
  <phoneticPr fontId="31" type="noConversion"/>
  <conditionalFormatting sqref="F7">
    <cfRule type="cellIs" dxfId="7" priority="54" operator="notEqual">
      <formula>"Auto-Filled"</formula>
    </cfRule>
  </conditionalFormatting>
  <conditionalFormatting sqref="F57">
    <cfRule type="cellIs" dxfId="6" priority="53" operator="notEqual">
      <formula>"Auto-Filled"</formula>
    </cfRule>
  </conditionalFormatting>
  <conditionalFormatting sqref="F107">
    <cfRule type="cellIs" dxfId="5" priority="47" operator="notEqual">
      <formula>"Auto-Filled"</formula>
    </cfRule>
  </conditionalFormatting>
  <conditionalFormatting sqref="F157">
    <cfRule type="cellIs" dxfId="4" priority="44" operator="notEqual">
      <formula>"Auto-Filled"</formula>
    </cfRule>
  </conditionalFormatting>
  <pageMargins left="0.5" right="0.5" top="0.75" bottom="0.75" header="0.3" footer="0.3"/>
  <pageSetup scale="83" orientation="portrait" r:id="rId1"/>
  <headerFooter>
    <oddFooter>&amp;L&amp;1#&amp;"Calibri"&amp;14&amp;K000000Confidential</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4">
    <pageSetUpPr fitToPage="1"/>
  </sheetPr>
  <dimension ref="B1:N50"/>
  <sheetViews>
    <sheetView showGridLines="0" workbookViewId="0">
      <selection activeCell="J13" sqref="J13"/>
    </sheetView>
  </sheetViews>
  <sheetFormatPr defaultColWidth="9.1796875" defaultRowHeight="14.5" x14ac:dyDescent="0.35"/>
  <cols>
    <col min="1" max="1" width="3.453125" style="23" customWidth="1"/>
    <col min="2" max="2" width="6.453125" style="23" customWidth="1"/>
    <col min="3" max="4" width="9.1796875" style="23"/>
    <col min="5" max="5" width="12.81640625" style="23" customWidth="1"/>
    <col min="6" max="6" width="9.1796875" style="23"/>
    <col min="7" max="7" width="10.7265625" style="23" customWidth="1"/>
    <col min="8" max="8" width="9.1796875" style="23"/>
    <col min="9" max="9" width="10.7265625" style="23" customWidth="1"/>
    <col min="10" max="10" width="9.1796875" style="23"/>
    <col min="11" max="11" width="7.453125" style="23" customWidth="1"/>
    <col min="12" max="16384" width="9.1796875" style="23"/>
  </cols>
  <sheetData>
    <row r="1" spans="2:14" ht="15" thickBot="1" x14ac:dyDescent="0.4"/>
    <row r="2" spans="2:14" x14ac:dyDescent="0.35">
      <c r="B2" s="9" t="str">
        <f>"Version " &amp; Version</f>
        <v>Version v1 10/14/22</v>
      </c>
      <c r="C2" s="1"/>
      <c r="D2" s="1"/>
      <c r="E2" s="1"/>
      <c r="F2" s="1"/>
      <c r="G2" s="1"/>
      <c r="H2" s="1"/>
      <c r="I2" s="1"/>
      <c r="J2" s="1"/>
      <c r="K2" s="18"/>
      <c r="L2" s="17"/>
      <c r="M2" s="17"/>
    </row>
    <row r="3" spans="2:14" ht="15.5" x14ac:dyDescent="0.35">
      <c r="B3" s="258" t="s">
        <v>33</v>
      </c>
      <c r="C3" s="259"/>
      <c r="D3" s="259"/>
      <c r="E3" s="259"/>
      <c r="F3" s="259"/>
      <c r="G3" s="259"/>
      <c r="H3" s="259"/>
      <c r="I3" s="259"/>
      <c r="J3" s="259"/>
      <c r="K3" s="260"/>
      <c r="L3" s="17"/>
      <c r="M3" s="17"/>
    </row>
    <row r="4" spans="2:14" ht="15.5" x14ac:dyDescent="0.35">
      <c r="B4" s="307" t="s">
        <v>149</v>
      </c>
      <c r="C4" s="308"/>
      <c r="D4" s="308"/>
      <c r="E4" s="308"/>
      <c r="F4" s="308"/>
      <c r="G4" s="308"/>
      <c r="H4" s="308"/>
      <c r="I4" s="308"/>
      <c r="J4" s="308"/>
      <c r="K4" s="309"/>
      <c r="L4" s="145"/>
      <c r="M4" s="145"/>
    </row>
    <row r="5" spans="2:14" ht="15.5" x14ac:dyDescent="0.35">
      <c r="B5" s="258"/>
      <c r="C5" s="259"/>
      <c r="D5" s="259"/>
      <c r="E5" s="259"/>
      <c r="F5" s="259"/>
      <c r="G5" s="259"/>
      <c r="H5" s="259"/>
      <c r="I5" s="259"/>
      <c r="J5" s="259"/>
      <c r="K5" s="260"/>
      <c r="L5" s="17"/>
      <c r="M5" s="17"/>
    </row>
    <row r="6" spans="2:14" ht="15.5" x14ac:dyDescent="0.35">
      <c r="B6" s="258"/>
      <c r="C6" s="259"/>
      <c r="D6" s="259"/>
      <c r="E6" s="259"/>
      <c r="F6" s="259"/>
      <c r="G6" s="259"/>
      <c r="H6" s="259"/>
      <c r="I6" s="259"/>
      <c r="J6" s="259"/>
      <c r="K6" s="260"/>
      <c r="L6" s="17"/>
      <c r="M6" s="17"/>
      <c r="N6" s="27"/>
    </row>
    <row r="7" spans="2:14" ht="15.5" x14ac:dyDescent="0.35">
      <c r="B7" s="152"/>
      <c r="C7" s="50"/>
      <c r="D7" s="50"/>
      <c r="E7" s="50"/>
      <c r="F7" s="50"/>
      <c r="G7" s="50"/>
      <c r="H7" s="50"/>
      <c r="I7" s="50"/>
      <c r="J7" s="50"/>
      <c r="K7" s="156"/>
      <c r="L7" s="17"/>
      <c r="M7" s="17"/>
    </row>
    <row r="8" spans="2:14" ht="15.5" x14ac:dyDescent="0.35">
      <c r="B8" s="152"/>
      <c r="C8" s="6" t="s">
        <v>56</v>
      </c>
      <c r="D8" s="6"/>
      <c r="E8" s="362" t="str">
        <f>IF(ProjTitle="","Auto-Filled",ProjTitle)</f>
        <v>Auto-Filled</v>
      </c>
      <c r="F8" s="362"/>
      <c r="G8" s="362"/>
      <c r="H8" s="362"/>
      <c r="I8" s="362"/>
      <c r="J8" s="362"/>
      <c r="K8" s="156"/>
      <c r="L8" s="45"/>
      <c r="M8" s="17"/>
    </row>
    <row r="9" spans="2:14" x14ac:dyDescent="0.35">
      <c r="B9" s="19"/>
      <c r="C9" s="7"/>
      <c r="D9" s="7"/>
      <c r="E9" s="7"/>
      <c r="F9" s="7"/>
      <c r="G9" s="7"/>
      <c r="H9" s="7"/>
      <c r="I9" s="7"/>
      <c r="J9" s="7"/>
      <c r="K9" s="20"/>
      <c r="L9" s="17"/>
      <c r="M9" s="17"/>
    </row>
    <row r="10" spans="2:14" ht="79.5" customHeight="1" x14ac:dyDescent="0.35">
      <c r="B10" s="24"/>
      <c r="C10" s="320" t="s">
        <v>197</v>
      </c>
      <c r="D10" s="320"/>
      <c r="E10" s="320"/>
      <c r="F10" s="320"/>
      <c r="G10" s="320"/>
      <c r="H10" s="320"/>
      <c r="I10" s="320"/>
      <c r="J10" s="320"/>
      <c r="K10" s="25"/>
    </row>
    <row r="11" spans="2:14" ht="15.5" x14ac:dyDescent="0.35">
      <c r="B11" s="24"/>
      <c r="C11" s="162"/>
      <c r="D11" s="162"/>
      <c r="E11" s="162"/>
      <c r="F11" s="162"/>
      <c r="G11" s="162"/>
      <c r="H11" s="162"/>
      <c r="I11" s="162"/>
      <c r="J11" s="162"/>
      <c r="K11" s="25"/>
    </row>
    <row r="12" spans="2:14" ht="15.5" x14ac:dyDescent="0.35">
      <c r="B12" s="24"/>
      <c r="C12" s="246" t="s">
        <v>196</v>
      </c>
      <c r="D12" s="393" t="s">
        <v>73</v>
      </c>
      <c r="E12" s="393"/>
      <c r="F12" s="393"/>
      <c r="G12" s="26" t="s">
        <v>37</v>
      </c>
      <c r="H12" s="26"/>
      <c r="I12" s="26" t="s">
        <v>38</v>
      </c>
      <c r="J12" s="162"/>
      <c r="K12" s="25"/>
    </row>
    <row r="13" spans="2:14" ht="15.5" x14ac:dyDescent="0.35">
      <c r="B13" s="24"/>
      <c r="C13" s="162" t="s">
        <v>148</v>
      </c>
      <c r="D13" s="394" t="s">
        <v>74</v>
      </c>
      <c r="E13" s="394"/>
      <c r="F13" s="394"/>
      <c r="G13" s="26" t="s">
        <v>24</v>
      </c>
      <c r="H13" s="153"/>
      <c r="I13" s="26" t="s">
        <v>24</v>
      </c>
      <c r="J13" s="153"/>
      <c r="K13" s="25"/>
    </row>
    <row r="14" spans="2:14" ht="15.5" x14ac:dyDescent="0.35">
      <c r="B14" s="24"/>
      <c r="C14" s="162" t="s">
        <v>86</v>
      </c>
      <c r="D14" s="394" t="s">
        <v>74</v>
      </c>
      <c r="E14" s="394"/>
      <c r="F14" s="394"/>
      <c r="G14" s="26" t="s">
        <v>24</v>
      </c>
      <c r="H14" s="256"/>
      <c r="I14" s="26" t="s">
        <v>24</v>
      </c>
      <c r="J14" s="256"/>
      <c r="K14" s="25"/>
    </row>
    <row r="15" spans="2:14" ht="15.5" x14ac:dyDescent="0.35">
      <c r="B15" s="24"/>
      <c r="C15" s="162" t="s">
        <v>178</v>
      </c>
      <c r="D15" s="394" t="s">
        <v>74</v>
      </c>
      <c r="E15" s="394"/>
      <c r="F15" s="394"/>
      <c r="G15" s="26" t="s">
        <v>24</v>
      </c>
      <c r="H15" s="256"/>
      <c r="I15" s="26" t="s">
        <v>24</v>
      </c>
      <c r="J15" s="256"/>
      <c r="K15" s="25"/>
    </row>
    <row r="16" spans="2:14" ht="15.5" x14ac:dyDescent="0.35">
      <c r="B16" s="24"/>
      <c r="C16" s="162" t="s">
        <v>179</v>
      </c>
      <c r="D16" s="394" t="s">
        <v>74</v>
      </c>
      <c r="E16" s="394"/>
      <c r="F16" s="394"/>
      <c r="G16" s="26" t="s">
        <v>24</v>
      </c>
      <c r="H16" s="256"/>
      <c r="I16" s="26" t="s">
        <v>24</v>
      </c>
      <c r="J16" s="256"/>
      <c r="K16" s="25"/>
    </row>
    <row r="17" spans="2:12" ht="15.5" x14ac:dyDescent="0.35">
      <c r="B17" s="24"/>
      <c r="C17" s="395" t="s">
        <v>218</v>
      </c>
      <c r="D17" s="395"/>
      <c r="E17" s="395"/>
      <c r="F17" s="395"/>
      <c r="G17" s="395"/>
      <c r="H17" s="395"/>
      <c r="I17" s="395"/>
      <c r="J17" s="395"/>
      <c r="K17" s="396"/>
    </row>
    <row r="18" spans="2:12" ht="15.5" x14ac:dyDescent="0.35">
      <c r="B18" s="24"/>
      <c r="C18" s="395"/>
      <c r="D18" s="395"/>
      <c r="E18" s="395"/>
      <c r="F18" s="395"/>
      <c r="G18" s="395"/>
      <c r="H18" s="395"/>
      <c r="I18" s="395"/>
      <c r="J18" s="395"/>
      <c r="K18" s="396"/>
    </row>
    <row r="19" spans="2:12" ht="15.5" x14ac:dyDescent="0.35">
      <c r="B19" s="24"/>
      <c r="C19" s="162"/>
      <c r="D19" s="162"/>
      <c r="E19" s="162"/>
      <c r="F19" s="162"/>
      <c r="G19" s="162"/>
      <c r="H19" s="162"/>
      <c r="I19" s="162"/>
      <c r="J19" s="162"/>
      <c r="K19" s="25"/>
    </row>
    <row r="20" spans="2:12" ht="15.5" x14ac:dyDescent="0.35">
      <c r="B20" s="24"/>
      <c r="C20" s="320" t="s">
        <v>219</v>
      </c>
      <c r="D20" s="320"/>
      <c r="E20" s="320"/>
      <c r="F20" s="320"/>
      <c r="G20" s="320"/>
      <c r="H20" s="320"/>
      <c r="I20" s="320"/>
      <c r="J20" s="162"/>
      <c r="K20" s="25"/>
    </row>
    <row r="21" spans="2:12" ht="15.5" x14ac:dyDescent="0.35">
      <c r="B21" s="24"/>
      <c r="C21" s="320"/>
      <c r="D21" s="320"/>
      <c r="E21" s="320"/>
      <c r="F21" s="320"/>
      <c r="G21" s="320"/>
      <c r="H21" s="320"/>
      <c r="I21" s="320"/>
      <c r="J21" s="153"/>
      <c r="K21" s="25"/>
      <c r="L21" s="45" t="str">
        <f>IF(J21="","&lt;&lt;&lt; Required Information","")</f>
        <v>&lt;&lt;&lt; Required Information</v>
      </c>
    </row>
    <row r="22" spans="2:12" ht="15.5" x14ac:dyDescent="0.35">
      <c r="B22" s="24"/>
      <c r="C22" s="162"/>
      <c r="D22" s="162"/>
      <c r="E22" s="162"/>
      <c r="F22" s="162"/>
      <c r="G22" s="162"/>
      <c r="H22" s="162"/>
      <c r="I22" s="162"/>
      <c r="J22" s="162"/>
      <c r="K22" s="25"/>
    </row>
    <row r="23" spans="2:12" ht="15.5" x14ac:dyDescent="0.35">
      <c r="B23" s="24"/>
      <c r="C23" s="162"/>
      <c r="D23" s="162"/>
      <c r="E23" s="162"/>
      <c r="F23" s="162"/>
      <c r="G23" s="162"/>
      <c r="H23" s="162"/>
      <c r="I23" s="162"/>
      <c r="J23" s="162"/>
      <c r="K23" s="25"/>
    </row>
    <row r="24" spans="2:12" ht="15.5" x14ac:dyDescent="0.35">
      <c r="B24" s="24"/>
      <c r="C24" s="320" t="s">
        <v>220</v>
      </c>
      <c r="D24" s="320"/>
      <c r="E24" s="320"/>
      <c r="F24" s="320"/>
      <c r="G24" s="320"/>
      <c r="H24" s="320"/>
      <c r="I24" s="320"/>
      <c r="J24" s="320"/>
      <c r="K24" s="25"/>
    </row>
    <row r="25" spans="2:12" ht="15.5" x14ac:dyDescent="0.35">
      <c r="B25" s="24"/>
      <c r="C25" s="397"/>
      <c r="D25" s="397"/>
      <c r="E25" s="397"/>
      <c r="F25" s="397"/>
      <c r="G25" s="397"/>
      <c r="H25" s="397"/>
      <c r="I25" s="397"/>
      <c r="J25" s="397"/>
      <c r="K25" s="25"/>
    </row>
    <row r="26" spans="2:12" ht="15.5" x14ac:dyDescent="0.35">
      <c r="B26" s="24"/>
      <c r="C26" s="382"/>
      <c r="D26" s="383"/>
      <c r="E26" s="383"/>
      <c r="F26" s="383"/>
      <c r="G26" s="383"/>
      <c r="H26" s="383"/>
      <c r="I26" s="383"/>
      <c r="J26" s="384"/>
      <c r="K26" s="25"/>
    </row>
    <row r="27" spans="2:12" ht="15.5" x14ac:dyDescent="0.35">
      <c r="B27" s="24"/>
      <c r="C27" s="385"/>
      <c r="D27" s="386"/>
      <c r="E27" s="386"/>
      <c r="F27" s="386"/>
      <c r="G27" s="386"/>
      <c r="H27" s="386"/>
      <c r="I27" s="386"/>
      <c r="J27" s="387"/>
      <c r="K27" s="25"/>
    </row>
    <row r="28" spans="2:12" ht="15.5" x14ac:dyDescent="0.35">
      <c r="B28" s="24"/>
      <c r="C28" s="385"/>
      <c r="D28" s="386"/>
      <c r="E28" s="386"/>
      <c r="F28" s="386"/>
      <c r="G28" s="386"/>
      <c r="H28" s="386"/>
      <c r="I28" s="386"/>
      <c r="J28" s="387"/>
      <c r="K28" s="25"/>
    </row>
    <row r="29" spans="2:12" ht="15.5" x14ac:dyDescent="0.35">
      <c r="B29" s="24"/>
      <c r="C29" s="385"/>
      <c r="D29" s="386"/>
      <c r="E29" s="386"/>
      <c r="F29" s="386"/>
      <c r="G29" s="386"/>
      <c r="H29" s="386"/>
      <c r="I29" s="386"/>
      <c r="J29" s="387"/>
      <c r="K29" s="25"/>
    </row>
    <row r="30" spans="2:12" ht="15.5" x14ac:dyDescent="0.35">
      <c r="B30" s="24"/>
      <c r="C30" s="385"/>
      <c r="D30" s="386"/>
      <c r="E30" s="386"/>
      <c r="F30" s="386"/>
      <c r="G30" s="386"/>
      <c r="H30" s="386"/>
      <c r="I30" s="386"/>
      <c r="J30" s="387"/>
      <c r="K30" s="25"/>
    </row>
    <row r="31" spans="2:12" ht="15.5" x14ac:dyDescent="0.35">
      <c r="B31" s="24"/>
      <c r="C31" s="385"/>
      <c r="D31" s="386"/>
      <c r="E31" s="386"/>
      <c r="F31" s="386"/>
      <c r="G31" s="386"/>
      <c r="H31" s="386"/>
      <c r="I31" s="386"/>
      <c r="J31" s="387"/>
      <c r="K31" s="25"/>
    </row>
    <row r="32" spans="2:12" ht="15.5" x14ac:dyDescent="0.35">
      <c r="B32" s="24"/>
      <c r="C32" s="385"/>
      <c r="D32" s="386"/>
      <c r="E32" s="386"/>
      <c r="F32" s="386"/>
      <c r="G32" s="386"/>
      <c r="H32" s="386"/>
      <c r="I32" s="386"/>
      <c r="J32" s="387"/>
      <c r="K32" s="25"/>
    </row>
    <row r="33" spans="2:11" ht="15.5" x14ac:dyDescent="0.35">
      <c r="B33" s="24"/>
      <c r="C33" s="385"/>
      <c r="D33" s="386"/>
      <c r="E33" s="386"/>
      <c r="F33" s="386"/>
      <c r="G33" s="386"/>
      <c r="H33" s="386"/>
      <c r="I33" s="386"/>
      <c r="J33" s="387"/>
      <c r="K33" s="25"/>
    </row>
    <row r="34" spans="2:11" ht="15.5" x14ac:dyDescent="0.35">
      <c r="B34" s="24"/>
      <c r="C34" s="385"/>
      <c r="D34" s="386"/>
      <c r="E34" s="386"/>
      <c r="F34" s="386"/>
      <c r="G34" s="386"/>
      <c r="H34" s="386"/>
      <c r="I34" s="386"/>
      <c r="J34" s="387"/>
      <c r="K34" s="25"/>
    </row>
    <row r="35" spans="2:11" ht="15.5" x14ac:dyDescent="0.35">
      <c r="B35" s="24"/>
      <c r="C35" s="388"/>
      <c r="D35" s="389"/>
      <c r="E35" s="389"/>
      <c r="F35" s="389"/>
      <c r="G35" s="389"/>
      <c r="H35" s="389"/>
      <c r="I35" s="389"/>
      <c r="J35" s="390"/>
      <c r="K35" s="25"/>
    </row>
    <row r="36" spans="2:11" ht="15.5" x14ac:dyDescent="0.35">
      <c r="B36" s="24"/>
      <c r="C36" s="162"/>
      <c r="D36" s="162"/>
      <c r="E36" s="162"/>
      <c r="F36" s="162"/>
      <c r="G36" s="162"/>
      <c r="H36" s="162"/>
      <c r="I36" s="162"/>
      <c r="J36" s="162"/>
      <c r="K36" s="25"/>
    </row>
    <row r="37" spans="2:11" ht="15.5" x14ac:dyDescent="0.35">
      <c r="B37" s="24"/>
      <c r="C37" s="252"/>
      <c r="D37" s="252"/>
      <c r="E37" s="252"/>
      <c r="F37" s="252"/>
      <c r="G37" s="252"/>
      <c r="H37" s="252"/>
      <c r="I37" s="252"/>
      <c r="J37" s="252"/>
      <c r="K37" s="25"/>
    </row>
    <row r="38" spans="2:11" ht="15.65" customHeight="1" x14ac:dyDescent="0.35">
      <c r="B38" s="24"/>
      <c r="C38" s="397" t="s">
        <v>221</v>
      </c>
      <c r="D38" s="397"/>
      <c r="E38" s="397"/>
      <c r="F38" s="397"/>
      <c r="G38" s="397"/>
      <c r="H38" s="397"/>
      <c r="I38" s="397"/>
      <c r="J38" s="397"/>
      <c r="K38" s="25"/>
    </row>
    <row r="39" spans="2:11" ht="15.5" x14ac:dyDescent="0.35">
      <c r="B39" s="24"/>
      <c r="C39" s="382"/>
      <c r="D39" s="383"/>
      <c r="E39" s="383"/>
      <c r="F39" s="383"/>
      <c r="G39" s="383"/>
      <c r="H39" s="383"/>
      <c r="I39" s="383"/>
      <c r="J39" s="384"/>
      <c r="K39" s="25"/>
    </row>
    <row r="40" spans="2:11" ht="15.5" x14ac:dyDescent="0.35">
      <c r="B40" s="24"/>
      <c r="C40" s="385"/>
      <c r="D40" s="386"/>
      <c r="E40" s="386"/>
      <c r="F40" s="386"/>
      <c r="G40" s="386"/>
      <c r="H40" s="386"/>
      <c r="I40" s="386"/>
      <c r="J40" s="387"/>
      <c r="K40" s="25"/>
    </row>
    <row r="41" spans="2:11" ht="15.5" x14ac:dyDescent="0.35">
      <c r="B41" s="24"/>
      <c r="C41" s="385"/>
      <c r="D41" s="386"/>
      <c r="E41" s="386"/>
      <c r="F41" s="386"/>
      <c r="G41" s="386"/>
      <c r="H41" s="386"/>
      <c r="I41" s="386"/>
      <c r="J41" s="387"/>
      <c r="K41" s="25"/>
    </row>
    <row r="42" spans="2:11" ht="15.5" x14ac:dyDescent="0.35">
      <c r="B42" s="24"/>
      <c r="C42" s="385"/>
      <c r="D42" s="386"/>
      <c r="E42" s="386"/>
      <c r="F42" s="386"/>
      <c r="G42" s="386"/>
      <c r="H42" s="386"/>
      <c r="I42" s="386"/>
      <c r="J42" s="387"/>
      <c r="K42" s="25"/>
    </row>
    <row r="43" spans="2:11" ht="15.5" x14ac:dyDescent="0.35">
      <c r="B43" s="24"/>
      <c r="C43" s="385"/>
      <c r="D43" s="386"/>
      <c r="E43" s="386"/>
      <c r="F43" s="386"/>
      <c r="G43" s="386"/>
      <c r="H43" s="386"/>
      <c r="I43" s="386"/>
      <c r="J43" s="387"/>
      <c r="K43" s="25"/>
    </row>
    <row r="44" spans="2:11" ht="15.5" x14ac:dyDescent="0.35">
      <c r="B44" s="24"/>
      <c r="C44" s="385"/>
      <c r="D44" s="386"/>
      <c r="E44" s="386"/>
      <c r="F44" s="386"/>
      <c r="G44" s="386"/>
      <c r="H44" s="386"/>
      <c r="I44" s="386"/>
      <c r="J44" s="387"/>
      <c r="K44" s="25"/>
    </row>
    <row r="45" spans="2:11" ht="15.5" x14ac:dyDescent="0.35">
      <c r="B45" s="24"/>
      <c r="C45" s="385"/>
      <c r="D45" s="386"/>
      <c r="E45" s="386"/>
      <c r="F45" s="386"/>
      <c r="G45" s="386"/>
      <c r="H45" s="386"/>
      <c r="I45" s="386"/>
      <c r="J45" s="387"/>
      <c r="K45" s="25"/>
    </row>
    <row r="46" spans="2:11" ht="15.5" x14ac:dyDescent="0.35">
      <c r="B46" s="24"/>
      <c r="C46" s="385"/>
      <c r="D46" s="386"/>
      <c r="E46" s="386"/>
      <c r="F46" s="386"/>
      <c r="G46" s="386"/>
      <c r="H46" s="386"/>
      <c r="I46" s="386"/>
      <c r="J46" s="387"/>
      <c r="K46" s="25"/>
    </row>
    <row r="47" spans="2:11" ht="15.5" x14ac:dyDescent="0.35">
      <c r="B47" s="24"/>
      <c r="C47" s="385"/>
      <c r="D47" s="386"/>
      <c r="E47" s="386"/>
      <c r="F47" s="386"/>
      <c r="G47" s="386"/>
      <c r="H47" s="386"/>
      <c r="I47" s="386"/>
      <c r="J47" s="387"/>
      <c r="K47" s="25"/>
    </row>
    <row r="48" spans="2:11" ht="15.5" x14ac:dyDescent="0.35">
      <c r="B48" s="24"/>
      <c r="C48" s="388"/>
      <c r="D48" s="389"/>
      <c r="E48" s="389"/>
      <c r="F48" s="389"/>
      <c r="G48" s="389"/>
      <c r="H48" s="389"/>
      <c r="I48" s="389"/>
      <c r="J48" s="390"/>
      <c r="K48" s="25"/>
    </row>
    <row r="49" spans="2:11" ht="15.5" x14ac:dyDescent="0.35">
      <c r="B49" s="24"/>
      <c r="C49" s="162"/>
      <c r="D49" s="162"/>
      <c r="E49" s="162"/>
      <c r="F49" s="162"/>
      <c r="G49" s="162"/>
      <c r="H49" s="162"/>
      <c r="I49" s="162"/>
      <c r="J49" s="162"/>
      <c r="K49" s="25"/>
    </row>
    <row r="50" spans="2:11" ht="16" thickBot="1" x14ac:dyDescent="0.4">
      <c r="B50" s="28"/>
      <c r="C50" s="29"/>
      <c r="D50" s="29"/>
      <c r="E50" s="29"/>
      <c r="F50" s="29"/>
      <c r="G50" s="29"/>
      <c r="H50" s="29"/>
      <c r="I50" s="29"/>
      <c r="J50" s="29"/>
      <c r="K50" s="30"/>
    </row>
  </sheetData>
  <sheetProtection algorithmName="SHA-512" hashValue="UBkKwOC8bts61hXx4QEFJyyLLL523m0yB+NtxGa+AhIqj2ieT9PvSkmLEDAjwiZR4DFrwp7cW94uUiUPT3zI3g==" saltValue="nGPXMwB0N2LKWLjtkYUgaA==" spinCount="100000" sheet="1" objects="1" scenarios="1" selectLockedCells="1"/>
  <mergeCells count="17">
    <mergeCell ref="C10:J10"/>
    <mergeCell ref="C39:J48"/>
    <mergeCell ref="D12:F12"/>
    <mergeCell ref="D13:F13"/>
    <mergeCell ref="D14:F14"/>
    <mergeCell ref="D15:F15"/>
    <mergeCell ref="D16:F16"/>
    <mergeCell ref="C17:K18"/>
    <mergeCell ref="C20:I21"/>
    <mergeCell ref="C26:J35"/>
    <mergeCell ref="C24:J25"/>
    <mergeCell ref="C38:J38"/>
    <mergeCell ref="B3:K3"/>
    <mergeCell ref="B4:K4"/>
    <mergeCell ref="B5:K5"/>
    <mergeCell ref="B6:K6"/>
    <mergeCell ref="E8:J8"/>
  </mergeCells>
  <phoneticPr fontId="31" type="noConversion"/>
  <conditionalFormatting sqref="E8:J8">
    <cfRule type="cellIs" dxfId="3" priority="6" operator="notEqual">
      <formula>"Auto-Filled"</formula>
    </cfRule>
  </conditionalFormatting>
  <dataValidations count="2">
    <dataValidation type="list" allowBlank="1" showInputMessage="1" showErrorMessage="1" promptTitle="Prelim. Overlapping Impact Study" prompt="Enter Yes or No" sqref="I38" xr:uid="{00000000-0002-0000-0600-000000000000}">
      <formula1>"Yes,No"</formula1>
    </dataValidation>
    <dataValidation type="list" allowBlank="1" showInputMessage="1" showErrorMessage="1" promptTitle="Interconnection Studies" prompt="Indicated whether appropriate studies have been completed" sqref="J21" xr:uid="{82DD9381-BE3E-42E6-A435-C57423557CAD}">
      <formula1>"Yes,No"</formula1>
    </dataValidation>
  </dataValidations>
  <pageMargins left="0.7" right="0.7" top="0.75" bottom="0.75" header="0.3" footer="0.3"/>
  <pageSetup scale="82" orientation="portrait" r:id="rId1"/>
  <headerFooter>
    <oddFooter>&amp;L&amp;1#&amp;"Calibri"&amp;14&amp;K000000Confidential</oddFooter>
  </headerFooter>
  <extLst>
    <ext xmlns:x14="http://schemas.microsoft.com/office/spreadsheetml/2009/9/main" uri="{78C0D931-6437-407d-A8EE-F0AAD7539E65}">
      <x14:conditionalFormattings>
        <x14:conditionalFormatting xmlns:xm="http://schemas.microsoft.com/office/excel/2006/main">
          <x14:cfRule type="expression" priority="5" id="{6547FDA7-ED68-4981-937C-865D01B315AA}">
            <xm:f>'Part IV'!$J$8&lt;2</xm:f>
            <x14:dxf>
              <font>
                <color theme="1" tint="0.499984740745262"/>
              </font>
              <fill>
                <patternFill>
                  <bgColor theme="1" tint="0.499984740745262"/>
                </patternFill>
              </fill>
              <border>
                <bottom/>
              </border>
            </x14:dxf>
          </x14:cfRule>
          <xm:sqref>C14:J14</xm:sqref>
        </x14:conditionalFormatting>
        <x14:conditionalFormatting xmlns:xm="http://schemas.microsoft.com/office/excel/2006/main">
          <x14:cfRule type="expression" priority="4" id="{6890341B-2F45-456D-933D-A0CBCCEC259A}">
            <xm:f>'Part IV'!$J$8&lt;3</xm:f>
            <x14:dxf>
              <font>
                <color theme="1" tint="0.499984740745262"/>
              </font>
              <fill>
                <patternFill>
                  <bgColor theme="1" tint="0.499984740745262"/>
                </patternFill>
              </fill>
              <border>
                <bottom/>
              </border>
            </x14:dxf>
          </x14:cfRule>
          <xm:sqref>C15:J15</xm:sqref>
        </x14:conditionalFormatting>
        <x14:conditionalFormatting xmlns:xm="http://schemas.microsoft.com/office/excel/2006/main">
          <x14:cfRule type="expression" priority="3" id="{1520E4F2-058E-4529-AD44-10CC360F8B8F}">
            <xm:f>'Part IV'!$J$8&lt;4</xm:f>
            <x14:dxf>
              <font>
                <color theme="1" tint="0.499984740745262"/>
              </font>
              <fill>
                <patternFill>
                  <bgColor theme="1" tint="0.499984740745262"/>
                </patternFill>
              </fill>
              <border>
                <bottom/>
              </border>
            </x14:dxf>
          </x14:cfRule>
          <xm:sqref>C16:J16</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B20"/>
  <sheetViews>
    <sheetView workbookViewId="0"/>
  </sheetViews>
  <sheetFormatPr defaultColWidth="8.81640625" defaultRowHeight="15.5" x14ac:dyDescent="0.35"/>
  <cols>
    <col min="1" max="1" width="5" style="5" customWidth="1"/>
    <col min="2" max="2" width="27.1796875" style="5" customWidth="1"/>
    <col min="3" max="3" width="24.26953125" style="5" customWidth="1"/>
    <col min="4" max="4" width="9.1796875" style="5" customWidth="1"/>
    <col min="5" max="5" width="8.81640625" style="5"/>
    <col min="6" max="8" width="9.1796875" style="5" customWidth="1"/>
    <col min="9" max="16384" width="8.81640625" style="5"/>
  </cols>
  <sheetData>
    <row r="1" spans="1:2" x14ac:dyDescent="0.35">
      <c r="B1" s="6" t="s">
        <v>30</v>
      </c>
    </row>
    <row r="2" spans="1:2" x14ac:dyDescent="0.35">
      <c r="B2" s="6"/>
    </row>
    <row r="3" spans="1:2" x14ac:dyDescent="0.35">
      <c r="A3" s="40" t="s">
        <v>40</v>
      </c>
    </row>
    <row r="4" spans="1:2" x14ac:dyDescent="0.35">
      <c r="B4" s="43" t="s">
        <v>71</v>
      </c>
    </row>
    <row r="5" spans="1:2" x14ac:dyDescent="0.35">
      <c r="B5" s="43" t="s">
        <v>71</v>
      </c>
    </row>
    <row r="7" spans="1:2" x14ac:dyDescent="0.35">
      <c r="A7" s="40" t="s">
        <v>15</v>
      </c>
    </row>
    <row r="8" spans="1:2" x14ac:dyDescent="0.35">
      <c r="B8" s="41" t="s">
        <v>17</v>
      </c>
    </row>
    <row r="9" spans="1:2" x14ac:dyDescent="0.35">
      <c r="B9" s="41" t="s">
        <v>19</v>
      </c>
    </row>
    <row r="10" spans="1:2" x14ac:dyDescent="0.35">
      <c r="B10" s="41" t="s">
        <v>22</v>
      </c>
    </row>
    <row r="11" spans="1:2" x14ac:dyDescent="0.35">
      <c r="B11" s="41" t="s">
        <v>16</v>
      </c>
    </row>
    <row r="12" spans="1:2" x14ac:dyDescent="0.35">
      <c r="B12" s="41" t="s">
        <v>20</v>
      </c>
    </row>
    <row r="13" spans="1:2" x14ac:dyDescent="0.35">
      <c r="B13" s="41" t="s">
        <v>21</v>
      </c>
    </row>
    <row r="14" spans="1:2" x14ac:dyDescent="0.35">
      <c r="B14" s="41" t="s">
        <v>23</v>
      </c>
    </row>
    <row r="15" spans="1:2" x14ac:dyDescent="0.35">
      <c r="B15" s="41" t="s">
        <v>18</v>
      </c>
    </row>
    <row r="16" spans="1:2" x14ac:dyDescent="0.35">
      <c r="B16" s="41" t="s">
        <v>39</v>
      </c>
    </row>
    <row r="18" spans="1:2" x14ac:dyDescent="0.35">
      <c r="A18" s="40" t="s">
        <v>26</v>
      </c>
    </row>
    <row r="19" spans="1:2" x14ac:dyDescent="0.35">
      <c r="B19" s="257" t="s">
        <v>230</v>
      </c>
    </row>
    <row r="20" spans="1:2" x14ac:dyDescent="0.35">
      <c r="B20" s="42"/>
    </row>
  </sheetData>
  <sheetProtection algorithmName="SHA-512" hashValue="XLsWjHmKRawceBy1LSJ0PYSKWOB6DSMNx4f8hm2Xh9tI0qnve6V80NPrc2oiYjQY6RLkBO9hVCBDCHZoVHPKeg==" saltValue="axK79UtQ12CU4KDdT3N+Mg==" spinCount="100000" sheet="1" objects="1" scenarios="1"/>
  <phoneticPr fontId="31" type="noConversion"/>
  <pageMargins left="0.7" right="0.7" top="0.75" bottom="0.75" header="0.3" footer="0.3"/>
  <pageSetup orientation="portrait" r:id="rId1"/>
  <headerFooter>
    <oddFooter>&amp;L&amp;1#&amp;"Calibri"&amp;14&amp;K000000Confidential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17B967E5FCE574D92E52232BC6A3E96" ma:contentTypeVersion="4" ma:contentTypeDescription="Create a new document." ma:contentTypeScope="" ma:versionID="a1a90932193163c2f12ce9aa0abdd1bf">
  <xsd:schema xmlns:xsd="http://www.w3.org/2001/XMLSchema" xmlns:xs="http://www.w3.org/2001/XMLSchema" xmlns:p="http://schemas.microsoft.com/office/2006/metadata/properties" xmlns:ns1="http://schemas.microsoft.com/sharepoint/v3" xmlns:ns2="b3ad5039-66de-4291-bf90-7c3f04cf2a50" targetNamespace="http://schemas.microsoft.com/office/2006/metadata/properties" ma:root="true" ma:fieldsID="7952be2b6a388e012cf613f583c61a9e" ns1:_="" ns2:_="">
    <xsd:import namespace="http://schemas.microsoft.com/sharepoint/v3"/>
    <xsd:import namespace="b3ad5039-66de-4291-bf90-7c3f04cf2a50"/>
    <xsd:element name="properties">
      <xsd:complexType>
        <xsd:sequence>
          <xsd:element name="documentManagement">
            <xsd:complexType>
              <xsd:all>
                <xsd:element ref="ns2:MediaServiceMetadata" minOccurs="0"/>
                <xsd:element ref="ns2:MediaServiceFastMetadata"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0" nillable="true" ma:displayName="Unified Compliance Policy Properties" ma:hidden="true" ma:internalName="_ip_UnifiedCompliancePolicyProperties">
      <xsd:simpleType>
        <xsd:restriction base="dms:Note"/>
      </xsd:simpleType>
    </xsd:element>
    <xsd:element name="_ip_UnifiedCompliancePolicyUIAction" ma:index="1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3ad5039-66de-4291-bf90-7c3f04cf2a5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39C0DE8C-BBE3-41E0-B998-0BE55627DA1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b3ad5039-66de-4291-bf90-7c3f04cf2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93F985D-72EF-468C-BD08-4F2DF80EA9AB}">
  <ds:schemaRefs>
    <ds:schemaRef ds:uri="http://schemas.microsoft.com/sharepoint/v3/contenttype/forms"/>
  </ds:schemaRefs>
</ds:datastoreItem>
</file>

<file path=customXml/itemProps3.xml><?xml version="1.0" encoding="utf-8"?>
<ds:datastoreItem xmlns:ds="http://schemas.openxmlformats.org/officeDocument/2006/customXml" ds:itemID="{340B1071-6382-4DA6-8FB7-939BE2656C29}">
  <ds:schemaRefs>
    <ds:schemaRef ds:uri="http://purl.org/dc/terms/"/>
    <ds:schemaRef ds:uri="http://schemas.openxmlformats.org/package/2006/metadata/core-properties"/>
    <ds:schemaRef ds:uri="http://schemas.microsoft.com/office/2006/documentManagement/types"/>
    <ds:schemaRef ds:uri="http://www.w3.org/XML/1998/namespace"/>
    <ds:schemaRef ds:uri="http://schemas.microsoft.com/office/infopath/2007/PartnerControls"/>
    <ds:schemaRef ds:uri="b3ad5039-66de-4291-bf90-7c3f04cf2a50"/>
    <ds:schemaRef ds:uri="http://purl.org/dc/elements/1.1/"/>
    <ds:schemaRef ds:uri="http://schemas.microsoft.com/office/2006/metadata/properties"/>
    <ds:schemaRef ds:uri="http://schemas.microsoft.com/sharepoint/v3"/>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97</vt:i4>
      </vt:variant>
    </vt:vector>
  </HeadingPairs>
  <TitlesOfParts>
    <vt:vector size="108" baseType="lpstr">
      <vt:lpstr>Part I</vt:lpstr>
      <vt:lpstr>Part II</vt:lpstr>
      <vt:lpstr>Part III</vt:lpstr>
      <vt:lpstr>Part IV</vt:lpstr>
      <vt:lpstr>Part V (phase1)</vt:lpstr>
      <vt:lpstr>Part V (phase2)</vt:lpstr>
      <vt:lpstr>Part V (phase3)</vt:lpstr>
      <vt:lpstr>Part V (phase4)</vt:lpstr>
      <vt:lpstr>Part VI</vt:lpstr>
      <vt:lpstr>Part VII</vt:lpstr>
      <vt:lpstr>Tables</vt:lpstr>
      <vt:lpstr>AnnTotGen1</vt:lpstr>
      <vt:lpstr>AnnTotGen2</vt:lpstr>
      <vt:lpstr>AnnTotGen3</vt:lpstr>
      <vt:lpstr>AnnTotGen4</vt:lpstr>
      <vt:lpstr>AvailFac</vt:lpstr>
      <vt:lpstr>AvailFac2</vt:lpstr>
      <vt:lpstr>AvailFac3</vt:lpstr>
      <vt:lpstr>AvailFac4</vt:lpstr>
      <vt:lpstr>BidderName</vt:lpstr>
      <vt:lpstr>BidderRep</vt:lpstr>
      <vt:lpstr>BidderRepTitle</vt:lpstr>
      <vt:lpstr>Caddr1</vt:lpstr>
      <vt:lpstr>Caddr1_2</vt:lpstr>
      <vt:lpstr>Caddr2</vt:lpstr>
      <vt:lpstr>Caddr2_2</vt:lpstr>
      <vt:lpstr>CapFac</vt:lpstr>
      <vt:lpstr>CapFac2</vt:lpstr>
      <vt:lpstr>CapFac3</vt:lpstr>
      <vt:lpstr>CapFac4</vt:lpstr>
      <vt:lpstr>CapGross</vt:lpstr>
      <vt:lpstr>CapGross2</vt:lpstr>
      <vt:lpstr>CapGross3</vt:lpstr>
      <vt:lpstr>CapGross4</vt:lpstr>
      <vt:lpstr>CapNet</vt:lpstr>
      <vt:lpstr>CapNet2</vt:lpstr>
      <vt:lpstr>CapNet3</vt:lpstr>
      <vt:lpstr>CapNet4</vt:lpstr>
      <vt:lpstr>CntMax</vt:lpstr>
      <vt:lpstr>CntMax2</vt:lpstr>
      <vt:lpstr>CntMax3</vt:lpstr>
      <vt:lpstr>CntMax4</vt:lpstr>
      <vt:lpstr>CntName</vt:lpstr>
      <vt:lpstr>CntName_2</vt:lpstr>
      <vt:lpstr>Email</vt:lpstr>
      <vt:lpstr>Email_2</vt:lpstr>
      <vt:lpstr>EstCOD</vt:lpstr>
      <vt:lpstr>estCOD2</vt:lpstr>
      <vt:lpstr>estCOD3</vt:lpstr>
      <vt:lpstr>estCOD4</vt:lpstr>
      <vt:lpstr>EvalCOD1</vt:lpstr>
      <vt:lpstr>EvalCOD2</vt:lpstr>
      <vt:lpstr>EvalCOD3</vt:lpstr>
      <vt:lpstr>EvalCOD4</vt:lpstr>
      <vt:lpstr>GenCF1</vt:lpstr>
      <vt:lpstr>GenCF2</vt:lpstr>
      <vt:lpstr>GenCF3</vt:lpstr>
      <vt:lpstr>GenCF4</vt:lpstr>
      <vt:lpstr>LoadZone</vt:lpstr>
      <vt:lpstr>LoadZone2</vt:lpstr>
      <vt:lpstr>LoadZone3</vt:lpstr>
      <vt:lpstr>LoadZone4</vt:lpstr>
      <vt:lpstr>Maddr1</vt:lpstr>
      <vt:lpstr>Maddr1_2</vt:lpstr>
      <vt:lpstr>Maddr2</vt:lpstr>
      <vt:lpstr>Maddr2_2</vt:lpstr>
      <vt:lpstr>MinPct</vt:lpstr>
      <vt:lpstr>MinPct2</vt:lpstr>
      <vt:lpstr>MinPct3</vt:lpstr>
      <vt:lpstr>MinPct4</vt:lpstr>
      <vt:lpstr>NumPhases</vt:lpstr>
      <vt:lpstr>PctAdj</vt:lpstr>
      <vt:lpstr>PctAdj2</vt:lpstr>
      <vt:lpstr>PctEnt</vt:lpstr>
      <vt:lpstr>PctEnt2</vt:lpstr>
      <vt:lpstr>PointDlvd</vt:lpstr>
      <vt:lpstr>PointDlvd2</vt:lpstr>
      <vt:lpstr>PointDlvd3</vt:lpstr>
      <vt:lpstr>PointDlvd4</vt:lpstr>
      <vt:lpstr>'Part I'!Print_Area</vt:lpstr>
      <vt:lpstr>'Part II'!Print_Area</vt:lpstr>
      <vt:lpstr>'Part III'!Print_Area</vt:lpstr>
      <vt:lpstr>'Part IV'!Print_Area</vt:lpstr>
      <vt:lpstr>'Part V (phase1)'!Print_Area</vt:lpstr>
      <vt:lpstr>'Part V (phase2)'!Print_Area</vt:lpstr>
      <vt:lpstr>'Part V (phase3)'!Print_Area</vt:lpstr>
      <vt:lpstr>'Part V (phase4)'!Print_Area</vt:lpstr>
      <vt:lpstr>'Part VI'!Print_Area</vt:lpstr>
      <vt:lpstr>'Part VII'!Print_Area</vt:lpstr>
      <vt:lpstr>ProjLeaseNum</vt:lpstr>
      <vt:lpstr>ProjTitle</vt:lpstr>
      <vt:lpstr>SignDate</vt:lpstr>
      <vt:lpstr>SumCSO</vt:lpstr>
      <vt:lpstr>TablePartVa_1</vt:lpstr>
      <vt:lpstr>TablePartVa_2</vt:lpstr>
      <vt:lpstr>TablePartVa_3</vt:lpstr>
      <vt:lpstr>TablePartVa_4</vt:lpstr>
      <vt:lpstr>TablePartVb_1</vt:lpstr>
      <vt:lpstr>TablePartVb_2</vt:lpstr>
      <vt:lpstr>TablePartVb_3</vt:lpstr>
      <vt:lpstr>TablePartVb_4</vt:lpstr>
      <vt:lpstr>TelNum</vt:lpstr>
      <vt:lpstr>TelNum_2</vt:lpstr>
      <vt:lpstr>Title1</vt:lpstr>
      <vt:lpstr>Title2</vt:lpstr>
      <vt:lpstr>Version</vt:lpstr>
      <vt:lpstr>WinCSO</vt:lpstr>
      <vt:lpstr>ZoneTable</vt:lpstr>
    </vt:vector>
  </TitlesOfParts>
  <Company>Northeast Utilities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katherine.wilson@eversource.com</dc:creator>
  <cp:lastModifiedBy>Campbell, Kenneth Michael</cp:lastModifiedBy>
  <cp:lastPrinted>2022-10-13T17:12:11Z</cp:lastPrinted>
  <dcterms:created xsi:type="dcterms:W3CDTF">2013-02-13T20:27:12Z</dcterms:created>
  <dcterms:modified xsi:type="dcterms:W3CDTF">2023-02-13T15:12:32Z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{DF2B0FA3-AD9A-4FB3-945F-20CECE084BBF}</vt:lpwstr>
  </property>
  <property fmtid="{D5CDD505-2E9C-101B-9397-08002B2CF9AE}" pid="3" name="_NewReviewCycle">
    <vt:lpwstr/>
  </property>
  <property fmtid="{D5CDD505-2E9C-101B-9397-08002B2CF9AE}" pid="4" name="ContentTypeId">
    <vt:lpwstr>0x010100617B967E5FCE574D92E52232BC6A3E96</vt:lpwstr>
  </property>
  <property fmtid="{D5CDD505-2E9C-101B-9397-08002B2CF9AE}" pid="5" name="MSIP_Label_b28095e7-21cd-4f1b-a182-85eb226f41ae_Enabled">
    <vt:lpwstr>true</vt:lpwstr>
  </property>
  <property fmtid="{D5CDD505-2E9C-101B-9397-08002B2CF9AE}" pid="6" name="MSIP_Label_b28095e7-21cd-4f1b-a182-85eb226f41ae_SetDate">
    <vt:lpwstr>2023-02-13T15:12:15Z</vt:lpwstr>
  </property>
  <property fmtid="{D5CDD505-2E9C-101B-9397-08002B2CF9AE}" pid="7" name="MSIP_Label_b28095e7-21cd-4f1b-a182-85eb226f41ae_Method">
    <vt:lpwstr>Privileged</vt:lpwstr>
  </property>
  <property fmtid="{D5CDD505-2E9C-101B-9397-08002B2CF9AE}" pid="8" name="MSIP_Label_b28095e7-21cd-4f1b-a182-85eb226f41ae_Name">
    <vt:lpwstr>b28095e7-21cd-4f1b-a182-85eb226f41ae</vt:lpwstr>
  </property>
  <property fmtid="{D5CDD505-2E9C-101B-9397-08002B2CF9AE}" pid="9" name="MSIP_Label_b28095e7-21cd-4f1b-a182-85eb226f41ae_SiteId">
    <vt:lpwstr>25b79aa0-07c6-4d65-9c80-df92aacdc157</vt:lpwstr>
  </property>
  <property fmtid="{D5CDD505-2E9C-101B-9397-08002B2CF9AE}" pid="10" name="MSIP_Label_b28095e7-21cd-4f1b-a182-85eb226f41ae_ActionId">
    <vt:lpwstr>8749b3ac-29cb-4db4-9520-68fe68cdc536</vt:lpwstr>
  </property>
  <property fmtid="{D5CDD505-2E9C-101B-9397-08002B2CF9AE}" pid="11" name="MSIP_Label_b28095e7-21cd-4f1b-a182-85eb226f41ae_ContentBits">
    <vt:lpwstr>2</vt:lpwstr>
  </property>
</Properties>
</file>